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5480" windowHeight="5580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01.07.2020" sheetId="4" r:id="rId4"/>
  </sheets>
  <definedNames>
    <definedName name="_xlnm.Print_Titles" localSheetId="2">'Выполнение работ'!$3:$3</definedName>
    <definedName name="_xlnm.Print_Area" localSheetId="2">'Выполнение работ'!$A$1:$Q$81</definedName>
  </definedNames>
  <calcPr fullCalcOnLoad="1"/>
</workbook>
</file>

<file path=xl/sharedStrings.xml><?xml version="1.0" encoding="utf-8"?>
<sst xmlns="http://schemas.openxmlformats.org/spreadsheetml/2006/main" count="985" uniqueCount="362">
  <si>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</si>
  <si>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</si>
  <si>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</si>
  <si>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</si>
  <si>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</si>
  <si>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</si>
  <si>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</si>
  <si>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</si>
  <si>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</si>
  <si>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</si>
  <si>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</si>
  <si>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</si>
  <si>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</si>
  <si>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</si>
  <si>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</si>
  <si>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</si>
  <si>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</si>
  <si>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</si>
  <si>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</si>
  <si>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</si>
  <si>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</si>
  <si>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</si>
  <si>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</si>
  <si>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</si>
  <si>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</si>
  <si>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</si>
  <si>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</si>
  <si>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</si>
  <si>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</si>
  <si>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</si>
  <si>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</si>
  <si>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</si>
  <si>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</si>
  <si>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</si>
  <si>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</si>
  <si>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</si>
  <si>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</si>
  <si>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</si>
  <si>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</si>
  <si>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</si>
  <si>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</si>
  <si>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</si>
  <si>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</si>
  <si>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</si>
  <si>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</si>
  <si>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</si>
  <si>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</si>
  <si>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</si>
  <si>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</si>
  <si>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</si>
  <si>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</si>
  <si>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</si>
  <si>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</si>
  <si>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</si>
  <si>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</si>
  <si>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</si>
  <si>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</si>
  <si>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</si>
  <si>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</si>
  <si>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</si>
  <si>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</si>
  <si>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</si>
  <si>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</si>
  <si>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</si>
  <si>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</si>
  <si>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</si>
  <si>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</si>
  <si>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</si>
  <si>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</si>
  <si>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</si>
  <si>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</si>
  <si>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</si>
  <si>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</si>
  <si>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</si>
  <si>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</si>
  <si>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</si>
  <si>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</si>
  <si>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</si>
  <si>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</si>
  <si>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</si>
  <si>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</si>
  <si>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</si>
  <si>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</si>
  <si>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</si>
  <si>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</si>
  <si>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</si>
  <si>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</si>
  <si>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</si>
  <si>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</si>
  <si>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</si>
  <si>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</si>
  <si>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</si>
  <si>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</si>
  <si>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</si>
  <si>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</si>
  <si>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</si>
  <si>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</si>
  <si>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</si>
  <si>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</si>
  <si>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</si>
  <si>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</si>
  <si>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</si>
  <si>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</si>
  <si>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</si>
  <si>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</si>
  <si>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</si>
  <si>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</si>
  <si>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</si>
  <si>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</si>
  <si>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</si>
  <si>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</si>
  <si>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</si>
  <si>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</si>
  <si>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</si>
  <si>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</si>
  <si>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</si>
  <si>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</si>
  <si>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</si>
  <si>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</si>
  <si>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</si>
  <si>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</si>
  <si>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</si>
  <si>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</si>
  <si>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</si>
  <si>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</si>
  <si>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</si>
  <si>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</si>
  <si>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</si>
  <si>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</si>
  <si>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</si>
  <si>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</si>
  <si>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</si>
  <si>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</si>
  <si>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</si>
  <si>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</si>
  <si>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</si>
  <si>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</si>
  <si>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</si>
  <si>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</si>
  <si>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</si>
  <si>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</si>
  <si>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</si>
  <si>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</si>
  <si>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</si>
  <si>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</si>
  <si>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</si>
  <si>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</si>
  <si>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</si>
  <si>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</si>
  <si>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</si>
  <si>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</si>
  <si>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</si>
  <si>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</si>
  <si>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</si>
  <si>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</si>
  <si>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</si>
  <si>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</si>
  <si>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</si>
  <si>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</si>
  <si>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</si>
  <si>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</si>
  <si>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</si>
  <si>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</si>
  <si>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</si>
  <si>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</si>
  <si>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</si>
  <si>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</si>
  <si>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</si>
  <si>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</si>
  <si>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</si>
  <si>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</si>
  <si>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</si>
  <si>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</si>
  <si>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</si>
  <si>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</si>
  <si>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</si>
  <si>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</si>
  <si>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</si>
  <si>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</si>
  <si>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</si>
  <si>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</si>
  <si>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</si>
  <si>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</si>
  <si>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</si>
  <si>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</si>
  <si>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</si>
  <si>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</si>
  <si>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</si>
  <si>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</si>
  <si>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</si>
  <si>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</si>
  <si>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</si>
  <si>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</si>
  <si>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</si>
  <si>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</si>
  <si>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</si>
  <si>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</si>
  <si>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</si>
  <si>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</si>
  <si>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</si>
  <si>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</si>
  <si>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</si>
  <si>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</si>
  <si>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</si>
  <si>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</si>
  <si>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</si>
  <si>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</si>
  <si>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</si>
  <si>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</si>
  <si>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</si>
  <si>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</si>
  <si>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</si>
  <si>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</si>
  <si>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</si>
  <si>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</si>
  <si>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</si>
  <si>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</si>
  <si>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</si>
  <si>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</si>
  <si>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</si>
  <si>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</si>
  <si>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</si>
  <si>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</si>
  <si>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</si>
  <si>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</si>
  <si>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</si>
  <si>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</si>
  <si>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</si>
  <si>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</si>
  <si>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</si>
  <si>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</si>
  <si>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</si>
  <si>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</si>
  <si>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</si>
  <si>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</si>
  <si>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</si>
  <si>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</si>
  <si>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</si>
  <si>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</si>
  <si>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</si>
  <si>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</si>
  <si>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</si>
  <si>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</si>
  <si>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</si>
  <si>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</si>
  <si>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</si>
  <si>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</si>
  <si>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</si>
  <si>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</si>
  <si>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</si>
  <si>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</si>
  <si>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</si>
  <si>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</si>
  <si>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</si>
  <si>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</si>
  <si>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</si>
  <si>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</si>
  <si>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</si>
  <si>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 xml:space="preserve">муниципальной программы </t>
  </si>
  <si>
    <t>Согласовано:</t>
  </si>
  <si>
    <t>Комитет по финансам администрации города Урай</t>
  </si>
  <si>
    <t>2</t>
  </si>
  <si>
    <t>2.1</t>
  </si>
  <si>
    <t>Подпрограмма 2 "Развитие потребительского рынка"</t>
  </si>
  <si>
    <t>Мероприятие исполнено в 2016 году</t>
  </si>
  <si>
    <t>-</t>
  </si>
  <si>
    <t>Без финансирования</t>
  </si>
  <si>
    <t>1.1</t>
  </si>
  <si>
    <t xml:space="preserve">ИТОГО по подпрограмме 1:
</t>
  </si>
  <si>
    <t xml:space="preserve">ИТОГО по подпрограмме 2:
</t>
  </si>
  <si>
    <t>3</t>
  </si>
  <si>
    <t>3.1</t>
  </si>
  <si>
    <t>Подпрограмма 3 «Развитие сельскохозяйственных товаропроизводителей»</t>
  </si>
  <si>
    <t xml:space="preserve">ИТОГО по подпрограмме 3:
</t>
  </si>
  <si>
    <t>Комитет по управлению муниципальным имуществом администрации города Урай</t>
  </si>
  <si>
    <t>Исполнитель:</t>
  </si>
  <si>
    <t>главный специалист отдела содействия</t>
  </si>
  <si>
    <t>малому и среднему предпринимательству</t>
  </si>
  <si>
    <t>администрации города Урай</t>
  </si>
  <si>
    <t>Бобылева Г.Н.</t>
  </si>
  <si>
    <t>старший инспектор отдела содействия</t>
  </si>
  <si>
    <t>Куликова Л.Ю.</t>
  </si>
  <si>
    <t>1.</t>
  </si>
  <si>
    <t>1.3</t>
  </si>
  <si>
    <t>1.2</t>
  </si>
  <si>
    <t>1.4</t>
  </si>
  <si>
    <t>1.5</t>
  </si>
  <si>
    <t>1.6</t>
  </si>
  <si>
    <t>1.7.1</t>
  </si>
  <si>
    <t>1.7</t>
  </si>
  <si>
    <t>1.7.2</t>
  </si>
  <si>
    <t>1.8</t>
  </si>
  <si>
    <t>1.8.1</t>
  </si>
  <si>
    <t>2.2</t>
  </si>
  <si>
    <t>2.3</t>
  </si>
  <si>
    <t>3.2</t>
  </si>
  <si>
    <t>3.3</t>
  </si>
  <si>
    <t>3.4</t>
  </si>
  <si>
    <t xml:space="preserve">Всего по муниципальной программе:
</t>
  </si>
  <si>
    <t>бюджет Ханты-Мансийского автономного округа-Югры</t>
  </si>
  <si>
    <t>иные источники финансирования</t>
  </si>
  <si>
    <t>всего</t>
  </si>
  <si>
    <t>3.5.</t>
  </si>
  <si>
    <t xml:space="preserve">Финансовая поддержка субъектов малого и среднего предпринимательства:
- развитие молодежного предпринимательства;
- финансовая поддержка Субъектов, осуществляющих производство, реализацию товаров и услуг в социально-значимых видах деятельности, определенных муниципальным образованием город Урай, в части компенсации арендных платежей за нежилые помещения и по предоставленным консалтинговым услугам;
- финансовая поддержка  Субъектов по приобретению оборудования (основных средств) и лицензионных программных продуктов;
- создание условий для развития  Субъектов, осуществляющих деятельность в направлениях: экология, быстровозводимое домостроение, крестьянские (фермерские) 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туризм;
- финансовая поддержка социального предпринимательства, в том числе: предоставление грантовой поддержки социальному предпринимательству;
- возмещение затрат социальному предпринимательству и семейному бизнесу;
- проведение мероприятий в целях создания условий для развития субъектов малого и среднего предпринимательства (1,2)
</t>
  </si>
  <si>
    <t>Развитие инновационного и молодежного предпринимательства (1,2)</t>
  </si>
  <si>
    <t>Создание условий для развития субъектов малого и среднего предпринимательства (1,2)</t>
  </si>
  <si>
    <t>Финансовая поддержка субъектов малого и среднего предпринимательства, осуществляющих социально значимые виды деятельности в муниципальных образованиях (1,2)</t>
  </si>
  <si>
    <t>Финансовая поддержка субъектов малого и среднего предпринимательства, осуществляющих деятельность в социальной сфере (1,2)</t>
  </si>
  <si>
    <t>Предоставление имущественной поддержки (1,2)</t>
  </si>
  <si>
    <t>Реализация основного мероприятия «Федеральный проект «Популяризация предпринимательства», в т.ч.: (1,2)</t>
  </si>
  <si>
    <t>Развитие инновационного и молодёжного предпринимательства (1,2)</t>
  </si>
  <si>
    <t>Реализация основного мероприятия «Федеральный проект «Расширение доступа субъектов малого и среднего предпринимательства к финансовым ресурсам, в том числе к льготному финансированию», в т.ч.: (1,2)</t>
  </si>
  <si>
    <t>Финансовая поддержка субъектов малого и среднего предпринимательства, осуществляющих социально значимые виды деятельности, определенные муниципальными образованиями и деятельность в социальной сфере (1,2)</t>
  </si>
  <si>
    <t>Разработка и утверждение схем размещения нестационарных торговых объектов (3)</t>
  </si>
  <si>
    <t>Осуществление мониторинга состояния потребительского рынка на территории города Урай . Формирование и сопровождение торгового реестра объектов торговли, реестра розничных рынков (3)</t>
  </si>
  <si>
    <t>Организация выставочно-ярмарочных мероприятий в сфере потребительского рынка (3)</t>
  </si>
  <si>
    <t>Предоставление финансовой поддержки в форме субидии сельскохозяйственным товаропроизводителям (4,5,6)</t>
  </si>
  <si>
    <t>Предоставление земельных участков для разведения сельскохозяйственных животных и птицы (4,5,6)</t>
  </si>
  <si>
    <t>Создание условий для развития сельскохозяйственных товаропроизводителей (4,5,6)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</si>
  <si>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 (4,5,6)</t>
  </si>
  <si>
    <t>Подготовка проведения Всероссийской сельскохозяйственной переписи в 2016 году (6)</t>
  </si>
  <si>
    <t>Инвестиции в объекты муниципальной собственности</t>
  </si>
  <si>
    <t>Прочие расходы</t>
  </si>
  <si>
    <t>В том числе:</t>
  </si>
  <si>
    <t xml:space="preserve">Соисполнитель 1
 (Органы администрации города Урай без статуса юридического лица:  комитет по управлению муниципальным имуществом администрации города Урай;  управление по культуре и социальным вопросам администрации города Урай ;  пресс-служба администрации города Урай ; отдел дорожного хозяйства и транспорта администрации города Урай)
</t>
  </si>
  <si>
    <t xml:space="preserve">Соисполнитель 2 
(МКУ «УГЗиП г.Урай»)
</t>
  </si>
  <si>
    <t xml:space="preserve">Соисполнитель 3 
(Управление образования и молодежной политики администрации города Урай)
</t>
  </si>
  <si>
    <t>Подпрограмма 1 "Развитие малого и среднего предприниматкельства"</t>
  </si>
  <si>
    <t>Ответственный исполнитель (соисполнитель)</t>
  </si>
  <si>
    <t>Ответственный исполнитель/соисполнитель</t>
  </si>
  <si>
    <t>Основные мероприятия муниципальной программы (их взаимосвязь с целевыми показателями муниципальной программы)</t>
  </si>
  <si>
    <t>Номер основного мероприятия</t>
  </si>
  <si>
    <t>Финансовые затраты на реализацию (тыс.рублей) в том числе:</t>
  </si>
  <si>
    <t xml:space="preserve">Управление экономического развития администрации города Урай; отдел дорожного хозяйства и транспорта администрации города Урай, Управление образования и молодежной политики администрации города Урай;  МКУ «УГЗиП г.Урай»
</t>
  </si>
  <si>
    <t>Управление экономического развития  администрации города Урай; Управление образования и молодежной политики администрации города Урай</t>
  </si>
  <si>
    <t>Управление экономического развития администрации города Урай</t>
  </si>
  <si>
    <t>Управление экономического развития  администрации города Урай; управление по культуре и социальным вопросам администрации города Урай; Управление образования и молодежной политики администрации города Урай</t>
  </si>
  <si>
    <t xml:space="preserve">Управление экономического развития администрации города Урай; управление по культуре и социальным вопросам администрации города Урай; Управление образования и молодежной политики администрации города Урай
</t>
  </si>
  <si>
    <t xml:space="preserve">Управление экономического развития администрации города Урай; МКУ «УГЗиП г.Урай»
</t>
  </si>
  <si>
    <t>Управление экономического развития администрации города Урай;  пресс-служба администрации города Урай</t>
  </si>
  <si>
    <t xml:space="preserve">Ответственный исполнитель (управление экономического развития администрации города Урай) </t>
  </si>
  <si>
    <r>
      <t xml:space="preserve">"______"_________________2020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</t>
    </r>
  </si>
  <si>
    <t>Отдел развития предпринимательства управления экономического развития администрации города Урай</t>
  </si>
  <si>
    <t>Ковалёва О.Д.</t>
  </si>
  <si>
    <t>В отчетном периоде предоставлена субсидия 1 сельскохозяйственному товаропроизводителю в размере 40,0 тыс.руб.</t>
  </si>
  <si>
    <r>
      <t xml:space="preserve">Минибаева Н.В. "______"_________________2020 </t>
    </r>
    <r>
      <rPr>
        <sz val="9"/>
        <rFont val="Times New Roman"/>
        <family val="1"/>
      </rPr>
      <t>подпись</t>
    </r>
    <r>
      <rPr>
        <sz val="12"/>
        <rFont val="Times New Roman"/>
        <family val="1"/>
      </rPr>
      <t xml:space="preserve"> _______________________________</t>
    </r>
  </si>
  <si>
    <t>В отчетном периоде 1 индивиуальному предпринимателю предоставлен 1 земельный участок площадью 2,3 га с видом разрешенного использования "Растениеводство"</t>
  </si>
  <si>
    <t>1.9</t>
  </si>
  <si>
    <t xml:space="preserve">Предоставление неотложных мер поддержки в форме субсидий субъектам малого и среднего предпринимательства, осуществляющим деятельность в отраслях, пострадавших от распространения новой коронавирусной инфекции
(1,2,7) 
</t>
  </si>
  <si>
    <t>В отчетном периоде предоставлены субсидии 3 сельскохозяйственным товаропроизводителям: 1 сельскохозяйственному предприятию в сумме 18 998,9  тыс.руб. , 2 КФХ в сумме 211,2 тыс.руб. Исполнение плана финансирования (сетевого графика) составляет 100%.</t>
  </si>
  <si>
    <t>В отчетном периоде предоставлены 13 субсидии субъектам малого предпринимательства на возмещение затрат по аренде нежилых помещений, приобритению оборудования (основных средств).</t>
  </si>
  <si>
    <t>Информационно - консультационная поддержка.С целью предоставления достоверной и оперативной информации, необходимой для организации бизнеса на официальном сайте органов местного самоуправления города Урай в информационно-телекоммуникационной сети «Интернет» на главной странице размещены баннеры «Информация для предпринимателей», «Уполномоченный по защите прав предпринимателей», «Портал малого и среднего предпринимательства «Бизнесюгры.рф», «Инфраструктура поддержки малого и среднего предпринимательства». В случае необходимости предприниматель имеет возможность ознакомиться с интересующей информацией. За 1 полугодие  субъектам малого и среднего предпринимательства было оказано информационно-консультационной поддержки 1120 ед.
Проведено 3 заседания Координационного совета по развитию малого и среднего предпринимательства при администрации города Урай в заочной форме путем опрома членов Координационного совета.</t>
  </si>
  <si>
    <t>Постановлением администрации города Урай от 29.10.2019 №2642 «Об утверждении Дислокации нестационарных торговых объектов на территории города Урай на 2020 год»  предусмотрено 86 земельных участков. Постановлением администрацией от 19.12.2019 №3088 «Об утверждении Схемы размещения нестационарных торговых объектов на территории города Урай на 2020 год» утверждено и предоставлено 50 земельных участков  под нестационарные торговые объекты. Имеется резерв 36 мельных участков.</t>
  </si>
  <si>
    <t>Оплачена полиграфическая продукция (буклеты, листовки, блокноты), в соответствии с заключеннным контрактом на оказание услуг по полиграыической продукции для предпринимателей.</t>
  </si>
  <si>
    <t>Мероприятия на текущий год не запланированны</t>
  </si>
  <si>
    <t xml:space="preserve">Финансирование запланированы с III квартала текущего года.                                                               </t>
  </si>
  <si>
    <t>В связи с введением режима повышенной готовности проведение мероприятий не запланированно.</t>
  </si>
  <si>
    <t xml:space="preserve">В результате мониторинга определяется  количество объектов потребительского рынка, торговая площадь (для дальнейшего расчета обеспеченности жителей города Урай объектами потребительского рынка, торговыми площадями и посадочными местами).
По состоянию на 30.06.2020 потребительский рынок представлен 390 объектами потребительского рынка (предприятия торговли, общественного питания и бытового обслуживания населения), в том числе:
- 176 объектов торговли общей площадью 42943,4 кв.м.;
- 48 объектов общественного питания на 2594 посадочных мест;
- 98 объектов бытового обслуживания; 
- 68 нестационарных объекта (павильоны, киоски, мобильные торговые объекты).
</t>
  </si>
  <si>
    <r>
      <t xml:space="preserve"> При проведении информационной кампании по пропаганде, популяризации и повышения имиджа предпринимательской деятельности сельскохозяйственных товаропроизводителей, в городе Урай используются возможности СМИ, официального сайта органов местного самоуправления и площадки в социальныхь сетях. В отчетном периоде:
1.1.в газете «Знамя» опубликовано  3 информационных материала; 
1.2. в эфире ТРК «Спектр+» вышел 1 информацитонный материал.                     </t>
    </r>
    <r>
      <rPr>
        <sz val="12"/>
        <color indexed="10"/>
        <rFont val="Times New Roman"/>
        <family val="1"/>
      </rPr>
      <t xml:space="preserve">                                                                        
</t>
    </r>
    <r>
      <rPr>
        <sz val="12"/>
        <rFont val="Times New Roman"/>
        <family val="1"/>
      </rPr>
      <t xml:space="preserve"> 1.3.на сайте органов местного самоуправления города размещается информация:
- о проведении выставок, семинаров, форумов как на территории города, так и за его пределами;
- о мерах и формах предоставления поддержки;
- об изменениях в нормативно правовые акты, затрагивающие интересы сельскохозяйственных товаропроизводителей.</t>
    </r>
    <r>
      <rPr>
        <sz val="12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</t>
    </r>
  </si>
  <si>
    <t xml:space="preserve"> Исполнение плана финансирования (сетевого графика) за первое полугодие текущего года составляет 100%</t>
  </si>
  <si>
    <t>Муниципальное имущество, включенное в Перечень муниципального имущества для поддержки субъектов малого и среднего предпринимательства и переданное на льготных условиях субъектам МиСП за II квартал в количестве - 20 ед.                                                                                                                          За период с 01.01.2020 по 30.06.2020 года муниципальная преференция путем передачи в аренду муниципального имущества без проведения торгов была предоставлена 10 субъектам малого и среднего предпринимательства, осуществляющих деятельность в социально-значимых направлениях. Перечень муниципального имущества муниципального образования город Урай, свободного от прав третьих лиц (за исключением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предпринимательства»  в актуальной редакции размещен на сайте органов местного самоуправления города Урай по ссылке: http://monitoring.admhmao.ru/sections/sm-buisness-monitoring/list1/.</t>
  </si>
  <si>
    <t>План (сетевого графика) реализации муниципальной программы "Развитие  малого и среднего предпринимательства, потребительского рынка и сельскохозяйственных товаропроизводителей города Урай" на 2016-2020 годы" за 1 полугодие 2020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</si>
</sst>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#,##0.00_ ;\-#,##0.00\ 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  <numFmt numFmtId="175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14" fillId="0" borderId="0" xfId="0" applyFont="1" applyAlignment="1" applyProtection="1">
      <alignment vertical="center"/>
      <protection hidden="1"/>
    </xf>
    <xf numFmtId="165" fontId="5" fillId="0" borderId="10" xfId="0" applyNumberFormat="1" applyFont="1" applyBorder="1" applyAlignment="1" applyProtection="1">
      <alignment horizontal="center" vertical="top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top" wrapText="1"/>
      <protection hidden="1"/>
    </xf>
    <xf numFmtId="165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0" xfId="0" applyNumberFormat="1" applyFont="1" applyAlignment="1" applyProtection="1">
      <alignment vertical="center"/>
      <protection hidden="1"/>
    </xf>
    <xf numFmtId="165" fontId="5" fillId="33" borderId="0" xfId="0" applyNumberFormat="1" applyFont="1" applyFill="1" applyAlignment="1" applyProtection="1">
      <alignment vertical="center"/>
      <protection hidden="1"/>
    </xf>
    <xf numFmtId="165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5" fontId="5" fillId="0" borderId="11" xfId="0" applyNumberFormat="1" applyFont="1" applyBorder="1" applyAlignment="1" applyProtection="1">
      <alignment vertical="center"/>
      <protection hidden="1"/>
    </xf>
    <xf numFmtId="165" fontId="5" fillId="0" borderId="12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61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61" applyNumberFormat="1" applyFont="1" applyFill="1" applyBorder="1" applyAlignment="1">
      <alignment horizontal="center" vertical="center" wrapText="1"/>
    </xf>
    <xf numFmtId="0" fontId="11" fillId="34" borderId="0" xfId="53" applyFont="1" applyFill="1" applyBorder="1" applyAlignment="1">
      <alignment horizontal="center" vertical="center" wrapText="1"/>
      <protection/>
    </xf>
    <xf numFmtId="0" fontId="11" fillId="34" borderId="10" xfId="0" applyFont="1" applyFill="1" applyBorder="1" applyAlignment="1">
      <alignment horizontal="center" vertical="center"/>
    </xf>
    <xf numFmtId="0" fontId="11" fillId="34" borderId="10" xfId="53" applyFont="1" applyFill="1" applyBorder="1" applyAlignment="1">
      <alignment horizontal="center" vertical="center" wrapText="1"/>
      <protection/>
    </xf>
    <xf numFmtId="0" fontId="12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0" fontId="11" fillId="3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18" fillId="0" borderId="0" xfId="0" applyFont="1" applyFill="1" applyAlignment="1">
      <alignment vertical="center"/>
    </xf>
    <xf numFmtId="0" fontId="59" fillId="0" borderId="0" xfId="0" applyFont="1" applyAlignment="1">
      <alignment horizontal="left" readingOrder="1"/>
    </xf>
    <xf numFmtId="0" fontId="60" fillId="0" borderId="0" xfId="0" applyFont="1" applyAlignment="1">
      <alignment horizontal="left" readingOrder="1"/>
    </xf>
    <xf numFmtId="0" fontId="4" fillId="35" borderId="0" xfId="0" applyFont="1" applyFill="1" applyAlignment="1">
      <alignment vertical="center"/>
    </xf>
    <xf numFmtId="0" fontId="4" fillId="35" borderId="0" xfId="0" applyFont="1" applyFill="1" applyBorder="1" applyAlignment="1">
      <alignment vertical="center"/>
    </xf>
    <xf numFmtId="166" fontId="4" fillId="35" borderId="0" xfId="0" applyNumberFormat="1" applyFont="1" applyFill="1" applyAlignment="1">
      <alignment vertical="center"/>
    </xf>
    <xf numFmtId="0" fontId="19" fillId="36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19" fillId="0" borderId="10" xfId="0" applyNumberFormat="1" applyFont="1" applyFill="1" applyBorder="1" applyAlignment="1">
      <alignment horizontal="left" vertic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38" borderId="10" xfId="0" applyFont="1" applyFill="1" applyBorder="1" applyAlignment="1">
      <alignment horizontal="left" vertical="center" wrapText="1"/>
    </xf>
    <xf numFmtId="165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166" fontId="19" fillId="36" borderId="10" xfId="63" applyNumberFormat="1" applyFont="1" applyFill="1" applyBorder="1" applyAlignment="1">
      <alignment horizontal="center" vertical="center" wrapText="1"/>
    </xf>
    <xf numFmtId="166" fontId="19" fillId="39" borderId="10" xfId="63" applyNumberFormat="1" applyFont="1" applyFill="1" applyBorder="1" applyAlignment="1">
      <alignment horizontal="center" vertical="center" wrapText="1"/>
    </xf>
    <xf numFmtId="166" fontId="61" fillId="39" borderId="10" xfId="0" applyNumberFormat="1" applyFont="1" applyFill="1" applyBorder="1" applyAlignment="1">
      <alignment horizontal="center" vertical="center"/>
    </xf>
    <xf numFmtId="166" fontId="18" fillId="35" borderId="10" xfId="63" applyNumberFormat="1" applyFont="1" applyFill="1" applyBorder="1" applyAlignment="1">
      <alignment horizontal="center" vertical="center" wrapText="1"/>
    </xf>
    <xf numFmtId="166" fontId="62" fillId="36" borderId="10" xfId="0" applyNumberFormat="1" applyFont="1" applyFill="1" applyBorder="1" applyAlignment="1">
      <alignment horizontal="center" vertical="center" wrapText="1"/>
    </xf>
    <xf numFmtId="166" fontId="18" fillId="36" borderId="10" xfId="63" applyNumberFormat="1" applyFont="1" applyFill="1" applyBorder="1" applyAlignment="1">
      <alignment horizontal="center" vertical="center" wrapText="1"/>
    </xf>
    <xf numFmtId="166" fontId="62" fillId="39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166" fontId="19" fillId="0" borderId="10" xfId="63" applyNumberFormat="1" applyFont="1" applyFill="1" applyBorder="1" applyAlignment="1">
      <alignment horizontal="center" vertical="center" wrapText="1"/>
    </xf>
    <xf numFmtId="166" fontId="18" fillId="0" borderId="10" xfId="63" applyNumberFormat="1" applyFont="1" applyFill="1" applyBorder="1" applyAlignment="1">
      <alignment horizontal="center" vertical="center" wrapText="1"/>
    </xf>
    <xf numFmtId="169" fontId="19" fillId="0" borderId="21" xfId="0" applyNumberFormat="1" applyFont="1" applyFill="1" applyBorder="1" applyAlignment="1">
      <alignment vertical="center"/>
    </xf>
    <xf numFmtId="166" fontId="19" fillId="37" borderId="10" xfId="63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0" fontId="17" fillId="35" borderId="10" xfId="0" applyFont="1" applyFill="1" applyBorder="1" applyAlignment="1" applyProtection="1">
      <alignment horizontal="left" vertical="top" wrapText="1"/>
      <protection locked="0"/>
    </xf>
    <xf numFmtId="49" fontId="18" fillId="35" borderId="20" xfId="0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167" fontId="18" fillId="35" borderId="10" xfId="63" applyNumberFormat="1" applyFont="1" applyFill="1" applyBorder="1" applyAlignment="1">
      <alignment horizontal="center" vertical="center" wrapText="1"/>
    </xf>
    <xf numFmtId="167" fontId="18" fillId="0" borderId="10" xfId="63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 locked="0"/>
    </xf>
    <xf numFmtId="166" fontId="63" fillId="35" borderId="10" xfId="0" applyNumberFormat="1" applyFont="1" applyFill="1" applyBorder="1" applyAlignment="1">
      <alignment horizontal="center" vertical="center"/>
    </xf>
    <xf numFmtId="166" fontId="18" fillId="37" borderId="10" xfId="63" applyNumberFormat="1" applyFont="1" applyFill="1" applyBorder="1" applyAlignment="1">
      <alignment horizontal="center" vertical="center" wrapText="1"/>
    </xf>
    <xf numFmtId="166" fontId="19" fillId="38" borderId="10" xfId="63" applyNumberFormat="1" applyFont="1" applyFill="1" applyBorder="1" applyAlignment="1">
      <alignment horizontal="center" vertical="center" wrapText="1"/>
    </xf>
    <xf numFmtId="0" fontId="21" fillId="35" borderId="16" xfId="0" applyFont="1" applyFill="1" applyBorder="1" applyAlignment="1" applyProtection="1">
      <alignment vertical="center" wrapText="1"/>
      <protection locked="0"/>
    </xf>
    <xf numFmtId="0" fontId="21" fillId="35" borderId="22" xfId="0" applyFont="1" applyFill="1" applyBorder="1" applyAlignment="1" applyProtection="1">
      <alignment vertical="center" wrapText="1"/>
      <protection locked="0"/>
    </xf>
    <xf numFmtId="166" fontId="19" fillId="37" borderId="10" xfId="63" applyNumberFormat="1" applyFont="1" applyFill="1" applyBorder="1" applyAlignment="1">
      <alignment horizontal="left" vertical="center" wrapText="1"/>
    </xf>
    <xf numFmtId="16" fontId="18" fillId="0" borderId="20" xfId="0" applyNumberFormat="1" applyFont="1" applyFill="1" applyBorder="1" applyAlignment="1">
      <alignment horizontal="center" vertical="center"/>
    </xf>
    <xf numFmtId="166" fontId="61" fillId="35" borderId="10" xfId="0" applyNumberFormat="1" applyFont="1" applyFill="1" applyBorder="1" applyAlignment="1">
      <alignment horizontal="center" vertical="center"/>
    </xf>
    <xf numFmtId="166" fontId="19" fillId="40" borderId="10" xfId="63" applyNumberFormat="1" applyFont="1" applyFill="1" applyBorder="1" applyAlignment="1">
      <alignment horizontal="left" vertical="center" wrapText="1"/>
    </xf>
    <xf numFmtId="166" fontId="19" fillId="40" borderId="10" xfId="63" applyNumberFormat="1" applyFont="1" applyFill="1" applyBorder="1" applyAlignment="1">
      <alignment horizontal="center" vertical="center" wrapText="1"/>
    </xf>
    <xf numFmtId="166" fontId="19" fillId="40" borderId="14" xfId="63" applyNumberFormat="1" applyFont="1" applyFill="1" applyBorder="1" applyAlignment="1">
      <alignment horizontal="left" vertical="center" wrapText="1"/>
    </xf>
    <xf numFmtId="166" fontId="19" fillId="40" borderId="14" xfId="63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165" fontId="19" fillId="0" borderId="23" xfId="0" applyNumberFormat="1" applyFont="1" applyFill="1" applyBorder="1" applyAlignment="1">
      <alignment horizontal="left" vertical="center" wrapText="1"/>
    </xf>
    <xf numFmtId="166" fontId="19" fillId="39" borderId="23" xfId="63" applyNumberFormat="1" applyFont="1" applyFill="1" applyBorder="1" applyAlignment="1">
      <alignment horizontal="center" vertical="center" wrapText="1"/>
    </xf>
    <xf numFmtId="166" fontId="18" fillId="35" borderId="23" xfId="63" applyNumberFormat="1" applyFont="1" applyFill="1" applyBorder="1" applyAlignment="1">
      <alignment horizontal="center" vertical="center" wrapText="1"/>
    </xf>
    <xf numFmtId="4" fontId="19" fillId="36" borderId="10" xfId="63" applyNumberFormat="1" applyFont="1" applyFill="1" applyBorder="1" applyAlignment="1">
      <alignment horizontal="center" vertical="center" wrapText="1"/>
    </xf>
    <xf numFmtId="4" fontId="19" fillId="39" borderId="10" xfId="63" applyNumberFormat="1" applyFont="1" applyFill="1" applyBorder="1" applyAlignment="1">
      <alignment horizontal="center" vertical="center" wrapText="1"/>
    </xf>
    <xf numFmtId="4" fontId="18" fillId="0" borderId="10" xfId="63" applyNumberFormat="1" applyFont="1" applyFill="1" applyBorder="1" applyAlignment="1">
      <alignment horizontal="center" vertical="center" wrapText="1"/>
    </xf>
    <xf numFmtId="4" fontId="18" fillId="35" borderId="10" xfId="63" applyNumberFormat="1" applyFont="1" applyFill="1" applyBorder="1" applyAlignment="1">
      <alignment horizontal="center" vertical="center" wrapText="1"/>
    </xf>
    <xf numFmtId="4" fontId="19" fillId="37" borderId="10" xfId="63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0" fontId="18" fillId="35" borderId="10" xfId="0" applyFont="1" applyFill="1" applyBorder="1" applyAlignment="1">
      <alignment horizontal="left" vertical="center" wrapText="1"/>
    </xf>
    <xf numFmtId="169" fontId="18" fillId="0" borderId="10" xfId="0" applyNumberFormat="1" applyFont="1" applyFill="1" applyBorder="1" applyAlignment="1">
      <alignment horizontal="left" vertical="center" wrapText="1"/>
    </xf>
    <xf numFmtId="4" fontId="19" fillId="40" borderId="10" xfId="63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vertical="center"/>
    </xf>
    <xf numFmtId="0" fontId="18" fillId="35" borderId="10" xfId="0" applyFont="1" applyFill="1" applyBorder="1" applyAlignment="1">
      <alignment horizontal="center" vertical="center" wrapText="1"/>
    </xf>
    <xf numFmtId="166" fontId="19" fillId="35" borderId="10" xfId="63" applyNumberFormat="1" applyFont="1" applyFill="1" applyBorder="1" applyAlignment="1">
      <alignment horizontal="center" vertical="center" wrapText="1"/>
    </xf>
    <xf numFmtId="166" fontId="18" fillId="40" borderId="10" xfId="63" applyNumberFormat="1" applyFont="1" applyFill="1" applyBorder="1" applyAlignment="1">
      <alignment horizontal="center"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left" vertical="center" wrapText="1"/>
    </xf>
    <xf numFmtId="166" fontId="19" fillId="41" borderId="10" xfId="63" applyNumberFormat="1" applyFont="1" applyFill="1" applyBorder="1" applyAlignment="1">
      <alignment horizontal="center" vertical="center" wrapText="1"/>
    </xf>
    <xf numFmtId="166" fontId="18" fillId="37" borderId="14" xfId="63" applyNumberFormat="1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 applyProtection="1">
      <alignment horizontal="center" vertical="top" wrapText="1"/>
      <protection hidden="1"/>
    </xf>
    <xf numFmtId="165" fontId="5" fillId="0" borderId="16" xfId="0" applyNumberFormat="1" applyFont="1" applyBorder="1" applyAlignment="1" applyProtection="1">
      <alignment horizontal="center" vertical="top" wrapText="1"/>
      <protection hidden="1"/>
    </xf>
    <xf numFmtId="165" fontId="5" fillId="0" borderId="11" xfId="0" applyNumberFormat="1" applyFont="1" applyBorder="1" applyAlignment="1" applyProtection="1">
      <alignment horizontal="center" vertical="top" wrapText="1"/>
      <protection hidden="1"/>
    </xf>
    <xf numFmtId="165" fontId="5" fillId="33" borderId="13" xfId="0" applyNumberFormat="1" applyFont="1" applyFill="1" applyBorder="1" applyAlignment="1" applyProtection="1">
      <alignment horizontal="center" vertical="top" wrapText="1"/>
      <protection hidden="1"/>
    </xf>
    <xf numFmtId="165" fontId="5" fillId="33" borderId="11" xfId="0" applyNumberFormat="1" applyFont="1" applyFill="1" applyBorder="1" applyAlignment="1" applyProtection="1">
      <alignment horizontal="center" vertical="top" wrapText="1"/>
      <protection hidden="1"/>
    </xf>
    <xf numFmtId="165" fontId="5" fillId="0" borderId="10" xfId="0" applyNumberFormat="1" applyFont="1" applyBorder="1" applyAlignment="1" applyProtection="1">
      <alignment vertical="center" wrapText="1"/>
      <protection hidden="1"/>
    </xf>
    <xf numFmtId="165" fontId="5" fillId="33" borderId="16" xfId="0" applyNumberFormat="1" applyFont="1" applyFill="1" applyBorder="1" applyAlignment="1" applyProtection="1">
      <alignment horizontal="center" vertical="top" wrapText="1"/>
      <protection hidden="1"/>
    </xf>
    <xf numFmtId="165" fontId="5" fillId="0" borderId="10" xfId="0" applyNumberFormat="1" applyFont="1" applyBorder="1" applyAlignment="1" applyProtection="1">
      <alignment vertical="center"/>
      <protection hidden="1"/>
    </xf>
    <xf numFmtId="165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65" fontId="18" fillId="0" borderId="20" xfId="0" applyNumberFormat="1" applyFont="1" applyFill="1" applyBorder="1" applyAlignment="1">
      <alignment horizontal="center" vertical="center" wrapText="1"/>
    </xf>
    <xf numFmtId="165" fontId="18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19" xfId="0" applyFont="1" applyFill="1" applyBorder="1" applyAlignment="1" applyProtection="1">
      <alignment horizontal="lef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0" fontId="17" fillId="0" borderId="14" xfId="0" applyFont="1" applyFill="1" applyBorder="1" applyAlignment="1" applyProtection="1">
      <alignment horizontal="left" vertical="top" wrapText="1"/>
      <protection locked="0"/>
    </xf>
    <xf numFmtId="169" fontId="18" fillId="0" borderId="10" xfId="0" applyNumberFormat="1" applyFont="1" applyFill="1" applyBorder="1" applyAlignment="1">
      <alignment horizontal="center" vertical="center" wrapText="1"/>
    </xf>
    <xf numFmtId="169" fontId="19" fillId="35" borderId="24" xfId="0" applyNumberFormat="1" applyFont="1" applyFill="1" applyBorder="1" applyAlignment="1">
      <alignment horizontal="center" vertical="center"/>
    </xf>
    <xf numFmtId="169" fontId="19" fillId="35" borderId="25" xfId="0" applyNumberFormat="1" applyFont="1" applyFill="1" applyBorder="1" applyAlignment="1">
      <alignment horizontal="center" vertical="center"/>
    </xf>
    <xf numFmtId="169" fontId="19" fillId="35" borderId="26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top" wrapText="1"/>
    </xf>
    <xf numFmtId="169" fontId="19" fillId="0" borderId="21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left" vertical="top" wrapText="1"/>
      <protection locked="0"/>
    </xf>
    <xf numFmtId="169" fontId="18" fillId="0" borderId="19" xfId="0" applyNumberFormat="1" applyFont="1" applyFill="1" applyBorder="1" applyAlignment="1">
      <alignment horizontal="left" vertical="center" wrapText="1"/>
    </xf>
    <xf numFmtId="169" fontId="18" fillId="0" borderId="17" xfId="0" applyNumberFormat="1" applyFont="1" applyFill="1" applyBorder="1" applyAlignment="1">
      <alignment horizontal="left" vertical="center" wrapText="1"/>
    </xf>
    <xf numFmtId="169" fontId="18" fillId="0" borderId="14" xfId="0" applyNumberFormat="1" applyFont="1" applyFill="1" applyBorder="1" applyAlignment="1">
      <alignment horizontal="left" vertical="center" wrapText="1"/>
    </xf>
    <xf numFmtId="49" fontId="18" fillId="0" borderId="27" xfId="0" applyNumberFormat="1" applyFont="1" applyFill="1" applyBorder="1" applyAlignment="1">
      <alignment horizontal="center" vertical="top" wrapText="1"/>
    </xf>
    <xf numFmtId="49" fontId="18" fillId="0" borderId="28" xfId="0" applyNumberFormat="1" applyFont="1" applyFill="1" applyBorder="1" applyAlignment="1">
      <alignment horizontal="center" vertical="top" wrapText="1"/>
    </xf>
    <xf numFmtId="49" fontId="18" fillId="0" borderId="29" xfId="0" applyNumberFormat="1" applyFont="1" applyFill="1" applyBorder="1" applyAlignment="1">
      <alignment horizontal="center" vertical="top" wrapText="1"/>
    </xf>
    <xf numFmtId="0" fontId="59" fillId="0" borderId="19" xfId="0" applyFont="1" applyFill="1" applyBorder="1" applyAlignment="1">
      <alignment horizontal="center" vertical="top" wrapText="1"/>
    </xf>
    <xf numFmtId="0" fontId="59" fillId="0" borderId="17" xfId="0" applyFont="1" applyFill="1" applyBorder="1" applyAlignment="1">
      <alignment horizontal="center" vertical="top" wrapText="1"/>
    </xf>
    <xf numFmtId="0" fontId="59" fillId="0" borderId="14" xfId="0" applyFont="1" applyFill="1" applyBorder="1" applyAlignment="1">
      <alignment horizontal="center" vertical="top" wrapText="1"/>
    </xf>
    <xf numFmtId="169" fontId="19" fillId="0" borderId="24" xfId="0" applyNumberFormat="1" applyFont="1" applyFill="1" applyBorder="1" applyAlignment="1">
      <alignment horizontal="center" vertical="center" wrapText="1"/>
    </xf>
    <xf numFmtId="169" fontId="19" fillId="0" borderId="25" xfId="0" applyNumberFormat="1" applyFont="1" applyFill="1" applyBorder="1" applyAlignment="1">
      <alignment horizontal="center" vertical="center" wrapText="1"/>
    </xf>
    <xf numFmtId="169" fontId="19" fillId="0" borderId="26" xfId="0" applyNumberFormat="1" applyFont="1" applyFill="1" applyBorder="1" applyAlignment="1">
      <alignment horizontal="center" vertical="center" wrapText="1"/>
    </xf>
    <xf numFmtId="169" fontId="18" fillId="0" borderId="19" xfId="0" applyNumberFormat="1" applyFont="1" applyFill="1" applyBorder="1" applyAlignment="1">
      <alignment horizontal="center" vertical="center" wrapText="1"/>
    </xf>
    <xf numFmtId="169" fontId="18" fillId="0" borderId="17" xfId="0" applyNumberFormat="1" applyFont="1" applyFill="1" applyBorder="1" applyAlignment="1">
      <alignment horizontal="center" vertical="center" wrapText="1"/>
    </xf>
    <xf numFmtId="169" fontId="18" fillId="0" borderId="14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169" fontId="18" fillId="0" borderId="24" xfId="0" applyNumberFormat="1" applyFont="1" applyFill="1" applyBorder="1" applyAlignment="1">
      <alignment horizontal="center" vertical="center" wrapText="1"/>
    </xf>
    <xf numFmtId="169" fontId="18" fillId="0" borderId="25" xfId="0" applyNumberFormat="1" applyFont="1" applyFill="1" applyBorder="1" applyAlignment="1">
      <alignment horizontal="center" vertical="center" wrapText="1"/>
    </xf>
    <xf numFmtId="169" fontId="18" fillId="0" borderId="26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left" vertical="top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66" fontId="18" fillId="0" borderId="19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1" fillId="35" borderId="13" xfId="0" applyFont="1" applyFill="1" applyBorder="1" applyAlignment="1" applyProtection="1">
      <alignment horizontal="center" vertical="center" wrapText="1"/>
      <protection locked="0"/>
    </xf>
    <xf numFmtId="0" fontId="21" fillId="35" borderId="16" xfId="0" applyFont="1" applyFill="1" applyBorder="1" applyAlignment="1" applyProtection="1">
      <alignment horizontal="center" vertical="center" wrapText="1"/>
      <protection locked="0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left" vertical="top" wrapText="1"/>
    </xf>
    <xf numFmtId="0" fontId="18" fillId="35" borderId="19" xfId="0" applyNumberFormat="1" applyFont="1" applyFill="1" applyBorder="1" applyAlignment="1">
      <alignment horizontal="center" vertical="center" wrapText="1"/>
    </xf>
    <xf numFmtId="0" fontId="18" fillId="35" borderId="17" xfId="0" applyNumberFormat="1" applyFont="1" applyFill="1" applyBorder="1" applyAlignment="1">
      <alignment horizontal="center" vertical="center" wrapText="1"/>
    </xf>
    <xf numFmtId="0" fontId="18" fillId="35" borderId="14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49" fontId="18" fillId="35" borderId="27" xfId="0" applyNumberFormat="1" applyFont="1" applyFill="1" applyBorder="1" applyAlignment="1">
      <alignment horizontal="center" vertical="center" wrapText="1"/>
    </xf>
    <xf numFmtId="49" fontId="18" fillId="35" borderId="28" xfId="0" applyNumberFormat="1" applyFont="1" applyFill="1" applyBorder="1" applyAlignment="1">
      <alignment horizontal="center" vertical="center" wrapText="1"/>
    </xf>
    <xf numFmtId="49" fontId="18" fillId="35" borderId="29" xfId="0" applyNumberFormat="1" applyFont="1" applyFill="1" applyBorder="1" applyAlignment="1">
      <alignment horizontal="center" vertical="center" wrapText="1"/>
    </xf>
    <xf numFmtId="2" fontId="63" fillId="35" borderId="19" xfId="0" applyNumberFormat="1" applyFont="1" applyFill="1" applyBorder="1" applyAlignment="1">
      <alignment horizontal="center" vertical="center" wrapText="1"/>
    </xf>
    <xf numFmtId="2" fontId="63" fillId="35" borderId="17" xfId="0" applyNumberFormat="1" applyFont="1" applyFill="1" applyBorder="1" applyAlignment="1">
      <alignment horizontal="center" vertical="center" wrapText="1"/>
    </xf>
    <xf numFmtId="2" fontId="63" fillId="35" borderId="14" xfId="0" applyNumberFormat="1" applyFont="1" applyFill="1" applyBorder="1" applyAlignment="1">
      <alignment horizontal="center" vertical="center" wrapText="1"/>
    </xf>
    <xf numFmtId="0" fontId="17" fillId="35" borderId="19" xfId="0" applyFont="1" applyFill="1" applyBorder="1" applyAlignment="1" applyProtection="1">
      <alignment horizontal="left" vertical="center" wrapText="1"/>
      <protection locked="0"/>
    </xf>
    <xf numFmtId="0" fontId="17" fillId="35" borderId="17" xfId="0" applyFont="1" applyFill="1" applyBorder="1" applyAlignment="1" applyProtection="1">
      <alignment horizontal="left" vertical="center" wrapText="1"/>
      <protection locked="0"/>
    </xf>
    <xf numFmtId="0" fontId="17" fillId="35" borderId="14" xfId="0" applyFont="1" applyFill="1" applyBorder="1" applyAlignment="1" applyProtection="1">
      <alignment horizontal="left" vertical="center" wrapText="1"/>
      <protection locked="0"/>
    </xf>
    <xf numFmtId="0" fontId="63" fillId="0" borderId="19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49" fontId="18" fillId="0" borderId="27" xfId="0" applyNumberFormat="1" applyFont="1" applyFill="1" applyBorder="1" applyAlignment="1">
      <alignment horizontal="center" vertical="center" wrapText="1"/>
    </xf>
    <xf numFmtId="49" fontId="18" fillId="0" borderId="28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0" fontId="63" fillId="0" borderId="19" xfId="0" applyFont="1" applyFill="1" applyBorder="1" applyAlignment="1">
      <alignment horizontal="center" vertical="center" wrapText="1"/>
    </xf>
    <xf numFmtId="0" fontId="63" fillId="0" borderId="17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left" vertical="center" wrapText="1"/>
      <protection locked="0"/>
    </xf>
    <xf numFmtId="0" fontId="17" fillId="0" borderId="17" xfId="0" applyFont="1" applyFill="1" applyBorder="1" applyAlignment="1" applyProtection="1">
      <alignment horizontal="left" vertical="center" wrapText="1"/>
      <protection locked="0"/>
    </xf>
    <xf numFmtId="0" fontId="17" fillId="0" borderId="14" xfId="0" applyFont="1" applyFill="1" applyBorder="1" applyAlignment="1" applyProtection="1">
      <alignment horizontal="left" vertical="center" wrapText="1"/>
      <protection locked="0"/>
    </xf>
    <xf numFmtId="0" fontId="18" fillId="0" borderId="19" xfId="0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left" vertical="top" wrapText="1"/>
      <protection locked="0"/>
    </xf>
    <xf numFmtId="0" fontId="21" fillId="0" borderId="23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dxfs count="3">
    <dxf>
      <font>
        <b/>
        <i val="0"/>
        <color indexed="10"/>
      </font>
    </dxf>
    <dxf>
      <fill>
        <patternFill>
          <bgColor theme="4" tint="0.7999799847602844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137</xdr:row>
      <xdr:rowOff>0</xdr:rowOff>
    </xdr:from>
    <xdr:ext cx="3619500" cy="1314450"/>
    <xdr:sp fLocksText="0">
      <xdr:nvSpPr>
        <xdr:cNvPr id="1" name="Text Box 1"/>
        <xdr:cNvSpPr txBox="1">
          <a:spLocks noChangeArrowheads="1"/>
        </xdr:cNvSpPr>
      </xdr:nvSpPr>
      <xdr:spPr>
        <a:xfrm>
          <a:off x="4791075" y="112404525"/>
          <a:ext cx="36195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16384" width="9.140625" style="1" customWidth="1"/>
  </cols>
  <sheetData>
    <row r="1" spans="1:48" ht="30.75" customHeight="1">
      <c r="A1" s="176" t="s">
        <v>39</v>
      </c>
      <c r="B1" s="177"/>
      <c r="C1" s="174" t="s">
        <v>40</v>
      </c>
      <c r="D1" s="169" t="s">
        <v>43</v>
      </c>
      <c r="E1" s="170"/>
      <c r="F1" s="171"/>
      <c r="G1" s="169" t="s">
        <v>17</v>
      </c>
      <c r="H1" s="170"/>
      <c r="I1" s="171"/>
      <c r="J1" s="169" t="s">
        <v>18</v>
      </c>
      <c r="K1" s="170"/>
      <c r="L1" s="171"/>
      <c r="M1" s="169" t="s">
        <v>22</v>
      </c>
      <c r="N1" s="170"/>
      <c r="O1" s="171"/>
      <c r="P1" s="172" t="s">
        <v>23</v>
      </c>
      <c r="Q1" s="173"/>
      <c r="R1" s="169" t="s">
        <v>24</v>
      </c>
      <c r="S1" s="170"/>
      <c r="T1" s="171"/>
      <c r="U1" s="169" t="s">
        <v>25</v>
      </c>
      <c r="V1" s="170"/>
      <c r="W1" s="171"/>
      <c r="X1" s="172" t="s">
        <v>26</v>
      </c>
      <c r="Y1" s="175"/>
      <c r="Z1" s="173"/>
      <c r="AA1" s="172" t="s">
        <v>27</v>
      </c>
      <c r="AB1" s="173"/>
      <c r="AC1" s="169" t="s">
        <v>28</v>
      </c>
      <c r="AD1" s="170"/>
      <c r="AE1" s="171"/>
      <c r="AF1" s="169" t="s">
        <v>29</v>
      </c>
      <c r="AG1" s="170"/>
      <c r="AH1" s="171"/>
      <c r="AI1" s="169" t="s">
        <v>30</v>
      </c>
      <c r="AJ1" s="170"/>
      <c r="AK1" s="171"/>
      <c r="AL1" s="172" t="s">
        <v>31</v>
      </c>
      <c r="AM1" s="173"/>
      <c r="AN1" s="169" t="s">
        <v>32</v>
      </c>
      <c r="AO1" s="170"/>
      <c r="AP1" s="171"/>
      <c r="AQ1" s="169" t="s">
        <v>33</v>
      </c>
      <c r="AR1" s="170"/>
      <c r="AS1" s="171"/>
      <c r="AT1" s="169" t="s">
        <v>34</v>
      </c>
      <c r="AU1" s="170"/>
      <c r="AV1" s="171"/>
    </row>
    <row r="2" spans="1:48" ht="39" customHeight="1">
      <c r="A2" s="177"/>
      <c r="B2" s="177"/>
      <c r="C2" s="174"/>
      <c r="D2" s="10" t="s">
        <v>46</v>
      </c>
      <c r="E2" s="10" t="s">
        <v>47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174" t="s">
        <v>81</v>
      </c>
      <c r="B3" s="174"/>
      <c r="C3" s="4" t="s">
        <v>35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 ht="15">
      <c r="A4" s="174"/>
      <c r="B4" s="17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74"/>
      <c r="B5" s="17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174"/>
      <c r="B6" s="17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174"/>
      <c r="B7" s="174"/>
      <c r="C7" s="8" t="s">
        <v>42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174"/>
      <c r="B8" s="17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174"/>
      <c r="B9" s="174"/>
      <c r="C9" s="8" t="s">
        <v>41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3:B9"/>
    <mergeCell ref="D1:F1"/>
    <mergeCell ref="R1:T1"/>
    <mergeCell ref="X1:Z1"/>
    <mergeCell ref="AA1:AB1"/>
    <mergeCell ref="AC1:AE1"/>
    <mergeCell ref="U1:W1"/>
    <mergeCell ref="A1:B2"/>
    <mergeCell ref="C1:C2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179" t="s">
        <v>56</v>
      </c>
      <c r="B1" s="179"/>
      <c r="C1" s="179"/>
      <c r="D1" s="179"/>
      <c r="E1" s="179"/>
    </row>
    <row r="2" spans="1:5" ht="15">
      <c r="A2" s="13"/>
      <c r="B2" s="13"/>
      <c r="C2" s="13"/>
      <c r="D2" s="13"/>
      <c r="E2" s="13"/>
    </row>
    <row r="3" spans="1:5" ht="15">
      <c r="A3" s="180" t="s">
        <v>128</v>
      </c>
      <c r="B3" s="180"/>
      <c r="C3" s="180"/>
      <c r="D3" s="180"/>
      <c r="E3" s="180"/>
    </row>
    <row r="4" spans="1:5" ht="45" customHeight="1">
      <c r="A4" s="14" t="s">
        <v>50</v>
      </c>
      <c r="B4" s="14" t="s">
        <v>57</v>
      </c>
      <c r="C4" s="14" t="s">
        <v>51</v>
      </c>
      <c r="D4" s="14" t="s">
        <v>52</v>
      </c>
      <c r="E4" s="14" t="s">
        <v>53</v>
      </c>
    </row>
    <row r="5" spans="1:5" ht="57.75" customHeight="1">
      <c r="A5" s="15" t="s">
        <v>58</v>
      </c>
      <c r="B5" s="16">
        <v>0.1</v>
      </c>
      <c r="C5" s="17">
        <f>SUM(D6:D7)</f>
        <v>0</v>
      </c>
      <c r="D5" s="16">
        <f aca="true" t="shared" si="0" ref="D5:D23">B5*C5</f>
        <v>0</v>
      </c>
      <c r="E5" s="15"/>
    </row>
    <row r="6" spans="1:5" ht="72.75" customHeight="1">
      <c r="A6" s="18" t="s">
        <v>59</v>
      </c>
      <c r="B6" s="19">
        <v>0.5</v>
      </c>
      <c r="C6" s="20"/>
      <c r="D6" s="19">
        <f t="shared" si="0"/>
        <v>0</v>
      </c>
      <c r="E6" s="18"/>
    </row>
    <row r="7" spans="1:5" ht="21" customHeight="1">
      <c r="A7" s="18" t="s">
        <v>60</v>
      </c>
      <c r="B7" s="19">
        <v>0.5</v>
      </c>
      <c r="C7" s="20"/>
      <c r="D7" s="19">
        <f t="shared" si="0"/>
        <v>0</v>
      </c>
      <c r="E7" s="18"/>
    </row>
    <row r="8" spans="1:5" ht="32.25" customHeight="1">
      <c r="A8" s="15" t="s">
        <v>61</v>
      </c>
      <c r="B8" s="16">
        <v>0.1</v>
      </c>
      <c r="C8" s="17">
        <f>SUM(D9:D10)</f>
        <v>0</v>
      </c>
      <c r="D8" s="16">
        <f t="shared" si="0"/>
        <v>0</v>
      </c>
      <c r="E8" s="15"/>
    </row>
    <row r="9" spans="1:5" ht="27">
      <c r="A9" s="18" t="s">
        <v>62</v>
      </c>
      <c r="B9" s="19">
        <v>0.5</v>
      </c>
      <c r="C9" s="20"/>
      <c r="D9" s="19">
        <f t="shared" si="0"/>
        <v>0</v>
      </c>
      <c r="E9" s="18"/>
    </row>
    <row r="10" spans="1:5" ht="27">
      <c r="A10" s="18" t="s">
        <v>63</v>
      </c>
      <c r="B10" s="19">
        <v>0.5</v>
      </c>
      <c r="C10" s="20"/>
      <c r="D10" s="19">
        <f t="shared" si="0"/>
        <v>0</v>
      </c>
      <c r="E10" s="18"/>
    </row>
    <row r="11" spans="1:5" ht="45.75" customHeight="1">
      <c r="A11" s="15" t="s">
        <v>64</v>
      </c>
      <c r="B11" s="16">
        <v>0.2</v>
      </c>
      <c r="C11" s="17">
        <f>SUM(D12:D13)</f>
        <v>0</v>
      </c>
      <c r="D11" s="16">
        <f t="shared" si="0"/>
        <v>0</v>
      </c>
      <c r="E11" s="15"/>
    </row>
    <row r="12" spans="1:5" ht="56.25" customHeight="1">
      <c r="A12" s="18" t="s">
        <v>65</v>
      </c>
      <c r="B12" s="19">
        <v>0.7</v>
      </c>
      <c r="C12" s="21"/>
      <c r="D12" s="22">
        <f t="shared" si="0"/>
        <v>0</v>
      </c>
      <c r="E12" s="23"/>
    </row>
    <row r="13" spans="1:5" ht="30.75" customHeight="1">
      <c r="A13" s="18" t="s">
        <v>66</v>
      </c>
      <c r="B13" s="19">
        <v>0.3</v>
      </c>
      <c r="C13" s="21"/>
      <c r="D13" s="22">
        <f t="shared" si="0"/>
        <v>0</v>
      </c>
      <c r="E13" s="24"/>
    </row>
    <row r="14" spans="1:5" ht="45" customHeight="1">
      <c r="A14" s="15" t="s">
        <v>67</v>
      </c>
      <c r="B14" s="16">
        <v>0.4</v>
      </c>
      <c r="C14" s="17">
        <f>SUM(D15:D16)</f>
        <v>0</v>
      </c>
      <c r="D14" s="16">
        <f t="shared" si="0"/>
        <v>0</v>
      </c>
      <c r="E14" s="15"/>
    </row>
    <row r="15" spans="1:5" ht="27">
      <c r="A15" s="25" t="s">
        <v>68</v>
      </c>
      <c r="B15" s="26">
        <v>0.5</v>
      </c>
      <c r="C15" s="27"/>
      <c r="D15" s="26">
        <f t="shared" si="0"/>
        <v>0</v>
      </c>
      <c r="E15" s="25"/>
    </row>
    <row r="16" spans="1:5" ht="27">
      <c r="A16" s="18" t="s">
        <v>69</v>
      </c>
      <c r="B16" s="19">
        <v>0.5</v>
      </c>
      <c r="C16" s="20"/>
      <c r="D16" s="19">
        <f t="shared" si="0"/>
        <v>0</v>
      </c>
      <c r="E16" s="18"/>
    </row>
    <row r="17" spans="1:5" ht="17.25" customHeight="1">
      <c r="A17" s="15" t="s">
        <v>70</v>
      </c>
      <c r="B17" s="16">
        <v>0.1</v>
      </c>
      <c r="C17" s="17">
        <f>SUM(D18)</f>
        <v>0</v>
      </c>
      <c r="D17" s="16">
        <f t="shared" si="0"/>
        <v>0</v>
      </c>
      <c r="E17" s="15"/>
    </row>
    <row r="18" spans="1:5" ht="15">
      <c r="A18" s="18" t="s">
        <v>71</v>
      </c>
      <c r="B18" s="19">
        <v>1</v>
      </c>
      <c r="C18" s="20"/>
      <c r="D18" s="19">
        <f t="shared" si="0"/>
        <v>0</v>
      </c>
      <c r="E18" s="18"/>
    </row>
    <row r="19" spans="1:5" ht="30.75" customHeight="1">
      <c r="A19" s="15" t="s">
        <v>72</v>
      </c>
      <c r="B19" s="16">
        <v>0.05</v>
      </c>
      <c r="C19" s="17">
        <f>SUM(D20:D21)</f>
        <v>0</v>
      </c>
      <c r="D19" s="16">
        <f t="shared" si="0"/>
        <v>0</v>
      </c>
      <c r="E19" s="15"/>
    </row>
    <row r="20" spans="1:5" ht="21.75" customHeight="1">
      <c r="A20" s="18" t="s">
        <v>73</v>
      </c>
      <c r="B20" s="19">
        <v>0.5</v>
      </c>
      <c r="C20" s="20"/>
      <c r="D20" s="19">
        <f t="shared" si="0"/>
        <v>0</v>
      </c>
      <c r="E20" s="18"/>
    </row>
    <row r="21" spans="1:5" ht="27">
      <c r="A21" s="18" t="s">
        <v>74</v>
      </c>
      <c r="B21" s="19">
        <v>0.5</v>
      </c>
      <c r="C21" s="20"/>
      <c r="D21" s="19">
        <f t="shared" si="0"/>
        <v>0</v>
      </c>
      <c r="E21" s="18"/>
    </row>
    <row r="22" spans="1:5" ht="33.75" customHeight="1">
      <c r="A22" s="15" t="s">
        <v>75</v>
      </c>
      <c r="B22" s="16">
        <v>0.05</v>
      </c>
      <c r="C22" s="17">
        <f>SUM(D23)</f>
        <v>0</v>
      </c>
      <c r="D22" s="16">
        <f t="shared" si="0"/>
        <v>0</v>
      </c>
      <c r="E22" s="15"/>
    </row>
    <row r="23" spans="1:5" ht="27">
      <c r="A23" s="18" t="s">
        <v>76</v>
      </c>
      <c r="B23" s="19">
        <v>1</v>
      </c>
      <c r="C23" s="20"/>
      <c r="D23" s="19">
        <f t="shared" si="0"/>
        <v>0</v>
      </c>
      <c r="E23" s="18"/>
    </row>
    <row r="24" spans="1:5" ht="15">
      <c r="A24" s="28" t="s">
        <v>54</v>
      </c>
      <c r="B24" s="19">
        <f>SUM(B5,B8,B11,B14,B17,B19,B22)</f>
        <v>1</v>
      </c>
      <c r="C24" s="19">
        <f>SUM(C5,C8,C11,C14,C17,C19,C22)</f>
        <v>0</v>
      </c>
      <c r="D24" s="19">
        <f>SUM(D5,D8,D11,D14,D17,D19,D22)</f>
        <v>0</v>
      </c>
      <c r="E24" s="15" t="s">
        <v>55</v>
      </c>
    </row>
    <row r="25" spans="1:5" ht="15">
      <c r="A25" s="29"/>
      <c r="B25" s="29"/>
      <c r="C25" s="29"/>
      <c r="D25" s="29"/>
      <c r="E25" s="29"/>
    </row>
    <row r="26" spans="1:5" ht="15">
      <c r="A26" s="178" t="s">
        <v>77</v>
      </c>
      <c r="B26" s="178"/>
      <c r="C26" s="178"/>
      <c r="D26" s="178"/>
      <c r="E26" s="178"/>
    </row>
    <row r="27" spans="1:5" ht="15">
      <c r="A27" s="29"/>
      <c r="B27" s="29"/>
      <c r="C27" s="29"/>
      <c r="D27" s="29"/>
      <c r="E27" s="29"/>
    </row>
    <row r="28" spans="1:5" ht="15">
      <c r="A28" s="178" t="s">
        <v>78</v>
      </c>
      <c r="B28" s="178"/>
      <c r="C28" s="178"/>
      <c r="D28" s="178"/>
      <c r="E28" s="178"/>
    </row>
    <row r="29" spans="1:5" ht="15">
      <c r="A29" s="178"/>
      <c r="B29" s="178"/>
      <c r="C29" s="178"/>
      <c r="D29" s="178"/>
      <c r="E29" s="178"/>
    </row>
  </sheetData>
  <sheetProtection/>
  <mergeCells count="5">
    <mergeCell ref="A29:E29"/>
    <mergeCell ref="A1:E1"/>
    <mergeCell ref="A3:E3"/>
    <mergeCell ref="A26:E26"/>
    <mergeCell ref="A28:E28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47" customWidth="1"/>
    <col min="2" max="2" width="42.57421875" style="47" customWidth="1"/>
    <col min="3" max="3" width="6.8515625" style="47" customWidth="1"/>
    <col min="4" max="15" width="9.57421875" style="47" customWidth="1"/>
    <col min="16" max="17" width="10.57421875" style="47" customWidth="1"/>
    <col min="18" max="29" width="0" style="48" hidden="1" customWidth="1"/>
    <col min="30" max="16384" width="9.140625" style="48" customWidth="1"/>
  </cols>
  <sheetData>
    <row r="1" ht="12.75">
      <c r="Q1" s="38" t="s">
        <v>49</v>
      </c>
    </row>
    <row r="2" spans="1:17" ht="12.75">
      <c r="A2" s="49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29" s="52" customFormat="1" ht="53.25" customHeight="1">
      <c r="A3" s="40" t="s">
        <v>0</v>
      </c>
      <c r="B3" s="204" t="s">
        <v>44</v>
      </c>
      <c r="C3" s="204"/>
      <c r="D3" s="40" t="s">
        <v>17</v>
      </c>
      <c r="E3" s="51" t="s">
        <v>18</v>
      </c>
      <c r="F3" s="40" t="s">
        <v>22</v>
      </c>
      <c r="G3" s="51" t="s">
        <v>24</v>
      </c>
      <c r="H3" s="40" t="s">
        <v>25</v>
      </c>
      <c r="I3" s="51" t="s">
        <v>26</v>
      </c>
      <c r="J3" s="40" t="s">
        <v>28</v>
      </c>
      <c r="K3" s="51" t="s">
        <v>29</v>
      </c>
      <c r="L3" s="40" t="s">
        <v>30</v>
      </c>
      <c r="M3" s="51" t="s">
        <v>32</v>
      </c>
      <c r="N3" s="40" t="s">
        <v>33</v>
      </c>
      <c r="O3" s="51" t="s">
        <v>34</v>
      </c>
      <c r="P3" s="40" t="s">
        <v>79</v>
      </c>
      <c r="Q3" s="40" t="s">
        <v>48</v>
      </c>
      <c r="R3" s="39" t="s">
        <v>17</v>
      </c>
      <c r="S3" s="33" t="s">
        <v>18</v>
      </c>
      <c r="T3" s="39" t="s">
        <v>22</v>
      </c>
      <c r="U3" s="33" t="s">
        <v>24</v>
      </c>
      <c r="V3" s="39" t="s">
        <v>25</v>
      </c>
      <c r="W3" s="33" t="s">
        <v>26</v>
      </c>
      <c r="X3" s="39" t="s">
        <v>28</v>
      </c>
      <c r="Y3" s="33" t="s">
        <v>29</v>
      </c>
      <c r="Z3" s="39" t="s">
        <v>30</v>
      </c>
      <c r="AA3" s="33" t="s">
        <v>32</v>
      </c>
      <c r="AB3" s="39" t="s">
        <v>33</v>
      </c>
      <c r="AC3" s="33" t="s">
        <v>34</v>
      </c>
    </row>
    <row r="4" spans="1:17" ht="15" customHeight="1">
      <c r="A4" s="53" t="s">
        <v>82</v>
      </c>
      <c r="B4" s="54"/>
      <c r="C4" s="54"/>
      <c r="D4" s="54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5"/>
    </row>
    <row r="5" spans="1:17" ht="283.5" customHeight="1">
      <c r="A5" s="198" t="s">
        <v>1</v>
      </c>
      <c r="B5" s="186" t="s">
        <v>83</v>
      </c>
      <c r="C5" s="56" t="s">
        <v>20</v>
      </c>
      <c r="D5" s="58" t="s">
        <v>215</v>
      </c>
      <c r="E5" s="58" t="s">
        <v>216</v>
      </c>
      <c r="F5" s="58" t="s">
        <v>217</v>
      </c>
      <c r="G5" s="58" t="s">
        <v>218</v>
      </c>
      <c r="H5" s="58" t="s">
        <v>217</v>
      </c>
      <c r="I5" s="58" t="s">
        <v>219</v>
      </c>
      <c r="J5" s="58" t="s">
        <v>218</v>
      </c>
      <c r="K5" s="58" t="s">
        <v>220</v>
      </c>
      <c r="L5" s="58" t="s">
        <v>221</v>
      </c>
      <c r="M5" s="58" t="s">
        <v>222</v>
      </c>
      <c r="N5" s="58" t="s">
        <v>221</v>
      </c>
      <c r="O5" s="58" t="s">
        <v>223</v>
      </c>
      <c r="P5" s="59"/>
      <c r="Q5" s="59"/>
    </row>
    <row r="6" spans="1:17" ht="105.75" customHeight="1">
      <c r="A6" s="198"/>
      <c r="B6" s="186"/>
      <c r="C6" s="56"/>
      <c r="D6" s="58"/>
      <c r="E6" s="58"/>
      <c r="F6" s="58"/>
      <c r="G6" s="58"/>
      <c r="H6" s="58"/>
      <c r="I6" s="58"/>
      <c r="J6" s="58"/>
      <c r="K6" s="60" t="s">
        <v>198</v>
      </c>
      <c r="L6" s="60" t="s">
        <v>199</v>
      </c>
      <c r="M6" s="60" t="s">
        <v>200</v>
      </c>
      <c r="N6" s="60" t="s">
        <v>201</v>
      </c>
      <c r="O6" s="58" t="s">
        <v>203</v>
      </c>
      <c r="P6" s="59"/>
      <c r="Q6" s="59"/>
    </row>
    <row r="7" spans="1:17" ht="74.25" customHeight="1">
      <c r="A7" s="198"/>
      <c r="B7" s="186"/>
      <c r="C7" s="56" t="s">
        <v>21</v>
      </c>
      <c r="D7" s="58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spans="1:17" ht="175.5" customHeight="1">
      <c r="A8" s="198" t="s">
        <v>3</v>
      </c>
      <c r="B8" s="186" t="s">
        <v>84</v>
      </c>
      <c r="C8" s="56" t="s">
        <v>20</v>
      </c>
      <c r="D8" s="58"/>
      <c r="E8" s="59"/>
      <c r="F8" s="59"/>
      <c r="G8" s="59"/>
      <c r="H8" s="59"/>
      <c r="I8" s="60" t="s">
        <v>198</v>
      </c>
      <c r="J8" s="60" t="s">
        <v>199</v>
      </c>
      <c r="K8" s="60" t="s">
        <v>200</v>
      </c>
      <c r="L8" s="60" t="s">
        <v>201</v>
      </c>
      <c r="M8" s="190" t="s">
        <v>203</v>
      </c>
      <c r="N8" s="191"/>
      <c r="O8" s="192"/>
      <c r="P8" s="59"/>
      <c r="Q8" s="59"/>
    </row>
    <row r="9" spans="1:17" ht="33.75" customHeight="1">
      <c r="A9" s="198"/>
      <c r="B9" s="186"/>
      <c r="C9" s="56" t="s">
        <v>21</v>
      </c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spans="1:17" ht="151.5" customHeight="1">
      <c r="A10" s="198" t="s">
        <v>4</v>
      </c>
      <c r="B10" s="186" t="s">
        <v>85</v>
      </c>
      <c r="C10" s="56" t="s">
        <v>20</v>
      </c>
      <c r="D10" s="58" t="s">
        <v>204</v>
      </c>
      <c r="E10" s="58"/>
      <c r="F10" s="58" t="s">
        <v>205</v>
      </c>
      <c r="G10" s="58"/>
      <c r="H10" s="58" t="s">
        <v>206</v>
      </c>
      <c r="I10" s="58" t="s">
        <v>207</v>
      </c>
      <c r="J10" s="58" t="s">
        <v>208</v>
      </c>
      <c r="K10" s="58"/>
      <c r="L10" s="58"/>
      <c r="M10" s="58" t="s">
        <v>209</v>
      </c>
      <c r="N10" s="58"/>
      <c r="O10" s="58"/>
      <c r="P10" s="59"/>
      <c r="Q10" s="59"/>
    </row>
    <row r="11" spans="1:17" ht="40.5" customHeight="1">
      <c r="A11" s="198"/>
      <c r="B11" s="186"/>
      <c r="C11" s="56" t="s">
        <v>21</v>
      </c>
      <c r="D11" s="58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spans="1:17" ht="355.5" customHeight="1">
      <c r="A12" s="198" t="s">
        <v>5</v>
      </c>
      <c r="B12" s="186" t="s">
        <v>226</v>
      </c>
      <c r="C12" s="56" t="s">
        <v>20</v>
      </c>
      <c r="D12" s="58"/>
      <c r="E12" s="58" t="s">
        <v>147</v>
      </c>
      <c r="F12" s="58"/>
      <c r="G12" s="58" t="s">
        <v>148</v>
      </c>
      <c r="H12" s="58" t="s">
        <v>149</v>
      </c>
      <c r="I12" s="58" t="s">
        <v>150</v>
      </c>
      <c r="J12" s="58"/>
      <c r="K12" s="58"/>
      <c r="L12" s="58" t="s">
        <v>149</v>
      </c>
      <c r="M12" s="58"/>
      <c r="N12" s="58"/>
      <c r="O12" s="58" t="s">
        <v>151</v>
      </c>
      <c r="P12" s="59"/>
      <c r="Q12" s="59"/>
    </row>
    <row r="13" spans="1:17" ht="24" customHeight="1">
      <c r="A13" s="198"/>
      <c r="B13" s="186"/>
      <c r="C13" s="56" t="s">
        <v>21</v>
      </c>
      <c r="D13" s="5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spans="1:17" ht="96" customHeight="1">
      <c r="A14" s="198" t="s">
        <v>9</v>
      </c>
      <c r="B14" s="186" t="s">
        <v>86</v>
      </c>
      <c r="C14" s="56" t="s">
        <v>20</v>
      </c>
      <c r="D14" s="58"/>
      <c r="E14" s="59"/>
      <c r="F14" s="64" t="s">
        <v>238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spans="1:17" ht="39" customHeight="1">
      <c r="A15" s="198"/>
      <c r="B15" s="186"/>
      <c r="C15" s="56" t="s">
        <v>21</v>
      </c>
      <c r="D15" s="5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spans="1:256" ht="12.75">
      <c r="A16" s="35" t="s">
        <v>87</v>
      </c>
      <c r="B16" s="65"/>
      <c r="C16" s="65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3"/>
      <c r="AI16" s="197"/>
      <c r="AJ16" s="197"/>
      <c r="AK16" s="197"/>
      <c r="AZ16" s="197"/>
      <c r="BA16" s="197"/>
      <c r="BB16" s="197"/>
      <c r="BQ16" s="197"/>
      <c r="BR16" s="197"/>
      <c r="BS16" s="197"/>
      <c r="CH16" s="197"/>
      <c r="CI16" s="197"/>
      <c r="CJ16" s="197"/>
      <c r="CY16" s="197"/>
      <c r="CZ16" s="197"/>
      <c r="DA16" s="197"/>
      <c r="DP16" s="197"/>
      <c r="DQ16" s="197"/>
      <c r="DR16" s="197"/>
      <c r="EG16" s="197"/>
      <c r="EH16" s="197"/>
      <c r="EI16" s="197"/>
      <c r="EX16" s="197"/>
      <c r="EY16" s="197"/>
      <c r="EZ16" s="197"/>
      <c r="FO16" s="197"/>
      <c r="FP16" s="197"/>
      <c r="FQ16" s="197"/>
      <c r="GF16" s="197"/>
      <c r="GG16" s="197"/>
      <c r="GH16" s="197"/>
      <c r="GW16" s="197"/>
      <c r="GX16" s="197"/>
      <c r="GY16" s="197"/>
      <c r="HN16" s="197"/>
      <c r="HO16" s="197"/>
      <c r="HP16" s="197"/>
      <c r="IE16" s="197"/>
      <c r="IF16" s="197"/>
      <c r="IG16" s="197"/>
      <c r="IV16" s="197"/>
    </row>
    <row r="17" spans="1:17" ht="320.25" customHeight="1">
      <c r="A17" s="198" t="s">
        <v>6</v>
      </c>
      <c r="B17" s="186" t="s">
        <v>88</v>
      </c>
      <c r="C17" s="56" t="s">
        <v>20</v>
      </c>
      <c r="D17" s="66" t="s">
        <v>156</v>
      </c>
      <c r="E17" s="66" t="s">
        <v>157</v>
      </c>
      <c r="F17" s="66" t="s">
        <v>158</v>
      </c>
      <c r="G17" s="66" t="s">
        <v>159</v>
      </c>
      <c r="H17" s="66" t="s">
        <v>160</v>
      </c>
      <c r="I17" s="59"/>
      <c r="J17" s="59"/>
      <c r="K17" s="59"/>
      <c r="L17" s="59"/>
      <c r="M17" s="59"/>
      <c r="N17" s="59"/>
      <c r="O17" s="59"/>
      <c r="P17" s="59"/>
      <c r="Q17" s="59"/>
    </row>
    <row r="18" spans="1:17" ht="39.75" customHeight="1">
      <c r="A18" s="198"/>
      <c r="B18" s="186"/>
      <c r="C18" s="56" t="s">
        <v>21</v>
      </c>
      <c r="D18" s="58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spans="1:17" ht="194.25" customHeight="1">
      <c r="A19" s="198" t="s">
        <v>7</v>
      </c>
      <c r="B19" s="186" t="s">
        <v>224</v>
      </c>
      <c r="C19" s="56" t="s">
        <v>20</v>
      </c>
      <c r="D19" s="60" t="s">
        <v>239</v>
      </c>
      <c r="E19" s="60" t="s">
        <v>240</v>
      </c>
      <c r="F19" s="67" t="s">
        <v>169</v>
      </c>
      <c r="G19" s="60" t="s">
        <v>170</v>
      </c>
      <c r="H19" s="68"/>
      <c r="I19" s="68"/>
      <c r="J19" s="68"/>
      <c r="K19" s="60"/>
      <c r="L19" s="60"/>
      <c r="M19" s="60"/>
      <c r="N19" s="60"/>
      <c r="O19" s="60"/>
      <c r="P19" s="60" t="s">
        <v>171</v>
      </c>
      <c r="Q19" s="59"/>
    </row>
    <row r="20" spans="1:17" ht="39.75" customHeight="1">
      <c r="A20" s="198"/>
      <c r="B20" s="186"/>
      <c r="C20" s="56" t="s">
        <v>21</v>
      </c>
      <c r="D20" s="58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spans="1:17" ht="211.5" customHeight="1">
      <c r="A21" s="198" t="s">
        <v>8</v>
      </c>
      <c r="B21" s="186" t="s">
        <v>227</v>
      </c>
      <c r="C21" s="56" t="s">
        <v>20</v>
      </c>
      <c r="D21" s="69" t="s">
        <v>241</v>
      </c>
      <c r="E21" s="69" t="s">
        <v>172</v>
      </c>
      <c r="F21" s="69" t="s">
        <v>169</v>
      </c>
      <c r="G21" s="70" t="s">
        <v>173</v>
      </c>
      <c r="H21" s="70" t="s">
        <v>173</v>
      </c>
      <c r="I21" s="69" t="s">
        <v>173</v>
      </c>
      <c r="J21" s="69" t="s">
        <v>173</v>
      </c>
      <c r="K21" s="69" t="s">
        <v>173</v>
      </c>
      <c r="L21" s="69" t="s">
        <v>173</v>
      </c>
      <c r="M21" s="69" t="s">
        <v>173</v>
      </c>
      <c r="N21" s="69" t="s">
        <v>174</v>
      </c>
      <c r="O21" s="69" t="s">
        <v>175</v>
      </c>
      <c r="P21" s="60" t="s">
        <v>176</v>
      </c>
      <c r="Q21" s="59"/>
    </row>
    <row r="22" spans="1:17" ht="31.5" customHeight="1">
      <c r="A22" s="198"/>
      <c r="B22" s="186"/>
      <c r="C22" s="56" t="s">
        <v>21</v>
      </c>
      <c r="D22" s="58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spans="1:17" s="72" customFormat="1" ht="223.5" customHeight="1">
      <c r="A23" s="193" t="s">
        <v>14</v>
      </c>
      <c r="B23" s="196" t="s">
        <v>228</v>
      </c>
      <c r="C23" s="71" t="s">
        <v>20</v>
      </c>
      <c r="D23" s="60" t="str">
        <f>$D$19</f>
        <v>подготовка конкурсной документации</v>
      </c>
      <c r="E23" s="60" t="s">
        <v>242</v>
      </c>
      <c r="F23" s="67" t="s">
        <v>169</v>
      </c>
      <c r="G23" s="60" t="s">
        <v>177</v>
      </c>
      <c r="H23" s="60" t="s">
        <v>178</v>
      </c>
      <c r="I23" s="60" t="s">
        <v>133</v>
      </c>
      <c r="J23" s="60"/>
      <c r="K23" s="60" t="s">
        <v>179</v>
      </c>
      <c r="L23" s="60"/>
      <c r="M23" s="68"/>
      <c r="N23" s="68"/>
      <c r="O23" s="68"/>
      <c r="P23" s="60" t="s">
        <v>180</v>
      </c>
      <c r="Q23" s="68"/>
    </row>
    <row r="24" spans="1:17" s="72" customFormat="1" ht="39.75" customHeight="1">
      <c r="A24" s="195"/>
      <c r="B24" s="196"/>
      <c r="C24" s="71" t="s">
        <v>21</v>
      </c>
      <c r="D24" s="60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s="72" customFormat="1" ht="104.25" customHeight="1">
      <c r="A25" s="201" t="s">
        <v>15</v>
      </c>
      <c r="B25" s="196" t="s">
        <v>229</v>
      </c>
      <c r="C25" s="71" t="s">
        <v>20</v>
      </c>
      <c r="D25" s="73"/>
      <c r="E25" s="60" t="str">
        <f>$D$19</f>
        <v>подготовка конкурсной документации</v>
      </c>
      <c r="F25" s="67" t="s">
        <v>169</v>
      </c>
      <c r="G25" s="60" t="s">
        <v>181</v>
      </c>
      <c r="H25" s="60" t="str">
        <f>$D$19</f>
        <v>подготовка конкурсной документации</v>
      </c>
      <c r="I25" s="67" t="s">
        <v>169</v>
      </c>
      <c r="J25" s="60" t="s">
        <v>181</v>
      </c>
      <c r="K25" s="68"/>
      <c r="L25" s="68"/>
      <c r="M25" s="68"/>
      <c r="N25" s="68"/>
      <c r="O25" s="68"/>
      <c r="P25" s="69" t="s">
        <v>182</v>
      </c>
      <c r="Q25" s="68"/>
    </row>
    <row r="26" spans="1:17" s="72" customFormat="1" ht="39.75" customHeight="1">
      <c r="A26" s="201"/>
      <c r="B26" s="196"/>
      <c r="C26" s="71" t="s">
        <v>21</v>
      </c>
      <c r="D26" s="60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1:17" ht="12.75">
      <c r="A27" s="35" t="s">
        <v>89</v>
      </c>
      <c r="B27" s="74"/>
      <c r="C27" s="74"/>
      <c r="D27" s="58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spans="1:17" ht="201.75" customHeight="1">
      <c r="A28" s="56" t="s">
        <v>16</v>
      </c>
      <c r="B28" s="57" t="s">
        <v>230</v>
      </c>
      <c r="C28" s="56" t="s">
        <v>20</v>
      </c>
      <c r="D28" s="58" t="s">
        <v>137</v>
      </c>
      <c r="E28" s="58" t="s">
        <v>137</v>
      </c>
      <c r="F28" s="58" t="s">
        <v>137</v>
      </c>
      <c r="G28" s="58" t="s">
        <v>138</v>
      </c>
      <c r="H28" s="58" t="s">
        <v>138</v>
      </c>
      <c r="I28" s="58" t="s">
        <v>138</v>
      </c>
      <c r="J28" s="58" t="s">
        <v>139</v>
      </c>
      <c r="K28" s="58" t="s">
        <v>139</v>
      </c>
      <c r="L28" s="58" t="s">
        <v>139</v>
      </c>
      <c r="M28" s="58" t="s">
        <v>140</v>
      </c>
      <c r="N28" s="58" t="s">
        <v>140</v>
      </c>
      <c r="O28" s="59"/>
      <c r="P28" s="59"/>
      <c r="Q28" s="59"/>
    </row>
    <row r="29" spans="1:17" ht="39.75" customHeight="1">
      <c r="A29" s="56"/>
      <c r="B29" s="57"/>
      <c r="C29" s="56" t="s">
        <v>21</v>
      </c>
      <c r="D29" s="5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ht="12.75">
      <c r="A30" s="36" t="s">
        <v>90</v>
      </c>
      <c r="B30" s="75"/>
      <c r="C30" s="76"/>
      <c r="D30" s="77"/>
      <c r="E30" s="78"/>
      <c r="F30" s="78"/>
      <c r="G30" s="79"/>
      <c r="H30" s="80"/>
      <c r="I30" s="80"/>
      <c r="J30" s="80"/>
      <c r="K30" s="80"/>
      <c r="L30" s="80"/>
      <c r="M30" s="80"/>
      <c r="N30" s="80"/>
      <c r="O30" s="80"/>
      <c r="P30" s="80"/>
      <c r="Q30" s="80"/>
    </row>
    <row r="31" spans="1:17" ht="241.5" customHeight="1">
      <c r="A31" s="198" t="s">
        <v>92</v>
      </c>
      <c r="B31" s="186" t="s">
        <v>91</v>
      </c>
      <c r="C31" s="56" t="s">
        <v>20</v>
      </c>
      <c r="D31" s="58" t="s">
        <v>210</v>
      </c>
      <c r="E31" s="58" t="s">
        <v>211</v>
      </c>
      <c r="F31" s="58" t="s">
        <v>212</v>
      </c>
      <c r="G31" s="58" t="s">
        <v>212</v>
      </c>
      <c r="H31" s="58" t="s">
        <v>139</v>
      </c>
      <c r="I31" s="58" t="s">
        <v>140</v>
      </c>
      <c r="J31" s="58" t="s">
        <v>140</v>
      </c>
      <c r="K31" s="58" t="s">
        <v>140</v>
      </c>
      <c r="L31" s="58" t="s">
        <v>140</v>
      </c>
      <c r="M31" s="58" t="s">
        <v>213</v>
      </c>
      <c r="N31" s="58" t="s">
        <v>213</v>
      </c>
      <c r="O31" s="58" t="s">
        <v>213</v>
      </c>
      <c r="P31" s="59"/>
      <c r="Q31" s="59"/>
    </row>
    <row r="32" spans="1:17" ht="45.75" customHeight="1">
      <c r="A32" s="198"/>
      <c r="B32" s="186"/>
      <c r="C32" s="56" t="s">
        <v>21</v>
      </c>
      <c r="D32" s="58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7" ht="12.75">
      <c r="A33" s="35" t="s">
        <v>93</v>
      </c>
      <c r="B33" s="57"/>
      <c r="C33" s="56"/>
      <c r="D33" s="58"/>
      <c r="E33" s="59"/>
      <c r="F33" s="59"/>
      <c r="G33" s="59"/>
      <c r="H33" s="61"/>
      <c r="I33" s="80"/>
      <c r="J33" s="80"/>
      <c r="K33" s="80"/>
      <c r="L33" s="80"/>
      <c r="M33" s="80"/>
      <c r="N33" s="80"/>
      <c r="O33" s="80"/>
      <c r="P33" s="80"/>
      <c r="Q33" s="80"/>
    </row>
    <row r="34" spans="1:17" ht="30.75" customHeight="1">
      <c r="A34" s="198" t="s">
        <v>94</v>
      </c>
      <c r="B34" s="186" t="s">
        <v>95</v>
      </c>
      <c r="C34" s="56" t="s">
        <v>20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7" ht="30.75" customHeight="1">
      <c r="A35" s="198"/>
      <c r="B35" s="186"/>
      <c r="C35" s="56" t="s">
        <v>21</v>
      </c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1:17" ht="39.75" customHeight="1">
      <c r="A36" s="199" t="s">
        <v>96</v>
      </c>
      <c r="B36" s="187" t="s">
        <v>127</v>
      </c>
      <c r="C36" s="56" t="s">
        <v>20</v>
      </c>
      <c r="D36" s="58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7" ht="39.75" customHeight="1">
      <c r="A37" s="200"/>
      <c r="B37" s="188"/>
      <c r="C37" s="56" t="s">
        <v>21</v>
      </c>
      <c r="D37" s="58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spans="1:17" ht="12.75">
      <c r="A38" s="37" t="s">
        <v>97</v>
      </c>
      <c r="B38" s="81"/>
      <c r="C38" s="82"/>
      <c r="D38" s="83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</row>
    <row r="39" spans="1:17" ht="238.5" customHeight="1">
      <c r="A39" s="198" t="s">
        <v>98</v>
      </c>
      <c r="B39" s="186" t="s">
        <v>225</v>
      </c>
      <c r="C39" s="56" t="s">
        <v>20</v>
      </c>
      <c r="D39" s="95"/>
      <c r="E39" s="95" t="s">
        <v>244</v>
      </c>
      <c r="F39" s="95" t="s">
        <v>243</v>
      </c>
      <c r="G39" s="95" t="s">
        <v>232</v>
      </c>
      <c r="H39" s="205" t="s">
        <v>245</v>
      </c>
      <c r="I39" s="206"/>
      <c r="J39" s="206"/>
      <c r="K39" s="206"/>
      <c r="L39" s="206"/>
      <c r="M39" s="206"/>
      <c r="N39" s="206"/>
      <c r="O39" s="207"/>
      <c r="P39" s="58" t="s">
        <v>187</v>
      </c>
      <c r="Q39" s="59"/>
    </row>
    <row r="40" spans="1:17" ht="39.75" customHeight="1">
      <c r="A40" s="198" t="s">
        <v>10</v>
      </c>
      <c r="B40" s="186" t="s">
        <v>11</v>
      </c>
      <c r="C40" s="56" t="s">
        <v>21</v>
      </c>
      <c r="D40" s="58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</row>
    <row r="41" spans="1:17" ht="194.25" customHeight="1">
      <c r="A41" s="198" t="s">
        <v>99</v>
      </c>
      <c r="B41" s="186" t="s">
        <v>100</v>
      </c>
      <c r="C41" s="56" t="s">
        <v>20</v>
      </c>
      <c r="D41" s="58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85" t="s">
        <v>152</v>
      </c>
      <c r="Q41" s="59"/>
    </row>
    <row r="42" spans="1:17" ht="39.75" customHeight="1">
      <c r="A42" s="198"/>
      <c r="B42" s="186"/>
      <c r="C42" s="56" t="s">
        <v>21</v>
      </c>
      <c r="D42" s="58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17" ht="186" customHeight="1">
      <c r="A43" s="198" t="s">
        <v>101</v>
      </c>
      <c r="B43" s="186" t="s">
        <v>102</v>
      </c>
      <c r="C43" s="56" t="s">
        <v>20</v>
      </c>
      <c r="D43" s="60" t="s">
        <v>198</v>
      </c>
      <c r="E43" s="60" t="s">
        <v>199</v>
      </c>
      <c r="F43" s="60" t="s">
        <v>202</v>
      </c>
      <c r="G43" s="183" t="s">
        <v>190</v>
      </c>
      <c r="H43" s="184"/>
      <c r="I43" s="184"/>
      <c r="J43" s="184"/>
      <c r="K43" s="184"/>
      <c r="L43" s="184"/>
      <c r="M43" s="184"/>
      <c r="N43" s="184"/>
      <c r="O43" s="185"/>
      <c r="P43" s="59"/>
      <c r="Q43" s="59"/>
    </row>
    <row r="44" spans="1:17" ht="39.75" customHeight="1">
      <c r="A44" s="198"/>
      <c r="B44" s="186"/>
      <c r="C44" s="56" t="s">
        <v>21</v>
      </c>
      <c r="D44" s="58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1:17" ht="278.25" customHeight="1">
      <c r="A45" s="198" t="s">
        <v>103</v>
      </c>
      <c r="B45" s="186" t="s">
        <v>104</v>
      </c>
      <c r="C45" s="56" t="s">
        <v>20</v>
      </c>
      <c r="D45" s="86" t="s">
        <v>188</v>
      </c>
      <c r="E45" s="86" t="s">
        <v>189</v>
      </c>
      <c r="F45" s="86" t="s">
        <v>190</v>
      </c>
      <c r="G45" s="86" t="s">
        <v>190</v>
      </c>
      <c r="H45" s="86" t="s">
        <v>191</v>
      </c>
      <c r="I45" s="86" t="s">
        <v>190</v>
      </c>
      <c r="J45" s="86" t="s">
        <v>190</v>
      </c>
      <c r="K45" s="86" t="s">
        <v>192</v>
      </c>
      <c r="L45" s="86" t="s">
        <v>190</v>
      </c>
      <c r="M45" s="86" t="s">
        <v>193</v>
      </c>
      <c r="N45" s="86" t="s">
        <v>194</v>
      </c>
      <c r="O45" s="86" t="s">
        <v>195</v>
      </c>
      <c r="P45" s="86" t="s">
        <v>196</v>
      </c>
      <c r="Q45" s="59"/>
    </row>
    <row r="46" spans="1:17" ht="39.75" customHeight="1">
      <c r="A46" s="198" t="s">
        <v>12</v>
      </c>
      <c r="B46" s="186" t="s">
        <v>13</v>
      </c>
      <c r="C46" s="56" t="s">
        <v>21</v>
      </c>
      <c r="D46" s="58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spans="1:17" ht="39.75" customHeight="1">
      <c r="A47" s="202" t="s">
        <v>106</v>
      </c>
      <c r="B47" s="187" t="s">
        <v>105</v>
      </c>
      <c r="C47" s="56" t="s">
        <v>20</v>
      </c>
      <c r="D47" s="58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spans="1:17" ht="39.75" customHeight="1">
      <c r="A48" s="203"/>
      <c r="B48" s="188"/>
      <c r="C48" s="56" t="s">
        <v>21</v>
      </c>
      <c r="D48" s="5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spans="1:17" ht="129.75" customHeight="1">
      <c r="A49" s="202" t="s">
        <v>107</v>
      </c>
      <c r="B49" s="187" t="s">
        <v>108</v>
      </c>
      <c r="C49" s="87" t="s">
        <v>20</v>
      </c>
      <c r="D49" s="34" t="s">
        <v>246</v>
      </c>
      <c r="E49" s="34" t="s">
        <v>246</v>
      </c>
      <c r="F49" s="34" t="s">
        <v>246</v>
      </c>
      <c r="G49" s="34" t="s">
        <v>247</v>
      </c>
      <c r="H49" s="34" t="s">
        <v>248</v>
      </c>
      <c r="I49" s="97" t="s">
        <v>249</v>
      </c>
      <c r="J49" s="34" t="s">
        <v>250</v>
      </c>
      <c r="K49" s="34" t="s">
        <v>246</v>
      </c>
      <c r="L49" s="34" t="s">
        <v>251</v>
      </c>
      <c r="M49" s="34" t="s">
        <v>246</v>
      </c>
      <c r="N49" s="97" t="s">
        <v>252</v>
      </c>
      <c r="O49" s="34" t="s">
        <v>246</v>
      </c>
      <c r="P49" s="88"/>
      <c r="Q49" s="88"/>
    </row>
    <row r="50" spans="1:17" ht="39.75" customHeight="1">
      <c r="A50" s="203"/>
      <c r="B50" s="188"/>
      <c r="C50" s="56" t="s">
        <v>21</v>
      </c>
      <c r="D50" s="58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spans="1:17" s="72" customFormat="1" ht="391.5" customHeight="1">
      <c r="A51" s="198" t="s">
        <v>109</v>
      </c>
      <c r="B51" s="186" t="s">
        <v>110</v>
      </c>
      <c r="C51" s="71" t="s">
        <v>20</v>
      </c>
      <c r="D51" s="60" t="s">
        <v>129</v>
      </c>
      <c r="E51" s="60" t="s">
        <v>130</v>
      </c>
      <c r="F51" s="60" t="s">
        <v>131</v>
      </c>
      <c r="G51" s="60" t="s">
        <v>132</v>
      </c>
      <c r="H51" s="60" t="s">
        <v>133</v>
      </c>
      <c r="I51" s="60" t="s">
        <v>134</v>
      </c>
      <c r="J51" s="60" t="s">
        <v>134</v>
      </c>
      <c r="K51" s="60" t="s">
        <v>134</v>
      </c>
      <c r="L51" s="60" t="s">
        <v>135</v>
      </c>
      <c r="M51" s="68"/>
      <c r="N51" s="68"/>
      <c r="O51" s="68"/>
      <c r="P51" s="60" t="s">
        <v>136</v>
      </c>
      <c r="Q51" s="68"/>
    </row>
    <row r="52" spans="1:17" ht="39.75" customHeight="1">
      <c r="A52" s="198"/>
      <c r="B52" s="186"/>
      <c r="C52" s="56" t="s">
        <v>21</v>
      </c>
      <c r="D52" s="89"/>
      <c r="E52" s="88"/>
      <c r="F52" s="88"/>
      <c r="G52" s="88"/>
      <c r="H52" s="88"/>
      <c r="I52" s="88"/>
      <c r="J52" s="88"/>
      <c r="K52" s="88"/>
      <c r="L52" s="88"/>
      <c r="M52" s="88"/>
      <c r="N52" s="59"/>
      <c r="O52" s="59"/>
      <c r="P52" s="59"/>
      <c r="Q52" s="59"/>
    </row>
    <row r="53" spans="1:17" ht="75.75" customHeight="1">
      <c r="A53" s="198" t="s">
        <v>112</v>
      </c>
      <c r="B53" s="186" t="s">
        <v>111</v>
      </c>
      <c r="C53" s="56" t="s">
        <v>20</v>
      </c>
      <c r="D53" s="86" t="s">
        <v>141</v>
      </c>
      <c r="E53" s="86" t="s">
        <v>141</v>
      </c>
      <c r="F53" s="86" t="s">
        <v>141</v>
      </c>
      <c r="G53" s="86" t="s">
        <v>146</v>
      </c>
      <c r="H53" s="86" t="s">
        <v>142</v>
      </c>
      <c r="I53" s="86" t="s">
        <v>200</v>
      </c>
      <c r="J53" s="86" t="s">
        <v>143</v>
      </c>
      <c r="K53" s="86" t="s">
        <v>144</v>
      </c>
      <c r="L53" s="86" t="s">
        <v>145</v>
      </c>
      <c r="M53" s="86"/>
      <c r="N53" s="84"/>
      <c r="O53" s="58"/>
      <c r="P53" s="58"/>
      <c r="Q53" s="58"/>
    </row>
    <row r="54" spans="1:17" ht="31.5" customHeight="1">
      <c r="A54" s="198"/>
      <c r="B54" s="186"/>
      <c r="C54" s="56" t="s">
        <v>21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58"/>
      <c r="O54" s="58"/>
      <c r="P54" s="58"/>
      <c r="Q54" s="58"/>
    </row>
    <row r="55" spans="1:17" ht="52.5" customHeight="1">
      <c r="A55" s="198" t="s">
        <v>113</v>
      </c>
      <c r="B55" s="186" t="s">
        <v>114</v>
      </c>
      <c r="C55" s="56" t="s">
        <v>20</v>
      </c>
      <c r="D55" s="58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spans="1:17" ht="52.5" customHeight="1">
      <c r="A56" s="198"/>
      <c r="B56" s="186"/>
      <c r="C56" s="56" t="s">
        <v>21</v>
      </c>
      <c r="D56" s="58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spans="1:17" ht="409.5" customHeight="1">
      <c r="A57" s="198" t="s">
        <v>115</v>
      </c>
      <c r="B57" s="186" t="s">
        <v>116</v>
      </c>
      <c r="C57" s="56" t="s">
        <v>20</v>
      </c>
      <c r="D57" s="96" t="s">
        <v>233</v>
      </c>
      <c r="E57" s="95"/>
      <c r="F57" s="95" t="s">
        <v>234</v>
      </c>
      <c r="G57" s="189" t="s">
        <v>231</v>
      </c>
      <c r="H57" s="189"/>
      <c r="I57" s="95" t="s">
        <v>235</v>
      </c>
      <c r="J57" s="95" t="s">
        <v>236</v>
      </c>
      <c r="K57" s="190" t="s">
        <v>237</v>
      </c>
      <c r="L57" s="191"/>
      <c r="M57" s="191"/>
      <c r="N57" s="191"/>
      <c r="O57" s="192"/>
      <c r="P57" s="91" t="s">
        <v>197</v>
      </c>
      <c r="Q57" s="59"/>
    </row>
    <row r="58" spans="1:17" ht="39.75" customHeight="1">
      <c r="A58" s="198"/>
      <c r="B58" s="186"/>
      <c r="C58" s="56" t="s">
        <v>21</v>
      </c>
      <c r="D58" s="58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spans="1:17" s="72" customFormat="1" ht="183.75" customHeight="1">
      <c r="A59" s="193" t="s">
        <v>118</v>
      </c>
      <c r="B59" s="193" t="s">
        <v>117</v>
      </c>
      <c r="C59" s="193" t="s">
        <v>20</v>
      </c>
      <c r="D59" s="60"/>
      <c r="E59" s="60" t="s">
        <v>165</v>
      </c>
      <c r="F59" s="60" t="s">
        <v>166</v>
      </c>
      <c r="G59" s="92" t="s">
        <v>167</v>
      </c>
      <c r="H59" s="92" t="s">
        <v>167</v>
      </c>
      <c r="I59" s="92" t="s">
        <v>167</v>
      </c>
      <c r="J59" s="92" t="s">
        <v>167</v>
      </c>
      <c r="K59" s="92" t="s">
        <v>167</v>
      </c>
      <c r="L59" s="92" t="s">
        <v>167</v>
      </c>
      <c r="M59" s="92" t="s">
        <v>167</v>
      </c>
      <c r="N59" s="92" t="s">
        <v>167</v>
      </c>
      <c r="O59" s="92" t="s">
        <v>168</v>
      </c>
      <c r="P59" s="68"/>
      <c r="Q59" s="68"/>
    </row>
    <row r="60" spans="1:17" s="72" customFormat="1" ht="150" customHeight="1">
      <c r="A60" s="194"/>
      <c r="B60" s="194"/>
      <c r="C60" s="194"/>
      <c r="D60" s="60" t="s">
        <v>161</v>
      </c>
      <c r="E60" s="60" t="s">
        <v>161</v>
      </c>
      <c r="F60" s="60" t="s">
        <v>161</v>
      </c>
      <c r="G60" s="60" t="s">
        <v>161</v>
      </c>
      <c r="H60" s="60" t="s">
        <v>161</v>
      </c>
      <c r="I60" s="60" t="s">
        <v>161</v>
      </c>
      <c r="J60" s="60" t="s">
        <v>161</v>
      </c>
      <c r="K60" s="60" t="s">
        <v>161</v>
      </c>
      <c r="L60" s="60" t="s">
        <v>161</v>
      </c>
      <c r="M60" s="60" t="s">
        <v>161</v>
      </c>
      <c r="N60" s="60" t="s">
        <v>161</v>
      </c>
      <c r="O60" s="60" t="s">
        <v>161</v>
      </c>
      <c r="P60" s="68"/>
      <c r="Q60" s="68"/>
    </row>
    <row r="61" spans="1:17" s="72" customFormat="1" ht="316.5" customHeight="1">
      <c r="A61" s="194"/>
      <c r="B61" s="194"/>
      <c r="C61" s="195"/>
      <c r="D61" s="60" t="s">
        <v>162</v>
      </c>
      <c r="E61" s="60" t="s">
        <v>163</v>
      </c>
      <c r="F61" s="60" t="s">
        <v>164</v>
      </c>
      <c r="G61" s="60" t="s">
        <v>164</v>
      </c>
      <c r="H61" s="60" t="s">
        <v>164</v>
      </c>
      <c r="I61" s="60" t="s">
        <v>164</v>
      </c>
      <c r="J61" s="60" t="s">
        <v>164</v>
      </c>
      <c r="K61" s="60" t="s">
        <v>164</v>
      </c>
      <c r="L61" s="60" t="s">
        <v>164</v>
      </c>
      <c r="M61" s="60" t="s">
        <v>164</v>
      </c>
      <c r="N61" s="60" t="s">
        <v>164</v>
      </c>
      <c r="O61" s="60" t="s">
        <v>164</v>
      </c>
      <c r="P61" s="68"/>
      <c r="Q61" s="68"/>
    </row>
    <row r="62" spans="1:17" s="72" customFormat="1" ht="39.75" customHeight="1">
      <c r="A62" s="195"/>
      <c r="B62" s="195"/>
      <c r="C62" s="71" t="s">
        <v>21</v>
      </c>
      <c r="D62" s="60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39.75" customHeight="1">
      <c r="A63" s="198" t="s">
        <v>119</v>
      </c>
      <c r="B63" s="186" t="s">
        <v>120</v>
      </c>
      <c r="C63" s="56" t="s">
        <v>20</v>
      </c>
      <c r="D63" s="58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spans="1:17" ht="39.75" customHeight="1">
      <c r="A64" s="198"/>
      <c r="B64" s="186"/>
      <c r="C64" s="56" t="s">
        <v>21</v>
      </c>
      <c r="D64" s="58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spans="1:17" s="72" customFormat="1" ht="154.5" customHeight="1">
      <c r="A65" s="201" t="s">
        <v>121</v>
      </c>
      <c r="B65" s="196" t="s">
        <v>122</v>
      </c>
      <c r="C65" s="71" t="s">
        <v>20</v>
      </c>
      <c r="D65" s="69"/>
      <c r="E65" s="69"/>
      <c r="F65" s="69" t="s">
        <v>183</v>
      </c>
      <c r="G65" s="69" t="s">
        <v>169</v>
      </c>
      <c r="H65" s="69" t="s">
        <v>184</v>
      </c>
      <c r="I65" s="69"/>
      <c r="J65" s="69" t="s">
        <v>184</v>
      </c>
      <c r="K65" s="69"/>
      <c r="L65" s="69"/>
      <c r="M65" s="69" t="s">
        <v>184</v>
      </c>
      <c r="N65" s="69"/>
      <c r="O65" s="69" t="s">
        <v>185</v>
      </c>
      <c r="P65" s="69" t="s">
        <v>186</v>
      </c>
      <c r="Q65" s="68"/>
    </row>
    <row r="66" spans="1:17" s="72" customFormat="1" ht="39.75" customHeight="1">
      <c r="A66" s="201"/>
      <c r="B66" s="196"/>
      <c r="C66" s="71" t="s">
        <v>21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1:17" ht="39.75" customHeight="1">
      <c r="A67" s="198" t="s">
        <v>123</v>
      </c>
      <c r="B67" s="186" t="s">
        <v>124</v>
      </c>
      <c r="C67" s="56" t="s">
        <v>20</v>
      </c>
      <c r="D67" s="58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spans="1:17" ht="39.75" customHeight="1">
      <c r="A68" s="198"/>
      <c r="B68" s="186"/>
      <c r="C68" s="56" t="s">
        <v>21</v>
      </c>
      <c r="D68" s="58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spans="1:17" ht="147" customHeight="1">
      <c r="A69" s="202" t="s">
        <v>125</v>
      </c>
      <c r="B69" s="187" t="s">
        <v>126</v>
      </c>
      <c r="C69" s="56" t="s">
        <v>20</v>
      </c>
      <c r="D69" s="58"/>
      <c r="E69" s="93" t="s">
        <v>153</v>
      </c>
      <c r="F69" s="93" t="s">
        <v>154</v>
      </c>
      <c r="G69" s="59"/>
      <c r="H69" s="59"/>
      <c r="I69" s="59"/>
      <c r="J69" s="59"/>
      <c r="K69" s="59"/>
      <c r="L69" s="59"/>
      <c r="M69" s="59"/>
      <c r="N69" s="59"/>
      <c r="O69" s="93" t="s">
        <v>155</v>
      </c>
      <c r="P69" s="59"/>
      <c r="Q69" s="59"/>
    </row>
    <row r="70" spans="1:17" ht="39.75" customHeight="1">
      <c r="A70" s="203"/>
      <c r="B70" s="188"/>
      <c r="C70" s="56" t="s">
        <v>21</v>
      </c>
      <c r="D70" s="58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spans="1:17" ht="12.75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</row>
    <row r="73" spans="2:20" ht="12.75">
      <c r="B73" s="181" t="s">
        <v>253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</row>
    <row r="74" spans="2:20" ht="15">
      <c r="B74" s="41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</row>
    <row r="75" spans="2:20" ht="15">
      <c r="B75" s="41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</row>
    <row r="76" spans="2:20" ht="15">
      <c r="B76" s="41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</row>
    <row r="77" spans="2:20" ht="15">
      <c r="B77" s="41"/>
      <c r="C77" s="42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5">
      <c r="B78" s="44" t="s">
        <v>45</v>
      </c>
      <c r="C78" s="45"/>
      <c r="D78" s="46"/>
      <c r="E78" s="46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58.5" customHeight="1">
      <c r="B79" s="182" t="s">
        <v>214</v>
      </c>
      <c r="C79" s="182"/>
      <c r="D79" s="182"/>
      <c r="E79" s="182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</row>
  </sheetData>
  <sheetProtection/>
  <mergeCells count="78">
    <mergeCell ref="B39:B40"/>
    <mergeCell ref="B43:B44"/>
    <mergeCell ref="B41:B42"/>
    <mergeCell ref="H39:O39"/>
    <mergeCell ref="B53:B54"/>
    <mergeCell ref="B36:B37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69:A70"/>
    <mergeCell ref="A53:A54"/>
    <mergeCell ref="A63:A64"/>
    <mergeCell ref="A67:A68"/>
    <mergeCell ref="A65:A66"/>
    <mergeCell ref="A59:A62"/>
    <mergeCell ref="A55:A56"/>
    <mergeCell ref="A57:A58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EX16:EZ16"/>
    <mergeCell ref="FO16:FQ16"/>
    <mergeCell ref="GF16:GH16"/>
    <mergeCell ref="GW16:GY16"/>
    <mergeCell ref="HN16:HP16"/>
    <mergeCell ref="IE16:IG16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AZ16:BB16"/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</mergeCells>
  <conditionalFormatting sqref="R5:AN6 R7:AC70">
    <cfRule type="expression" priority="3" dxfId="1">
      <formula>D5&lt;&gt;0</formula>
    </cfRule>
    <cfRule type="colorScale" priority="4" dxfId="0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X149"/>
  <sheetViews>
    <sheetView tabSelected="1" zoomScale="70" zoomScaleNormal="70" zoomScaleSheetLayoutView="70" workbookViewId="0" topLeftCell="A1">
      <pane ySplit="4" topLeftCell="A5" activePane="bottomLeft" state="frozen"/>
      <selection pane="topLeft" activeCell="A1" sqref="A1"/>
      <selection pane="bottomLeft" activeCell="A1" sqref="A1:AV1"/>
    </sheetView>
  </sheetViews>
  <sheetFormatPr defaultColWidth="9.140625" defaultRowHeight="15"/>
  <cols>
    <col min="1" max="1" width="12.00390625" style="12" customWidth="1"/>
    <col min="2" max="2" width="38.00390625" style="12" customWidth="1"/>
    <col min="3" max="3" width="21.8515625" style="12" customWidth="1"/>
    <col min="4" max="4" width="16.28125" style="30" customWidth="1"/>
    <col min="5" max="5" width="11.7109375" style="31" customWidth="1"/>
    <col min="6" max="6" width="11.421875" style="31" customWidth="1"/>
    <col min="7" max="7" width="12.7109375" style="12" customWidth="1"/>
    <col min="8" max="9" width="10.421875" style="12" customWidth="1"/>
    <col min="10" max="10" width="9.421875" style="12" customWidth="1"/>
    <col min="11" max="11" width="10.7109375" style="12" customWidth="1"/>
    <col min="12" max="12" width="11.7109375" style="12" customWidth="1"/>
    <col min="13" max="13" width="9.7109375" style="12" customWidth="1"/>
    <col min="14" max="14" width="11.140625" style="12" customWidth="1"/>
    <col min="15" max="15" width="10.57421875" style="12" customWidth="1"/>
    <col min="16" max="16" width="10.140625" style="12" customWidth="1"/>
    <col min="17" max="18" width="11.57421875" style="101" customWidth="1"/>
    <col min="19" max="19" width="12.7109375" style="101" customWidth="1"/>
    <col min="20" max="20" width="11.57421875" style="101" customWidth="1"/>
    <col min="21" max="21" width="11.140625" style="101" customWidth="1"/>
    <col min="22" max="22" width="13.421875" style="101" customWidth="1"/>
    <col min="23" max="23" width="11.140625" style="101" customWidth="1"/>
    <col min="24" max="24" width="11.421875" style="101" customWidth="1"/>
    <col min="25" max="25" width="12.57421875" style="101" customWidth="1"/>
    <col min="26" max="26" width="10.7109375" style="101" customWidth="1"/>
    <col min="27" max="27" width="10.421875" style="101" hidden="1" customWidth="1"/>
    <col min="28" max="28" width="12.57421875" style="101" hidden="1" customWidth="1"/>
    <col min="29" max="29" width="11.140625" style="101" customWidth="1"/>
    <col min="30" max="30" width="11.00390625" style="101" hidden="1" customWidth="1"/>
    <col min="31" max="31" width="13.140625" style="101" hidden="1" customWidth="1"/>
    <col min="32" max="32" width="11.00390625" style="101" customWidth="1"/>
    <col min="33" max="33" width="10.28125" style="101" hidden="1" customWidth="1"/>
    <col min="34" max="37" width="12.7109375" style="101" hidden="1" customWidth="1"/>
    <col min="38" max="38" width="11.28125" style="101" customWidth="1"/>
    <col min="39" max="39" width="9.8515625" style="101" hidden="1" customWidth="1"/>
    <col min="40" max="40" width="12.00390625" style="101" hidden="1" customWidth="1"/>
    <col min="41" max="41" width="10.140625" style="101" customWidth="1"/>
    <col min="42" max="42" width="11.7109375" style="101" hidden="1" customWidth="1"/>
    <col min="43" max="43" width="13.00390625" style="101" hidden="1" customWidth="1"/>
    <col min="44" max="44" width="12.57421875" style="101" customWidth="1"/>
    <col min="45" max="45" width="13.421875" style="12" customWidth="1"/>
    <col min="46" max="46" width="12.57421875" style="12" customWidth="1"/>
    <col min="47" max="47" width="105.8515625" style="32" customWidth="1"/>
    <col min="48" max="48" width="20.8515625" style="32" customWidth="1"/>
    <col min="49" max="50" width="11.57421875" style="32" bestFit="1" customWidth="1"/>
    <col min="51" max="16384" width="9.140625" style="32" customWidth="1"/>
  </cols>
  <sheetData>
    <row r="1" spans="1:48" ht="45.75" customHeight="1">
      <c r="A1" s="208" t="s">
        <v>361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</row>
    <row r="2" spans="1:48" ht="30.75" customHeight="1">
      <c r="A2" s="209" t="s">
        <v>331</v>
      </c>
      <c r="B2" s="210" t="s">
        <v>330</v>
      </c>
      <c r="C2" s="210" t="s">
        <v>329</v>
      </c>
      <c r="D2" s="210" t="s">
        <v>40</v>
      </c>
      <c r="E2" s="210" t="s">
        <v>301</v>
      </c>
      <c r="F2" s="210"/>
      <c r="G2" s="210"/>
      <c r="H2" s="211" t="s">
        <v>332</v>
      </c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2" t="s">
        <v>256</v>
      </c>
      <c r="AV2" s="213" t="s">
        <v>257</v>
      </c>
    </row>
    <row r="3" spans="1:48" ht="75" customHeight="1">
      <c r="A3" s="209"/>
      <c r="B3" s="210"/>
      <c r="C3" s="210"/>
      <c r="D3" s="210"/>
      <c r="E3" s="210"/>
      <c r="F3" s="210"/>
      <c r="G3" s="210"/>
      <c r="H3" s="210" t="s">
        <v>17</v>
      </c>
      <c r="I3" s="210"/>
      <c r="J3" s="210"/>
      <c r="K3" s="210" t="s">
        <v>18</v>
      </c>
      <c r="L3" s="210"/>
      <c r="M3" s="210"/>
      <c r="N3" s="210" t="s">
        <v>22</v>
      </c>
      <c r="O3" s="210"/>
      <c r="P3" s="210"/>
      <c r="Q3" s="210" t="s">
        <v>24</v>
      </c>
      <c r="R3" s="210"/>
      <c r="S3" s="210"/>
      <c r="T3" s="210" t="s">
        <v>25</v>
      </c>
      <c r="U3" s="210"/>
      <c r="V3" s="210"/>
      <c r="W3" s="210" t="s">
        <v>26</v>
      </c>
      <c r="X3" s="210"/>
      <c r="Y3" s="210"/>
      <c r="Z3" s="210" t="s">
        <v>28</v>
      </c>
      <c r="AA3" s="210"/>
      <c r="AB3" s="210"/>
      <c r="AC3" s="210" t="s">
        <v>29</v>
      </c>
      <c r="AD3" s="210"/>
      <c r="AE3" s="210"/>
      <c r="AF3" s="210" t="s">
        <v>30</v>
      </c>
      <c r="AG3" s="210"/>
      <c r="AH3" s="210"/>
      <c r="AI3" s="210" t="s">
        <v>31</v>
      </c>
      <c r="AJ3" s="210"/>
      <c r="AK3" s="210"/>
      <c r="AL3" s="210" t="s">
        <v>32</v>
      </c>
      <c r="AM3" s="210"/>
      <c r="AN3" s="210"/>
      <c r="AO3" s="210" t="s">
        <v>33</v>
      </c>
      <c r="AP3" s="210"/>
      <c r="AQ3" s="210"/>
      <c r="AR3" s="210" t="s">
        <v>34</v>
      </c>
      <c r="AS3" s="210"/>
      <c r="AT3" s="210"/>
      <c r="AU3" s="212"/>
      <c r="AV3" s="213"/>
    </row>
    <row r="4" spans="1:48" ht="49.5" customHeight="1">
      <c r="A4" s="209"/>
      <c r="B4" s="210"/>
      <c r="C4" s="210"/>
      <c r="D4" s="210"/>
      <c r="E4" s="109" t="s">
        <v>254</v>
      </c>
      <c r="F4" s="109" t="s">
        <v>21</v>
      </c>
      <c r="G4" s="109" t="s">
        <v>255</v>
      </c>
      <c r="H4" s="109" t="s">
        <v>254</v>
      </c>
      <c r="I4" s="109" t="s">
        <v>21</v>
      </c>
      <c r="J4" s="109" t="s">
        <v>255</v>
      </c>
      <c r="K4" s="109" t="s">
        <v>254</v>
      </c>
      <c r="L4" s="109" t="s">
        <v>21</v>
      </c>
      <c r="M4" s="109" t="s">
        <v>255</v>
      </c>
      <c r="N4" s="109" t="s">
        <v>254</v>
      </c>
      <c r="O4" s="109" t="s">
        <v>21</v>
      </c>
      <c r="P4" s="109" t="s">
        <v>255</v>
      </c>
      <c r="Q4" s="109" t="s">
        <v>254</v>
      </c>
      <c r="R4" s="109" t="s">
        <v>21</v>
      </c>
      <c r="S4" s="109" t="s">
        <v>255</v>
      </c>
      <c r="T4" s="109" t="s">
        <v>254</v>
      </c>
      <c r="U4" s="109" t="s">
        <v>21</v>
      </c>
      <c r="V4" s="109" t="s">
        <v>255</v>
      </c>
      <c r="W4" s="109" t="s">
        <v>254</v>
      </c>
      <c r="X4" s="109" t="s">
        <v>21</v>
      </c>
      <c r="Y4" s="109" t="s">
        <v>255</v>
      </c>
      <c r="Z4" s="109" t="s">
        <v>254</v>
      </c>
      <c r="AA4" s="109" t="s">
        <v>21</v>
      </c>
      <c r="AB4" s="109" t="s">
        <v>255</v>
      </c>
      <c r="AC4" s="109" t="s">
        <v>254</v>
      </c>
      <c r="AD4" s="109" t="s">
        <v>21</v>
      </c>
      <c r="AE4" s="109" t="s">
        <v>255</v>
      </c>
      <c r="AF4" s="109" t="s">
        <v>254</v>
      </c>
      <c r="AG4" s="109" t="s">
        <v>21</v>
      </c>
      <c r="AH4" s="109" t="s">
        <v>255</v>
      </c>
      <c r="AI4" s="109" t="s">
        <v>254</v>
      </c>
      <c r="AJ4" s="109" t="s">
        <v>21</v>
      </c>
      <c r="AK4" s="109" t="s">
        <v>255</v>
      </c>
      <c r="AL4" s="109" t="s">
        <v>254</v>
      </c>
      <c r="AM4" s="109" t="s">
        <v>21</v>
      </c>
      <c r="AN4" s="109" t="s">
        <v>255</v>
      </c>
      <c r="AO4" s="109" t="s">
        <v>254</v>
      </c>
      <c r="AP4" s="109" t="s">
        <v>21</v>
      </c>
      <c r="AQ4" s="109" t="s">
        <v>255</v>
      </c>
      <c r="AR4" s="109" t="s">
        <v>254</v>
      </c>
      <c r="AS4" s="109" t="s">
        <v>21</v>
      </c>
      <c r="AT4" s="109" t="s">
        <v>255</v>
      </c>
      <c r="AU4" s="212"/>
      <c r="AV4" s="213"/>
    </row>
    <row r="5" spans="1:48" ht="25.5" customHeight="1">
      <c r="A5" s="146" t="s">
        <v>282</v>
      </c>
      <c r="B5" s="214" t="s">
        <v>327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137"/>
      <c r="AT5" s="137"/>
      <c r="AU5" s="137"/>
      <c r="AV5" s="138"/>
    </row>
    <row r="6" spans="1:48" ht="24" customHeight="1">
      <c r="A6" s="216" t="s">
        <v>267</v>
      </c>
      <c r="B6" s="217" t="s">
        <v>303</v>
      </c>
      <c r="C6" s="218" t="s">
        <v>333</v>
      </c>
      <c r="D6" s="104" t="s">
        <v>301</v>
      </c>
      <c r="E6" s="112">
        <f>SUM(E7:E10)</f>
        <v>0</v>
      </c>
      <c r="F6" s="112">
        <f>SUM(F7:F10)</f>
        <v>0</v>
      </c>
      <c r="G6" s="112">
        <f>SUM(G7:G10)</f>
        <v>0</v>
      </c>
      <c r="H6" s="112">
        <f aca="true" t="shared" si="0" ref="H6:AT6">SUM(H7:H10)</f>
        <v>0</v>
      </c>
      <c r="I6" s="112">
        <f t="shared" si="0"/>
        <v>0</v>
      </c>
      <c r="J6" s="112">
        <f t="shared" si="0"/>
        <v>0</v>
      </c>
      <c r="K6" s="112">
        <f t="shared" si="0"/>
        <v>0</v>
      </c>
      <c r="L6" s="112">
        <f t="shared" si="0"/>
        <v>0</v>
      </c>
      <c r="M6" s="112">
        <f t="shared" si="0"/>
        <v>0</v>
      </c>
      <c r="N6" s="112">
        <f t="shared" si="0"/>
        <v>0</v>
      </c>
      <c r="O6" s="112">
        <f t="shared" si="0"/>
        <v>0</v>
      </c>
      <c r="P6" s="112">
        <f t="shared" si="0"/>
        <v>0</v>
      </c>
      <c r="Q6" s="112">
        <f t="shared" si="0"/>
        <v>0</v>
      </c>
      <c r="R6" s="112">
        <f t="shared" si="0"/>
        <v>0</v>
      </c>
      <c r="S6" s="112">
        <f t="shared" si="0"/>
        <v>0</v>
      </c>
      <c r="T6" s="112">
        <f t="shared" si="0"/>
        <v>0</v>
      </c>
      <c r="U6" s="112">
        <f t="shared" si="0"/>
        <v>0</v>
      </c>
      <c r="V6" s="112">
        <f t="shared" si="0"/>
        <v>0</v>
      </c>
      <c r="W6" s="112">
        <f t="shared" si="0"/>
        <v>0</v>
      </c>
      <c r="X6" s="112">
        <f t="shared" si="0"/>
        <v>0</v>
      </c>
      <c r="Y6" s="112">
        <f t="shared" si="0"/>
        <v>0</v>
      </c>
      <c r="Z6" s="112">
        <f t="shared" si="0"/>
        <v>0</v>
      </c>
      <c r="AA6" s="112">
        <f t="shared" si="0"/>
        <v>0</v>
      </c>
      <c r="AB6" s="112">
        <f t="shared" si="0"/>
        <v>0</v>
      </c>
      <c r="AC6" s="112">
        <f t="shared" si="0"/>
        <v>0</v>
      </c>
      <c r="AD6" s="112">
        <f t="shared" si="0"/>
        <v>0</v>
      </c>
      <c r="AE6" s="112">
        <f t="shared" si="0"/>
        <v>0</v>
      </c>
      <c r="AF6" s="112">
        <f t="shared" si="0"/>
        <v>0</v>
      </c>
      <c r="AG6" s="112">
        <f t="shared" si="0"/>
        <v>0</v>
      </c>
      <c r="AH6" s="112">
        <f t="shared" si="0"/>
        <v>0</v>
      </c>
      <c r="AI6" s="112">
        <f t="shared" si="0"/>
        <v>0</v>
      </c>
      <c r="AJ6" s="112">
        <f t="shared" si="0"/>
        <v>0</v>
      </c>
      <c r="AK6" s="112">
        <f t="shared" si="0"/>
        <v>0</v>
      </c>
      <c r="AL6" s="112">
        <f t="shared" si="0"/>
        <v>0</v>
      </c>
      <c r="AM6" s="112">
        <f t="shared" si="0"/>
        <v>0</v>
      </c>
      <c r="AN6" s="112">
        <f t="shared" si="0"/>
        <v>0</v>
      </c>
      <c r="AO6" s="112">
        <f t="shared" si="0"/>
        <v>0</v>
      </c>
      <c r="AP6" s="112">
        <f t="shared" si="0"/>
        <v>0</v>
      </c>
      <c r="AQ6" s="112">
        <f t="shared" si="0"/>
        <v>0</v>
      </c>
      <c r="AR6" s="112">
        <f t="shared" si="0"/>
        <v>0</v>
      </c>
      <c r="AS6" s="112">
        <f t="shared" si="0"/>
        <v>0</v>
      </c>
      <c r="AT6" s="112">
        <f t="shared" si="0"/>
        <v>0</v>
      </c>
      <c r="AU6" s="221" t="s">
        <v>265</v>
      </c>
      <c r="AV6" s="222"/>
    </row>
    <row r="7" spans="1:48" ht="240.75" customHeight="1">
      <c r="A7" s="216"/>
      <c r="B7" s="217"/>
      <c r="C7" s="219"/>
      <c r="D7" s="105" t="s">
        <v>37</v>
      </c>
      <c r="E7" s="113">
        <f aca="true" t="shared" si="1" ref="E7:G10">H7+K7+N7+Q7+T7+W7+Z7+AC7+AF7+AL7+AO7+AR7</f>
        <v>0</v>
      </c>
      <c r="F7" s="114">
        <f t="shared" si="1"/>
        <v>0</v>
      </c>
      <c r="G7" s="114">
        <f t="shared" si="1"/>
        <v>0</v>
      </c>
      <c r="H7" s="115">
        <v>0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15">
        <v>0</v>
      </c>
      <c r="Q7" s="115">
        <v>0</v>
      </c>
      <c r="R7" s="115">
        <v>0</v>
      </c>
      <c r="S7" s="115">
        <v>0</v>
      </c>
      <c r="T7" s="115">
        <v>0</v>
      </c>
      <c r="U7" s="115">
        <v>0</v>
      </c>
      <c r="V7" s="115">
        <v>0</v>
      </c>
      <c r="W7" s="115">
        <v>0</v>
      </c>
      <c r="X7" s="115">
        <v>0</v>
      </c>
      <c r="Y7" s="115">
        <v>0</v>
      </c>
      <c r="Z7" s="115">
        <v>0</v>
      </c>
      <c r="AA7" s="115">
        <v>0</v>
      </c>
      <c r="AB7" s="115">
        <v>0</v>
      </c>
      <c r="AC7" s="115">
        <v>0</v>
      </c>
      <c r="AD7" s="115">
        <v>0</v>
      </c>
      <c r="AE7" s="115">
        <v>0</v>
      </c>
      <c r="AF7" s="115">
        <v>0</v>
      </c>
      <c r="AG7" s="115">
        <v>0</v>
      </c>
      <c r="AH7" s="115">
        <v>0</v>
      </c>
      <c r="AI7" s="115">
        <v>0</v>
      </c>
      <c r="AJ7" s="115">
        <v>0</v>
      </c>
      <c r="AK7" s="115">
        <v>0</v>
      </c>
      <c r="AL7" s="115">
        <v>0</v>
      </c>
      <c r="AM7" s="115">
        <v>0</v>
      </c>
      <c r="AN7" s="115">
        <v>0</v>
      </c>
      <c r="AO7" s="115">
        <v>0</v>
      </c>
      <c r="AP7" s="115">
        <v>0</v>
      </c>
      <c r="AQ7" s="115">
        <v>0</v>
      </c>
      <c r="AR7" s="115">
        <v>0</v>
      </c>
      <c r="AS7" s="115">
        <v>0</v>
      </c>
      <c r="AT7" s="115">
        <v>0</v>
      </c>
      <c r="AU7" s="221"/>
      <c r="AV7" s="223"/>
    </row>
    <row r="8" spans="1:48" ht="170.25" customHeight="1">
      <c r="A8" s="216"/>
      <c r="B8" s="217"/>
      <c r="C8" s="219"/>
      <c r="D8" s="106" t="s">
        <v>299</v>
      </c>
      <c r="E8" s="113">
        <f t="shared" si="1"/>
        <v>0</v>
      </c>
      <c r="F8" s="114">
        <f t="shared" si="1"/>
        <v>0</v>
      </c>
      <c r="G8" s="114">
        <f t="shared" si="1"/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15">
        <v>0</v>
      </c>
      <c r="Q8" s="115">
        <v>0</v>
      </c>
      <c r="R8" s="115">
        <v>0</v>
      </c>
      <c r="S8" s="115">
        <v>0</v>
      </c>
      <c r="T8" s="115">
        <v>0</v>
      </c>
      <c r="U8" s="115">
        <v>0</v>
      </c>
      <c r="V8" s="115">
        <v>0</v>
      </c>
      <c r="W8" s="115">
        <v>0</v>
      </c>
      <c r="X8" s="115">
        <v>0</v>
      </c>
      <c r="Y8" s="115">
        <v>0</v>
      </c>
      <c r="Z8" s="115">
        <v>0</v>
      </c>
      <c r="AA8" s="115">
        <v>0</v>
      </c>
      <c r="AB8" s="115">
        <v>0</v>
      </c>
      <c r="AC8" s="115">
        <v>0</v>
      </c>
      <c r="AD8" s="115">
        <v>0</v>
      </c>
      <c r="AE8" s="115">
        <v>0</v>
      </c>
      <c r="AF8" s="115">
        <v>0</v>
      </c>
      <c r="AG8" s="115">
        <v>0</v>
      </c>
      <c r="AH8" s="115">
        <v>0</v>
      </c>
      <c r="AI8" s="115">
        <v>0</v>
      </c>
      <c r="AJ8" s="115">
        <v>0</v>
      </c>
      <c r="AK8" s="115">
        <v>0</v>
      </c>
      <c r="AL8" s="115">
        <v>0</v>
      </c>
      <c r="AM8" s="115">
        <v>0</v>
      </c>
      <c r="AN8" s="115">
        <v>0</v>
      </c>
      <c r="AO8" s="115">
        <v>0</v>
      </c>
      <c r="AP8" s="115">
        <v>0</v>
      </c>
      <c r="AQ8" s="115">
        <v>0</v>
      </c>
      <c r="AR8" s="115">
        <v>0</v>
      </c>
      <c r="AS8" s="115">
        <v>0</v>
      </c>
      <c r="AT8" s="115">
        <v>0</v>
      </c>
      <c r="AU8" s="221"/>
      <c r="AV8" s="223"/>
    </row>
    <row r="9" spans="1:48" ht="70.5" customHeight="1">
      <c r="A9" s="216"/>
      <c r="B9" s="217"/>
      <c r="C9" s="219"/>
      <c r="D9" s="106" t="s">
        <v>42</v>
      </c>
      <c r="E9" s="113">
        <f t="shared" si="1"/>
        <v>0</v>
      </c>
      <c r="F9" s="114">
        <f t="shared" si="1"/>
        <v>0</v>
      </c>
      <c r="G9" s="114">
        <f t="shared" si="1"/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D9" s="115">
        <v>0</v>
      </c>
      <c r="AE9" s="115">
        <v>0</v>
      </c>
      <c r="AF9" s="115">
        <v>0</v>
      </c>
      <c r="AG9" s="115">
        <v>0</v>
      </c>
      <c r="AH9" s="115">
        <v>0</v>
      </c>
      <c r="AI9" s="115">
        <v>0</v>
      </c>
      <c r="AJ9" s="115">
        <v>0</v>
      </c>
      <c r="AK9" s="115">
        <v>0</v>
      </c>
      <c r="AL9" s="115">
        <v>0</v>
      </c>
      <c r="AM9" s="115">
        <v>0</v>
      </c>
      <c r="AN9" s="115">
        <v>0</v>
      </c>
      <c r="AO9" s="115">
        <v>0</v>
      </c>
      <c r="AP9" s="115">
        <v>0</v>
      </c>
      <c r="AQ9" s="115">
        <v>0</v>
      </c>
      <c r="AR9" s="115">
        <v>0</v>
      </c>
      <c r="AS9" s="115">
        <v>0</v>
      </c>
      <c r="AT9" s="115">
        <v>0</v>
      </c>
      <c r="AU9" s="221"/>
      <c r="AV9" s="223"/>
    </row>
    <row r="10" spans="1:48" ht="206.25" customHeight="1">
      <c r="A10" s="216"/>
      <c r="B10" s="217"/>
      <c r="C10" s="220"/>
      <c r="D10" s="106" t="s">
        <v>300</v>
      </c>
      <c r="E10" s="113">
        <f t="shared" si="1"/>
        <v>0</v>
      </c>
      <c r="F10" s="114">
        <f t="shared" si="1"/>
        <v>0</v>
      </c>
      <c r="G10" s="114">
        <f t="shared" si="1"/>
        <v>0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0</v>
      </c>
      <c r="AA10" s="115">
        <v>0</v>
      </c>
      <c r="AB10" s="115">
        <v>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15">
        <v>0</v>
      </c>
      <c r="AJ10" s="115">
        <v>0</v>
      </c>
      <c r="AK10" s="115">
        <v>0</v>
      </c>
      <c r="AL10" s="115">
        <v>0</v>
      </c>
      <c r="AM10" s="115">
        <v>0</v>
      </c>
      <c r="AN10" s="115">
        <v>0</v>
      </c>
      <c r="AO10" s="115">
        <v>0</v>
      </c>
      <c r="AP10" s="115">
        <v>0</v>
      </c>
      <c r="AQ10" s="115">
        <v>0</v>
      </c>
      <c r="AR10" s="115">
        <v>0</v>
      </c>
      <c r="AS10" s="115">
        <v>0</v>
      </c>
      <c r="AT10" s="115">
        <v>0</v>
      </c>
      <c r="AU10" s="221"/>
      <c r="AV10" s="224"/>
    </row>
    <row r="11" spans="1:48" ht="23.25" customHeight="1">
      <c r="A11" s="216" t="s">
        <v>284</v>
      </c>
      <c r="B11" s="225" t="s">
        <v>304</v>
      </c>
      <c r="C11" s="218" t="s">
        <v>334</v>
      </c>
      <c r="D11" s="104" t="s">
        <v>301</v>
      </c>
      <c r="E11" s="116">
        <f>SUM(E12:E15)</f>
        <v>0</v>
      </c>
      <c r="F11" s="112">
        <f>SUM(F12:F15)</f>
        <v>0</v>
      </c>
      <c r="G11" s="112">
        <f>SUM(G12:G15)</f>
        <v>0</v>
      </c>
      <c r="H11" s="117">
        <f>SUM(H12:H15)</f>
        <v>0</v>
      </c>
      <c r="I11" s="117">
        <f aca="true" t="shared" si="2" ref="I11:AT11">SUM(I12:I15)</f>
        <v>0</v>
      </c>
      <c r="J11" s="117">
        <f t="shared" si="2"/>
        <v>0</v>
      </c>
      <c r="K11" s="117">
        <f t="shared" si="2"/>
        <v>0</v>
      </c>
      <c r="L11" s="117">
        <f t="shared" si="2"/>
        <v>0</v>
      </c>
      <c r="M11" s="117">
        <f t="shared" si="2"/>
        <v>0</v>
      </c>
      <c r="N11" s="117">
        <f t="shared" si="2"/>
        <v>0</v>
      </c>
      <c r="O11" s="117">
        <f t="shared" si="2"/>
        <v>0</v>
      </c>
      <c r="P11" s="117">
        <f t="shared" si="2"/>
        <v>0</v>
      </c>
      <c r="Q11" s="117">
        <f t="shared" si="2"/>
        <v>0</v>
      </c>
      <c r="R11" s="117">
        <f t="shared" si="2"/>
        <v>0</v>
      </c>
      <c r="S11" s="117">
        <f t="shared" si="2"/>
        <v>0</v>
      </c>
      <c r="T11" s="117">
        <f t="shared" si="2"/>
        <v>0</v>
      </c>
      <c r="U11" s="117">
        <f t="shared" si="2"/>
        <v>0</v>
      </c>
      <c r="V11" s="117">
        <f t="shared" si="2"/>
        <v>0</v>
      </c>
      <c r="W11" s="117">
        <f t="shared" si="2"/>
        <v>0</v>
      </c>
      <c r="X11" s="117">
        <f t="shared" si="2"/>
        <v>0</v>
      </c>
      <c r="Y11" s="117">
        <f t="shared" si="2"/>
        <v>0</v>
      </c>
      <c r="Z11" s="117">
        <f t="shared" si="2"/>
        <v>0</v>
      </c>
      <c r="AA11" s="117">
        <f t="shared" si="2"/>
        <v>0</v>
      </c>
      <c r="AB11" s="117">
        <f t="shared" si="2"/>
        <v>0</v>
      </c>
      <c r="AC11" s="117">
        <f t="shared" si="2"/>
        <v>0</v>
      </c>
      <c r="AD11" s="117">
        <f t="shared" si="2"/>
        <v>0</v>
      </c>
      <c r="AE11" s="117">
        <f t="shared" si="2"/>
        <v>0</v>
      </c>
      <c r="AF11" s="117">
        <f t="shared" si="2"/>
        <v>0</v>
      </c>
      <c r="AG11" s="117">
        <f t="shared" si="2"/>
        <v>0</v>
      </c>
      <c r="AH11" s="117">
        <f t="shared" si="2"/>
        <v>0</v>
      </c>
      <c r="AI11" s="117">
        <f t="shared" si="2"/>
        <v>0</v>
      </c>
      <c r="AJ11" s="117">
        <f t="shared" si="2"/>
        <v>0</v>
      </c>
      <c r="AK11" s="117">
        <f t="shared" si="2"/>
        <v>0</v>
      </c>
      <c r="AL11" s="117">
        <f t="shared" si="2"/>
        <v>0</v>
      </c>
      <c r="AM11" s="117">
        <f t="shared" si="2"/>
        <v>0</v>
      </c>
      <c r="AN11" s="117">
        <f t="shared" si="2"/>
        <v>0</v>
      </c>
      <c r="AO11" s="117">
        <f>SUM(AO12:AO15)</f>
        <v>0</v>
      </c>
      <c r="AP11" s="117">
        <f t="shared" si="2"/>
        <v>0</v>
      </c>
      <c r="AQ11" s="117">
        <f t="shared" si="2"/>
        <v>0</v>
      </c>
      <c r="AR11" s="117">
        <f t="shared" si="2"/>
        <v>0</v>
      </c>
      <c r="AS11" s="117">
        <f t="shared" si="2"/>
        <v>0</v>
      </c>
      <c r="AT11" s="117">
        <f t="shared" si="2"/>
        <v>0</v>
      </c>
      <c r="AU11" s="221" t="s">
        <v>265</v>
      </c>
      <c r="AV11" s="226"/>
    </row>
    <row r="12" spans="1:48" ht="36" customHeight="1">
      <c r="A12" s="216"/>
      <c r="B12" s="225"/>
      <c r="C12" s="219"/>
      <c r="D12" s="105" t="s">
        <v>37</v>
      </c>
      <c r="E12" s="118">
        <f aca="true" t="shared" si="3" ref="E12:G15">H12+K12+N12+Q12+T12+W12+Z12+AC12+AF12+AL12+AO12+AR12</f>
        <v>0</v>
      </c>
      <c r="F12" s="114">
        <f t="shared" si="3"/>
        <v>0</v>
      </c>
      <c r="G12" s="113">
        <f t="shared" si="3"/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15">
        <v>0</v>
      </c>
      <c r="AJ12" s="115">
        <v>0</v>
      </c>
      <c r="AK12" s="115">
        <v>0</v>
      </c>
      <c r="AL12" s="115">
        <v>0</v>
      </c>
      <c r="AM12" s="115">
        <v>0</v>
      </c>
      <c r="AN12" s="115">
        <v>0</v>
      </c>
      <c r="AO12" s="115">
        <v>0</v>
      </c>
      <c r="AP12" s="115">
        <v>0</v>
      </c>
      <c r="AQ12" s="115">
        <v>0</v>
      </c>
      <c r="AR12" s="115">
        <v>0</v>
      </c>
      <c r="AS12" s="115">
        <v>0</v>
      </c>
      <c r="AT12" s="115">
        <v>0</v>
      </c>
      <c r="AU12" s="221"/>
      <c r="AV12" s="226"/>
    </row>
    <row r="13" spans="1:48" ht="101.25" customHeight="1">
      <c r="A13" s="216"/>
      <c r="B13" s="225"/>
      <c r="C13" s="219"/>
      <c r="D13" s="106" t="s">
        <v>299</v>
      </c>
      <c r="E13" s="118">
        <f t="shared" si="3"/>
        <v>0</v>
      </c>
      <c r="F13" s="114">
        <f t="shared" si="3"/>
        <v>0</v>
      </c>
      <c r="G13" s="113">
        <f t="shared" si="3"/>
        <v>0</v>
      </c>
      <c r="H13" s="115">
        <v>0</v>
      </c>
      <c r="I13" s="115">
        <v>0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D13" s="115">
        <v>0</v>
      </c>
      <c r="AE13" s="115">
        <v>0</v>
      </c>
      <c r="AF13" s="115">
        <v>0</v>
      </c>
      <c r="AG13" s="115">
        <v>0</v>
      </c>
      <c r="AH13" s="115">
        <v>0</v>
      </c>
      <c r="AI13" s="115">
        <v>0</v>
      </c>
      <c r="AJ13" s="115">
        <v>0</v>
      </c>
      <c r="AK13" s="115">
        <v>0</v>
      </c>
      <c r="AL13" s="115">
        <v>0</v>
      </c>
      <c r="AM13" s="115">
        <v>0</v>
      </c>
      <c r="AN13" s="115">
        <v>0</v>
      </c>
      <c r="AO13" s="115">
        <v>0</v>
      </c>
      <c r="AP13" s="115">
        <v>0</v>
      </c>
      <c r="AQ13" s="115">
        <v>0</v>
      </c>
      <c r="AR13" s="115">
        <v>0</v>
      </c>
      <c r="AS13" s="115">
        <v>0</v>
      </c>
      <c r="AT13" s="115">
        <v>0</v>
      </c>
      <c r="AU13" s="221"/>
      <c r="AV13" s="226"/>
    </row>
    <row r="14" spans="1:48" ht="69.75" customHeight="1">
      <c r="A14" s="216"/>
      <c r="B14" s="225"/>
      <c r="C14" s="219"/>
      <c r="D14" s="106" t="s">
        <v>42</v>
      </c>
      <c r="E14" s="118">
        <f t="shared" si="3"/>
        <v>0</v>
      </c>
      <c r="F14" s="114">
        <f t="shared" si="3"/>
        <v>0</v>
      </c>
      <c r="G14" s="113">
        <f t="shared" si="3"/>
        <v>0</v>
      </c>
      <c r="H14" s="115">
        <v>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0</v>
      </c>
      <c r="AC14" s="115">
        <v>0</v>
      </c>
      <c r="AD14" s="115">
        <v>0</v>
      </c>
      <c r="AE14" s="115">
        <v>0</v>
      </c>
      <c r="AF14" s="115">
        <v>0</v>
      </c>
      <c r="AG14" s="115">
        <v>0</v>
      </c>
      <c r="AH14" s="115">
        <v>0</v>
      </c>
      <c r="AI14" s="115">
        <v>0</v>
      </c>
      <c r="AJ14" s="115">
        <v>0</v>
      </c>
      <c r="AK14" s="115">
        <v>0</v>
      </c>
      <c r="AL14" s="115">
        <v>0</v>
      </c>
      <c r="AM14" s="115">
        <v>0</v>
      </c>
      <c r="AN14" s="115">
        <v>0</v>
      </c>
      <c r="AO14" s="115">
        <v>0</v>
      </c>
      <c r="AP14" s="115">
        <v>0</v>
      </c>
      <c r="AQ14" s="115">
        <v>0</v>
      </c>
      <c r="AR14" s="115">
        <v>0</v>
      </c>
      <c r="AS14" s="115">
        <v>0</v>
      </c>
      <c r="AT14" s="115">
        <v>0</v>
      </c>
      <c r="AU14" s="221"/>
      <c r="AV14" s="226"/>
    </row>
    <row r="15" spans="1:48" ht="63.75" customHeight="1">
      <c r="A15" s="216"/>
      <c r="B15" s="225"/>
      <c r="C15" s="220"/>
      <c r="D15" s="106" t="s">
        <v>300</v>
      </c>
      <c r="E15" s="118">
        <f t="shared" si="3"/>
        <v>0</v>
      </c>
      <c r="F15" s="114">
        <f t="shared" si="3"/>
        <v>0</v>
      </c>
      <c r="G15" s="113">
        <f t="shared" si="3"/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15">
        <v>0</v>
      </c>
      <c r="AJ15" s="115">
        <v>0</v>
      </c>
      <c r="AK15" s="115">
        <v>0</v>
      </c>
      <c r="AL15" s="115">
        <v>0</v>
      </c>
      <c r="AM15" s="115">
        <v>0</v>
      </c>
      <c r="AN15" s="115">
        <v>0</v>
      </c>
      <c r="AO15" s="115">
        <v>0</v>
      </c>
      <c r="AP15" s="115">
        <v>0</v>
      </c>
      <c r="AQ15" s="115">
        <v>0</v>
      </c>
      <c r="AR15" s="115">
        <v>0</v>
      </c>
      <c r="AS15" s="115">
        <v>0</v>
      </c>
      <c r="AT15" s="115">
        <v>0</v>
      </c>
      <c r="AU15" s="221"/>
      <c r="AV15" s="226"/>
    </row>
    <row r="16" spans="1:48" ht="23.25" customHeight="1">
      <c r="A16" s="216" t="s">
        <v>283</v>
      </c>
      <c r="B16" s="217" t="s">
        <v>305</v>
      </c>
      <c r="C16" s="227" t="s">
        <v>335</v>
      </c>
      <c r="D16" s="104" t="s">
        <v>301</v>
      </c>
      <c r="E16" s="112">
        <f>SUM(E17:E20)</f>
        <v>0</v>
      </c>
      <c r="F16" s="112">
        <f>SUM(F17:F20)</f>
        <v>0</v>
      </c>
      <c r="G16" s="112">
        <f>SUM(G17:G20)</f>
        <v>0</v>
      </c>
      <c r="H16" s="112">
        <f>SUM(H17:H20)</f>
        <v>0</v>
      </c>
      <c r="I16" s="112">
        <f aca="true" t="shared" si="4" ref="I16:AT16">SUM(I17:I20)</f>
        <v>0</v>
      </c>
      <c r="J16" s="112">
        <f t="shared" si="4"/>
        <v>0</v>
      </c>
      <c r="K16" s="112">
        <f t="shared" si="4"/>
        <v>0</v>
      </c>
      <c r="L16" s="112">
        <f t="shared" si="4"/>
        <v>0</v>
      </c>
      <c r="M16" s="112">
        <f t="shared" si="4"/>
        <v>0</v>
      </c>
      <c r="N16" s="112">
        <f t="shared" si="4"/>
        <v>0</v>
      </c>
      <c r="O16" s="112">
        <f t="shared" si="4"/>
        <v>0</v>
      </c>
      <c r="P16" s="112">
        <f t="shared" si="4"/>
        <v>0</v>
      </c>
      <c r="Q16" s="112">
        <f t="shared" si="4"/>
        <v>0</v>
      </c>
      <c r="R16" s="112">
        <f t="shared" si="4"/>
        <v>0</v>
      </c>
      <c r="S16" s="112">
        <f t="shared" si="4"/>
        <v>0</v>
      </c>
      <c r="T16" s="112">
        <f t="shared" si="4"/>
        <v>0</v>
      </c>
      <c r="U16" s="112">
        <f t="shared" si="4"/>
        <v>0</v>
      </c>
      <c r="V16" s="112">
        <f t="shared" si="4"/>
        <v>0</v>
      </c>
      <c r="W16" s="112">
        <f t="shared" si="4"/>
        <v>0</v>
      </c>
      <c r="X16" s="112">
        <f t="shared" si="4"/>
        <v>0</v>
      </c>
      <c r="Y16" s="112">
        <f t="shared" si="4"/>
        <v>0</v>
      </c>
      <c r="Z16" s="112">
        <f t="shared" si="4"/>
        <v>0</v>
      </c>
      <c r="AA16" s="112">
        <f t="shared" si="4"/>
        <v>0</v>
      </c>
      <c r="AB16" s="112">
        <f t="shared" si="4"/>
        <v>0</v>
      </c>
      <c r="AC16" s="112">
        <f t="shared" si="4"/>
        <v>0</v>
      </c>
      <c r="AD16" s="112">
        <f t="shared" si="4"/>
        <v>0</v>
      </c>
      <c r="AE16" s="112">
        <f t="shared" si="4"/>
        <v>0</v>
      </c>
      <c r="AF16" s="112">
        <f t="shared" si="4"/>
        <v>0</v>
      </c>
      <c r="AG16" s="112">
        <f t="shared" si="4"/>
        <v>0</v>
      </c>
      <c r="AH16" s="112">
        <f t="shared" si="4"/>
        <v>0</v>
      </c>
      <c r="AI16" s="112">
        <f t="shared" si="4"/>
        <v>0</v>
      </c>
      <c r="AJ16" s="112">
        <f t="shared" si="4"/>
        <v>0</v>
      </c>
      <c r="AK16" s="112">
        <f t="shared" si="4"/>
        <v>0</v>
      </c>
      <c r="AL16" s="112">
        <f t="shared" si="4"/>
        <v>0</v>
      </c>
      <c r="AM16" s="112">
        <f t="shared" si="4"/>
        <v>0</v>
      </c>
      <c r="AN16" s="112">
        <f t="shared" si="4"/>
        <v>0</v>
      </c>
      <c r="AO16" s="112">
        <f t="shared" si="4"/>
        <v>0</v>
      </c>
      <c r="AP16" s="112">
        <f t="shared" si="4"/>
        <v>0</v>
      </c>
      <c r="AQ16" s="112">
        <f t="shared" si="4"/>
        <v>0</v>
      </c>
      <c r="AR16" s="112">
        <f t="shared" si="4"/>
        <v>0</v>
      </c>
      <c r="AS16" s="112">
        <f t="shared" si="4"/>
        <v>0</v>
      </c>
      <c r="AT16" s="112">
        <f t="shared" si="4"/>
        <v>0</v>
      </c>
      <c r="AU16" s="228" t="s">
        <v>351</v>
      </c>
      <c r="AV16" s="226"/>
    </row>
    <row r="17" spans="1:48" ht="36" customHeight="1">
      <c r="A17" s="216"/>
      <c r="B17" s="217"/>
      <c r="C17" s="227"/>
      <c r="D17" s="105" t="s">
        <v>37</v>
      </c>
      <c r="E17" s="113">
        <f aca="true" t="shared" si="5" ref="E17:G20">H17+K17+N17+Q17+T17+W17+Z17+AC17+AF17+AL17+AO17+AR17</f>
        <v>0</v>
      </c>
      <c r="F17" s="113">
        <f t="shared" si="5"/>
        <v>0</v>
      </c>
      <c r="G17" s="113">
        <f t="shared" si="5"/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15">
        <v>0</v>
      </c>
      <c r="AJ17" s="115">
        <v>0</v>
      </c>
      <c r="AK17" s="115">
        <v>0</v>
      </c>
      <c r="AL17" s="115">
        <v>0</v>
      </c>
      <c r="AM17" s="115">
        <v>0</v>
      </c>
      <c r="AN17" s="115">
        <v>0</v>
      </c>
      <c r="AO17" s="115">
        <v>0</v>
      </c>
      <c r="AP17" s="115">
        <v>0</v>
      </c>
      <c r="AQ17" s="115">
        <v>0</v>
      </c>
      <c r="AR17" s="115">
        <v>0</v>
      </c>
      <c r="AS17" s="115">
        <v>0</v>
      </c>
      <c r="AT17" s="115">
        <v>0</v>
      </c>
      <c r="AU17" s="229"/>
      <c r="AV17" s="226"/>
    </row>
    <row r="18" spans="1:48" ht="103.5" customHeight="1">
      <c r="A18" s="216"/>
      <c r="B18" s="217"/>
      <c r="C18" s="227"/>
      <c r="D18" s="106" t="s">
        <v>299</v>
      </c>
      <c r="E18" s="113">
        <f t="shared" si="5"/>
        <v>0</v>
      </c>
      <c r="F18" s="113">
        <f t="shared" si="5"/>
        <v>0</v>
      </c>
      <c r="G18" s="113">
        <f t="shared" si="5"/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15">
        <v>0</v>
      </c>
      <c r="AJ18" s="115">
        <v>0</v>
      </c>
      <c r="AK18" s="115">
        <v>0</v>
      </c>
      <c r="AL18" s="115">
        <v>0</v>
      </c>
      <c r="AM18" s="115">
        <v>0</v>
      </c>
      <c r="AN18" s="115">
        <v>0</v>
      </c>
      <c r="AO18" s="115">
        <v>0</v>
      </c>
      <c r="AP18" s="115">
        <v>0</v>
      </c>
      <c r="AQ18" s="115">
        <v>0</v>
      </c>
      <c r="AR18" s="115">
        <v>0</v>
      </c>
      <c r="AS18" s="115">
        <v>0</v>
      </c>
      <c r="AT18" s="115">
        <v>0</v>
      </c>
      <c r="AU18" s="229"/>
      <c r="AV18" s="226"/>
    </row>
    <row r="19" spans="1:48" ht="65.25" customHeight="1">
      <c r="A19" s="216"/>
      <c r="B19" s="217"/>
      <c r="C19" s="227"/>
      <c r="D19" s="106" t="s">
        <v>42</v>
      </c>
      <c r="E19" s="113">
        <f t="shared" si="5"/>
        <v>0</v>
      </c>
      <c r="F19" s="113">
        <f t="shared" si="5"/>
        <v>0</v>
      </c>
      <c r="G19" s="113">
        <f t="shared" si="5"/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15">
        <v>0</v>
      </c>
      <c r="Q19" s="115">
        <v>0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15">
        <v>0</v>
      </c>
      <c r="AJ19" s="115">
        <v>0</v>
      </c>
      <c r="AK19" s="115">
        <v>0</v>
      </c>
      <c r="AL19" s="115">
        <v>0</v>
      </c>
      <c r="AM19" s="115">
        <v>0</v>
      </c>
      <c r="AN19" s="115">
        <v>0</v>
      </c>
      <c r="AO19" s="115">
        <v>0</v>
      </c>
      <c r="AP19" s="115">
        <v>0</v>
      </c>
      <c r="AQ19" s="115">
        <v>0</v>
      </c>
      <c r="AR19" s="115">
        <v>0</v>
      </c>
      <c r="AS19" s="115">
        <v>0</v>
      </c>
      <c r="AT19" s="115">
        <v>0</v>
      </c>
      <c r="AU19" s="229"/>
      <c r="AV19" s="226"/>
    </row>
    <row r="20" spans="1:48" ht="76.5" customHeight="1">
      <c r="A20" s="216"/>
      <c r="B20" s="217"/>
      <c r="C20" s="227"/>
      <c r="D20" s="106" t="s">
        <v>300</v>
      </c>
      <c r="E20" s="113">
        <f t="shared" si="5"/>
        <v>0</v>
      </c>
      <c r="F20" s="113">
        <f t="shared" si="5"/>
        <v>0</v>
      </c>
      <c r="G20" s="113">
        <f t="shared" si="5"/>
        <v>0</v>
      </c>
      <c r="H20" s="115">
        <v>0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  <c r="N20" s="115">
        <v>0</v>
      </c>
      <c r="O20" s="115">
        <v>0</v>
      </c>
      <c r="P20" s="115">
        <v>0</v>
      </c>
      <c r="Q20" s="115">
        <v>0</v>
      </c>
      <c r="R20" s="115">
        <v>0</v>
      </c>
      <c r="S20" s="115">
        <v>0</v>
      </c>
      <c r="T20" s="115">
        <v>0</v>
      </c>
      <c r="U20" s="115">
        <v>0</v>
      </c>
      <c r="V20" s="115">
        <v>0</v>
      </c>
      <c r="W20" s="115">
        <v>0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D20" s="115">
        <v>0</v>
      </c>
      <c r="AE20" s="115">
        <v>0</v>
      </c>
      <c r="AF20" s="115">
        <v>0</v>
      </c>
      <c r="AG20" s="115">
        <v>0</v>
      </c>
      <c r="AH20" s="115">
        <v>0</v>
      </c>
      <c r="AI20" s="115">
        <v>0</v>
      </c>
      <c r="AJ20" s="115">
        <v>0</v>
      </c>
      <c r="AK20" s="115">
        <v>0</v>
      </c>
      <c r="AL20" s="115">
        <v>0</v>
      </c>
      <c r="AM20" s="115">
        <v>0</v>
      </c>
      <c r="AN20" s="115">
        <v>0</v>
      </c>
      <c r="AO20" s="115">
        <v>0</v>
      </c>
      <c r="AP20" s="115">
        <v>0</v>
      </c>
      <c r="AQ20" s="115">
        <v>0</v>
      </c>
      <c r="AR20" s="115">
        <v>0</v>
      </c>
      <c r="AS20" s="115">
        <v>0</v>
      </c>
      <c r="AT20" s="115">
        <v>0</v>
      </c>
      <c r="AU20" s="230"/>
      <c r="AV20" s="226"/>
    </row>
    <row r="21" spans="1:48" ht="22.5" customHeight="1">
      <c r="A21" s="216" t="s">
        <v>285</v>
      </c>
      <c r="B21" s="225" t="s">
        <v>306</v>
      </c>
      <c r="C21" s="227" t="s">
        <v>335</v>
      </c>
      <c r="D21" s="104" t="s">
        <v>301</v>
      </c>
      <c r="E21" s="112">
        <f>SUM(E22:E25)</f>
        <v>0</v>
      </c>
      <c r="F21" s="112">
        <f>SUM(F22:F25)</f>
        <v>0</v>
      </c>
      <c r="G21" s="112">
        <f>SUM(G22:G25)</f>
        <v>0</v>
      </c>
      <c r="H21" s="112">
        <f>SUM(H22:H25)</f>
        <v>0</v>
      </c>
      <c r="I21" s="112">
        <f aca="true" t="shared" si="6" ref="I21:AT21">SUM(I22:I25)</f>
        <v>0</v>
      </c>
      <c r="J21" s="112">
        <f t="shared" si="6"/>
        <v>0</v>
      </c>
      <c r="K21" s="112">
        <f t="shared" si="6"/>
        <v>0</v>
      </c>
      <c r="L21" s="112">
        <f t="shared" si="6"/>
        <v>0</v>
      </c>
      <c r="M21" s="112">
        <f t="shared" si="6"/>
        <v>0</v>
      </c>
      <c r="N21" s="112">
        <f t="shared" si="6"/>
        <v>0</v>
      </c>
      <c r="O21" s="112">
        <f t="shared" si="6"/>
        <v>0</v>
      </c>
      <c r="P21" s="112">
        <f t="shared" si="6"/>
        <v>0</v>
      </c>
      <c r="Q21" s="112">
        <f t="shared" si="6"/>
        <v>0</v>
      </c>
      <c r="R21" s="112">
        <f t="shared" si="6"/>
        <v>0</v>
      </c>
      <c r="S21" s="112">
        <f t="shared" si="6"/>
        <v>0</v>
      </c>
      <c r="T21" s="112">
        <f t="shared" si="6"/>
        <v>0</v>
      </c>
      <c r="U21" s="112">
        <f t="shared" si="6"/>
        <v>0</v>
      </c>
      <c r="V21" s="112">
        <f t="shared" si="6"/>
        <v>0</v>
      </c>
      <c r="W21" s="112">
        <f t="shared" si="6"/>
        <v>0</v>
      </c>
      <c r="X21" s="112">
        <f t="shared" si="6"/>
        <v>0</v>
      </c>
      <c r="Y21" s="112">
        <f t="shared" si="6"/>
        <v>0</v>
      </c>
      <c r="Z21" s="112">
        <f t="shared" si="6"/>
        <v>0</v>
      </c>
      <c r="AA21" s="112">
        <f t="shared" si="6"/>
        <v>0</v>
      </c>
      <c r="AB21" s="112">
        <f t="shared" si="6"/>
        <v>0</v>
      </c>
      <c r="AC21" s="112">
        <f t="shared" si="6"/>
        <v>0</v>
      </c>
      <c r="AD21" s="112">
        <f t="shared" si="6"/>
        <v>0</v>
      </c>
      <c r="AE21" s="112">
        <f t="shared" si="6"/>
        <v>0</v>
      </c>
      <c r="AF21" s="112">
        <f t="shared" si="6"/>
        <v>0</v>
      </c>
      <c r="AG21" s="112">
        <f t="shared" si="6"/>
        <v>0</v>
      </c>
      <c r="AH21" s="112">
        <f t="shared" si="6"/>
        <v>0</v>
      </c>
      <c r="AI21" s="112">
        <f t="shared" si="6"/>
        <v>0</v>
      </c>
      <c r="AJ21" s="112">
        <f t="shared" si="6"/>
        <v>0</v>
      </c>
      <c r="AK21" s="112">
        <f t="shared" si="6"/>
        <v>0</v>
      </c>
      <c r="AL21" s="112">
        <f t="shared" si="6"/>
        <v>0</v>
      </c>
      <c r="AM21" s="112">
        <f t="shared" si="6"/>
        <v>0</v>
      </c>
      <c r="AN21" s="112">
        <f t="shared" si="6"/>
        <v>0</v>
      </c>
      <c r="AO21" s="112">
        <f t="shared" si="6"/>
        <v>0</v>
      </c>
      <c r="AP21" s="112">
        <f t="shared" si="6"/>
        <v>0</v>
      </c>
      <c r="AQ21" s="112">
        <f t="shared" si="6"/>
        <v>0</v>
      </c>
      <c r="AR21" s="112">
        <f t="shared" si="6"/>
        <v>0</v>
      </c>
      <c r="AS21" s="112">
        <f t="shared" si="6"/>
        <v>0</v>
      </c>
      <c r="AT21" s="112">
        <f t="shared" si="6"/>
        <v>0</v>
      </c>
      <c r="AU21" s="221" t="s">
        <v>265</v>
      </c>
      <c r="AV21" s="226"/>
    </row>
    <row r="22" spans="1:48" ht="39" customHeight="1">
      <c r="A22" s="216"/>
      <c r="B22" s="225"/>
      <c r="C22" s="227"/>
      <c r="D22" s="105" t="s">
        <v>37</v>
      </c>
      <c r="E22" s="113">
        <f aca="true" t="shared" si="7" ref="E22:G25">H22+K22+N22+Q22+T22+W22+Z22+AC22+AF22+AL22+AO22+AR22</f>
        <v>0</v>
      </c>
      <c r="F22" s="113">
        <f t="shared" si="7"/>
        <v>0</v>
      </c>
      <c r="G22" s="113">
        <f t="shared" si="7"/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15">
        <v>0</v>
      </c>
      <c r="Q22" s="115">
        <v>0</v>
      </c>
      <c r="R22" s="115">
        <v>0</v>
      </c>
      <c r="S22" s="115">
        <v>0</v>
      </c>
      <c r="T22" s="115">
        <v>0</v>
      </c>
      <c r="U22" s="115">
        <v>0</v>
      </c>
      <c r="V22" s="115">
        <v>0</v>
      </c>
      <c r="W22" s="115">
        <v>0</v>
      </c>
      <c r="X22" s="115">
        <v>0</v>
      </c>
      <c r="Y22" s="115">
        <v>0</v>
      </c>
      <c r="Z22" s="115">
        <v>0</v>
      </c>
      <c r="AA22" s="115">
        <v>0</v>
      </c>
      <c r="AB22" s="115">
        <v>0</v>
      </c>
      <c r="AC22" s="115">
        <v>0</v>
      </c>
      <c r="AD22" s="115">
        <v>0</v>
      </c>
      <c r="AE22" s="115">
        <v>0</v>
      </c>
      <c r="AF22" s="115">
        <v>0</v>
      </c>
      <c r="AG22" s="115">
        <v>0</v>
      </c>
      <c r="AH22" s="115">
        <v>0</v>
      </c>
      <c r="AI22" s="115">
        <v>0</v>
      </c>
      <c r="AJ22" s="115">
        <v>0</v>
      </c>
      <c r="AK22" s="115">
        <v>0</v>
      </c>
      <c r="AL22" s="115">
        <v>0</v>
      </c>
      <c r="AM22" s="115">
        <v>0</v>
      </c>
      <c r="AN22" s="115">
        <v>0</v>
      </c>
      <c r="AO22" s="115">
        <v>0</v>
      </c>
      <c r="AP22" s="115">
        <v>0</v>
      </c>
      <c r="AQ22" s="115">
        <v>0</v>
      </c>
      <c r="AR22" s="115">
        <v>0</v>
      </c>
      <c r="AS22" s="115">
        <v>0</v>
      </c>
      <c r="AT22" s="115">
        <v>0</v>
      </c>
      <c r="AU22" s="221"/>
      <c r="AV22" s="226"/>
    </row>
    <row r="23" spans="1:48" ht="115.5" customHeight="1">
      <c r="A23" s="216"/>
      <c r="B23" s="225"/>
      <c r="C23" s="227"/>
      <c r="D23" s="106" t="s">
        <v>299</v>
      </c>
      <c r="E23" s="113">
        <f t="shared" si="7"/>
        <v>0</v>
      </c>
      <c r="F23" s="113">
        <f t="shared" si="7"/>
        <v>0</v>
      </c>
      <c r="G23" s="113">
        <f t="shared" si="7"/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15">
        <v>0</v>
      </c>
      <c r="Q23" s="115">
        <v>0</v>
      </c>
      <c r="R23" s="115">
        <v>0</v>
      </c>
      <c r="S23" s="115">
        <v>0</v>
      </c>
      <c r="T23" s="115">
        <v>0</v>
      </c>
      <c r="U23" s="115">
        <v>0</v>
      </c>
      <c r="V23" s="115">
        <v>0</v>
      </c>
      <c r="W23" s="115">
        <v>0</v>
      </c>
      <c r="X23" s="115">
        <v>0</v>
      </c>
      <c r="Y23" s="115">
        <v>0</v>
      </c>
      <c r="Z23" s="115">
        <v>0</v>
      </c>
      <c r="AA23" s="115">
        <v>0</v>
      </c>
      <c r="AB23" s="115">
        <v>0</v>
      </c>
      <c r="AC23" s="115">
        <v>0</v>
      </c>
      <c r="AD23" s="115">
        <v>0</v>
      </c>
      <c r="AE23" s="115">
        <v>0</v>
      </c>
      <c r="AF23" s="115">
        <v>0</v>
      </c>
      <c r="AG23" s="115">
        <v>0</v>
      </c>
      <c r="AH23" s="115">
        <v>0</v>
      </c>
      <c r="AI23" s="115">
        <v>0</v>
      </c>
      <c r="AJ23" s="115">
        <v>0</v>
      </c>
      <c r="AK23" s="115">
        <v>0</v>
      </c>
      <c r="AL23" s="115">
        <v>0</v>
      </c>
      <c r="AM23" s="115">
        <v>0</v>
      </c>
      <c r="AN23" s="115">
        <v>0</v>
      </c>
      <c r="AO23" s="115">
        <v>0</v>
      </c>
      <c r="AP23" s="115">
        <v>0</v>
      </c>
      <c r="AQ23" s="115">
        <v>0</v>
      </c>
      <c r="AR23" s="115">
        <v>0</v>
      </c>
      <c r="AS23" s="115">
        <v>0</v>
      </c>
      <c r="AT23" s="115">
        <v>0</v>
      </c>
      <c r="AU23" s="221"/>
      <c r="AV23" s="226"/>
    </row>
    <row r="24" spans="1:48" ht="76.5" customHeight="1">
      <c r="A24" s="216"/>
      <c r="B24" s="225"/>
      <c r="C24" s="227"/>
      <c r="D24" s="106" t="s">
        <v>42</v>
      </c>
      <c r="E24" s="113">
        <f t="shared" si="7"/>
        <v>0</v>
      </c>
      <c r="F24" s="113">
        <f t="shared" si="7"/>
        <v>0</v>
      </c>
      <c r="G24" s="113">
        <f t="shared" si="7"/>
        <v>0</v>
      </c>
      <c r="H24" s="115">
        <v>0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0</v>
      </c>
      <c r="O24" s="115">
        <v>0</v>
      </c>
      <c r="P24" s="115">
        <v>0</v>
      </c>
      <c r="Q24" s="115">
        <v>0</v>
      </c>
      <c r="R24" s="115">
        <v>0</v>
      </c>
      <c r="S24" s="115">
        <v>0</v>
      </c>
      <c r="T24" s="115">
        <v>0</v>
      </c>
      <c r="U24" s="115">
        <v>0</v>
      </c>
      <c r="V24" s="115">
        <v>0</v>
      </c>
      <c r="W24" s="115">
        <v>0</v>
      </c>
      <c r="X24" s="115">
        <v>0</v>
      </c>
      <c r="Y24" s="115">
        <v>0</v>
      </c>
      <c r="Z24" s="115">
        <v>0</v>
      </c>
      <c r="AA24" s="115">
        <v>0</v>
      </c>
      <c r="AB24" s="115">
        <v>0</v>
      </c>
      <c r="AC24" s="115">
        <v>0</v>
      </c>
      <c r="AD24" s="115">
        <v>0</v>
      </c>
      <c r="AE24" s="115">
        <v>0</v>
      </c>
      <c r="AF24" s="115">
        <v>0</v>
      </c>
      <c r="AG24" s="115">
        <v>0</v>
      </c>
      <c r="AH24" s="115">
        <v>0</v>
      </c>
      <c r="AI24" s="115">
        <v>0</v>
      </c>
      <c r="AJ24" s="115">
        <v>0</v>
      </c>
      <c r="AK24" s="115">
        <v>0</v>
      </c>
      <c r="AL24" s="115">
        <v>0</v>
      </c>
      <c r="AM24" s="115">
        <v>0</v>
      </c>
      <c r="AN24" s="115">
        <v>0</v>
      </c>
      <c r="AO24" s="115">
        <v>0</v>
      </c>
      <c r="AP24" s="115">
        <v>0</v>
      </c>
      <c r="AQ24" s="115">
        <v>0</v>
      </c>
      <c r="AR24" s="115">
        <v>0</v>
      </c>
      <c r="AS24" s="115">
        <v>0</v>
      </c>
      <c r="AT24" s="115">
        <v>0</v>
      </c>
      <c r="AU24" s="221"/>
      <c r="AV24" s="226"/>
    </row>
    <row r="25" spans="1:48" ht="75.75" customHeight="1">
      <c r="A25" s="216"/>
      <c r="B25" s="225"/>
      <c r="C25" s="227"/>
      <c r="D25" s="106" t="s">
        <v>300</v>
      </c>
      <c r="E25" s="113">
        <f t="shared" si="7"/>
        <v>0</v>
      </c>
      <c r="F25" s="113">
        <f t="shared" si="7"/>
        <v>0</v>
      </c>
      <c r="G25" s="113">
        <f t="shared" si="7"/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  <c r="AC25" s="115">
        <v>0</v>
      </c>
      <c r="AD25" s="115">
        <v>0</v>
      </c>
      <c r="AE25" s="115">
        <v>0</v>
      </c>
      <c r="AF25" s="115">
        <v>0</v>
      </c>
      <c r="AG25" s="115">
        <v>0</v>
      </c>
      <c r="AH25" s="115">
        <v>0</v>
      </c>
      <c r="AI25" s="115">
        <v>0</v>
      </c>
      <c r="AJ25" s="115">
        <v>0</v>
      </c>
      <c r="AK25" s="115">
        <v>0</v>
      </c>
      <c r="AL25" s="115">
        <v>0</v>
      </c>
      <c r="AM25" s="115">
        <v>0</v>
      </c>
      <c r="AN25" s="115">
        <v>0</v>
      </c>
      <c r="AO25" s="115">
        <v>0</v>
      </c>
      <c r="AP25" s="115">
        <v>0</v>
      </c>
      <c r="AQ25" s="115">
        <v>0</v>
      </c>
      <c r="AR25" s="115">
        <v>0</v>
      </c>
      <c r="AS25" s="115">
        <v>0</v>
      </c>
      <c r="AT25" s="115">
        <v>0</v>
      </c>
      <c r="AU25" s="221"/>
      <c r="AV25" s="226"/>
    </row>
    <row r="26" spans="1:48" ht="22.5" customHeight="1">
      <c r="A26" s="216" t="s">
        <v>286</v>
      </c>
      <c r="B26" s="225" t="s">
        <v>307</v>
      </c>
      <c r="C26" s="218" t="s">
        <v>335</v>
      </c>
      <c r="D26" s="104" t="s">
        <v>301</v>
      </c>
      <c r="E26" s="112">
        <f>SUM(E27:E30)</f>
        <v>0</v>
      </c>
      <c r="F26" s="112">
        <f>SUM(F27:F30)</f>
        <v>0</v>
      </c>
      <c r="G26" s="112">
        <f>SUM(G27:G30)</f>
        <v>0</v>
      </c>
      <c r="H26" s="112">
        <f>SUM(H27:H30)</f>
        <v>0</v>
      </c>
      <c r="I26" s="112">
        <f aca="true" t="shared" si="8" ref="I26:AT26">SUM(I27:I30)</f>
        <v>0</v>
      </c>
      <c r="J26" s="112">
        <f t="shared" si="8"/>
        <v>0</v>
      </c>
      <c r="K26" s="112">
        <f t="shared" si="8"/>
        <v>0</v>
      </c>
      <c r="L26" s="112">
        <f t="shared" si="8"/>
        <v>0</v>
      </c>
      <c r="M26" s="112">
        <f t="shared" si="8"/>
        <v>0</v>
      </c>
      <c r="N26" s="112">
        <f t="shared" si="8"/>
        <v>0</v>
      </c>
      <c r="O26" s="112">
        <f t="shared" si="8"/>
        <v>0</v>
      </c>
      <c r="P26" s="112">
        <f t="shared" si="8"/>
        <v>0</v>
      </c>
      <c r="Q26" s="112">
        <f t="shared" si="8"/>
        <v>0</v>
      </c>
      <c r="R26" s="112">
        <f t="shared" si="8"/>
        <v>0</v>
      </c>
      <c r="S26" s="112">
        <f t="shared" si="8"/>
        <v>0</v>
      </c>
      <c r="T26" s="112">
        <f t="shared" si="8"/>
        <v>0</v>
      </c>
      <c r="U26" s="112">
        <f t="shared" si="8"/>
        <v>0</v>
      </c>
      <c r="V26" s="112">
        <f t="shared" si="8"/>
        <v>0</v>
      </c>
      <c r="W26" s="112">
        <f t="shared" si="8"/>
        <v>0</v>
      </c>
      <c r="X26" s="112">
        <f t="shared" si="8"/>
        <v>0</v>
      </c>
      <c r="Y26" s="112">
        <f t="shared" si="8"/>
        <v>0</v>
      </c>
      <c r="Z26" s="112">
        <f t="shared" si="8"/>
        <v>0</v>
      </c>
      <c r="AA26" s="112">
        <f t="shared" si="8"/>
        <v>0</v>
      </c>
      <c r="AB26" s="112">
        <f t="shared" si="8"/>
        <v>0</v>
      </c>
      <c r="AC26" s="112">
        <f t="shared" si="8"/>
        <v>0</v>
      </c>
      <c r="AD26" s="112">
        <f t="shared" si="8"/>
        <v>0</v>
      </c>
      <c r="AE26" s="112">
        <f t="shared" si="8"/>
        <v>0</v>
      </c>
      <c r="AF26" s="112">
        <f t="shared" si="8"/>
        <v>0</v>
      </c>
      <c r="AG26" s="112">
        <f t="shared" si="8"/>
        <v>0</v>
      </c>
      <c r="AH26" s="112">
        <f t="shared" si="8"/>
        <v>0</v>
      </c>
      <c r="AI26" s="112">
        <f t="shared" si="8"/>
        <v>0</v>
      </c>
      <c r="AJ26" s="112">
        <f t="shared" si="8"/>
        <v>0</v>
      </c>
      <c r="AK26" s="112">
        <f t="shared" si="8"/>
        <v>0</v>
      </c>
      <c r="AL26" s="112">
        <f t="shared" si="8"/>
        <v>0</v>
      </c>
      <c r="AM26" s="112">
        <f t="shared" si="8"/>
        <v>0</v>
      </c>
      <c r="AN26" s="112">
        <f t="shared" si="8"/>
        <v>0</v>
      </c>
      <c r="AO26" s="112">
        <f t="shared" si="8"/>
        <v>0</v>
      </c>
      <c r="AP26" s="112">
        <f t="shared" si="8"/>
        <v>0</v>
      </c>
      <c r="AQ26" s="112">
        <f t="shared" si="8"/>
        <v>0</v>
      </c>
      <c r="AR26" s="112">
        <f t="shared" si="8"/>
        <v>0</v>
      </c>
      <c r="AS26" s="112">
        <f t="shared" si="8"/>
        <v>0</v>
      </c>
      <c r="AT26" s="112">
        <f t="shared" si="8"/>
        <v>0</v>
      </c>
      <c r="AU26" s="221" t="s">
        <v>265</v>
      </c>
      <c r="AV26" s="226"/>
    </row>
    <row r="27" spans="1:48" ht="37.5" customHeight="1">
      <c r="A27" s="216"/>
      <c r="B27" s="225"/>
      <c r="C27" s="219"/>
      <c r="D27" s="105" t="s">
        <v>37</v>
      </c>
      <c r="E27" s="113">
        <f aca="true" t="shared" si="9" ref="E27:G30">H27+K27+N27+Q27+T27+W27+Z27+AC27+AF27+AL27+AO27+AR27</f>
        <v>0</v>
      </c>
      <c r="F27" s="113">
        <f t="shared" si="9"/>
        <v>0</v>
      </c>
      <c r="G27" s="113">
        <f>J27+M27+P27+S27+V27+Y27+AB27+AE27+AH27+AN27+AQ27+AT27</f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115">
        <v>0</v>
      </c>
      <c r="V27" s="115">
        <v>0</v>
      </c>
      <c r="W27" s="115">
        <v>0</v>
      </c>
      <c r="X27" s="115">
        <v>0</v>
      </c>
      <c r="Y27" s="115">
        <v>0</v>
      </c>
      <c r="Z27" s="115">
        <v>0</v>
      </c>
      <c r="AA27" s="115">
        <v>0</v>
      </c>
      <c r="AB27" s="115">
        <v>0</v>
      </c>
      <c r="AC27" s="115">
        <v>0</v>
      </c>
      <c r="AD27" s="115">
        <v>0</v>
      </c>
      <c r="AE27" s="115">
        <v>0</v>
      </c>
      <c r="AF27" s="115">
        <v>0</v>
      </c>
      <c r="AG27" s="115">
        <v>0</v>
      </c>
      <c r="AH27" s="115">
        <v>0</v>
      </c>
      <c r="AI27" s="115">
        <v>0</v>
      </c>
      <c r="AJ27" s="115">
        <v>0</v>
      </c>
      <c r="AK27" s="115">
        <v>0</v>
      </c>
      <c r="AL27" s="115">
        <v>0</v>
      </c>
      <c r="AM27" s="115">
        <v>0</v>
      </c>
      <c r="AN27" s="115">
        <v>0</v>
      </c>
      <c r="AO27" s="115">
        <v>0</v>
      </c>
      <c r="AP27" s="115">
        <v>0</v>
      </c>
      <c r="AQ27" s="115">
        <v>0</v>
      </c>
      <c r="AR27" s="115">
        <v>0</v>
      </c>
      <c r="AS27" s="115">
        <v>0</v>
      </c>
      <c r="AT27" s="115">
        <v>0</v>
      </c>
      <c r="AU27" s="221"/>
      <c r="AV27" s="226"/>
    </row>
    <row r="28" spans="1:48" ht="111.75" customHeight="1">
      <c r="A28" s="216"/>
      <c r="B28" s="225"/>
      <c r="C28" s="219"/>
      <c r="D28" s="106" t="s">
        <v>299</v>
      </c>
      <c r="E28" s="113">
        <f t="shared" si="9"/>
        <v>0</v>
      </c>
      <c r="F28" s="113">
        <f t="shared" si="9"/>
        <v>0</v>
      </c>
      <c r="G28" s="113">
        <f t="shared" si="9"/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0</v>
      </c>
      <c r="T28" s="115">
        <v>0</v>
      </c>
      <c r="U28" s="115">
        <v>0</v>
      </c>
      <c r="V28" s="115">
        <v>0</v>
      </c>
      <c r="W28" s="115">
        <v>0</v>
      </c>
      <c r="X28" s="115">
        <v>0</v>
      </c>
      <c r="Y28" s="115">
        <v>0</v>
      </c>
      <c r="Z28" s="115">
        <v>0</v>
      </c>
      <c r="AA28" s="115">
        <v>0</v>
      </c>
      <c r="AB28" s="115">
        <v>0</v>
      </c>
      <c r="AC28" s="115">
        <v>0</v>
      </c>
      <c r="AD28" s="115">
        <v>0</v>
      </c>
      <c r="AE28" s="115">
        <v>0</v>
      </c>
      <c r="AF28" s="115">
        <v>0</v>
      </c>
      <c r="AG28" s="115">
        <v>0</v>
      </c>
      <c r="AH28" s="115">
        <v>0</v>
      </c>
      <c r="AI28" s="115">
        <v>0</v>
      </c>
      <c r="AJ28" s="115">
        <v>0</v>
      </c>
      <c r="AK28" s="115">
        <v>0</v>
      </c>
      <c r="AL28" s="115">
        <v>0</v>
      </c>
      <c r="AM28" s="115">
        <v>0</v>
      </c>
      <c r="AN28" s="115">
        <v>0</v>
      </c>
      <c r="AO28" s="115">
        <v>0</v>
      </c>
      <c r="AP28" s="115">
        <v>0</v>
      </c>
      <c r="AQ28" s="115">
        <v>0</v>
      </c>
      <c r="AR28" s="115">
        <v>0</v>
      </c>
      <c r="AS28" s="115">
        <v>0</v>
      </c>
      <c r="AT28" s="115">
        <v>0</v>
      </c>
      <c r="AU28" s="221"/>
      <c r="AV28" s="226"/>
    </row>
    <row r="29" spans="1:48" ht="73.5" customHeight="1">
      <c r="A29" s="216"/>
      <c r="B29" s="225"/>
      <c r="C29" s="219"/>
      <c r="D29" s="106" t="s">
        <v>42</v>
      </c>
      <c r="E29" s="113">
        <f t="shared" si="9"/>
        <v>0</v>
      </c>
      <c r="F29" s="113">
        <f t="shared" si="9"/>
        <v>0</v>
      </c>
      <c r="G29" s="113">
        <f t="shared" si="9"/>
        <v>0</v>
      </c>
      <c r="H29" s="115">
        <v>0</v>
      </c>
      <c r="I29" s="115">
        <v>0</v>
      </c>
      <c r="J29" s="115">
        <v>0</v>
      </c>
      <c r="K29" s="115">
        <v>0</v>
      </c>
      <c r="L29" s="115">
        <v>0</v>
      </c>
      <c r="M29" s="115">
        <v>0</v>
      </c>
      <c r="N29" s="115">
        <v>0</v>
      </c>
      <c r="O29" s="115">
        <v>0</v>
      </c>
      <c r="P29" s="115">
        <v>0</v>
      </c>
      <c r="Q29" s="115">
        <v>0</v>
      </c>
      <c r="R29" s="115">
        <v>0</v>
      </c>
      <c r="S29" s="115">
        <v>0</v>
      </c>
      <c r="T29" s="115">
        <v>0</v>
      </c>
      <c r="U29" s="115">
        <v>0</v>
      </c>
      <c r="V29" s="115">
        <v>0</v>
      </c>
      <c r="W29" s="115">
        <v>0</v>
      </c>
      <c r="X29" s="115">
        <v>0</v>
      </c>
      <c r="Y29" s="115">
        <v>0</v>
      </c>
      <c r="Z29" s="115">
        <v>0</v>
      </c>
      <c r="AA29" s="115">
        <v>0</v>
      </c>
      <c r="AB29" s="115">
        <v>0</v>
      </c>
      <c r="AC29" s="115">
        <v>0</v>
      </c>
      <c r="AD29" s="115">
        <v>0</v>
      </c>
      <c r="AE29" s="115">
        <v>0</v>
      </c>
      <c r="AF29" s="115">
        <v>0</v>
      </c>
      <c r="AG29" s="115">
        <v>0</v>
      </c>
      <c r="AH29" s="115">
        <v>0</v>
      </c>
      <c r="AI29" s="115">
        <v>0</v>
      </c>
      <c r="AJ29" s="115">
        <v>0</v>
      </c>
      <c r="AK29" s="115">
        <v>0</v>
      </c>
      <c r="AL29" s="115">
        <v>0</v>
      </c>
      <c r="AM29" s="115">
        <v>0</v>
      </c>
      <c r="AN29" s="115">
        <v>0</v>
      </c>
      <c r="AO29" s="115">
        <v>0</v>
      </c>
      <c r="AP29" s="115">
        <v>0</v>
      </c>
      <c r="AQ29" s="115">
        <v>0</v>
      </c>
      <c r="AR29" s="115">
        <v>0</v>
      </c>
      <c r="AS29" s="115">
        <v>0</v>
      </c>
      <c r="AT29" s="115">
        <v>0</v>
      </c>
      <c r="AU29" s="221"/>
      <c r="AV29" s="226"/>
    </row>
    <row r="30" spans="1:48" ht="75.75" customHeight="1">
      <c r="A30" s="216"/>
      <c r="B30" s="225"/>
      <c r="C30" s="220"/>
      <c r="D30" s="106" t="s">
        <v>300</v>
      </c>
      <c r="E30" s="113">
        <f t="shared" si="9"/>
        <v>0</v>
      </c>
      <c r="F30" s="113">
        <f t="shared" si="9"/>
        <v>0</v>
      </c>
      <c r="G30" s="113">
        <f t="shared" si="9"/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0</v>
      </c>
      <c r="X30" s="115">
        <v>0</v>
      </c>
      <c r="Y30" s="115">
        <v>0</v>
      </c>
      <c r="Z30" s="115">
        <v>0</v>
      </c>
      <c r="AA30" s="115">
        <v>0</v>
      </c>
      <c r="AB30" s="115">
        <v>0</v>
      </c>
      <c r="AC30" s="115">
        <v>0</v>
      </c>
      <c r="AD30" s="115">
        <v>0</v>
      </c>
      <c r="AE30" s="115">
        <v>0</v>
      </c>
      <c r="AF30" s="115">
        <v>0</v>
      </c>
      <c r="AG30" s="115">
        <v>0</v>
      </c>
      <c r="AH30" s="115">
        <v>0</v>
      </c>
      <c r="AI30" s="115">
        <v>0</v>
      </c>
      <c r="AJ30" s="115">
        <v>0</v>
      </c>
      <c r="AK30" s="115">
        <v>0</v>
      </c>
      <c r="AL30" s="115">
        <v>0</v>
      </c>
      <c r="AM30" s="115">
        <v>0</v>
      </c>
      <c r="AN30" s="115">
        <v>0</v>
      </c>
      <c r="AO30" s="115">
        <v>0</v>
      </c>
      <c r="AP30" s="115">
        <v>0</v>
      </c>
      <c r="AQ30" s="115">
        <v>0</v>
      </c>
      <c r="AR30" s="115">
        <v>0</v>
      </c>
      <c r="AS30" s="115">
        <v>0</v>
      </c>
      <c r="AT30" s="115">
        <v>0</v>
      </c>
      <c r="AU30" s="221"/>
      <c r="AV30" s="226"/>
    </row>
    <row r="31" spans="1:48" ht="194.25" customHeight="1">
      <c r="A31" s="111" t="s">
        <v>287</v>
      </c>
      <c r="B31" s="156" t="s">
        <v>308</v>
      </c>
      <c r="C31" s="119" t="s">
        <v>274</v>
      </c>
      <c r="D31" s="106" t="s">
        <v>266</v>
      </c>
      <c r="E31" s="120" t="s">
        <v>265</v>
      </c>
      <c r="F31" s="120" t="s">
        <v>265</v>
      </c>
      <c r="G31" s="120" t="s">
        <v>265</v>
      </c>
      <c r="H31" s="121" t="s">
        <v>265</v>
      </c>
      <c r="I31" s="121" t="s">
        <v>265</v>
      </c>
      <c r="J31" s="121" t="s">
        <v>265</v>
      </c>
      <c r="K31" s="121" t="s">
        <v>265</v>
      </c>
      <c r="L31" s="121" t="s">
        <v>265</v>
      </c>
      <c r="M31" s="121" t="s">
        <v>265</v>
      </c>
      <c r="N31" s="121" t="s">
        <v>265</v>
      </c>
      <c r="O31" s="121" t="s">
        <v>265</v>
      </c>
      <c r="P31" s="121" t="s">
        <v>265</v>
      </c>
      <c r="Q31" s="115" t="s">
        <v>265</v>
      </c>
      <c r="R31" s="115" t="s">
        <v>265</v>
      </c>
      <c r="S31" s="115" t="s">
        <v>265</v>
      </c>
      <c r="T31" s="115" t="s">
        <v>265</v>
      </c>
      <c r="U31" s="115" t="s">
        <v>265</v>
      </c>
      <c r="V31" s="115" t="s">
        <v>265</v>
      </c>
      <c r="W31" s="115" t="s">
        <v>265</v>
      </c>
      <c r="X31" s="115" t="s">
        <v>265</v>
      </c>
      <c r="Y31" s="115" t="s">
        <v>265</v>
      </c>
      <c r="Z31" s="115" t="s">
        <v>265</v>
      </c>
      <c r="AA31" s="115" t="s">
        <v>265</v>
      </c>
      <c r="AB31" s="115" t="s">
        <v>265</v>
      </c>
      <c r="AC31" s="115" t="s">
        <v>265</v>
      </c>
      <c r="AD31" s="115" t="s">
        <v>265</v>
      </c>
      <c r="AE31" s="115" t="s">
        <v>265</v>
      </c>
      <c r="AF31" s="115" t="s">
        <v>265</v>
      </c>
      <c r="AG31" s="115" t="s">
        <v>265</v>
      </c>
      <c r="AH31" s="115" t="s">
        <v>265</v>
      </c>
      <c r="AI31" s="115" t="s">
        <v>265</v>
      </c>
      <c r="AJ31" s="115" t="s">
        <v>265</v>
      </c>
      <c r="AK31" s="115" t="s">
        <v>265</v>
      </c>
      <c r="AL31" s="115" t="s">
        <v>265</v>
      </c>
      <c r="AM31" s="115" t="s">
        <v>265</v>
      </c>
      <c r="AN31" s="115" t="s">
        <v>265</v>
      </c>
      <c r="AO31" s="115" t="s">
        <v>265</v>
      </c>
      <c r="AP31" s="115" t="s">
        <v>265</v>
      </c>
      <c r="AQ31" s="115" t="s">
        <v>265</v>
      </c>
      <c r="AR31" s="115" t="s">
        <v>265</v>
      </c>
      <c r="AS31" s="121" t="s">
        <v>265</v>
      </c>
      <c r="AT31" s="121" t="s">
        <v>265</v>
      </c>
      <c r="AU31" s="159" t="s">
        <v>360</v>
      </c>
      <c r="AV31" s="122"/>
    </row>
    <row r="32" spans="1:48" ht="21.75" customHeight="1">
      <c r="A32" s="231" t="s">
        <v>289</v>
      </c>
      <c r="B32" s="234" t="s">
        <v>309</v>
      </c>
      <c r="C32" s="218" t="s">
        <v>336</v>
      </c>
      <c r="D32" s="107" t="s">
        <v>301</v>
      </c>
      <c r="E32" s="154">
        <f>SUM(E33:E36)</f>
        <v>59.019999999999996</v>
      </c>
      <c r="F32" s="154">
        <f>SUM(F33:F36)</f>
        <v>38.9</v>
      </c>
      <c r="G32" s="154">
        <f>F32/E32*100</f>
        <v>65.9098610640461</v>
      </c>
      <c r="H32" s="154">
        <f aca="true" t="shared" si="10" ref="H32:AS32">SUM(H33:H36)</f>
        <v>0</v>
      </c>
      <c r="I32" s="154">
        <f t="shared" si="10"/>
        <v>0</v>
      </c>
      <c r="J32" s="154">
        <f t="shared" si="10"/>
        <v>0</v>
      </c>
      <c r="K32" s="154">
        <f t="shared" si="10"/>
        <v>0</v>
      </c>
      <c r="L32" s="154">
        <f t="shared" si="10"/>
        <v>0</v>
      </c>
      <c r="M32" s="154">
        <f t="shared" si="10"/>
        <v>0</v>
      </c>
      <c r="N32" s="154">
        <f t="shared" si="10"/>
        <v>0</v>
      </c>
      <c r="O32" s="154">
        <f t="shared" si="10"/>
        <v>0</v>
      </c>
      <c r="P32" s="154">
        <f t="shared" si="10"/>
        <v>0</v>
      </c>
      <c r="Q32" s="154">
        <f t="shared" si="10"/>
        <v>0</v>
      </c>
      <c r="R32" s="154">
        <f t="shared" si="10"/>
        <v>0</v>
      </c>
      <c r="S32" s="154">
        <f t="shared" si="10"/>
        <v>0</v>
      </c>
      <c r="T32" s="154">
        <f t="shared" si="10"/>
        <v>0</v>
      </c>
      <c r="U32" s="154">
        <f t="shared" si="10"/>
        <v>0</v>
      </c>
      <c r="V32" s="154">
        <f t="shared" si="10"/>
        <v>0</v>
      </c>
      <c r="W32" s="154">
        <f t="shared" si="10"/>
        <v>38.9</v>
      </c>
      <c r="X32" s="154">
        <f t="shared" si="10"/>
        <v>38.9</v>
      </c>
      <c r="Y32" s="154">
        <f>X32/W32*100</f>
        <v>100</v>
      </c>
      <c r="Z32" s="154">
        <f t="shared" si="10"/>
        <v>0</v>
      </c>
      <c r="AA32" s="154">
        <f t="shared" si="10"/>
        <v>0</v>
      </c>
      <c r="AB32" s="154">
        <v>0</v>
      </c>
      <c r="AC32" s="154">
        <f t="shared" si="10"/>
        <v>0</v>
      </c>
      <c r="AD32" s="154">
        <f t="shared" si="10"/>
        <v>0</v>
      </c>
      <c r="AE32" s="154">
        <f t="shared" si="10"/>
        <v>0</v>
      </c>
      <c r="AF32" s="154">
        <f t="shared" si="10"/>
        <v>0</v>
      </c>
      <c r="AG32" s="154">
        <f t="shared" si="10"/>
        <v>0</v>
      </c>
      <c r="AH32" s="154">
        <v>0</v>
      </c>
      <c r="AI32" s="154">
        <f t="shared" si="10"/>
        <v>38.9</v>
      </c>
      <c r="AJ32" s="154">
        <f t="shared" si="10"/>
        <v>38.9</v>
      </c>
      <c r="AK32" s="154">
        <f>AJ32/AI32*100</f>
        <v>100</v>
      </c>
      <c r="AL32" s="154">
        <f t="shared" si="10"/>
        <v>0</v>
      </c>
      <c r="AM32" s="154">
        <f t="shared" si="10"/>
        <v>0</v>
      </c>
      <c r="AN32" s="154">
        <v>0</v>
      </c>
      <c r="AO32" s="154">
        <f t="shared" si="10"/>
        <v>20.12</v>
      </c>
      <c r="AP32" s="154">
        <f t="shared" si="10"/>
        <v>0</v>
      </c>
      <c r="AQ32" s="154">
        <f t="shared" si="10"/>
        <v>0</v>
      </c>
      <c r="AR32" s="154">
        <f t="shared" si="10"/>
        <v>0</v>
      </c>
      <c r="AS32" s="123">
        <f t="shared" si="10"/>
        <v>0</v>
      </c>
      <c r="AT32" s="123">
        <f>AT37+AT42</f>
        <v>0</v>
      </c>
      <c r="AU32" s="228" t="s">
        <v>353</v>
      </c>
      <c r="AV32" s="237"/>
    </row>
    <row r="33" spans="1:48" ht="36.75" customHeight="1">
      <c r="A33" s="232"/>
      <c r="B33" s="235"/>
      <c r="C33" s="219"/>
      <c r="D33" s="105" t="s">
        <v>37</v>
      </c>
      <c r="E33" s="151">
        <f aca="true" t="shared" si="11" ref="E33:G36">H33+K33+N33+Q33+T33+W33+Z33+AC33+AF33+AL33+AO33+AR33</f>
        <v>0</v>
      </c>
      <c r="F33" s="151">
        <f t="shared" si="11"/>
        <v>0</v>
      </c>
      <c r="G33" s="151">
        <f t="shared" si="11"/>
        <v>0</v>
      </c>
      <c r="H33" s="152">
        <f>H38+H43</f>
        <v>0</v>
      </c>
      <c r="I33" s="152">
        <f aca="true" t="shared" si="12" ref="I33:AT36">I38+I43</f>
        <v>0</v>
      </c>
      <c r="J33" s="152">
        <f t="shared" si="12"/>
        <v>0</v>
      </c>
      <c r="K33" s="152">
        <f t="shared" si="12"/>
        <v>0</v>
      </c>
      <c r="L33" s="152">
        <f t="shared" si="12"/>
        <v>0</v>
      </c>
      <c r="M33" s="152">
        <f t="shared" si="12"/>
        <v>0</v>
      </c>
      <c r="N33" s="152">
        <f t="shared" si="12"/>
        <v>0</v>
      </c>
      <c r="O33" s="152">
        <f t="shared" si="12"/>
        <v>0</v>
      </c>
      <c r="P33" s="152">
        <f t="shared" si="12"/>
        <v>0</v>
      </c>
      <c r="Q33" s="152">
        <f t="shared" si="12"/>
        <v>0</v>
      </c>
      <c r="R33" s="153">
        <f t="shared" si="12"/>
        <v>0</v>
      </c>
      <c r="S33" s="152">
        <f t="shared" si="12"/>
        <v>0</v>
      </c>
      <c r="T33" s="152">
        <f t="shared" si="12"/>
        <v>0</v>
      </c>
      <c r="U33" s="153">
        <f t="shared" si="12"/>
        <v>0</v>
      </c>
      <c r="V33" s="152">
        <f t="shared" si="12"/>
        <v>0</v>
      </c>
      <c r="W33" s="152">
        <f t="shared" si="12"/>
        <v>0</v>
      </c>
      <c r="X33" s="153">
        <f t="shared" si="12"/>
        <v>0</v>
      </c>
      <c r="Y33" s="152">
        <f t="shared" si="12"/>
        <v>0</v>
      </c>
      <c r="Z33" s="152">
        <f t="shared" si="12"/>
        <v>0</v>
      </c>
      <c r="AA33" s="152">
        <f t="shared" si="12"/>
        <v>0</v>
      </c>
      <c r="AB33" s="152">
        <f t="shared" si="12"/>
        <v>0</v>
      </c>
      <c r="AC33" s="152">
        <f t="shared" si="12"/>
        <v>0</v>
      </c>
      <c r="AD33" s="152">
        <f t="shared" si="12"/>
        <v>0</v>
      </c>
      <c r="AE33" s="152">
        <f t="shared" si="12"/>
        <v>0</v>
      </c>
      <c r="AF33" s="152">
        <f t="shared" si="12"/>
        <v>0</v>
      </c>
      <c r="AG33" s="152">
        <f t="shared" si="12"/>
        <v>0</v>
      </c>
      <c r="AH33" s="152">
        <f t="shared" si="12"/>
        <v>0</v>
      </c>
      <c r="AI33" s="152">
        <f t="shared" si="12"/>
        <v>0</v>
      </c>
      <c r="AJ33" s="152">
        <f t="shared" si="12"/>
        <v>0</v>
      </c>
      <c r="AK33" s="152">
        <f t="shared" si="12"/>
        <v>0</v>
      </c>
      <c r="AL33" s="152">
        <f t="shared" si="12"/>
        <v>0</v>
      </c>
      <c r="AM33" s="152">
        <f t="shared" si="12"/>
        <v>0</v>
      </c>
      <c r="AN33" s="152">
        <f t="shared" si="12"/>
        <v>0</v>
      </c>
      <c r="AO33" s="152">
        <f t="shared" si="12"/>
        <v>0</v>
      </c>
      <c r="AP33" s="152">
        <f t="shared" si="12"/>
        <v>0</v>
      </c>
      <c r="AQ33" s="152">
        <f t="shared" si="12"/>
        <v>0</v>
      </c>
      <c r="AR33" s="152">
        <f t="shared" si="12"/>
        <v>0</v>
      </c>
      <c r="AS33" s="121">
        <f t="shared" si="12"/>
        <v>0</v>
      </c>
      <c r="AT33" s="121">
        <f t="shared" si="12"/>
        <v>0</v>
      </c>
      <c r="AU33" s="229"/>
      <c r="AV33" s="238"/>
    </row>
    <row r="34" spans="1:48" ht="91.5" customHeight="1">
      <c r="A34" s="232"/>
      <c r="B34" s="235"/>
      <c r="C34" s="219"/>
      <c r="D34" s="106" t="s">
        <v>299</v>
      </c>
      <c r="E34" s="151">
        <f t="shared" si="11"/>
        <v>54.3</v>
      </c>
      <c r="F34" s="151">
        <f t="shared" si="11"/>
        <v>35.79</v>
      </c>
      <c r="G34" s="151">
        <f>F34/E34*100</f>
        <v>65.91160220994475</v>
      </c>
      <c r="H34" s="152">
        <f>H39+H44</f>
        <v>0</v>
      </c>
      <c r="I34" s="152">
        <f t="shared" si="12"/>
        <v>0</v>
      </c>
      <c r="J34" s="152">
        <f t="shared" si="12"/>
        <v>0</v>
      </c>
      <c r="K34" s="152">
        <f t="shared" si="12"/>
        <v>0</v>
      </c>
      <c r="L34" s="152">
        <f>L39+L44</f>
        <v>0</v>
      </c>
      <c r="M34" s="152">
        <f t="shared" si="12"/>
        <v>0</v>
      </c>
      <c r="N34" s="152">
        <f t="shared" si="12"/>
        <v>0</v>
      </c>
      <c r="O34" s="152">
        <f t="shared" si="12"/>
        <v>0</v>
      </c>
      <c r="P34" s="152">
        <f t="shared" si="12"/>
        <v>0</v>
      </c>
      <c r="Q34" s="152">
        <f t="shared" si="12"/>
        <v>0</v>
      </c>
      <c r="R34" s="153">
        <f t="shared" si="12"/>
        <v>0</v>
      </c>
      <c r="S34" s="152">
        <f t="shared" si="12"/>
        <v>0</v>
      </c>
      <c r="T34" s="152">
        <f t="shared" si="12"/>
        <v>0</v>
      </c>
      <c r="U34" s="153">
        <f t="shared" si="12"/>
        <v>0</v>
      </c>
      <c r="V34" s="152">
        <f t="shared" si="12"/>
        <v>0</v>
      </c>
      <c r="W34" s="152">
        <f t="shared" si="12"/>
        <v>35.79</v>
      </c>
      <c r="X34" s="153">
        <f t="shared" si="12"/>
        <v>35.79</v>
      </c>
      <c r="Y34" s="152">
        <f t="shared" si="12"/>
        <v>100</v>
      </c>
      <c r="Z34" s="152">
        <f>Z39+Z44</f>
        <v>0</v>
      </c>
      <c r="AA34" s="152">
        <f t="shared" si="12"/>
        <v>0</v>
      </c>
      <c r="AB34" s="152">
        <v>0</v>
      </c>
      <c r="AC34" s="152">
        <f t="shared" si="12"/>
        <v>0</v>
      </c>
      <c r="AD34" s="152">
        <f t="shared" si="12"/>
        <v>0</v>
      </c>
      <c r="AE34" s="152">
        <f t="shared" si="12"/>
        <v>0</v>
      </c>
      <c r="AF34" s="152">
        <f>AF39+AF44</f>
        <v>0</v>
      </c>
      <c r="AG34" s="152">
        <f>AG39+AG44</f>
        <v>0</v>
      </c>
      <c r="AH34" s="152">
        <v>0</v>
      </c>
      <c r="AI34" s="152">
        <f t="shared" si="12"/>
        <v>35.79</v>
      </c>
      <c r="AJ34" s="152">
        <f t="shared" si="12"/>
        <v>35.79</v>
      </c>
      <c r="AK34" s="152">
        <f>AJ34/AI34*100</f>
        <v>100</v>
      </c>
      <c r="AL34" s="152">
        <f t="shared" si="12"/>
        <v>0</v>
      </c>
      <c r="AM34" s="152">
        <f t="shared" si="12"/>
        <v>0</v>
      </c>
      <c r="AN34" s="152">
        <f t="shared" si="12"/>
        <v>0</v>
      </c>
      <c r="AO34" s="152">
        <f t="shared" si="12"/>
        <v>18.51</v>
      </c>
      <c r="AP34" s="152">
        <f t="shared" si="12"/>
        <v>0</v>
      </c>
      <c r="AQ34" s="152">
        <f t="shared" si="12"/>
        <v>0</v>
      </c>
      <c r="AR34" s="152">
        <f t="shared" si="12"/>
        <v>0</v>
      </c>
      <c r="AS34" s="121">
        <f t="shared" si="12"/>
        <v>0</v>
      </c>
      <c r="AT34" s="121">
        <f t="shared" si="12"/>
        <v>0</v>
      </c>
      <c r="AU34" s="229"/>
      <c r="AV34" s="238"/>
    </row>
    <row r="35" spans="1:48" ht="48" customHeight="1">
      <c r="A35" s="232"/>
      <c r="B35" s="235"/>
      <c r="C35" s="219"/>
      <c r="D35" s="106" t="s">
        <v>42</v>
      </c>
      <c r="E35" s="151">
        <f>H35+K35+N35+Q35+T35+W35+Z35+AC35+AF35+AL35+AO35+AR35</f>
        <v>4.72</v>
      </c>
      <c r="F35" s="151">
        <f t="shared" si="11"/>
        <v>3.11</v>
      </c>
      <c r="G35" s="151">
        <f>F35/E35*100</f>
        <v>65.88983050847457</v>
      </c>
      <c r="H35" s="152">
        <f>H40+H45</f>
        <v>0</v>
      </c>
      <c r="I35" s="152">
        <f t="shared" si="12"/>
        <v>0</v>
      </c>
      <c r="J35" s="152">
        <f t="shared" si="12"/>
        <v>0</v>
      </c>
      <c r="K35" s="152">
        <f t="shared" si="12"/>
        <v>0</v>
      </c>
      <c r="L35" s="152">
        <f t="shared" si="12"/>
        <v>0</v>
      </c>
      <c r="M35" s="152">
        <f t="shared" si="12"/>
        <v>0</v>
      </c>
      <c r="N35" s="152">
        <f t="shared" si="12"/>
        <v>0</v>
      </c>
      <c r="O35" s="152">
        <f t="shared" si="12"/>
        <v>0</v>
      </c>
      <c r="P35" s="152">
        <f t="shared" si="12"/>
        <v>0</v>
      </c>
      <c r="Q35" s="152">
        <f t="shared" si="12"/>
        <v>0</v>
      </c>
      <c r="R35" s="153">
        <f t="shared" si="12"/>
        <v>0</v>
      </c>
      <c r="S35" s="152">
        <f t="shared" si="12"/>
        <v>0</v>
      </c>
      <c r="T35" s="152">
        <f t="shared" si="12"/>
        <v>0</v>
      </c>
      <c r="U35" s="153">
        <f t="shared" si="12"/>
        <v>0</v>
      </c>
      <c r="V35" s="152">
        <f t="shared" si="12"/>
        <v>0</v>
      </c>
      <c r="W35" s="152">
        <f t="shared" si="12"/>
        <v>3.11</v>
      </c>
      <c r="X35" s="153">
        <f t="shared" si="12"/>
        <v>3.11</v>
      </c>
      <c r="Y35" s="152">
        <f t="shared" si="12"/>
        <v>100</v>
      </c>
      <c r="Z35" s="152">
        <f t="shared" si="12"/>
        <v>0</v>
      </c>
      <c r="AA35" s="152">
        <f t="shared" si="12"/>
        <v>0</v>
      </c>
      <c r="AB35" s="152">
        <v>0</v>
      </c>
      <c r="AC35" s="152">
        <f t="shared" si="12"/>
        <v>0</v>
      </c>
      <c r="AD35" s="152">
        <f t="shared" si="12"/>
        <v>0</v>
      </c>
      <c r="AE35" s="152">
        <f t="shared" si="12"/>
        <v>0</v>
      </c>
      <c r="AF35" s="152">
        <f t="shared" si="12"/>
        <v>0</v>
      </c>
      <c r="AG35" s="152">
        <f t="shared" si="12"/>
        <v>0</v>
      </c>
      <c r="AH35" s="152">
        <v>0</v>
      </c>
      <c r="AI35" s="152">
        <f t="shared" si="12"/>
        <v>3.11</v>
      </c>
      <c r="AJ35" s="152">
        <f t="shared" si="12"/>
        <v>3.11</v>
      </c>
      <c r="AK35" s="152">
        <f>AJ35/AI35*100</f>
        <v>100</v>
      </c>
      <c r="AL35" s="152">
        <f t="shared" si="12"/>
        <v>0</v>
      </c>
      <c r="AM35" s="152">
        <f t="shared" si="12"/>
        <v>0</v>
      </c>
      <c r="AN35" s="152">
        <f t="shared" si="12"/>
        <v>0</v>
      </c>
      <c r="AO35" s="152">
        <f t="shared" si="12"/>
        <v>1.61</v>
      </c>
      <c r="AP35" s="152">
        <f t="shared" si="12"/>
        <v>0</v>
      </c>
      <c r="AQ35" s="152">
        <f t="shared" si="12"/>
        <v>0</v>
      </c>
      <c r="AR35" s="152">
        <f t="shared" si="12"/>
        <v>0</v>
      </c>
      <c r="AS35" s="121">
        <f t="shared" si="12"/>
        <v>0</v>
      </c>
      <c r="AT35" s="121">
        <f t="shared" si="12"/>
        <v>0</v>
      </c>
      <c r="AU35" s="229"/>
      <c r="AV35" s="238"/>
    </row>
    <row r="36" spans="1:48" ht="72.75" customHeight="1">
      <c r="A36" s="233"/>
      <c r="B36" s="236"/>
      <c r="C36" s="220"/>
      <c r="D36" s="106" t="s">
        <v>300</v>
      </c>
      <c r="E36" s="151">
        <f t="shared" si="11"/>
        <v>0</v>
      </c>
      <c r="F36" s="151">
        <f t="shared" si="11"/>
        <v>0</v>
      </c>
      <c r="G36" s="151">
        <f t="shared" si="11"/>
        <v>0</v>
      </c>
      <c r="H36" s="152">
        <f>H41+H46</f>
        <v>0</v>
      </c>
      <c r="I36" s="152">
        <f t="shared" si="12"/>
        <v>0</v>
      </c>
      <c r="J36" s="152">
        <f t="shared" si="12"/>
        <v>0</v>
      </c>
      <c r="K36" s="152">
        <f t="shared" si="12"/>
        <v>0</v>
      </c>
      <c r="L36" s="152">
        <f t="shared" si="12"/>
        <v>0</v>
      </c>
      <c r="M36" s="152">
        <f t="shared" si="12"/>
        <v>0</v>
      </c>
      <c r="N36" s="152">
        <f t="shared" si="12"/>
        <v>0</v>
      </c>
      <c r="O36" s="152">
        <f t="shared" si="12"/>
        <v>0</v>
      </c>
      <c r="P36" s="152">
        <f t="shared" si="12"/>
        <v>0</v>
      </c>
      <c r="Q36" s="152">
        <f t="shared" si="12"/>
        <v>0</v>
      </c>
      <c r="R36" s="153">
        <f t="shared" si="12"/>
        <v>0</v>
      </c>
      <c r="S36" s="152">
        <f t="shared" si="12"/>
        <v>0</v>
      </c>
      <c r="T36" s="152">
        <f t="shared" si="12"/>
        <v>0</v>
      </c>
      <c r="U36" s="153">
        <f t="shared" si="12"/>
        <v>0</v>
      </c>
      <c r="V36" s="152">
        <f t="shared" si="12"/>
        <v>0</v>
      </c>
      <c r="W36" s="152">
        <f t="shared" si="12"/>
        <v>0</v>
      </c>
      <c r="X36" s="153">
        <f t="shared" si="12"/>
        <v>0</v>
      </c>
      <c r="Y36" s="152">
        <f t="shared" si="12"/>
        <v>0</v>
      </c>
      <c r="Z36" s="152">
        <f t="shared" si="12"/>
        <v>0</v>
      </c>
      <c r="AA36" s="152">
        <f t="shared" si="12"/>
        <v>0</v>
      </c>
      <c r="AB36" s="152">
        <f t="shared" si="12"/>
        <v>0</v>
      </c>
      <c r="AC36" s="152">
        <f t="shared" si="12"/>
        <v>0</v>
      </c>
      <c r="AD36" s="152">
        <f t="shared" si="12"/>
        <v>0</v>
      </c>
      <c r="AE36" s="152">
        <f t="shared" si="12"/>
        <v>0</v>
      </c>
      <c r="AF36" s="152">
        <f t="shared" si="12"/>
        <v>0</v>
      </c>
      <c r="AG36" s="152">
        <f t="shared" si="12"/>
        <v>0</v>
      </c>
      <c r="AH36" s="152">
        <f t="shared" si="12"/>
        <v>0</v>
      </c>
      <c r="AI36" s="152">
        <f t="shared" si="12"/>
        <v>0</v>
      </c>
      <c r="AJ36" s="152">
        <f t="shared" si="12"/>
        <v>0</v>
      </c>
      <c r="AK36" s="152">
        <f t="shared" si="12"/>
        <v>0</v>
      </c>
      <c r="AL36" s="152">
        <f t="shared" si="12"/>
        <v>0</v>
      </c>
      <c r="AM36" s="152">
        <f t="shared" si="12"/>
        <v>0</v>
      </c>
      <c r="AN36" s="152">
        <f t="shared" si="12"/>
        <v>0</v>
      </c>
      <c r="AO36" s="152">
        <f t="shared" si="12"/>
        <v>0</v>
      </c>
      <c r="AP36" s="152">
        <f t="shared" si="12"/>
        <v>0</v>
      </c>
      <c r="AQ36" s="152">
        <f t="shared" si="12"/>
        <v>0</v>
      </c>
      <c r="AR36" s="152">
        <f t="shared" si="12"/>
        <v>0</v>
      </c>
      <c r="AS36" s="121">
        <f t="shared" si="12"/>
        <v>0</v>
      </c>
      <c r="AT36" s="121">
        <f t="shared" si="12"/>
        <v>0</v>
      </c>
      <c r="AU36" s="230"/>
      <c r="AV36" s="239"/>
    </row>
    <row r="37" spans="1:48" ht="22.5" customHeight="1">
      <c r="A37" s="231" t="s">
        <v>288</v>
      </c>
      <c r="B37" s="234" t="s">
        <v>310</v>
      </c>
      <c r="C37" s="218" t="s">
        <v>337</v>
      </c>
      <c r="D37" s="104" t="s">
        <v>301</v>
      </c>
      <c r="E37" s="150">
        <f>SUM(E38:E41)</f>
        <v>0</v>
      </c>
      <c r="F37" s="112">
        <f>SUM(F38:F41)</f>
        <v>0</v>
      </c>
      <c r="G37" s="112">
        <v>0</v>
      </c>
      <c r="H37" s="112">
        <f aca="true" t="shared" si="13" ref="H37:AS37">SUM(H38:H41)</f>
        <v>0</v>
      </c>
      <c r="I37" s="112">
        <f t="shared" si="13"/>
        <v>0</v>
      </c>
      <c r="J37" s="112">
        <f t="shared" si="13"/>
        <v>0</v>
      </c>
      <c r="K37" s="112">
        <f t="shared" si="13"/>
        <v>0</v>
      </c>
      <c r="L37" s="112">
        <f t="shared" si="13"/>
        <v>0</v>
      </c>
      <c r="M37" s="112">
        <f t="shared" si="13"/>
        <v>0</v>
      </c>
      <c r="N37" s="112">
        <f t="shared" si="13"/>
        <v>0</v>
      </c>
      <c r="O37" s="112">
        <f t="shared" si="13"/>
        <v>0</v>
      </c>
      <c r="P37" s="112">
        <f t="shared" si="13"/>
        <v>0</v>
      </c>
      <c r="Q37" s="112">
        <f t="shared" si="13"/>
        <v>0</v>
      </c>
      <c r="R37" s="112">
        <f t="shared" si="13"/>
        <v>0</v>
      </c>
      <c r="S37" s="112">
        <f t="shared" si="13"/>
        <v>0</v>
      </c>
      <c r="T37" s="112">
        <f t="shared" si="13"/>
        <v>0</v>
      </c>
      <c r="U37" s="112">
        <f t="shared" si="13"/>
        <v>0</v>
      </c>
      <c r="V37" s="112">
        <f t="shared" si="13"/>
        <v>0</v>
      </c>
      <c r="W37" s="112">
        <f t="shared" si="13"/>
        <v>0</v>
      </c>
      <c r="X37" s="112">
        <f t="shared" si="13"/>
        <v>0</v>
      </c>
      <c r="Y37" s="112">
        <f t="shared" si="13"/>
        <v>0</v>
      </c>
      <c r="Z37" s="112">
        <f t="shared" si="13"/>
        <v>0</v>
      </c>
      <c r="AA37" s="112">
        <f t="shared" si="13"/>
        <v>0</v>
      </c>
      <c r="AB37" s="112">
        <f t="shared" si="13"/>
        <v>0</v>
      </c>
      <c r="AC37" s="112">
        <f t="shared" si="13"/>
        <v>0</v>
      </c>
      <c r="AD37" s="112">
        <f t="shared" si="13"/>
        <v>0</v>
      </c>
      <c r="AE37" s="112">
        <f t="shared" si="13"/>
        <v>0</v>
      </c>
      <c r="AF37" s="112">
        <f t="shared" si="13"/>
        <v>0</v>
      </c>
      <c r="AG37" s="112">
        <f t="shared" si="13"/>
        <v>0</v>
      </c>
      <c r="AH37" s="112">
        <f t="shared" si="13"/>
        <v>0</v>
      </c>
      <c r="AI37" s="112">
        <f t="shared" si="13"/>
        <v>0</v>
      </c>
      <c r="AJ37" s="112">
        <f t="shared" si="13"/>
        <v>0</v>
      </c>
      <c r="AK37" s="112">
        <f t="shared" si="13"/>
        <v>0</v>
      </c>
      <c r="AL37" s="112">
        <f t="shared" si="13"/>
        <v>0</v>
      </c>
      <c r="AM37" s="112">
        <f t="shared" si="13"/>
        <v>0</v>
      </c>
      <c r="AN37" s="112">
        <f t="shared" si="13"/>
        <v>0</v>
      </c>
      <c r="AO37" s="150">
        <f>SUM(AO38:AO41)</f>
        <v>0</v>
      </c>
      <c r="AP37" s="112">
        <f t="shared" si="13"/>
        <v>0</v>
      </c>
      <c r="AQ37" s="117">
        <v>0</v>
      </c>
      <c r="AR37" s="112">
        <f t="shared" si="13"/>
        <v>0</v>
      </c>
      <c r="AS37" s="112">
        <f t="shared" si="13"/>
        <v>0</v>
      </c>
      <c r="AT37" s="117">
        <v>0</v>
      </c>
      <c r="AU37" s="240" t="s">
        <v>354</v>
      </c>
      <c r="AV37" s="237"/>
    </row>
    <row r="38" spans="1:48" ht="45" customHeight="1">
      <c r="A38" s="232"/>
      <c r="B38" s="235"/>
      <c r="C38" s="219"/>
      <c r="D38" s="105" t="s">
        <v>37</v>
      </c>
      <c r="E38" s="113">
        <f aca="true" t="shared" si="14" ref="E38:G41">H38+K38+N38+Q38+T38+W38+Z38+AC38+AF38+AL38+AO38+AR38</f>
        <v>0</v>
      </c>
      <c r="F38" s="113">
        <f t="shared" si="14"/>
        <v>0</v>
      </c>
      <c r="G38" s="113">
        <f t="shared" si="14"/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15">
        <v>0</v>
      </c>
      <c r="S38" s="121">
        <v>0</v>
      </c>
      <c r="T38" s="121">
        <v>0</v>
      </c>
      <c r="U38" s="115">
        <v>0</v>
      </c>
      <c r="V38" s="121">
        <v>0</v>
      </c>
      <c r="W38" s="121">
        <v>0</v>
      </c>
      <c r="X38" s="115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v>0</v>
      </c>
      <c r="AF38" s="121"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v>0</v>
      </c>
      <c r="AO38" s="121">
        <v>0</v>
      </c>
      <c r="AP38" s="121">
        <v>0</v>
      </c>
      <c r="AQ38" s="121">
        <v>0</v>
      </c>
      <c r="AR38" s="121">
        <v>0</v>
      </c>
      <c r="AS38" s="121">
        <v>0</v>
      </c>
      <c r="AT38" s="121">
        <v>0</v>
      </c>
      <c r="AU38" s="241"/>
      <c r="AV38" s="238"/>
    </row>
    <row r="39" spans="1:48" ht="104.25" customHeight="1">
      <c r="A39" s="232"/>
      <c r="B39" s="235"/>
      <c r="C39" s="219"/>
      <c r="D39" s="106" t="s">
        <v>299</v>
      </c>
      <c r="E39" s="151">
        <f>H39+K39+N39+Q39+T39+W39+Z39+AC39+AF39+AL39+AO39+AR39</f>
        <v>0</v>
      </c>
      <c r="F39" s="113">
        <f>I39+L39+O39+R39+U39+X39+AA39+AD39+AG39+AM39+AP39+AS39</f>
        <v>0</v>
      </c>
      <c r="G39" s="113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15">
        <v>0</v>
      </c>
      <c r="S39" s="121">
        <v>0</v>
      </c>
      <c r="T39" s="121">
        <v>0</v>
      </c>
      <c r="U39" s="115">
        <v>0</v>
      </c>
      <c r="V39" s="121">
        <v>0</v>
      </c>
      <c r="W39" s="121">
        <v>0</v>
      </c>
      <c r="X39" s="115">
        <v>0</v>
      </c>
      <c r="Y39" s="121">
        <v>0</v>
      </c>
      <c r="Z39" s="121">
        <v>0</v>
      </c>
      <c r="AA39" s="121">
        <v>0</v>
      </c>
      <c r="AB39" s="121">
        <v>0</v>
      </c>
      <c r="AC39" s="121">
        <v>0</v>
      </c>
      <c r="AD39" s="121">
        <v>0</v>
      </c>
      <c r="AE39" s="121">
        <v>0</v>
      </c>
      <c r="AF39" s="121"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v>0</v>
      </c>
      <c r="AO39" s="153">
        <v>0</v>
      </c>
      <c r="AP39" s="115">
        <v>0</v>
      </c>
      <c r="AQ39" s="115">
        <v>0</v>
      </c>
      <c r="AR39" s="115">
        <v>0</v>
      </c>
      <c r="AS39" s="121">
        <v>0</v>
      </c>
      <c r="AT39" s="121">
        <v>0</v>
      </c>
      <c r="AU39" s="241"/>
      <c r="AV39" s="238"/>
    </row>
    <row r="40" spans="1:48" ht="48.75" customHeight="1">
      <c r="A40" s="232"/>
      <c r="B40" s="235"/>
      <c r="C40" s="219"/>
      <c r="D40" s="106" t="s">
        <v>42</v>
      </c>
      <c r="E40" s="151">
        <f>H40+K40+N40+Q40+T40+W40+Z40+AC40+AF40+AL40+AO40+AR40</f>
        <v>0</v>
      </c>
      <c r="F40" s="113">
        <f t="shared" si="14"/>
        <v>0</v>
      </c>
      <c r="G40" s="113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  <c r="Q40" s="121">
        <v>0</v>
      </c>
      <c r="R40" s="115">
        <v>0</v>
      </c>
      <c r="S40" s="121">
        <v>0</v>
      </c>
      <c r="T40" s="121">
        <v>0</v>
      </c>
      <c r="U40" s="115">
        <v>0</v>
      </c>
      <c r="V40" s="121">
        <v>0</v>
      </c>
      <c r="W40" s="121">
        <v>0</v>
      </c>
      <c r="X40" s="115">
        <v>0</v>
      </c>
      <c r="Y40" s="121">
        <v>0</v>
      </c>
      <c r="Z40" s="121">
        <v>0</v>
      </c>
      <c r="AA40" s="121">
        <v>0</v>
      </c>
      <c r="AB40" s="121">
        <v>0</v>
      </c>
      <c r="AC40" s="121">
        <v>0</v>
      </c>
      <c r="AD40" s="121">
        <v>0</v>
      </c>
      <c r="AE40" s="121">
        <v>0</v>
      </c>
      <c r="AF40" s="121"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v>0</v>
      </c>
      <c r="AO40" s="153">
        <v>0</v>
      </c>
      <c r="AP40" s="115">
        <v>0</v>
      </c>
      <c r="AQ40" s="115">
        <v>0</v>
      </c>
      <c r="AR40" s="115">
        <v>0</v>
      </c>
      <c r="AS40" s="121">
        <v>0</v>
      </c>
      <c r="AT40" s="121">
        <v>0</v>
      </c>
      <c r="AU40" s="241"/>
      <c r="AV40" s="238"/>
    </row>
    <row r="41" spans="1:48" ht="68.25" customHeight="1">
      <c r="A41" s="233"/>
      <c r="B41" s="236"/>
      <c r="C41" s="220"/>
      <c r="D41" s="106" t="s">
        <v>300</v>
      </c>
      <c r="E41" s="113">
        <f t="shared" si="14"/>
        <v>0</v>
      </c>
      <c r="F41" s="113">
        <f t="shared" si="14"/>
        <v>0</v>
      </c>
      <c r="G41" s="113">
        <f>J41+M41+P41+S41+V41+Y41+AB41+AE41+AH41+AN41+AQ41+AT41</f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  <c r="Q41" s="121">
        <v>0</v>
      </c>
      <c r="R41" s="115">
        <v>0</v>
      </c>
      <c r="S41" s="121">
        <v>0</v>
      </c>
      <c r="T41" s="121">
        <v>0</v>
      </c>
      <c r="U41" s="115">
        <v>0</v>
      </c>
      <c r="V41" s="121">
        <v>0</v>
      </c>
      <c r="W41" s="121">
        <v>0</v>
      </c>
      <c r="X41" s="115">
        <v>0</v>
      </c>
      <c r="Y41" s="121">
        <v>0</v>
      </c>
      <c r="Z41" s="121">
        <v>0</v>
      </c>
      <c r="AA41" s="121">
        <v>0</v>
      </c>
      <c r="AB41" s="121">
        <v>0</v>
      </c>
      <c r="AC41" s="121">
        <v>0</v>
      </c>
      <c r="AD41" s="121">
        <v>0</v>
      </c>
      <c r="AE41" s="121">
        <v>0</v>
      </c>
      <c r="AF41" s="121">
        <v>0</v>
      </c>
      <c r="AG41" s="121"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v>0</v>
      </c>
      <c r="AO41" s="121"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v>0</v>
      </c>
      <c r="AU41" s="242"/>
      <c r="AV41" s="239"/>
    </row>
    <row r="42" spans="1:48" ht="22.5" customHeight="1">
      <c r="A42" s="231" t="s">
        <v>290</v>
      </c>
      <c r="B42" s="234" t="s">
        <v>305</v>
      </c>
      <c r="C42" s="218" t="s">
        <v>335</v>
      </c>
      <c r="D42" s="104" t="s">
        <v>301</v>
      </c>
      <c r="E42" s="150">
        <f>SUM(E43:E46)</f>
        <v>59.019999999999996</v>
      </c>
      <c r="F42" s="150">
        <f>SUM(F43:F46)</f>
        <v>38.9</v>
      </c>
      <c r="G42" s="150">
        <f>F42/E42*100</f>
        <v>65.9098610640461</v>
      </c>
      <c r="H42" s="150">
        <f aca="true" t="shared" si="15" ref="H42:AT42">SUM(H43:H46)</f>
        <v>0</v>
      </c>
      <c r="I42" s="150">
        <f t="shared" si="15"/>
        <v>0</v>
      </c>
      <c r="J42" s="150">
        <f t="shared" si="15"/>
        <v>0</v>
      </c>
      <c r="K42" s="150">
        <f t="shared" si="15"/>
        <v>0</v>
      </c>
      <c r="L42" s="150">
        <f t="shared" si="15"/>
        <v>0</v>
      </c>
      <c r="M42" s="150">
        <f t="shared" si="15"/>
        <v>0</v>
      </c>
      <c r="N42" s="150">
        <f t="shared" si="15"/>
        <v>0</v>
      </c>
      <c r="O42" s="150">
        <f t="shared" si="15"/>
        <v>0</v>
      </c>
      <c r="P42" s="150">
        <f t="shared" si="15"/>
        <v>0</v>
      </c>
      <c r="Q42" s="150">
        <f t="shared" si="15"/>
        <v>0</v>
      </c>
      <c r="R42" s="150">
        <f t="shared" si="15"/>
        <v>0</v>
      </c>
      <c r="S42" s="150">
        <f t="shared" si="15"/>
        <v>0</v>
      </c>
      <c r="T42" s="150">
        <f t="shared" si="15"/>
        <v>0</v>
      </c>
      <c r="U42" s="150">
        <f t="shared" si="15"/>
        <v>0</v>
      </c>
      <c r="V42" s="150">
        <f t="shared" si="15"/>
        <v>0</v>
      </c>
      <c r="W42" s="150">
        <f>SUM(W43:W46)</f>
        <v>38.9</v>
      </c>
      <c r="X42" s="150">
        <f t="shared" si="15"/>
        <v>38.9</v>
      </c>
      <c r="Y42" s="150">
        <f>X42/W42*100</f>
        <v>100</v>
      </c>
      <c r="Z42" s="150">
        <f t="shared" si="15"/>
        <v>0</v>
      </c>
      <c r="AA42" s="150">
        <f t="shared" si="15"/>
        <v>0</v>
      </c>
      <c r="AB42" s="150">
        <v>0</v>
      </c>
      <c r="AC42" s="150">
        <f t="shared" si="15"/>
        <v>0</v>
      </c>
      <c r="AD42" s="150">
        <f t="shared" si="15"/>
        <v>0</v>
      </c>
      <c r="AE42" s="150">
        <f t="shared" si="15"/>
        <v>0</v>
      </c>
      <c r="AF42" s="150">
        <f t="shared" si="15"/>
        <v>0</v>
      </c>
      <c r="AG42" s="150">
        <f>SUM(AG43:AG46)</f>
        <v>0</v>
      </c>
      <c r="AH42" s="150">
        <v>0</v>
      </c>
      <c r="AI42" s="150">
        <f t="shared" si="15"/>
        <v>38.9</v>
      </c>
      <c r="AJ42" s="150">
        <f t="shared" si="15"/>
        <v>38.9</v>
      </c>
      <c r="AK42" s="150">
        <f>AJ42/AI42*100</f>
        <v>100</v>
      </c>
      <c r="AL42" s="150">
        <f t="shared" si="15"/>
        <v>0</v>
      </c>
      <c r="AM42" s="150">
        <f>SUM(AM43:AM46)</f>
        <v>0</v>
      </c>
      <c r="AN42" s="150">
        <v>0</v>
      </c>
      <c r="AO42" s="150">
        <f t="shared" si="15"/>
        <v>20.12</v>
      </c>
      <c r="AP42" s="150">
        <f t="shared" si="15"/>
        <v>0</v>
      </c>
      <c r="AQ42" s="150">
        <v>0</v>
      </c>
      <c r="AR42" s="150">
        <f t="shared" si="15"/>
        <v>0</v>
      </c>
      <c r="AS42" s="112">
        <f t="shared" si="15"/>
        <v>0</v>
      </c>
      <c r="AT42" s="112">
        <f t="shared" si="15"/>
        <v>0</v>
      </c>
      <c r="AU42" s="228" t="s">
        <v>353</v>
      </c>
      <c r="AV42" s="243"/>
    </row>
    <row r="43" spans="1:48" ht="45.75" customHeight="1">
      <c r="A43" s="232"/>
      <c r="B43" s="235"/>
      <c r="C43" s="219"/>
      <c r="D43" s="105" t="s">
        <v>37</v>
      </c>
      <c r="E43" s="151">
        <f aca="true" t="shared" si="16" ref="E43:G46">H43+K43+N43+Q43+T43+W43+Z43+AC43+AF43+AL43+AO43+AR43</f>
        <v>0</v>
      </c>
      <c r="F43" s="151">
        <f t="shared" si="16"/>
        <v>0</v>
      </c>
      <c r="G43" s="151">
        <f t="shared" si="16"/>
        <v>0</v>
      </c>
      <c r="H43" s="152">
        <v>0</v>
      </c>
      <c r="I43" s="152">
        <v>0</v>
      </c>
      <c r="J43" s="152">
        <v>0</v>
      </c>
      <c r="K43" s="152">
        <v>0</v>
      </c>
      <c r="L43" s="152">
        <v>0</v>
      </c>
      <c r="M43" s="152">
        <v>0</v>
      </c>
      <c r="N43" s="152">
        <v>0</v>
      </c>
      <c r="O43" s="152">
        <v>0</v>
      </c>
      <c r="P43" s="152">
        <v>0</v>
      </c>
      <c r="Q43" s="152">
        <v>0</v>
      </c>
      <c r="R43" s="153">
        <v>0</v>
      </c>
      <c r="S43" s="152">
        <v>0</v>
      </c>
      <c r="T43" s="152">
        <v>0</v>
      </c>
      <c r="U43" s="153">
        <v>0</v>
      </c>
      <c r="V43" s="152">
        <v>0</v>
      </c>
      <c r="W43" s="152">
        <v>0</v>
      </c>
      <c r="X43" s="153">
        <v>0</v>
      </c>
      <c r="Y43" s="152">
        <v>0</v>
      </c>
      <c r="Z43" s="152">
        <v>0</v>
      </c>
      <c r="AA43" s="152">
        <v>0</v>
      </c>
      <c r="AB43" s="152">
        <v>0</v>
      </c>
      <c r="AC43" s="152">
        <v>0</v>
      </c>
      <c r="AD43" s="152">
        <v>0</v>
      </c>
      <c r="AE43" s="152">
        <v>0</v>
      </c>
      <c r="AF43" s="152">
        <v>0</v>
      </c>
      <c r="AG43" s="152">
        <v>0</v>
      </c>
      <c r="AH43" s="152">
        <v>0</v>
      </c>
      <c r="AI43" s="152">
        <v>0</v>
      </c>
      <c r="AJ43" s="152">
        <v>0</v>
      </c>
      <c r="AK43" s="152">
        <v>0</v>
      </c>
      <c r="AL43" s="152">
        <v>0</v>
      </c>
      <c r="AM43" s="152">
        <v>0</v>
      </c>
      <c r="AN43" s="152">
        <v>0</v>
      </c>
      <c r="AO43" s="152">
        <v>0</v>
      </c>
      <c r="AP43" s="152">
        <v>0</v>
      </c>
      <c r="AQ43" s="152">
        <v>0</v>
      </c>
      <c r="AR43" s="152">
        <v>0</v>
      </c>
      <c r="AS43" s="121">
        <v>0</v>
      </c>
      <c r="AT43" s="121">
        <v>0</v>
      </c>
      <c r="AU43" s="229"/>
      <c r="AV43" s="244"/>
    </row>
    <row r="44" spans="1:48" ht="84.75" customHeight="1">
      <c r="A44" s="232"/>
      <c r="B44" s="235"/>
      <c r="C44" s="219"/>
      <c r="D44" s="106" t="s">
        <v>299</v>
      </c>
      <c r="E44" s="151">
        <f>H44+K44+N44+Q44+T44+W44+Z44+AC44+AF44+AL44+AO44+AR44</f>
        <v>54.3</v>
      </c>
      <c r="F44" s="151">
        <f>I44+L44+O44+R44+U44+X44+AA44+AD44+AG44+AM44+AP44+AS44</f>
        <v>35.79</v>
      </c>
      <c r="G44" s="151">
        <f>F44/E44*100</f>
        <v>65.91160220994475</v>
      </c>
      <c r="H44" s="152">
        <v>0</v>
      </c>
      <c r="I44" s="152">
        <v>0</v>
      </c>
      <c r="J44" s="152">
        <v>0</v>
      </c>
      <c r="K44" s="152">
        <v>0</v>
      </c>
      <c r="L44" s="152">
        <v>0</v>
      </c>
      <c r="M44" s="152">
        <v>0</v>
      </c>
      <c r="N44" s="152">
        <v>0</v>
      </c>
      <c r="O44" s="152">
        <v>0</v>
      </c>
      <c r="P44" s="152">
        <v>0</v>
      </c>
      <c r="Q44" s="152">
        <v>0</v>
      </c>
      <c r="R44" s="153">
        <v>0</v>
      </c>
      <c r="S44" s="152">
        <v>0</v>
      </c>
      <c r="T44" s="152">
        <v>0</v>
      </c>
      <c r="U44" s="153">
        <v>0</v>
      </c>
      <c r="V44" s="152">
        <v>0</v>
      </c>
      <c r="W44" s="152">
        <v>35.79</v>
      </c>
      <c r="X44" s="153">
        <v>35.79</v>
      </c>
      <c r="Y44" s="152">
        <f>X44/W44*100</f>
        <v>100</v>
      </c>
      <c r="Z44" s="152">
        <v>0</v>
      </c>
      <c r="AA44" s="152">
        <v>0</v>
      </c>
      <c r="AB44" s="152">
        <v>0</v>
      </c>
      <c r="AC44" s="152">
        <v>0</v>
      </c>
      <c r="AD44" s="152">
        <v>0</v>
      </c>
      <c r="AE44" s="152">
        <v>0</v>
      </c>
      <c r="AF44" s="152">
        <v>0</v>
      </c>
      <c r="AG44" s="152">
        <v>0</v>
      </c>
      <c r="AH44" s="152">
        <v>0</v>
      </c>
      <c r="AI44" s="152">
        <f>AF44+AC44+Z44+W44+T44+Q44+N44+K44+H44</f>
        <v>35.79</v>
      </c>
      <c r="AJ44" s="152">
        <f>AG44+AD44+AA44+X44+U44+R44+O44+L44+I44</f>
        <v>35.79</v>
      </c>
      <c r="AK44" s="152">
        <f>AJ44/AI44*100</f>
        <v>100</v>
      </c>
      <c r="AL44" s="152">
        <v>0</v>
      </c>
      <c r="AM44" s="152">
        <v>0</v>
      </c>
      <c r="AN44" s="152">
        <v>0</v>
      </c>
      <c r="AO44" s="153">
        <v>18.51</v>
      </c>
      <c r="AP44" s="153">
        <v>0</v>
      </c>
      <c r="AQ44" s="153">
        <v>0</v>
      </c>
      <c r="AR44" s="153">
        <v>0</v>
      </c>
      <c r="AS44" s="121">
        <v>0</v>
      </c>
      <c r="AT44" s="121">
        <v>0</v>
      </c>
      <c r="AU44" s="229"/>
      <c r="AV44" s="244"/>
    </row>
    <row r="45" spans="1:48" ht="51.75" customHeight="1">
      <c r="A45" s="232"/>
      <c r="B45" s="235"/>
      <c r="C45" s="219"/>
      <c r="D45" s="106" t="s">
        <v>42</v>
      </c>
      <c r="E45" s="151">
        <f t="shared" si="16"/>
        <v>4.72</v>
      </c>
      <c r="F45" s="151">
        <f t="shared" si="16"/>
        <v>3.11</v>
      </c>
      <c r="G45" s="151">
        <f>F45/E45*100</f>
        <v>65.88983050847457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0</v>
      </c>
      <c r="N45" s="152">
        <v>0</v>
      </c>
      <c r="O45" s="152">
        <v>0</v>
      </c>
      <c r="P45" s="152">
        <v>0</v>
      </c>
      <c r="Q45" s="152">
        <v>0</v>
      </c>
      <c r="R45" s="153">
        <v>0</v>
      </c>
      <c r="S45" s="152">
        <v>0</v>
      </c>
      <c r="T45" s="152">
        <v>0</v>
      </c>
      <c r="U45" s="153">
        <v>0</v>
      </c>
      <c r="V45" s="152">
        <v>0</v>
      </c>
      <c r="W45" s="152">
        <v>3.11</v>
      </c>
      <c r="X45" s="153">
        <v>3.11</v>
      </c>
      <c r="Y45" s="152">
        <f>X45/W45*100</f>
        <v>100</v>
      </c>
      <c r="Z45" s="152">
        <v>0</v>
      </c>
      <c r="AA45" s="152">
        <v>0</v>
      </c>
      <c r="AB45" s="152">
        <v>0</v>
      </c>
      <c r="AC45" s="152">
        <v>0</v>
      </c>
      <c r="AD45" s="152">
        <v>0</v>
      </c>
      <c r="AE45" s="152">
        <v>0</v>
      </c>
      <c r="AF45" s="152">
        <v>0</v>
      </c>
      <c r="AG45" s="152">
        <v>0</v>
      </c>
      <c r="AH45" s="152">
        <v>0</v>
      </c>
      <c r="AI45" s="152">
        <f>AF45+AC45+Z45+W45+T45+Q45+N45+K45+H45</f>
        <v>3.11</v>
      </c>
      <c r="AJ45" s="152">
        <f>AG45+AD45+AA45+X45+U45+R45+O45+L45+I45</f>
        <v>3.11</v>
      </c>
      <c r="AK45" s="152">
        <f>AJ45/AI45*100</f>
        <v>100</v>
      </c>
      <c r="AL45" s="152">
        <v>0</v>
      </c>
      <c r="AM45" s="152">
        <v>0</v>
      </c>
      <c r="AN45" s="152">
        <v>0</v>
      </c>
      <c r="AO45" s="153">
        <v>1.61</v>
      </c>
      <c r="AP45" s="153">
        <v>0</v>
      </c>
      <c r="AQ45" s="153">
        <v>0</v>
      </c>
      <c r="AR45" s="153">
        <v>0</v>
      </c>
      <c r="AS45" s="121">
        <v>0</v>
      </c>
      <c r="AT45" s="121">
        <v>0</v>
      </c>
      <c r="AU45" s="229"/>
      <c r="AV45" s="244"/>
    </row>
    <row r="46" spans="1:48" ht="101.25" customHeight="1">
      <c r="A46" s="233"/>
      <c r="B46" s="236"/>
      <c r="C46" s="220"/>
      <c r="D46" s="106" t="s">
        <v>300</v>
      </c>
      <c r="E46" s="151">
        <f t="shared" si="16"/>
        <v>0</v>
      </c>
      <c r="F46" s="151">
        <f t="shared" si="16"/>
        <v>0</v>
      </c>
      <c r="G46" s="151">
        <f t="shared" si="16"/>
        <v>0</v>
      </c>
      <c r="H46" s="152">
        <v>0</v>
      </c>
      <c r="I46" s="152">
        <v>0</v>
      </c>
      <c r="J46" s="152">
        <v>0</v>
      </c>
      <c r="K46" s="152">
        <v>0</v>
      </c>
      <c r="L46" s="152">
        <v>0</v>
      </c>
      <c r="M46" s="152">
        <v>0</v>
      </c>
      <c r="N46" s="152">
        <v>0</v>
      </c>
      <c r="O46" s="152">
        <v>0</v>
      </c>
      <c r="P46" s="152">
        <v>0</v>
      </c>
      <c r="Q46" s="152">
        <v>0</v>
      </c>
      <c r="R46" s="153">
        <v>0</v>
      </c>
      <c r="S46" s="152">
        <v>0</v>
      </c>
      <c r="T46" s="152">
        <v>0</v>
      </c>
      <c r="U46" s="153">
        <v>0</v>
      </c>
      <c r="V46" s="152">
        <v>0</v>
      </c>
      <c r="W46" s="152">
        <v>0</v>
      </c>
      <c r="X46" s="153">
        <v>0</v>
      </c>
      <c r="Y46" s="152">
        <v>0</v>
      </c>
      <c r="Z46" s="152">
        <v>0</v>
      </c>
      <c r="AA46" s="152">
        <v>0</v>
      </c>
      <c r="AB46" s="152">
        <v>0</v>
      </c>
      <c r="AC46" s="152">
        <v>0</v>
      </c>
      <c r="AD46" s="152">
        <v>0</v>
      </c>
      <c r="AE46" s="152">
        <v>0</v>
      </c>
      <c r="AF46" s="152">
        <v>0</v>
      </c>
      <c r="AG46" s="152">
        <v>0</v>
      </c>
      <c r="AH46" s="152">
        <v>0</v>
      </c>
      <c r="AI46" s="152">
        <v>0</v>
      </c>
      <c r="AJ46" s="152">
        <v>0</v>
      </c>
      <c r="AK46" s="152">
        <v>0</v>
      </c>
      <c r="AL46" s="152">
        <v>0</v>
      </c>
      <c r="AM46" s="152">
        <v>0</v>
      </c>
      <c r="AN46" s="152">
        <v>0</v>
      </c>
      <c r="AO46" s="152">
        <v>0</v>
      </c>
      <c r="AP46" s="152">
        <v>0</v>
      </c>
      <c r="AQ46" s="152">
        <v>0</v>
      </c>
      <c r="AR46" s="152">
        <v>0</v>
      </c>
      <c r="AS46" s="121">
        <v>0</v>
      </c>
      <c r="AT46" s="121">
        <v>0</v>
      </c>
      <c r="AU46" s="230"/>
      <c r="AV46" s="245"/>
    </row>
    <row r="47" spans="1:48" ht="22.5" customHeight="1">
      <c r="A47" s="231" t="s">
        <v>291</v>
      </c>
      <c r="B47" s="234" t="s">
        <v>311</v>
      </c>
      <c r="C47" s="218" t="s">
        <v>335</v>
      </c>
      <c r="D47" s="107" t="s">
        <v>301</v>
      </c>
      <c r="E47" s="154">
        <f>SUM(E48:E51)</f>
        <v>5108.036999999999</v>
      </c>
      <c r="F47" s="154">
        <f>SUM(F48:F51)</f>
        <v>2490.7342399999998</v>
      </c>
      <c r="G47" s="154">
        <f>G52</f>
        <v>48.76108454187</v>
      </c>
      <c r="H47" s="154">
        <f aca="true" t="shared" si="17" ref="H47:AT47">SUM(H48:H51)</f>
        <v>0</v>
      </c>
      <c r="I47" s="154">
        <f t="shared" si="17"/>
        <v>0</v>
      </c>
      <c r="J47" s="154">
        <f t="shared" si="17"/>
        <v>0</v>
      </c>
      <c r="K47" s="154">
        <f t="shared" si="17"/>
        <v>0</v>
      </c>
      <c r="L47" s="154">
        <f t="shared" si="17"/>
        <v>0</v>
      </c>
      <c r="M47" s="154">
        <f t="shared" si="17"/>
        <v>0</v>
      </c>
      <c r="N47" s="154">
        <f t="shared" si="17"/>
        <v>0</v>
      </c>
      <c r="O47" s="154">
        <f t="shared" si="17"/>
        <v>0</v>
      </c>
      <c r="P47" s="154">
        <f t="shared" si="17"/>
        <v>0</v>
      </c>
      <c r="Q47" s="154">
        <f t="shared" si="17"/>
        <v>172.65</v>
      </c>
      <c r="R47" s="160">
        <f t="shared" si="17"/>
        <v>172.65424000000002</v>
      </c>
      <c r="S47" s="160">
        <f>R47/Q47*100</f>
        <v>100.00245583550536</v>
      </c>
      <c r="T47" s="160">
        <f t="shared" si="17"/>
        <v>1622.35</v>
      </c>
      <c r="U47" s="160">
        <f t="shared" si="17"/>
        <v>1622.35</v>
      </c>
      <c r="V47" s="160">
        <f aca="true" t="shared" si="18" ref="I47:AT51">V52</f>
        <v>100</v>
      </c>
      <c r="W47" s="160">
        <f t="shared" si="17"/>
        <v>695.73</v>
      </c>
      <c r="X47" s="160">
        <f t="shared" si="17"/>
        <v>695.73</v>
      </c>
      <c r="Y47" s="154">
        <f>X47/W47*100</f>
        <v>100</v>
      </c>
      <c r="Z47" s="154">
        <f t="shared" si="17"/>
        <v>600</v>
      </c>
      <c r="AA47" s="154">
        <f t="shared" si="17"/>
        <v>0</v>
      </c>
      <c r="AB47" s="154">
        <v>0</v>
      </c>
      <c r="AC47" s="154">
        <f>SUM(AC48:AC51)</f>
        <v>550.217</v>
      </c>
      <c r="AD47" s="154">
        <f>SUM(AD48:AD51)</f>
        <v>0</v>
      </c>
      <c r="AE47" s="154">
        <v>0</v>
      </c>
      <c r="AF47" s="154">
        <f>SUM(AF48:AF51)</f>
        <v>766.0999999999999</v>
      </c>
      <c r="AG47" s="154">
        <f t="shared" si="17"/>
        <v>0</v>
      </c>
      <c r="AH47" s="154">
        <v>0</v>
      </c>
      <c r="AI47" s="154">
        <f t="shared" si="17"/>
        <v>4407.0470000000005</v>
      </c>
      <c r="AJ47" s="154">
        <f>SUM(AJ48:AJ51)</f>
        <v>2490.7342399999998</v>
      </c>
      <c r="AK47" s="154">
        <f>AJ47/AI47*100</f>
        <v>56.51707912350378</v>
      </c>
      <c r="AL47" s="154">
        <f t="shared" si="17"/>
        <v>300</v>
      </c>
      <c r="AM47" s="154">
        <f>SUM(AM48:AM51)</f>
        <v>0</v>
      </c>
      <c r="AN47" s="154">
        <v>0</v>
      </c>
      <c r="AO47" s="154">
        <f t="shared" si="17"/>
        <v>400.99</v>
      </c>
      <c r="AP47" s="154">
        <f t="shared" si="17"/>
        <v>0</v>
      </c>
      <c r="AQ47" s="154">
        <f t="shared" si="17"/>
        <v>0</v>
      </c>
      <c r="AR47" s="154">
        <f t="shared" si="17"/>
        <v>0</v>
      </c>
      <c r="AS47" s="123">
        <f t="shared" si="17"/>
        <v>0</v>
      </c>
      <c r="AT47" s="123">
        <f t="shared" si="17"/>
        <v>0</v>
      </c>
      <c r="AU47" s="240" t="s">
        <v>350</v>
      </c>
      <c r="AV47" s="246"/>
    </row>
    <row r="48" spans="1:48" ht="45.75" customHeight="1">
      <c r="A48" s="232"/>
      <c r="B48" s="235"/>
      <c r="C48" s="219"/>
      <c r="D48" s="105" t="s">
        <v>37</v>
      </c>
      <c r="E48" s="151">
        <f aca="true" t="shared" si="19" ref="E48:G51">H48+K48+N48+Q48+T48+W48+Z48+AC48+AF48+AL48+AO48+AR48</f>
        <v>0</v>
      </c>
      <c r="F48" s="151">
        <f t="shared" si="19"/>
        <v>0</v>
      </c>
      <c r="G48" s="151">
        <f t="shared" si="19"/>
        <v>0</v>
      </c>
      <c r="H48" s="152">
        <f>H53</f>
        <v>0</v>
      </c>
      <c r="I48" s="152">
        <f t="shared" si="18"/>
        <v>0</v>
      </c>
      <c r="J48" s="152">
        <f t="shared" si="18"/>
        <v>0</v>
      </c>
      <c r="K48" s="152">
        <f t="shared" si="18"/>
        <v>0</v>
      </c>
      <c r="L48" s="152">
        <f t="shared" si="18"/>
        <v>0</v>
      </c>
      <c r="M48" s="152">
        <f t="shared" si="18"/>
        <v>0</v>
      </c>
      <c r="N48" s="152">
        <f t="shared" si="18"/>
        <v>0</v>
      </c>
      <c r="O48" s="152">
        <f t="shared" si="18"/>
        <v>0</v>
      </c>
      <c r="P48" s="152">
        <f t="shared" si="18"/>
        <v>0</v>
      </c>
      <c r="Q48" s="152">
        <f t="shared" si="18"/>
        <v>0</v>
      </c>
      <c r="R48" s="153">
        <f t="shared" si="18"/>
        <v>0</v>
      </c>
      <c r="S48" s="152">
        <f t="shared" si="18"/>
        <v>0</v>
      </c>
      <c r="T48" s="152">
        <f t="shared" si="18"/>
        <v>0</v>
      </c>
      <c r="U48" s="153">
        <f t="shared" si="18"/>
        <v>0</v>
      </c>
      <c r="V48" s="152">
        <f t="shared" si="18"/>
        <v>0</v>
      </c>
      <c r="W48" s="152">
        <f t="shared" si="18"/>
        <v>0</v>
      </c>
      <c r="X48" s="153">
        <f t="shared" si="18"/>
        <v>0</v>
      </c>
      <c r="Y48" s="152">
        <f t="shared" si="18"/>
        <v>0</v>
      </c>
      <c r="Z48" s="152">
        <f t="shared" si="18"/>
        <v>0</v>
      </c>
      <c r="AA48" s="152">
        <f t="shared" si="18"/>
        <v>0</v>
      </c>
      <c r="AB48" s="152">
        <f t="shared" si="18"/>
        <v>0</v>
      </c>
      <c r="AC48" s="152">
        <f t="shared" si="18"/>
        <v>0</v>
      </c>
      <c r="AD48" s="152">
        <f t="shared" si="18"/>
        <v>0</v>
      </c>
      <c r="AE48" s="152">
        <f t="shared" si="18"/>
        <v>0</v>
      </c>
      <c r="AF48" s="152">
        <f t="shared" si="18"/>
        <v>0</v>
      </c>
      <c r="AG48" s="152">
        <f t="shared" si="18"/>
        <v>0</v>
      </c>
      <c r="AH48" s="152">
        <f t="shared" si="18"/>
        <v>0</v>
      </c>
      <c r="AI48" s="152">
        <f t="shared" si="18"/>
        <v>0</v>
      </c>
      <c r="AJ48" s="152">
        <f t="shared" si="18"/>
        <v>0</v>
      </c>
      <c r="AK48" s="152">
        <f t="shared" si="18"/>
        <v>0</v>
      </c>
      <c r="AL48" s="152">
        <f t="shared" si="18"/>
        <v>0</v>
      </c>
      <c r="AM48" s="152">
        <f t="shared" si="18"/>
        <v>0</v>
      </c>
      <c r="AN48" s="152">
        <f t="shared" si="18"/>
        <v>0</v>
      </c>
      <c r="AO48" s="152">
        <f t="shared" si="18"/>
        <v>0</v>
      </c>
      <c r="AP48" s="152">
        <f t="shared" si="18"/>
        <v>0</v>
      </c>
      <c r="AQ48" s="152">
        <f t="shared" si="18"/>
        <v>0</v>
      </c>
      <c r="AR48" s="152">
        <f t="shared" si="18"/>
        <v>0</v>
      </c>
      <c r="AS48" s="121">
        <f t="shared" si="18"/>
        <v>0</v>
      </c>
      <c r="AT48" s="121">
        <f t="shared" si="18"/>
        <v>0</v>
      </c>
      <c r="AU48" s="241"/>
      <c r="AV48" s="247"/>
    </row>
    <row r="49" spans="1:48" ht="89.25" customHeight="1">
      <c r="A49" s="232"/>
      <c r="B49" s="235"/>
      <c r="C49" s="219"/>
      <c r="D49" s="106" t="s">
        <v>299</v>
      </c>
      <c r="E49" s="151">
        <f t="shared" si="19"/>
        <v>4699.4</v>
      </c>
      <c r="F49" s="151">
        <f>I49+L49+O49+R49+U49+X49+AA49+AD49+AG49+AM49+AP49+AS49</f>
        <v>2291.4719</v>
      </c>
      <c r="G49" s="151">
        <f>G54</f>
        <v>48.76094607822276</v>
      </c>
      <c r="H49" s="152">
        <f>H54</f>
        <v>0</v>
      </c>
      <c r="I49" s="152">
        <f t="shared" si="18"/>
        <v>0</v>
      </c>
      <c r="J49" s="152">
        <f t="shared" si="18"/>
        <v>0</v>
      </c>
      <c r="K49" s="152">
        <f>K54</f>
        <v>0</v>
      </c>
      <c r="L49" s="152">
        <f t="shared" si="18"/>
        <v>0</v>
      </c>
      <c r="M49" s="152">
        <f t="shared" si="18"/>
        <v>0</v>
      </c>
      <c r="N49" s="152">
        <f t="shared" si="18"/>
        <v>0</v>
      </c>
      <c r="O49" s="152">
        <f t="shared" si="18"/>
        <v>0</v>
      </c>
      <c r="P49" s="152">
        <f t="shared" si="18"/>
        <v>0</v>
      </c>
      <c r="Q49" s="152">
        <f t="shared" si="18"/>
        <v>122.04</v>
      </c>
      <c r="R49" s="153">
        <f>R54</f>
        <v>122.0419</v>
      </c>
      <c r="S49" s="152">
        <f>S54</f>
        <v>100.0015568666011</v>
      </c>
      <c r="T49" s="152">
        <f t="shared" si="18"/>
        <v>1529.36</v>
      </c>
      <c r="U49" s="153">
        <f t="shared" si="18"/>
        <v>1529.36</v>
      </c>
      <c r="V49" s="152">
        <f t="shared" si="18"/>
        <v>100</v>
      </c>
      <c r="W49" s="152">
        <f t="shared" si="18"/>
        <v>640.07</v>
      </c>
      <c r="X49" s="153">
        <f t="shared" si="18"/>
        <v>640.07</v>
      </c>
      <c r="Y49" s="152">
        <f t="shared" si="18"/>
        <v>100</v>
      </c>
      <c r="Z49" s="152">
        <f t="shared" si="18"/>
        <v>552</v>
      </c>
      <c r="AA49" s="152">
        <f t="shared" si="18"/>
        <v>0</v>
      </c>
      <c r="AB49" s="152">
        <f t="shared" si="18"/>
        <v>0</v>
      </c>
      <c r="AC49" s="152">
        <f>AC54</f>
        <v>506.2</v>
      </c>
      <c r="AD49" s="152">
        <f t="shared" si="18"/>
        <v>0</v>
      </c>
      <c r="AE49" s="152">
        <f t="shared" si="18"/>
        <v>0</v>
      </c>
      <c r="AF49" s="152">
        <f t="shared" si="18"/>
        <v>704.8</v>
      </c>
      <c r="AG49" s="152">
        <f t="shared" si="18"/>
        <v>0</v>
      </c>
      <c r="AH49" s="152">
        <f t="shared" si="18"/>
        <v>0</v>
      </c>
      <c r="AI49" s="152">
        <f t="shared" si="18"/>
        <v>4054.4700000000003</v>
      </c>
      <c r="AJ49" s="152">
        <f>AJ54</f>
        <v>2291.4719</v>
      </c>
      <c r="AK49" s="152">
        <f t="shared" si="18"/>
        <v>56.51717487119154</v>
      </c>
      <c r="AL49" s="152">
        <f t="shared" si="18"/>
        <v>276</v>
      </c>
      <c r="AM49" s="152">
        <f t="shared" si="18"/>
        <v>0</v>
      </c>
      <c r="AN49" s="152">
        <f t="shared" si="18"/>
        <v>0</v>
      </c>
      <c r="AO49" s="152">
        <f t="shared" si="18"/>
        <v>368.93</v>
      </c>
      <c r="AP49" s="152">
        <f t="shared" si="18"/>
        <v>0</v>
      </c>
      <c r="AQ49" s="152">
        <f t="shared" si="18"/>
        <v>0</v>
      </c>
      <c r="AR49" s="152">
        <f t="shared" si="18"/>
        <v>0</v>
      </c>
      <c r="AS49" s="121">
        <f>AS54</f>
        <v>0</v>
      </c>
      <c r="AT49" s="121">
        <f>AT54</f>
        <v>0</v>
      </c>
      <c r="AU49" s="241"/>
      <c r="AV49" s="247"/>
    </row>
    <row r="50" spans="1:48" ht="46.5" customHeight="1">
      <c r="A50" s="232"/>
      <c r="B50" s="235"/>
      <c r="C50" s="219"/>
      <c r="D50" s="106" t="s">
        <v>42</v>
      </c>
      <c r="E50" s="151">
        <f t="shared" si="19"/>
        <v>408.637</v>
      </c>
      <c r="F50" s="151">
        <f t="shared" si="19"/>
        <v>199.26234</v>
      </c>
      <c r="G50" s="151">
        <f>G55</f>
        <v>48.762676899057105</v>
      </c>
      <c r="H50" s="152">
        <f>H55</f>
        <v>0</v>
      </c>
      <c r="I50" s="152">
        <f t="shared" si="18"/>
        <v>0</v>
      </c>
      <c r="J50" s="152">
        <f t="shared" si="18"/>
        <v>0</v>
      </c>
      <c r="K50" s="152">
        <f>K55</f>
        <v>0</v>
      </c>
      <c r="L50" s="152">
        <f t="shared" si="18"/>
        <v>0</v>
      </c>
      <c r="M50" s="152">
        <f t="shared" si="18"/>
        <v>0</v>
      </c>
      <c r="N50" s="152">
        <f t="shared" si="18"/>
        <v>0</v>
      </c>
      <c r="O50" s="152">
        <f t="shared" si="18"/>
        <v>0</v>
      </c>
      <c r="P50" s="152">
        <f t="shared" si="18"/>
        <v>0</v>
      </c>
      <c r="Q50" s="152">
        <f t="shared" si="18"/>
        <v>50.61</v>
      </c>
      <c r="R50" s="153">
        <f t="shared" si="18"/>
        <v>50.61234</v>
      </c>
      <c r="S50" s="152">
        <f>S55</f>
        <v>100.00462359217546</v>
      </c>
      <c r="T50" s="152">
        <f t="shared" si="18"/>
        <v>92.99</v>
      </c>
      <c r="U50" s="153">
        <f t="shared" si="18"/>
        <v>92.99</v>
      </c>
      <c r="V50" s="152">
        <f t="shared" si="18"/>
        <v>100</v>
      </c>
      <c r="W50" s="152">
        <f t="shared" si="18"/>
        <v>55.66</v>
      </c>
      <c r="X50" s="153">
        <f t="shared" si="18"/>
        <v>55.66</v>
      </c>
      <c r="Y50" s="152">
        <f t="shared" si="18"/>
        <v>100</v>
      </c>
      <c r="Z50" s="152">
        <f t="shared" si="18"/>
        <v>48</v>
      </c>
      <c r="AA50" s="152">
        <f t="shared" si="18"/>
        <v>0</v>
      </c>
      <c r="AB50" s="152">
        <f t="shared" si="18"/>
        <v>0</v>
      </c>
      <c r="AC50" s="152">
        <f t="shared" si="18"/>
        <v>44.017</v>
      </c>
      <c r="AD50" s="152">
        <f t="shared" si="18"/>
        <v>0</v>
      </c>
      <c r="AE50" s="152">
        <f t="shared" si="18"/>
        <v>0</v>
      </c>
      <c r="AF50" s="152">
        <f t="shared" si="18"/>
        <v>61.3</v>
      </c>
      <c r="AG50" s="152">
        <f t="shared" si="18"/>
        <v>0</v>
      </c>
      <c r="AH50" s="152">
        <f t="shared" si="18"/>
        <v>0</v>
      </c>
      <c r="AI50" s="152">
        <f t="shared" si="18"/>
        <v>352.577</v>
      </c>
      <c r="AJ50" s="152">
        <f t="shared" si="18"/>
        <v>199.26234</v>
      </c>
      <c r="AK50" s="152">
        <f t="shared" si="18"/>
        <v>56.5159780700386</v>
      </c>
      <c r="AL50" s="152">
        <f t="shared" si="18"/>
        <v>24</v>
      </c>
      <c r="AM50" s="152">
        <f t="shared" si="18"/>
        <v>0</v>
      </c>
      <c r="AN50" s="152">
        <f t="shared" si="18"/>
        <v>0</v>
      </c>
      <c r="AO50" s="152">
        <f t="shared" si="18"/>
        <v>32.06</v>
      </c>
      <c r="AP50" s="152">
        <f t="shared" si="18"/>
        <v>0</v>
      </c>
      <c r="AQ50" s="152">
        <f t="shared" si="18"/>
        <v>0</v>
      </c>
      <c r="AR50" s="152">
        <f t="shared" si="18"/>
        <v>0</v>
      </c>
      <c r="AS50" s="121">
        <f>AS55</f>
        <v>0</v>
      </c>
      <c r="AT50" s="121">
        <v>0</v>
      </c>
      <c r="AU50" s="241"/>
      <c r="AV50" s="247"/>
    </row>
    <row r="51" spans="1:48" ht="68.25" customHeight="1">
      <c r="A51" s="233"/>
      <c r="B51" s="236"/>
      <c r="C51" s="220"/>
      <c r="D51" s="106" t="s">
        <v>300</v>
      </c>
      <c r="E51" s="151">
        <f t="shared" si="19"/>
        <v>0</v>
      </c>
      <c r="F51" s="151">
        <f t="shared" si="19"/>
        <v>0</v>
      </c>
      <c r="G51" s="151">
        <f t="shared" si="19"/>
        <v>0</v>
      </c>
      <c r="H51" s="152">
        <f>H56</f>
        <v>0</v>
      </c>
      <c r="I51" s="152">
        <f t="shared" si="18"/>
        <v>0</v>
      </c>
      <c r="J51" s="152">
        <f t="shared" si="18"/>
        <v>0</v>
      </c>
      <c r="K51" s="152">
        <f t="shared" si="18"/>
        <v>0</v>
      </c>
      <c r="L51" s="152">
        <f t="shared" si="18"/>
        <v>0</v>
      </c>
      <c r="M51" s="152">
        <f t="shared" si="18"/>
        <v>0</v>
      </c>
      <c r="N51" s="152">
        <f t="shared" si="18"/>
        <v>0</v>
      </c>
      <c r="O51" s="152">
        <f t="shared" si="18"/>
        <v>0</v>
      </c>
      <c r="P51" s="152">
        <f t="shared" si="18"/>
        <v>0</v>
      </c>
      <c r="Q51" s="152">
        <f t="shared" si="18"/>
        <v>0</v>
      </c>
      <c r="R51" s="153">
        <f t="shared" si="18"/>
        <v>0</v>
      </c>
      <c r="S51" s="152">
        <f t="shared" si="18"/>
        <v>0</v>
      </c>
      <c r="T51" s="152">
        <f t="shared" si="18"/>
        <v>0</v>
      </c>
      <c r="U51" s="153">
        <f t="shared" si="18"/>
        <v>0</v>
      </c>
      <c r="V51" s="152">
        <f t="shared" si="18"/>
        <v>0</v>
      </c>
      <c r="W51" s="152">
        <f t="shared" si="18"/>
        <v>0</v>
      </c>
      <c r="X51" s="153">
        <f t="shared" si="18"/>
        <v>0</v>
      </c>
      <c r="Y51" s="152">
        <f t="shared" si="18"/>
        <v>0</v>
      </c>
      <c r="Z51" s="152">
        <f t="shared" si="18"/>
        <v>0</v>
      </c>
      <c r="AA51" s="152">
        <f t="shared" si="18"/>
        <v>0</v>
      </c>
      <c r="AB51" s="152">
        <f t="shared" si="18"/>
        <v>0</v>
      </c>
      <c r="AC51" s="152">
        <f t="shared" si="18"/>
        <v>0</v>
      </c>
      <c r="AD51" s="152">
        <f t="shared" si="18"/>
        <v>0</v>
      </c>
      <c r="AE51" s="152">
        <f t="shared" si="18"/>
        <v>0</v>
      </c>
      <c r="AF51" s="152">
        <f t="shared" si="18"/>
        <v>0</v>
      </c>
      <c r="AG51" s="152">
        <f t="shared" si="18"/>
        <v>0</v>
      </c>
      <c r="AH51" s="152">
        <f t="shared" si="18"/>
        <v>0</v>
      </c>
      <c r="AI51" s="152">
        <f t="shared" si="18"/>
        <v>0</v>
      </c>
      <c r="AJ51" s="152">
        <f t="shared" si="18"/>
        <v>0</v>
      </c>
      <c r="AK51" s="152">
        <f t="shared" si="18"/>
        <v>0</v>
      </c>
      <c r="AL51" s="152">
        <f t="shared" si="18"/>
        <v>0</v>
      </c>
      <c r="AM51" s="152">
        <f t="shared" si="18"/>
        <v>0</v>
      </c>
      <c r="AN51" s="152">
        <f t="shared" si="18"/>
        <v>0</v>
      </c>
      <c r="AO51" s="152">
        <f t="shared" si="18"/>
        <v>0</v>
      </c>
      <c r="AP51" s="152">
        <f t="shared" si="18"/>
        <v>0</v>
      </c>
      <c r="AQ51" s="152">
        <f t="shared" si="18"/>
        <v>0</v>
      </c>
      <c r="AR51" s="152">
        <f t="shared" si="18"/>
        <v>0</v>
      </c>
      <c r="AS51" s="121">
        <f t="shared" si="18"/>
        <v>0</v>
      </c>
      <c r="AT51" s="121">
        <f t="shared" si="18"/>
        <v>0</v>
      </c>
      <c r="AU51" s="242"/>
      <c r="AV51" s="248"/>
    </row>
    <row r="52" spans="1:50" ht="22.5" customHeight="1">
      <c r="A52" s="231" t="s">
        <v>292</v>
      </c>
      <c r="B52" s="234" t="s">
        <v>312</v>
      </c>
      <c r="C52" s="218" t="s">
        <v>335</v>
      </c>
      <c r="D52" s="104" t="s">
        <v>301</v>
      </c>
      <c r="E52" s="150">
        <f>SUM(E53:E56)</f>
        <v>5108.036999999999</v>
      </c>
      <c r="F52" s="150">
        <f>SUM(F53:F56)</f>
        <v>2490.7342399999998</v>
      </c>
      <c r="G52" s="150">
        <f>F52/E52*100</f>
        <v>48.76108454187</v>
      </c>
      <c r="H52" s="150">
        <f aca="true" t="shared" si="20" ref="H52:AT52">SUM(H53:H56)</f>
        <v>0</v>
      </c>
      <c r="I52" s="150">
        <f t="shared" si="20"/>
        <v>0</v>
      </c>
      <c r="J52" s="150">
        <f t="shared" si="20"/>
        <v>0</v>
      </c>
      <c r="K52" s="150">
        <f t="shared" si="20"/>
        <v>0</v>
      </c>
      <c r="L52" s="150">
        <f t="shared" si="20"/>
        <v>0</v>
      </c>
      <c r="M52" s="150">
        <f t="shared" si="20"/>
        <v>0</v>
      </c>
      <c r="N52" s="150">
        <f t="shared" si="20"/>
        <v>0</v>
      </c>
      <c r="O52" s="150">
        <f t="shared" si="20"/>
        <v>0</v>
      </c>
      <c r="P52" s="150">
        <f t="shared" si="20"/>
        <v>0</v>
      </c>
      <c r="Q52" s="150">
        <f t="shared" si="20"/>
        <v>172.65</v>
      </c>
      <c r="R52" s="150">
        <f t="shared" si="20"/>
        <v>172.65424000000002</v>
      </c>
      <c r="S52" s="150">
        <f>R52/Q52*100</f>
        <v>100.00245583550536</v>
      </c>
      <c r="T52" s="150">
        <f t="shared" si="20"/>
        <v>1622.35</v>
      </c>
      <c r="U52" s="150">
        <f t="shared" si="20"/>
        <v>1622.35</v>
      </c>
      <c r="V52" s="150">
        <f>U52/T52*100</f>
        <v>100</v>
      </c>
      <c r="W52" s="150">
        <f>SUM(W53:W56)</f>
        <v>695.73</v>
      </c>
      <c r="X52" s="150">
        <f>SUM(X53:X56)</f>
        <v>695.73</v>
      </c>
      <c r="Y52" s="150">
        <f>X52/W52*100</f>
        <v>100</v>
      </c>
      <c r="Z52" s="150">
        <f t="shared" si="20"/>
        <v>600</v>
      </c>
      <c r="AA52" s="150">
        <f t="shared" si="20"/>
        <v>0</v>
      </c>
      <c r="AB52" s="150">
        <v>0</v>
      </c>
      <c r="AC52" s="150">
        <f t="shared" si="20"/>
        <v>550.217</v>
      </c>
      <c r="AD52" s="150">
        <f t="shared" si="20"/>
        <v>0</v>
      </c>
      <c r="AE52" s="150">
        <v>0</v>
      </c>
      <c r="AF52" s="150">
        <f>SUM(AF53:AF56)</f>
        <v>766.0999999999999</v>
      </c>
      <c r="AG52" s="150">
        <f t="shared" si="20"/>
        <v>0</v>
      </c>
      <c r="AH52" s="150">
        <v>0</v>
      </c>
      <c r="AI52" s="150">
        <f t="shared" si="20"/>
        <v>4407.0470000000005</v>
      </c>
      <c r="AJ52" s="150">
        <f t="shared" si="20"/>
        <v>2490.7342399999998</v>
      </c>
      <c r="AK52" s="150">
        <f>AJ52/AI52*100</f>
        <v>56.51707912350378</v>
      </c>
      <c r="AL52" s="150">
        <f>SUM(AL53:AL56)</f>
        <v>300</v>
      </c>
      <c r="AM52" s="150">
        <f t="shared" si="20"/>
        <v>0</v>
      </c>
      <c r="AN52" s="150">
        <v>0</v>
      </c>
      <c r="AO52" s="150">
        <f>SUM(AO53:AO56)</f>
        <v>400.99</v>
      </c>
      <c r="AP52" s="150">
        <f t="shared" si="20"/>
        <v>0</v>
      </c>
      <c r="AQ52" s="150">
        <f t="shared" si="20"/>
        <v>0</v>
      </c>
      <c r="AR52" s="150">
        <f t="shared" si="20"/>
        <v>0</v>
      </c>
      <c r="AS52" s="112">
        <f t="shared" si="20"/>
        <v>0</v>
      </c>
      <c r="AT52" s="112">
        <f t="shared" si="20"/>
        <v>0</v>
      </c>
      <c r="AU52" s="240" t="s">
        <v>350</v>
      </c>
      <c r="AV52" s="243"/>
      <c r="AW52" s="161"/>
      <c r="AX52" s="161"/>
    </row>
    <row r="53" spans="1:48" ht="45.75" customHeight="1">
      <c r="A53" s="232"/>
      <c r="B53" s="235"/>
      <c r="C53" s="219"/>
      <c r="D53" s="105" t="s">
        <v>37</v>
      </c>
      <c r="E53" s="151">
        <f aca="true" t="shared" si="21" ref="E53:F56">H53+K53+N53+Q53+T53+W53+Z53+AC53+AF53+AL53+AO53+AR53</f>
        <v>0</v>
      </c>
      <c r="F53" s="151">
        <f t="shared" si="21"/>
        <v>0</v>
      </c>
      <c r="G53" s="151">
        <v>0</v>
      </c>
      <c r="H53" s="152">
        <v>0</v>
      </c>
      <c r="I53" s="152">
        <v>0</v>
      </c>
      <c r="J53" s="152">
        <v>0</v>
      </c>
      <c r="K53" s="152">
        <v>0</v>
      </c>
      <c r="L53" s="152">
        <v>0</v>
      </c>
      <c r="M53" s="152">
        <v>0</v>
      </c>
      <c r="N53" s="152">
        <v>0</v>
      </c>
      <c r="O53" s="152">
        <v>0</v>
      </c>
      <c r="P53" s="152">
        <v>0</v>
      </c>
      <c r="Q53" s="152">
        <v>0</v>
      </c>
      <c r="R53" s="153">
        <v>0</v>
      </c>
      <c r="S53" s="153">
        <v>0</v>
      </c>
      <c r="T53" s="152">
        <v>0</v>
      </c>
      <c r="U53" s="153">
        <v>0</v>
      </c>
      <c r="V53" s="153">
        <v>0</v>
      </c>
      <c r="W53" s="152">
        <v>0</v>
      </c>
      <c r="X53" s="153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0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0</v>
      </c>
      <c r="AJ53" s="153">
        <v>0</v>
      </c>
      <c r="AK53" s="153">
        <v>0</v>
      </c>
      <c r="AL53" s="153">
        <v>0</v>
      </c>
      <c r="AM53" s="153">
        <v>0</v>
      </c>
      <c r="AN53" s="153">
        <v>0</v>
      </c>
      <c r="AO53" s="153">
        <v>0</v>
      </c>
      <c r="AP53" s="153">
        <v>0</v>
      </c>
      <c r="AQ53" s="153">
        <v>0</v>
      </c>
      <c r="AR53" s="153">
        <v>0</v>
      </c>
      <c r="AS53" s="121">
        <v>0</v>
      </c>
      <c r="AT53" s="121">
        <v>0</v>
      </c>
      <c r="AU53" s="241"/>
      <c r="AV53" s="244"/>
    </row>
    <row r="54" spans="1:50" ht="102.75" customHeight="1">
      <c r="A54" s="232"/>
      <c r="B54" s="235"/>
      <c r="C54" s="219"/>
      <c r="D54" s="106" t="s">
        <v>299</v>
      </c>
      <c r="E54" s="151">
        <f>H54+K54+N54+Q54+T54+W54+Z54+AC54+AF54+AL54+AO54+AR54</f>
        <v>4699.4</v>
      </c>
      <c r="F54" s="151">
        <f>I54+L54+O54+R54+U54+X54+AA54+AD54+AG54+AM54+AP54+AS54</f>
        <v>2291.4719</v>
      </c>
      <c r="G54" s="151">
        <f>F54/E54*100</f>
        <v>48.76094607822276</v>
      </c>
      <c r="H54" s="152">
        <v>0</v>
      </c>
      <c r="I54" s="152">
        <v>0</v>
      </c>
      <c r="J54" s="152">
        <v>0</v>
      </c>
      <c r="K54" s="152">
        <v>0</v>
      </c>
      <c r="L54" s="152">
        <v>0</v>
      </c>
      <c r="M54" s="152">
        <v>0</v>
      </c>
      <c r="N54" s="152">
        <v>0</v>
      </c>
      <c r="O54" s="152">
        <v>0</v>
      </c>
      <c r="P54" s="152">
        <v>0</v>
      </c>
      <c r="Q54" s="152">
        <v>122.04</v>
      </c>
      <c r="R54" s="153">
        <v>122.0419</v>
      </c>
      <c r="S54" s="153">
        <f>R54/Q54*100</f>
        <v>100.0015568666011</v>
      </c>
      <c r="T54" s="152">
        <v>1529.36</v>
      </c>
      <c r="U54" s="153">
        <v>1529.36</v>
      </c>
      <c r="V54" s="153">
        <f>U54/T54*100</f>
        <v>100</v>
      </c>
      <c r="W54" s="152">
        <v>640.07</v>
      </c>
      <c r="X54" s="153">
        <v>640.07</v>
      </c>
      <c r="Y54" s="153">
        <f>X54/W54*100</f>
        <v>100</v>
      </c>
      <c r="Z54" s="153">
        <v>552</v>
      </c>
      <c r="AA54" s="153">
        <v>0</v>
      </c>
      <c r="AB54" s="153">
        <v>0</v>
      </c>
      <c r="AC54" s="153">
        <v>506.2</v>
      </c>
      <c r="AD54" s="153">
        <v>0</v>
      </c>
      <c r="AE54" s="153">
        <v>0</v>
      </c>
      <c r="AF54" s="153">
        <f>552+152.8</f>
        <v>704.8</v>
      </c>
      <c r="AG54" s="153">
        <v>0</v>
      </c>
      <c r="AH54" s="153">
        <v>0</v>
      </c>
      <c r="AI54" s="153">
        <f>AF54+AC54+Z54+W54+T54+Q54+N54+K54+H54</f>
        <v>4054.4700000000003</v>
      </c>
      <c r="AJ54" s="153">
        <f>AG54+AD54+AA54+X54+U54+R54+O54+L54+I54</f>
        <v>2291.4719</v>
      </c>
      <c r="AK54" s="153">
        <f>AJ54/AI54*100</f>
        <v>56.51717487119154</v>
      </c>
      <c r="AL54" s="153">
        <v>276</v>
      </c>
      <c r="AM54" s="153">
        <v>0</v>
      </c>
      <c r="AN54" s="153">
        <v>0</v>
      </c>
      <c r="AO54" s="153">
        <f>521.73-152.8</f>
        <v>368.93</v>
      </c>
      <c r="AP54" s="153">
        <v>0</v>
      </c>
      <c r="AQ54" s="153">
        <v>0</v>
      </c>
      <c r="AR54" s="153">
        <v>0</v>
      </c>
      <c r="AS54" s="121">
        <v>0</v>
      </c>
      <c r="AT54" s="121">
        <v>0</v>
      </c>
      <c r="AU54" s="241"/>
      <c r="AV54" s="244"/>
      <c r="AW54" s="161"/>
      <c r="AX54" s="161"/>
    </row>
    <row r="55" spans="1:50" ht="51.75" customHeight="1">
      <c r="A55" s="232"/>
      <c r="B55" s="235"/>
      <c r="C55" s="219"/>
      <c r="D55" s="106" t="s">
        <v>42</v>
      </c>
      <c r="E55" s="151">
        <f>H55+K55+N55+Q55+T55+W55+Z55+AC55+AF55+AL55+AO55+AR55</f>
        <v>408.637</v>
      </c>
      <c r="F55" s="151">
        <f>I55+L55+O55+R55+U55+X55+AA55+AD55+AG55+AM55+AP55+AS55</f>
        <v>199.26234</v>
      </c>
      <c r="G55" s="151">
        <f>F55/E55*100</f>
        <v>48.762676899057105</v>
      </c>
      <c r="H55" s="152">
        <v>0</v>
      </c>
      <c r="I55" s="152">
        <v>0</v>
      </c>
      <c r="J55" s="152">
        <v>0</v>
      </c>
      <c r="K55" s="152">
        <v>0</v>
      </c>
      <c r="L55" s="152">
        <v>0</v>
      </c>
      <c r="M55" s="152">
        <v>0</v>
      </c>
      <c r="N55" s="152">
        <v>0</v>
      </c>
      <c r="O55" s="152">
        <v>0</v>
      </c>
      <c r="P55" s="152">
        <v>0</v>
      </c>
      <c r="Q55" s="152">
        <v>50.61</v>
      </c>
      <c r="R55" s="153">
        <v>50.61234</v>
      </c>
      <c r="S55" s="153">
        <f>R55/Q55*100</f>
        <v>100.00462359217546</v>
      </c>
      <c r="T55" s="152">
        <v>92.99</v>
      </c>
      <c r="U55" s="153">
        <v>92.99</v>
      </c>
      <c r="V55" s="153">
        <f>U55/T55*100</f>
        <v>100</v>
      </c>
      <c r="W55" s="152">
        <v>55.66</v>
      </c>
      <c r="X55" s="153">
        <v>55.66</v>
      </c>
      <c r="Y55" s="153">
        <f>X55/W55*100</f>
        <v>100</v>
      </c>
      <c r="Z55" s="153">
        <v>48</v>
      </c>
      <c r="AA55" s="153">
        <v>0</v>
      </c>
      <c r="AB55" s="153">
        <v>0</v>
      </c>
      <c r="AC55" s="153">
        <v>44.017</v>
      </c>
      <c r="AD55" s="153">
        <v>0</v>
      </c>
      <c r="AE55" s="153">
        <v>0</v>
      </c>
      <c r="AF55" s="153">
        <f>48+13.3</f>
        <v>61.3</v>
      </c>
      <c r="AG55" s="153">
        <v>0</v>
      </c>
      <c r="AH55" s="153">
        <v>0</v>
      </c>
      <c r="AI55" s="153">
        <f>AF55+AC55+Z55+W55+T55+Q55+N55+K55+H55</f>
        <v>352.577</v>
      </c>
      <c r="AJ55" s="153">
        <f>AG55+AD55+AA55+X55+U55+R55+O55+L55+I55</f>
        <v>199.26234</v>
      </c>
      <c r="AK55" s="153">
        <f>AJ55/AI55*100</f>
        <v>56.5159780700386</v>
      </c>
      <c r="AL55" s="153">
        <v>24</v>
      </c>
      <c r="AM55" s="153">
        <v>0</v>
      </c>
      <c r="AN55" s="153">
        <v>0</v>
      </c>
      <c r="AO55" s="153">
        <f>45.36-13.3</f>
        <v>32.06</v>
      </c>
      <c r="AP55" s="153">
        <v>0</v>
      </c>
      <c r="AQ55" s="153">
        <v>0</v>
      </c>
      <c r="AR55" s="153">
        <v>0</v>
      </c>
      <c r="AS55" s="121">
        <v>0</v>
      </c>
      <c r="AT55" s="121">
        <v>0</v>
      </c>
      <c r="AU55" s="241"/>
      <c r="AV55" s="244"/>
      <c r="AW55" s="161"/>
      <c r="AX55" s="161"/>
    </row>
    <row r="56" spans="1:48" ht="70.5" customHeight="1">
      <c r="A56" s="233"/>
      <c r="B56" s="236"/>
      <c r="C56" s="220"/>
      <c r="D56" s="106" t="s">
        <v>300</v>
      </c>
      <c r="E56" s="151">
        <f t="shared" si="21"/>
        <v>0</v>
      </c>
      <c r="F56" s="151">
        <f t="shared" si="21"/>
        <v>0</v>
      </c>
      <c r="G56" s="151">
        <v>0</v>
      </c>
      <c r="H56" s="152">
        <v>0</v>
      </c>
      <c r="I56" s="152">
        <v>0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>
        <v>0</v>
      </c>
      <c r="R56" s="153">
        <v>0</v>
      </c>
      <c r="S56" s="153">
        <v>0</v>
      </c>
      <c r="T56" s="152">
        <v>0</v>
      </c>
      <c r="U56" s="153">
        <v>0</v>
      </c>
      <c r="V56" s="153">
        <v>0</v>
      </c>
      <c r="W56" s="152">
        <v>0</v>
      </c>
      <c r="X56" s="153">
        <v>0</v>
      </c>
      <c r="Y56" s="153">
        <v>0</v>
      </c>
      <c r="Z56" s="153">
        <v>0</v>
      </c>
      <c r="AA56" s="153">
        <v>0</v>
      </c>
      <c r="AB56" s="153">
        <v>0</v>
      </c>
      <c r="AC56" s="153">
        <v>0</v>
      </c>
      <c r="AD56" s="153">
        <v>0</v>
      </c>
      <c r="AE56" s="153">
        <v>0</v>
      </c>
      <c r="AF56" s="153">
        <v>0</v>
      </c>
      <c r="AG56" s="153">
        <v>0</v>
      </c>
      <c r="AH56" s="153">
        <v>0</v>
      </c>
      <c r="AI56" s="153">
        <v>0</v>
      </c>
      <c r="AJ56" s="153">
        <v>0</v>
      </c>
      <c r="AK56" s="153">
        <v>0</v>
      </c>
      <c r="AL56" s="153">
        <v>0</v>
      </c>
      <c r="AM56" s="153">
        <v>0</v>
      </c>
      <c r="AN56" s="153">
        <v>0</v>
      </c>
      <c r="AO56" s="153">
        <v>0</v>
      </c>
      <c r="AP56" s="153">
        <v>0</v>
      </c>
      <c r="AQ56" s="153">
        <v>0</v>
      </c>
      <c r="AR56" s="153">
        <v>0</v>
      </c>
      <c r="AS56" s="121">
        <v>0</v>
      </c>
      <c r="AT56" s="121">
        <v>0</v>
      </c>
      <c r="AU56" s="242"/>
      <c r="AV56" s="245"/>
    </row>
    <row r="57" spans="1:50" ht="22.5" customHeight="1">
      <c r="A57" s="231" t="s">
        <v>347</v>
      </c>
      <c r="B57" s="234" t="s">
        <v>348</v>
      </c>
      <c r="C57" s="218" t="s">
        <v>335</v>
      </c>
      <c r="D57" s="104" t="s">
        <v>301</v>
      </c>
      <c r="E57" s="150">
        <f>SUM(E58:E61)</f>
        <v>4691.7</v>
      </c>
      <c r="F57" s="150">
        <f>I57+L57+O57+R57+U57+X57+AA57+AD57+AG57+AM57+AP57+AS57</f>
        <v>0</v>
      </c>
      <c r="G57" s="150">
        <v>0</v>
      </c>
      <c r="H57" s="150">
        <f aca="true" t="shared" si="22" ref="H57:R57">SUM(H58:H61)</f>
        <v>0</v>
      </c>
      <c r="I57" s="150">
        <f t="shared" si="22"/>
        <v>0</v>
      </c>
      <c r="J57" s="150">
        <f t="shared" si="22"/>
        <v>0</v>
      </c>
      <c r="K57" s="150">
        <f t="shared" si="22"/>
        <v>0</v>
      </c>
      <c r="L57" s="150">
        <f t="shared" si="22"/>
        <v>0</v>
      </c>
      <c r="M57" s="150">
        <f t="shared" si="22"/>
        <v>0</v>
      </c>
      <c r="N57" s="150">
        <f t="shared" si="22"/>
        <v>0</v>
      </c>
      <c r="O57" s="150">
        <f t="shared" si="22"/>
        <v>0</v>
      </c>
      <c r="P57" s="150">
        <f t="shared" si="22"/>
        <v>0</v>
      </c>
      <c r="Q57" s="150">
        <f t="shared" si="22"/>
        <v>0</v>
      </c>
      <c r="R57" s="150">
        <f t="shared" si="22"/>
        <v>0</v>
      </c>
      <c r="S57" s="150">
        <v>0</v>
      </c>
      <c r="T57" s="150">
        <f>SUM(T58:T61)</f>
        <v>0</v>
      </c>
      <c r="U57" s="150">
        <f>SUM(U58:U61)</f>
        <v>0</v>
      </c>
      <c r="V57" s="150">
        <v>0</v>
      </c>
      <c r="W57" s="150">
        <f>SUM(W58:W61)</f>
        <v>0</v>
      </c>
      <c r="X57" s="150">
        <f>SUM(X58:X61)</f>
        <v>0</v>
      </c>
      <c r="Y57" s="150">
        <v>0</v>
      </c>
      <c r="Z57" s="150">
        <f>SUM(Z58:Z61)</f>
        <v>0</v>
      </c>
      <c r="AA57" s="150">
        <f>SUM(AA58:AA61)</f>
        <v>0</v>
      </c>
      <c r="AB57" s="150">
        <v>0</v>
      </c>
      <c r="AC57" s="150">
        <f>SUM(AC58:AC61)</f>
        <v>600</v>
      </c>
      <c r="AD57" s="150">
        <f>SUM(AD58:AD61)</f>
        <v>0</v>
      </c>
      <c r="AE57" s="150">
        <v>0</v>
      </c>
      <c r="AF57" s="150">
        <f>SUM(AF58:AF61)</f>
        <v>4091.7</v>
      </c>
      <c r="AG57" s="150">
        <f>SUM(AG58:AG61)</f>
        <v>0</v>
      </c>
      <c r="AH57" s="150">
        <v>0</v>
      </c>
      <c r="AI57" s="150">
        <f>SUM(AI58:AI61)</f>
        <v>4691.7</v>
      </c>
      <c r="AJ57" s="150">
        <f>SUM(AJ58:AJ61)</f>
        <v>0</v>
      </c>
      <c r="AK57" s="150">
        <f>AJ57/AI57*100</f>
        <v>0</v>
      </c>
      <c r="AL57" s="150">
        <f>SUM(AL58:AL61)</f>
        <v>0</v>
      </c>
      <c r="AM57" s="150">
        <f>SUM(AM58:AM61)</f>
        <v>0</v>
      </c>
      <c r="AN57" s="150">
        <v>0</v>
      </c>
      <c r="AO57" s="150">
        <f aca="true" t="shared" si="23" ref="AO57:AT57">SUM(AO58:AO61)</f>
        <v>0</v>
      </c>
      <c r="AP57" s="150">
        <f t="shared" si="23"/>
        <v>0</v>
      </c>
      <c r="AQ57" s="150">
        <f t="shared" si="23"/>
        <v>0</v>
      </c>
      <c r="AR57" s="150">
        <f t="shared" si="23"/>
        <v>0</v>
      </c>
      <c r="AS57" s="112">
        <f t="shared" si="23"/>
        <v>0</v>
      </c>
      <c r="AT57" s="112">
        <f t="shared" si="23"/>
        <v>0</v>
      </c>
      <c r="AU57" s="240" t="s">
        <v>355</v>
      </c>
      <c r="AV57" s="243"/>
      <c r="AW57" s="161"/>
      <c r="AX57" s="161"/>
    </row>
    <row r="58" spans="1:48" ht="45.75" customHeight="1">
      <c r="A58" s="232"/>
      <c r="B58" s="235"/>
      <c r="C58" s="219"/>
      <c r="D58" s="105" t="s">
        <v>37</v>
      </c>
      <c r="E58" s="151">
        <f aca="true" t="shared" si="24" ref="E58:F61">H58+K58+N58+Q58+T58+W58+Z58+AC58+AF58+AL58+AO58+AR58</f>
        <v>0</v>
      </c>
      <c r="F58" s="151">
        <f t="shared" si="24"/>
        <v>0</v>
      </c>
      <c r="G58" s="151">
        <v>0</v>
      </c>
      <c r="H58" s="152">
        <v>0</v>
      </c>
      <c r="I58" s="152">
        <v>0</v>
      </c>
      <c r="J58" s="152">
        <v>0</v>
      </c>
      <c r="K58" s="152">
        <v>0</v>
      </c>
      <c r="L58" s="152">
        <v>0</v>
      </c>
      <c r="M58" s="152">
        <v>0</v>
      </c>
      <c r="N58" s="152">
        <v>0</v>
      </c>
      <c r="O58" s="152">
        <v>0</v>
      </c>
      <c r="P58" s="152">
        <v>0</v>
      </c>
      <c r="Q58" s="152">
        <v>0</v>
      </c>
      <c r="R58" s="153">
        <v>0</v>
      </c>
      <c r="S58" s="153">
        <v>0</v>
      </c>
      <c r="T58" s="152">
        <v>0</v>
      </c>
      <c r="U58" s="153">
        <v>0</v>
      </c>
      <c r="V58" s="153">
        <v>0</v>
      </c>
      <c r="W58" s="152">
        <v>0</v>
      </c>
      <c r="X58" s="153">
        <v>0</v>
      </c>
      <c r="Y58" s="153">
        <v>0</v>
      </c>
      <c r="Z58" s="153">
        <v>0</v>
      </c>
      <c r="AA58" s="153">
        <v>0</v>
      </c>
      <c r="AB58" s="153">
        <v>0</v>
      </c>
      <c r="AC58" s="153">
        <v>0</v>
      </c>
      <c r="AD58" s="153">
        <v>0</v>
      </c>
      <c r="AE58" s="153">
        <v>0</v>
      </c>
      <c r="AF58" s="153">
        <v>0</v>
      </c>
      <c r="AG58" s="153">
        <v>0</v>
      </c>
      <c r="AH58" s="153">
        <v>0</v>
      </c>
      <c r="AI58" s="153">
        <v>0</v>
      </c>
      <c r="AJ58" s="153">
        <v>0</v>
      </c>
      <c r="AK58" s="153">
        <v>0</v>
      </c>
      <c r="AL58" s="153">
        <v>0</v>
      </c>
      <c r="AM58" s="153">
        <v>0</v>
      </c>
      <c r="AN58" s="153">
        <v>0</v>
      </c>
      <c r="AO58" s="153">
        <v>0</v>
      </c>
      <c r="AP58" s="153">
        <v>0</v>
      </c>
      <c r="AQ58" s="153">
        <v>0</v>
      </c>
      <c r="AR58" s="153">
        <v>0</v>
      </c>
      <c r="AS58" s="121">
        <v>0</v>
      </c>
      <c r="AT58" s="121">
        <v>0</v>
      </c>
      <c r="AU58" s="241"/>
      <c r="AV58" s="244"/>
    </row>
    <row r="59" spans="1:50" ht="87.75" customHeight="1">
      <c r="A59" s="232"/>
      <c r="B59" s="235"/>
      <c r="C59" s="219"/>
      <c r="D59" s="106" t="s">
        <v>299</v>
      </c>
      <c r="E59" s="151">
        <f t="shared" si="24"/>
        <v>2007.6</v>
      </c>
      <c r="F59" s="151">
        <f>I59+L59+O59+R59+U59+X59+AA59+AD59+AG59+AM59+AP59+AS59</f>
        <v>0</v>
      </c>
      <c r="G59" s="151">
        <v>0</v>
      </c>
      <c r="H59" s="152">
        <v>0</v>
      </c>
      <c r="I59" s="152">
        <v>0</v>
      </c>
      <c r="J59" s="152">
        <v>0</v>
      </c>
      <c r="K59" s="152">
        <v>0</v>
      </c>
      <c r="L59" s="152">
        <v>0</v>
      </c>
      <c r="M59" s="152">
        <v>0</v>
      </c>
      <c r="N59" s="152">
        <v>0</v>
      </c>
      <c r="O59" s="152">
        <v>0</v>
      </c>
      <c r="P59" s="152">
        <v>0</v>
      </c>
      <c r="Q59" s="152">
        <v>0</v>
      </c>
      <c r="R59" s="153">
        <v>0</v>
      </c>
      <c r="S59" s="153">
        <v>0</v>
      </c>
      <c r="T59" s="152">
        <v>0</v>
      </c>
      <c r="U59" s="153">
        <v>0</v>
      </c>
      <c r="V59" s="153">
        <v>0</v>
      </c>
      <c r="W59" s="152">
        <v>0</v>
      </c>
      <c r="X59" s="153">
        <v>0</v>
      </c>
      <c r="Y59" s="153">
        <v>0</v>
      </c>
      <c r="Z59" s="153">
        <v>0</v>
      </c>
      <c r="AA59" s="153">
        <v>0</v>
      </c>
      <c r="AB59" s="153">
        <v>0</v>
      </c>
      <c r="AC59" s="153">
        <v>552</v>
      </c>
      <c r="AD59" s="153">
        <v>0</v>
      </c>
      <c r="AE59" s="153">
        <v>0</v>
      </c>
      <c r="AF59" s="153">
        <v>1455.6</v>
      </c>
      <c r="AG59" s="153">
        <v>0</v>
      </c>
      <c r="AH59" s="153">
        <v>0</v>
      </c>
      <c r="AI59" s="153">
        <f>AF59+AC59+Z59+W59+T59+Q59+N59+K59+H59</f>
        <v>2007.6</v>
      </c>
      <c r="AJ59" s="153">
        <f>AG59+AD59+AA59+X59+U59+R59+O59+L59+I59</f>
        <v>0</v>
      </c>
      <c r="AK59" s="153">
        <f>AJ59/AI59*100</f>
        <v>0</v>
      </c>
      <c r="AL59" s="153">
        <v>0</v>
      </c>
      <c r="AM59" s="153">
        <v>0</v>
      </c>
      <c r="AN59" s="153">
        <v>0</v>
      </c>
      <c r="AO59" s="153">
        <v>0</v>
      </c>
      <c r="AP59" s="153">
        <v>0</v>
      </c>
      <c r="AQ59" s="153">
        <v>0</v>
      </c>
      <c r="AR59" s="153">
        <v>0</v>
      </c>
      <c r="AS59" s="121">
        <v>0</v>
      </c>
      <c r="AT59" s="121">
        <v>0</v>
      </c>
      <c r="AU59" s="241"/>
      <c r="AV59" s="244"/>
      <c r="AW59" s="161"/>
      <c r="AX59" s="161"/>
    </row>
    <row r="60" spans="1:50" ht="51.75" customHeight="1">
      <c r="A60" s="232"/>
      <c r="B60" s="235"/>
      <c r="C60" s="219"/>
      <c r="D60" s="106" t="s">
        <v>42</v>
      </c>
      <c r="E60" s="151">
        <f t="shared" si="24"/>
        <v>2684.1</v>
      </c>
      <c r="F60" s="151">
        <f>I60+L60+O60+R60+U60+X60+AA60+AD60+AG60+AM60+AP60+AS60</f>
        <v>0</v>
      </c>
      <c r="G60" s="151">
        <v>0</v>
      </c>
      <c r="H60" s="152">
        <v>0</v>
      </c>
      <c r="I60" s="152">
        <v>0</v>
      </c>
      <c r="J60" s="152">
        <v>0</v>
      </c>
      <c r="K60" s="152">
        <v>0</v>
      </c>
      <c r="L60" s="152">
        <v>0</v>
      </c>
      <c r="M60" s="152">
        <v>0</v>
      </c>
      <c r="N60" s="152">
        <v>0</v>
      </c>
      <c r="O60" s="152">
        <v>0</v>
      </c>
      <c r="P60" s="152">
        <v>0</v>
      </c>
      <c r="Q60" s="152">
        <v>0</v>
      </c>
      <c r="R60" s="153">
        <v>0</v>
      </c>
      <c r="S60" s="153">
        <v>0</v>
      </c>
      <c r="T60" s="152">
        <v>0</v>
      </c>
      <c r="U60" s="153">
        <v>0</v>
      </c>
      <c r="V60" s="153">
        <v>0</v>
      </c>
      <c r="W60" s="152">
        <v>0</v>
      </c>
      <c r="X60" s="153">
        <v>0</v>
      </c>
      <c r="Y60" s="153">
        <v>0</v>
      </c>
      <c r="Z60" s="153">
        <v>0</v>
      </c>
      <c r="AA60" s="153">
        <v>0</v>
      </c>
      <c r="AB60" s="153">
        <v>0</v>
      </c>
      <c r="AC60" s="153">
        <v>48</v>
      </c>
      <c r="AD60" s="153">
        <v>0</v>
      </c>
      <c r="AE60" s="153">
        <v>0</v>
      </c>
      <c r="AF60" s="153">
        <f>544.4+2091.7</f>
        <v>2636.1</v>
      </c>
      <c r="AG60" s="153">
        <v>0</v>
      </c>
      <c r="AH60" s="153">
        <v>0</v>
      </c>
      <c r="AI60" s="153">
        <f>AF60+AC60+Z60+W60+T60+Q60+N60+K60+H60</f>
        <v>2684.1</v>
      </c>
      <c r="AJ60" s="153">
        <f>AG60+AD60+AA60+X60+U60+R60+O60+L60+I60</f>
        <v>0</v>
      </c>
      <c r="AK60" s="153">
        <f>AJ60/AI60*100</f>
        <v>0</v>
      </c>
      <c r="AL60" s="153">
        <v>0</v>
      </c>
      <c r="AM60" s="153">
        <v>0</v>
      </c>
      <c r="AN60" s="153">
        <v>0</v>
      </c>
      <c r="AO60" s="153">
        <v>0</v>
      </c>
      <c r="AP60" s="153">
        <v>0</v>
      </c>
      <c r="AQ60" s="153">
        <v>0</v>
      </c>
      <c r="AR60" s="153">
        <v>0</v>
      </c>
      <c r="AS60" s="121">
        <v>0</v>
      </c>
      <c r="AT60" s="121">
        <v>0</v>
      </c>
      <c r="AU60" s="241"/>
      <c r="AV60" s="244"/>
      <c r="AW60" s="161"/>
      <c r="AX60" s="161"/>
    </row>
    <row r="61" spans="1:48" ht="70.5" customHeight="1">
      <c r="A61" s="233"/>
      <c r="B61" s="236"/>
      <c r="C61" s="220"/>
      <c r="D61" s="106" t="s">
        <v>300</v>
      </c>
      <c r="E61" s="151">
        <f t="shared" si="24"/>
        <v>0</v>
      </c>
      <c r="F61" s="151">
        <f t="shared" si="24"/>
        <v>0</v>
      </c>
      <c r="G61" s="151">
        <v>0</v>
      </c>
      <c r="H61" s="152">
        <v>0</v>
      </c>
      <c r="I61" s="152">
        <v>0</v>
      </c>
      <c r="J61" s="152">
        <v>0</v>
      </c>
      <c r="K61" s="152">
        <v>0</v>
      </c>
      <c r="L61" s="152">
        <v>0</v>
      </c>
      <c r="M61" s="152">
        <v>0</v>
      </c>
      <c r="N61" s="152">
        <v>0</v>
      </c>
      <c r="O61" s="152">
        <v>0</v>
      </c>
      <c r="P61" s="152">
        <v>0</v>
      </c>
      <c r="Q61" s="152">
        <v>0</v>
      </c>
      <c r="R61" s="153">
        <v>0</v>
      </c>
      <c r="S61" s="153">
        <v>0</v>
      </c>
      <c r="T61" s="152">
        <v>0</v>
      </c>
      <c r="U61" s="153">
        <v>0</v>
      </c>
      <c r="V61" s="153">
        <v>0</v>
      </c>
      <c r="W61" s="152">
        <v>0</v>
      </c>
      <c r="X61" s="153">
        <v>0</v>
      </c>
      <c r="Y61" s="153">
        <v>0</v>
      </c>
      <c r="Z61" s="153">
        <v>0</v>
      </c>
      <c r="AA61" s="153">
        <v>0</v>
      </c>
      <c r="AB61" s="153">
        <v>0</v>
      </c>
      <c r="AC61" s="153">
        <v>0</v>
      </c>
      <c r="AD61" s="153">
        <v>0</v>
      </c>
      <c r="AE61" s="153">
        <v>0</v>
      </c>
      <c r="AF61" s="153">
        <v>0</v>
      </c>
      <c r="AG61" s="153">
        <v>0</v>
      </c>
      <c r="AH61" s="153">
        <v>0</v>
      </c>
      <c r="AI61" s="153">
        <v>0</v>
      </c>
      <c r="AJ61" s="153">
        <v>0</v>
      </c>
      <c r="AK61" s="153">
        <v>0</v>
      </c>
      <c r="AL61" s="153">
        <v>0</v>
      </c>
      <c r="AM61" s="153">
        <v>0</v>
      </c>
      <c r="AN61" s="153">
        <v>0</v>
      </c>
      <c r="AO61" s="153">
        <v>0</v>
      </c>
      <c r="AP61" s="153">
        <v>0</v>
      </c>
      <c r="AQ61" s="153">
        <v>0</v>
      </c>
      <c r="AR61" s="153">
        <v>0</v>
      </c>
      <c r="AS61" s="121">
        <v>0</v>
      </c>
      <c r="AT61" s="121">
        <v>0</v>
      </c>
      <c r="AU61" s="242"/>
      <c r="AV61" s="245"/>
    </row>
    <row r="62" spans="1:48" ht="23.25" customHeight="1">
      <c r="A62" s="249" t="s">
        <v>268</v>
      </c>
      <c r="B62" s="250"/>
      <c r="C62" s="251"/>
      <c r="D62" s="107" t="s">
        <v>301</v>
      </c>
      <c r="E62" s="154">
        <f>SUM(E63:E66)</f>
        <v>9858.757</v>
      </c>
      <c r="F62" s="154">
        <f>SUM(F63:F66)</f>
        <v>2529.63424</v>
      </c>
      <c r="G62" s="154">
        <f>F62/E62*100</f>
        <v>25.65875434398069</v>
      </c>
      <c r="H62" s="154">
        <f>SUM(H63:H66)</f>
        <v>0</v>
      </c>
      <c r="I62" s="154">
        <f aca="true" t="shared" si="25" ref="I62:AS62">SUM(I63:I66)</f>
        <v>0</v>
      </c>
      <c r="J62" s="154">
        <f t="shared" si="25"/>
        <v>0</v>
      </c>
      <c r="K62" s="154">
        <f t="shared" si="25"/>
        <v>0</v>
      </c>
      <c r="L62" s="154">
        <f t="shared" si="25"/>
        <v>0</v>
      </c>
      <c r="M62" s="154">
        <f>SUM(M63:M66)</f>
        <v>0</v>
      </c>
      <c r="N62" s="154">
        <f t="shared" si="25"/>
        <v>0</v>
      </c>
      <c r="O62" s="154">
        <f t="shared" si="25"/>
        <v>0</v>
      </c>
      <c r="P62" s="154">
        <f t="shared" si="25"/>
        <v>0</v>
      </c>
      <c r="Q62" s="160">
        <f t="shared" si="25"/>
        <v>172.65</v>
      </c>
      <c r="R62" s="160">
        <f t="shared" si="25"/>
        <v>172.65424000000002</v>
      </c>
      <c r="S62" s="160">
        <f>R62/Q62*100</f>
        <v>100.00245583550536</v>
      </c>
      <c r="T62" s="160">
        <f>SUM(T63:T66)</f>
        <v>1622.35</v>
      </c>
      <c r="U62" s="160">
        <f t="shared" si="25"/>
        <v>1622.35</v>
      </c>
      <c r="V62" s="160">
        <f>U62/T62*100</f>
        <v>100</v>
      </c>
      <c r="W62" s="160">
        <f>SUM(W63:W66)</f>
        <v>734.63</v>
      </c>
      <c r="X62" s="160">
        <f t="shared" si="25"/>
        <v>734.63</v>
      </c>
      <c r="Y62" s="154">
        <f>X62/W62*100</f>
        <v>100</v>
      </c>
      <c r="Z62" s="154">
        <f t="shared" si="25"/>
        <v>600</v>
      </c>
      <c r="AA62" s="154">
        <f t="shared" si="25"/>
        <v>0</v>
      </c>
      <c r="AB62" s="154">
        <v>0</v>
      </c>
      <c r="AC62" s="154">
        <f>SUM(AC63:AC66)</f>
        <v>1150.217</v>
      </c>
      <c r="AD62" s="154">
        <f t="shared" si="25"/>
        <v>0</v>
      </c>
      <c r="AE62" s="154">
        <v>0</v>
      </c>
      <c r="AF62" s="154">
        <f t="shared" si="25"/>
        <v>4857.799999999999</v>
      </c>
      <c r="AG62" s="154">
        <f t="shared" si="25"/>
        <v>0</v>
      </c>
      <c r="AH62" s="154">
        <v>0</v>
      </c>
      <c r="AI62" s="154">
        <f t="shared" si="25"/>
        <v>4445.947</v>
      </c>
      <c r="AJ62" s="154">
        <f t="shared" si="25"/>
        <v>2529.63424</v>
      </c>
      <c r="AK62" s="154">
        <f>AJ62/AI62*100</f>
        <v>56.897534765934</v>
      </c>
      <c r="AL62" s="154">
        <f t="shared" si="25"/>
        <v>300</v>
      </c>
      <c r="AM62" s="154">
        <f t="shared" si="25"/>
        <v>0</v>
      </c>
      <c r="AN62" s="154">
        <v>0</v>
      </c>
      <c r="AO62" s="154">
        <f t="shared" si="25"/>
        <v>421.11</v>
      </c>
      <c r="AP62" s="123">
        <f t="shared" si="25"/>
        <v>0</v>
      </c>
      <c r="AQ62" s="123">
        <v>0</v>
      </c>
      <c r="AR62" s="123">
        <f>SUM(AR63:AR66)</f>
        <v>0</v>
      </c>
      <c r="AS62" s="123">
        <f t="shared" si="25"/>
        <v>0</v>
      </c>
      <c r="AT62" s="123">
        <v>0</v>
      </c>
      <c r="AU62" s="252" t="s">
        <v>359</v>
      </c>
      <c r="AV62" s="255"/>
    </row>
    <row r="63" spans="1:48" ht="34.5" customHeight="1">
      <c r="A63" s="249"/>
      <c r="B63" s="250"/>
      <c r="C63" s="251"/>
      <c r="D63" s="105" t="s">
        <v>37</v>
      </c>
      <c r="E63" s="151">
        <f>H63+K63+N63+Q63+T63+W63+Z63+AC63+AF63+AL63+AO63+AR63</f>
        <v>0</v>
      </c>
      <c r="F63" s="151">
        <f>I63+L63+O63+R63+U63+X63+AA63+AD63+AG63+AM63+AP63+AS63</f>
        <v>0</v>
      </c>
      <c r="G63" s="151">
        <f>J63+M63+P63+S63+V63+Y63+AB63+AE63+AH63+AN63+AQ63+AT63</f>
        <v>0</v>
      </c>
      <c r="H63" s="153">
        <f>H7+H12+H33+H48+H17+H22+H27</f>
        <v>0</v>
      </c>
      <c r="I63" s="153">
        <f aca="true" t="shared" si="26" ref="I63:AT65">I7+I12+I33+I48+I17+I22+I27</f>
        <v>0</v>
      </c>
      <c r="J63" s="153">
        <f t="shared" si="26"/>
        <v>0</v>
      </c>
      <c r="K63" s="153">
        <f t="shared" si="26"/>
        <v>0</v>
      </c>
      <c r="L63" s="153">
        <f t="shared" si="26"/>
        <v>0</v>
      </c>
      <c r="M63" s="153">
        <f t="shared" si="26"/>
        <v>0</v>
      </c>
      <c r="N63" s="153">
        <f t="shared" si="26"/>
        <v>0</v>
      </c>
      <c r="O63" s="153">
        <f t="shared" si="26"/>
        <v>0</v>
      </c>
      <c r="P63" s="153">
        <f t="shared" si="26"/>
        <v>0</v>
      </c>
      <c r="Q63" s="153">
        <f t="shared" si="26"/>
        <v>0</v>
      </c>
      <c r="R63" s="153">
        <f t="shared" si="26"/>
        <v>0</v>
      </c>
      <c r="S63" s="153">
        <f t="shared" si="26"/>
        <v>0</v>
      </c>
      <c r="T63" s="153">
        <f t="shared" si="26"/>
        <v>0</v>
      </c>
      <c r="U63" s="153">
        <f t="shared" si="26"/>
        <v>0</v>
      </c>
      <c r="V63" s="153">
        <f t="shared" si="26"/>
        <v>0</v>
      </c>
      <c r="W63" s="153">
        <f t="shared" si="26"/>
        <v>0</v>
      </c>
      <c r="X63" s="153">
        <f t="shared" si="26"/>
        <v>0</v>
      </c>
      <c r="Y63" s="153">
        <f t="shared" si="26"/>
        <v>0</v>
      </c>
      <c r="Z63" s="153">
        <f t="shared" si="26"/>
        <v>0</v>
      </c>
      <c r="AA63" s="153">
        <f t="shared" si="26"/>
        <v>0</v>
      </c>
      <c r="AB63" s="153">
        <f t="shared" si="26"/>
        <v>0</v>
      </c>
      <c r="AC63" s="153">
        <f t="shared" si="26"/>
        <v>0</v>
      </c>
      <c r="AD63" s="153">
        <f t="shared" si="26"/>
        <v>0</v>
      </c>
      <c r="AE63" s="153">
        <f t="shared" si="26"/>
        <v>0</v>
      </c>
      <c r="AF63" s="153">
        <f t="shared" si="26"/>
        <v>0</v>
      </c>
      <c r="AG63" s="153">
        <f t="shared" si="26"/>
        <v>0</v>
      </c>
      <c r="AH63" s="153">
        <f t="shared" si="26"/>
        <v>0</v>
      </c>
      <c r="AI63" s="153">
        <f t="shared" si="26"/>
        <v>0</v>
      </c>
      <c r="AJ63" s="153">
        <f t="shared" si="26"/>
        <v>0</v>
      </c>
      <c r="AK63" s="153">
        <f t="shared" si="26"/>
        <v>0</v>
      </c>
      <c r="AL63" s="153">
        <f t="shared" si="26"/>
        <v>0</v>
      </c>
      <c r="AM63" s="153">
        <f t="shared" si="26"/>
        <v>0</v>
      </c>
      <c r="AN63" s="153">
        <f t="shared" si="26"/>
        <v>0</v>
      </c>
      <c r="AO63" s="153">
        <f t="shared" si="26"/>
        <v>0</v>
      </c>
      <c r="AP63" s="115">
        <f t="shared" si="26"/>
        <v>0</v>
      </c>
      <c r="AQ63" s="115">
        <f t="shared" si="26"/>
        <v>0</v>
      </c>
      <c r="AR63" s="115">
        <f t="shared" si="26"/>
        <v>0</v>
      </c>
      <c r="AS63" s="115">
        <f t="shared" si="26"/>
        <v>0</v>
      </c>
      <c r="AT63" s="115">
        <f t="shared" si="26"/>
        <v>0</v>
      </c>
      <c r="AU63" s="253"/>
      <c r="AV63" s="256"/>
    </row>
    <row r="64" spans="1:48" ht="91.5" customHeight="1">
      <c r="A64" s="249"/>
      <c r="B64" s="250"/>
      <c r="C64" s="251"/>
      <c r="D64" s="106" t="s">
        <v>299</v>
      </c>
      <c r="E64" s="151">
        <f aca="true" t="shared" si="27" ref="E64:F66">H64+K64+N64+Q64+T64+W64+Z64+AC64+AF64+AL64+AO64+AR64</f>
        <v>6761.299999999999</v>
      </c>
      <c r="F64" s="151">
        <f>I64+L64+O64+R64+U64+X64+AA64+AD64+AG64+AM64+AP64+AS64</f>
        <v>2327.2619</v>
      </c>
      <c r="G64" s="151">
        <f>F64/E64*100</f>
        <v>34.42033188883794</v>
      </c>
      <c r="H64" s="153">
        <f>H8+H13+H34+H49+H18+H23+H28</f>
        <v>0</v>
      </c>
      <c r="I64" s="153">
        <f t="shared" si="26"/>
        <v>0</v>
      </c>
      <c r="J64" s="153">
        <f t="shared" si="26"/>
        <v>0</v>
      </c>
      <c r="K64" s="153">
        <f t="shared" si="26"/>
        <v>0</v>
      </c>
      <c r="L64" s="153">
        <f t="shared" si="26"/>
        <v>0</v>
      </c>
      <c r="M64" s="153">
        <f t="shared" si="26"/>
        <v>0</v>
      </c>
      <c r="N64" s="153">
        <f>N8+N13+N34+N49+N18+N23+N28</f>
        <v>0</v>
      </c>
      <c r="O64" s="153">
        <f t="shared" si="26"/>
        <v>0</v>
      </c>
      <c r="P64" s="153">
        <f t="shared" si="26"/>
        <v>0</v>
      </c>
      <c r="Q64" s="153">
        <f t="shared" si="26"/>
        <v>122.04</v>
      </c>
      <c r="R64" s="153">
        <f t="shared" si="26"/>
        <v>122.0419</v>
      </c>
      <c r="S64" s="153">
        <f>S8+S13+S34+S49+S18+S23+S28</f>
        <v>100.0015568666011</v>
      </c>
      <c r="T64" s="153">
        <f t="shared" si="26"/>
        <v>1529.36</v>
      </c>
      <c r="U64" s="153">
        <f t="shared" si="26"/>
        <v>1529.36</v>
      </c>
      <c r="V64" s="153">
        <f>V8+V13+V34+V49+V18+V23+V28</f>
        <v>100</v>
      </c>
      <c r="W64" s="153">
        <f t="shared" si="26"/>
        <v>675.86</v>
      </c>
      <c r="X64" s="153">
        <f t="shared" si="26"/>
        <v>675.86</v>
      </c>
      <c r="Y64" s="153">
        <v>0</v>
      </c>
      <c r="Z64" s="153">
        <f>Z8+Z13+Z34+Z49+Z18+Z23+Z28</f>
        <v>552</v>
      </c>
      <c r="AA64" s="153">
        <f t="shared" si="26"/>
        <v>0</v>
      </c>
      <c r="AB64" s="153">
        <v>0</v>
      </c>
      <c r="AC64" s="153">
        <f>AC8+AC13+AC34+AC49+AC18+AC23+AC28+AC59</f>
        <v>1058.2</v>
      </c>
      <c r="AD64" s="153">
        <f t="shared" si="26"/>
        <v>0</v>
      </c>
      <c r="AE64" s="153">
        <v>0</v>
      </c>
      <c r="AF64" s="153">
        <f>AF8+AF13+AF34+AF49+AF18+AF23+AF28+AF59</f>
        <v>2160.3999999999996</v>
      </c>
      <c r="AG64" s="153">
        <f t="shared" si="26"/>
        <v>0</v>
      </c>
      <c r="AH64" s="153">
        <v>0</v>
      </c>
      <c r="AI64" s="153">
        <f t="shared" si="26"/>
        <v>4090.26</v>
      </c>
      <c r="AJ64" s="153">
        <f t="shared" si="26"/>
        <v>2327.2619</v>
      </c>
      <c r="AK64" s="153">
        <f t="shared" si="26"/>
        <v>156.51717487119154</v>
      </c>
      <c r="AL64" s="153">
        <f>AL8+AL13+AL34+AL49+AL18+AL23+AL28</f>
        <v>276</v>
      </c>
      <c r="AM64" s="153">
        <f t="shared" si="26"/>
        <v>0</v>
      </c>
      <c r="AN64" s="153">
        <v>0</v>
      </c>
      <c r="AO64" s="153">
        <f>AO8+AO13+AO34+AO49+AO18+AO23+AO28</f>
        <v>387.44</v>
      </c>
      <c r="AP64" s="115">
        <f>AP8+AP13+AP34+AP49+AP18+AP23+AP28</f>
        <v>0</v>
      </c>
      <c r="AQ64" s="115">
        <f>AQ8+AQ13+AQ34+AQ49+AQ18+AQ23+AQ28</f>
        <v>0</v>
      </c>
      <c r="AR64" s="115">
        <f>AR8+AR13+AR34+AR49+AR18+AR23+AR28</f>
        <v>0</v>
      </c>
      <c r="AS64" s="115">
        <f t="shared" si="26"/>
        <v>0</v>
      </c>
      <c r="AT64" s="115">
        <v>0</v>
      </c>
      <c r="AU64" s="253"/>
      <c r="AV64" s="256"/>
    </row>
    <row r="65" spans="1:48" ht="38.25" customHeight="1">
      <c r="A65" s="249"/>
      <c r="B65" s="250"/>
      <c r="C65" s="251"/>
      <c r="D65" s="106" t="s">
        <v>42</v>
      </c>
      <c r="E65" s="151">
        <f t="shared" si="27"/>
        <v>3097.4570000000003</v>
      </c>
      <c r="F65" s="151">
        <f>I65+L65+O65+R65+U65+X65+AA65+AD65+AG65+AM65+AP65+AS65</f>
        <v>202.37234</v>
      </c>
      <c r="G65" s="151">
        <f>F65/E65*100</f>
        <v>6.533499577233839</v>
      </c>
      <c r="H65" s="153">
        <f aca="true" t="shared" si="28" ref="H65:W66">H9+H14+H35+H50+H19+H24+H29</f>
        <v>0</v>
      </c>
      <c r="I65" s="153">
        <f t="shared" si="28"/>
        <v>0</v>
      </c>
      <c r="J65" s="153">
        <f t="shared" si="28"/>
        <v>0</v>
      </c>
      <c r="K65" s="153">
        <f t="shared" si="28"/>
        <v>0</v>
      </c>
      <c r="L65" s="153">
        <f t="shared" si="28"/>
        <v>0</v>
      </c>
      <c r="M65" s="153">
        <f t="shared" si="28"/>
        <v>0</v>
      </c>
      <c r="N65" s="153">
        <f t="shared" si="28"/>
        <v>0</v>
      </c>
      <c r="O65" s="153">
        <f t="shared" si="28"/>
        <v>0</v>
      </c>
      <c r="P65" s="153">
        <f t="shared" si="28"/>
        <v>0</v>
      </c>
      <c r="Q65" s="153">
        <f t="shared" si="28"/>
        <v>50.61</v>
      </c>
      <c r="R65" s="153">
        <f t="shared" si="28"/>
        <v>50.61234</v>
      </c>
      <c r="S65" s="153">
        <f>S9+S14+S35+S50+S19+S24+S29</f>
        <v>100.00462359217546</v>
      </c>
      <c r="T65" s="153">
        <f t="shared" si="28"/>
        <v>92.99</v>
      </c>
      <c r="U65" s="153">
        <f t="shared" si="28"/>
        <v>92.99</v>
      </c>
      <c r="V65" s="153">
        <f t="shared" si="28"/>
        <v>100</v>
      </c>
      <c r="W65" s="153">
        <f t="shared" si="28"/>
        <v>58.769999999999996</v>
      </c>
      <c r="X65" s="153">
        <f t="shared" si="26"/>
        <v>58.769999999999996</v>
      </c>
      <c r="Y65" s="153">
        <v>0</v>
      </c>
      <c r="Z65" s="153">
        <f>Z9+Z14+Z35+Z50+Z19+Z24+Z29</f>
        <v>48</v>
      </c>
      <c r="AA65" s="153">
        <f t="shared" si="26"/>
        <v>0</v>
      </c>
      <c r="AB65" s="153">
        <v>0</v>
      </c>
      <c r="AC65" s="153">
        <f>AC9+AC14+AC35+AC50+AC19+AC24+AC29+AC60</f>
        <v>92.017</v>
      </c>
      <c r="AD65" s="153">
        <f t="shared" si="26"/>
        <v>0</v>
      </c>
      <c r="AE65" s="153">
        <v>0</v>
      </c>
      <c r="AF65" s="153">
        <f>AF9+AF14+AF35+AF50+AF19+AF24+AF29+AF60</f>
        <v>2697.4</v>
      </c>
      <c r="AG65" s="153">
        <f t="shared" si="26"/>
        <v>0</v>
      </c>
      <c r="AH65" s="153">
        <v>0</v>
      </c>
      <c r="AI65" s="153">
        <f t="shared" si="26"/>
        <v>355.687</v>
      </c>
      <c r="AJ65" s="153">
        <f t="shared" si="26"/>
        <v>202.37234</v>
      </c>
      <c r="AK65" s="153">
        <f t="shared" si="26"/>
        <v>156.5159780700386</v>
      </c>
      <c r="AL65" s="153">
        <f>AL9+AL14+AL35+AL50+AL19+AL24+AL29+AL60</f>
        <v>24</v>
      </c>
      <c r="AM65" s="153">
        <f t="shared" si="26"/>
        <v>0</v>
      </c>
      <c r="AN65" s="153">
        <v>0</v>
      </c>
      <c r="AO65" s="153">
        <f t="shared" si="26"/>
        <v>33.67</v>
      </c>
      <c r="AP65" s="115">
        <f t="shared" si="26"/>
        <v>0</v>
      </c>
      <c r="AQ65" s="115">
        <f t="shared" si="26"/>
        <v>0</v>
      </c>
      <c r="AR65" s="115">
        <f t="shared" si="26"/>
        <v>0</v>
      </c>
      <c r="AS65" s="115">
        <f t="shared" si="26"/>
        <v>0</v>
      </c>
      <c r="AT65" s="115">
        <v>0</v>
      </c>
      <c r="AU65" s="253"/>
      <c r="AV65" s="256"/>
    </row>
    <row r="66" spans="1:48" ht="67.5" customHeight="1">
      <c r="A66" s="249"/>
      <c r="B66" s="250"/>
      <c r="C66" s="251"/>
      <c r="D66" s="106" t="s">
        <v>300</v>
      </c>
      <c r="E66" s="151">
        <f t="shared" si="27"/>
        <v>0</v>
      </c>
      <c r="F66" s="151">
        <f t="shared" si="27"/>
        <v>0</v>
      </c>
      <c r="G66" s="151">
        <f>J66+M66+P66+S66+V66+Y66+AB66+AE66+AH66+AN66+AQ66+AT66</f>
        <v>0</v>
      </c>
      <c r="H66" s="153">
        <f t="shared" si="28"/>
        <v>0</v>
      </c>
      <c r="I66" s="153">
        <f aca="true" t="shared" si="29" ref="I66:AT66">I10+I15+I20+I25+I30</f>
        <v>0</v>
      </c>
      <c r="J66" s="153">
        <f t="shared" si="29"/>
        <v>0</v>
      </c>
      <c r="K66" s="153">
        <f t="shared" si="29"/>
        <v>0</v>
      </c>
      <c r="L66" s="153">
        <f t="shared" si="29"/>
        <v>0</v>
      </c>
      <c r="M66" s="153">
        <f t="shared" si="29"/>
        <v>0</v>
      </c>
      <c r="N66" s="153">
        <f t="shared" si="29"/>
        <v>0</v>
      </c>
      <c r="O66" s="153">
        <f t="shared" si="29"/>
        <v>0</v>
      </c>
      <c r="P66" s="153">
        <f t="shared" si="29"/>
        <v>0</v>
      </c>
      <c r="Q66" s="153">
        <f t="shared" si="29"/>
        <v>0</v>
      </c>
      <c r="R66" s="153">
        <f t="shared" si="29"/>
        <v>0</v>
      </c>
      <c r="S66" s="153">
        <f t="shared" si="29"/>
        <v>0</v>
      </c>
      <c r="T66" s="153">
        <f t="shared" si="29"/>
        <v>0</v>
      </c>
      <c r="U66" s="153">
        <f t="shared" si="29"/>
        <v>0</v>
      </c>
      <c r="V66" s="153">
        <f t="shared" si="29"/>
        <v>0</v>
      </c>
      <c r="W66" s="153">
        <f t="shared" si="29"/>
        <v>0</v>
      </c>
      <c r="X66" s="153">
        <f t="shared" si="29"/>
        <v>0</v>
      </c>
      <c r="Y66" s="153">
        <f t="shared" si="29"/>
        <v>0</v>
      </c>
      <c r="Z66" s="153">
        <f t="shared" si="29"/>
        <v>0</v>
      </c>
      <c r="AA66" s="153">
        <f t="shared" si="29"/>
        <v>0</v>
      </c>
      <c r="AB66" s="153">
        <f t="shared" si="29"/>
        <v>0</v>
      </c>
      <c r="AC66" s="153">
        <f t="shared" si="29"/>
        <v>0</v>
      </c>
      <c r="AD66" s="153">
        <f t="shared" si="29"/>
        <v>0</v>
      </c>
      <c r="AE66" s="153">
        <f t="shared" si="29"/>
        <v>0</v>
      </c>
      <c r="AF66" s="153">
        <f t="shared" si="29"/>
        <v>0</v>
      </c>
      <c r="AG66" s="153">
        <f t="shared" si="29"/>
        <v>0</v>
      </c>
      <c r="AH66" s="153">
        <f t="shared" si="29"/>
        <v>0</v>
      </c>
      <c r="AI66" s="153">
        <f t="shared" si="29"/>
        <v>0</v>
      </c>
      <c r="AJ66" s="153">
        <f t="shared" si="29"/>
        <v>0</v>
      </c>
      <c r="AK66" s="153">
        <f t="shared" si="29"/>
        <v>0</v>
      </c>
      <c r="AL66" s="153">
        <f t="shared" si="29"/>
        <v>0</v>
      </c>
      <c r="AM66" s="153">
        <f t="shared" si="29"/>
        <v>0</v>
      </c>
      <c r="AN66" s="153">
        <f t="shared" si="29"/>
        <v>0</v>
      </c>
      <c r="AO66" s="153">
        <f t="shared" si="29"/>
        <v>0</v>
      </c>
      <c r="AP66" s="115">
        <f t="shared" si="29"/>
        <v>0</v>
      </c>
      <c r="AQ66" s="115">
        <f t="shared" si="29"/>
        <v>0</v>
      </c>
      <c r="AR66" s="115">
        <f t="shared" si="29"/>
        <v>0</v>
      </c>
      <c r="AS66" s="115">
        <f t="shared" si="29"/>
        <v>0</v>
      </c>
      <c r="AT66" s="115">
        <f t="shared" si="29"/>
        <v>0</v>
      </c>
      <c r="AU66" s="254"/>
      <c r="AV66" s="257"/>
    </row>
    <row r="67" spans="1:48" ht="35.25" customHeight="1">
      <c r="A67" s="110" t="s">
        <v>261</v>
      </c>
      <c r="B67" s="258" t="s">
        <v>263</v>
      </c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9"/>
      <c r="AG67" s="259"/>
      <c r="AH67" s="259"/>
      <c r="AI67" s="259"/>
      <c r="AJ67" s="259"/>
      <c r="AK67" s="259"/>
      <c r="AL67" s="259"/>
      <c r="AM67" s="259"/>
      <c r="AN67" s="259"/>
      <c r="AO67" s="259"/>
      <c r="AP67" s="259"/>
      <c r="AQ67" s="259"/>
      <c r="AR67" s="259"/>
      <c r="AS67" s="137"/>
      <c r="AT67" s="137"/>
      <c r="AU67" s="137"/>
      <c r="AV67" s="138"/>
    </row>
    <row r="68" spans="1:48" ht="110.25">
      <c r="A68" s="111" t="s">
        <v>262</v>
      </c>
      <c r="B68" s="155" t="s">
        <v>313</v>
      </c>
      <c r="C68" s="157" t="s">
        <v>338</v>
      </c>
      <c r="D68" s="106" t="s">
        <v>266</v>
      </c>
      <c r="E68" s="121" t="s">
        <v>265</v>
      </c>
      <c r="F68" s="121" t="s">
        <v>265</v>
      </c>
      <c r="G68" s="121" t="s">
        <v>265</v>
      </c>
      <c r="H68" s="121" t="s">
        <v>265</v>
      </c>
      <c r="I68" s="121" t="s">
        <v>265</v>
      </c>
      <c r="J68" s="121" t="s">
        <v>265</v>
      </c>
      <c r="K68" s="121" t="s">
        <v>265</v>
      </c>
      <c r="L68" s="121" t="s">
        <v>265</v>
      </c>
      <c r="M68" s="121" t="s">
        <v>265</v>
      </c>
      <c r="N68" s="121" t="s">
        <v>265</v>
      </c>
      <c r="O68" s="121" t="s">
        <v>265</v>
      </c>
      <c r="P68" s="121" t="s">
        <v>265</v>
      </c>
      <c r="Q68" s="115" t="s">
        <v>265</v>
      </c>
      <c r="R68" s="115" t="s">
        <v>265</v>
      </c>
      <c r="S68" s="115" t="s">
        <v>265</v>
      </c>
      <c r="T68" s="115" t="s">
        <v>265</v>
      </c>
      <c r="U68" s="115" t="s">
        <v>265</v>
      </c>
      <c r="V68" s="115" t="s">
        <v>265</v>
      </c>
      <c r="W68" s="115" t="s">
        <v>265</v>
      </c>
      <c r="X68" s="115" t="s">
        <v>265</v>
      </c>
      <c r="Y68" s="115" t="s">
        <v>265</v>
      </c>
      <c r="Z68" s="115" t="s">
        <v>265</v>
      </c>
      <c r="AA68" s="115" t="s">
        <v>265</v>
      </c>
      <c r="AB68" s="115" t="s">
        <v>265</v>
      </c>
      <c r="AC68" s="115" t="s">
        <v>265</v>
      </c>
      <c r="AD68" s="115" t="s">
        <v>265</v>
      </c>
      <c r="AE68" s="115" t="s">
        <v>265</v>
      </c>
      <c r="AF68" s="115" t="s">
        <v>265</v>
      </c>
      <c r="AG68" s="115" t="s">
        <v>265</v>
      </c>
      <c r="AH68" s="115" t="s">
        <v>265</v>
      </c>
      <c r="AI68" s="115" t="s">
        <v>265</v>
      </c>
      <c r="AJ68" s="115" t="s">
        <v>265</v>
      </c>
      <c r="AK68" s="115" t="s">
        <v>265</v>
      </c>
      <c r="AL68" s="115" t="s">
        <v>265</v>
      </c>
      <c r="AM68" s="115" t="s">
        <v>265</v>
      </c>
      <c r="AN68" s="115" t="s">
        <v>265</v>
      </c>
      <c r="AO68" s="115" t="s">
        <v>265</v>
      </c>
      <c r="AP68" s="115" t="s">
        <v>265</v>
      </c>
      <c r="AQ68" s="115" t="s">
        <v>265</v>
      </c>
      <c r="AR68" s="115" t="s">
        <v>265</v>
      </c>
      <c r="AS68" s="121" t="s">
        <v>265</v>
      </c>
      <c r="AT68" s="121" t="s">
        <v>265</v>
      </c>
      <c r="AU68" s="165" t="s">
        <v>352</v>
      </c>
      <c r="AV68" s="124"/>
    </row>
    <row r="69" spans="1:48" ht="177.75" customHeight="1">
      <c r="A69" s="111" t="s">
        <v>293</v>
      </c>
      <c r="B69" s="155" t="s">
        <v>314</v>
      </c>
      <c r="C69" s="125" t="s">
        <v>335</v>
      </c>
      <c r="D69" s="106" t="s">
        <v>266</v>
      </c>
      <c r="E69" s="121" t="s">
        <v>265</v>
      </c>
      <c r="F69" s="121" t="s">
        <v>265</v>
      </c>
      <c r="G69" s="121" t="s">
        <v>265</v>
      </c>
      <c r="H69" s="121" t="s">
        <v>265</v>
      </c>
      <c r="I69" s="121" t="s">
        <v>265</v>
      </c>
      <c r="J69" s="121" t="s">
        <v>265</v>
      </c>
      <c r="K69" s="121" t="s">
        <v>265</v>
      </c>
      <c r="L69" s="121" t="s">
        <v>265</v>
      </c>
      <c r="M69" s="121" t="s">
        <v>265</v>
      </c>
      <c r="N69" s="121" t="s">
        <v>265</v>
      </c>
      <c r="O69" s="121" t="s">
        <v>265</v>
      </c>
      <c r="P69" s="121" t="s">
        <v>265</v>
      </c>
      <c r="Q69" s="115" t="s">
        <v>265</v>
      </c>
      <c r="R69" s="115" t="s">
        <v>265</v>
      </c>
      <c r="S69" s="115" t="s">
        <v>265</v>
      </c>
      <c r="T69" s="115" t="s">
        <v>265</v>
      </c>
      <c r="U69" s="115" t="s">
        <v>265</v>
      </c>
      <c r="V69" s="115" t="s">
        <v>265</v>
      </c>
      <c r="W69" s="115" t="s">
        <v>265</v>
      </c>
      <c r="X69" s="115" t="s">
        <v>265</v>
      </c>
      <c r="Y69" s="115" t="s">
        <v>265</v>
      </c>
      <c r="Z69" s="115" t="s">
        <v>265</v>
      </c>
      <c r="AA69" s="115" t="s">
        <v>265</v>
      </c>
      <c r="AB69" s="115" t="s">
        <v>265</v>
      </c>
      <c r="AC69" s="115" t="s">
        <v>265</v>
      </c>
      <c r="AD69" s="115" t="s">
        <v>265</v>
      </c>
      <c r="AE69" s="115" t="s">
        <v>265</v>
      </c>
      <c r="AF69" s="115" t="s">
        <v>265</v>
      </c>
      <c r="AG69" s="115" t="s">
        <v>265</v>
      </c>
      <c r="AH69" s="115" t="s">
        <v>265</v>
      </c>
      <c r="AI69" s="115" t="s">
        <v>265</v>
      </c>
      <c r="AJ69" s="115" t="s">
        <v>265</v>
      </c>
      <c r="AK69" s="115" t="s">
        <v>265</v>
      </c>
      <c r="AL69" s="115" t="s">
        <v>265</v>
      </c>
      <c r="AM69" s="115" t="s">
        <v>265</v>
      </c>
      <c r="AN69" s="115" t="s">
        <v>265</v>
      </c>
      <c r="AO69" s="115" t="s">
        <v>265</v>
      </c>
      <c r="AP69" s="115" t="s">
        <v>265</v>
      </c>
      <c r="AQ69" s="115" t="s">
        <v>265</v>
      </c>
      <c r="AR69" s="115" t="s">
        <v>265</v>
      </c>
      <c r="AS69" s="121" t="s">
        <v>265</v>
      </c>
      <c r="AT69" s="121" t="s">
        <v>265</v>
      </c>
      <c r="AU69" s="166" t="s">
        <v>357</v>
      </c>
      <c r="AV69" s="124"/>
    </row>
    <row r="70" spans="1:48" ht="23.25" customHeight="1">
      <c r="A70" s="216" t="s">
        <v>294</v>
      </c>
      <c r="B70" s="260" t="s">
        <v>315</v>
      </c>
      <c r="C70" s="261" t="s">
        <v>335</v>
      </c>
      <c r="D70" s="104" t="s">
        <v>301</v>
      </c>
      <c r="E70" s="112">
        <f>SUM(E71:E74)</f>
        <v>0</v>
      </c>
      <c r="F70" s="112">
        <f>SUM(F71:F74)</f>
        <v>0</v>
      </c>
      <c r="G70" s="112">
        <f>SUM(G71:G74)</f>
        <v>0</v>
      </c>
      <c r="H70" s="112">
        <f>SUM(H71:H74)</f>
        <v>0</v>
      </c>
      <c r="I70" s="112">
        <f aca="true" t="shared" si="30" ref="I70:AT70">SUM(I71:I74)</f>
        <v>0</v>
      </c>
      <c r="J70" s="112">
        <f t="shared" si="30"/>
        <v>0</v>
      </c>
      <c r="K70" s="112">
        <f t="shared" si="30"/>
        <v>0</v>
      </c>
      <c r="L70" s="112">
        <f t="shared" si="30"/>
        <v>0</v>
      </c>
      <c r="M70" s="112">
        <f t="shared" si="30"/>
        <v>0</v>
      </c>
      <c r="N70" s="112">
        <f t="shared" si="30"/>
        <v>0</v>
      </c>
      <c r="O70" s="112">
        <f t="shared" si="30"/>
        <v>0</v>
      </c>
      <c r="P70" s="112">
        <f t="shared" si="30"/>
        <v>0</v>
      </c>
      <c r="Q70" s="112">
        <f t="shared" si="30"/>
        <v>0</v>
      </c>
      <c r="R70" s="112">
        <f t="shared" si="30"/>
        <v>0</v>
      </c>
      <c r="S70" s="112">
        <f t="shared" si="30"/>
        <v>0</v>
      </c>
      <c r="T70" s="112">
        <f t="shared" si="30"/>
        <v>0</v>
      </c>
      <c r="U70" s="112">
        <f t="shared" si="30"/>
        <v>0</v>
      </c>
      <c r="V70" s="112">
        <f t="shared" si="30"/>
        <v>0</v>
      </c>
      <c r="W70" s="112">
        <f t="shared" si="30"/>
        <v>0</v>
      </c>
      <c r="X70" s="112">
        <f t="shared" si="30"/>
        <v>0</v>
      </c>
      <c r="Y70" s="112">
        <f t="shared" si="30"/>
        <v>0</v>
      </c>
      <c r="Z70" s="112">
        <f t="shared" si="30"/>
        <v>0</v>
      </c>
      <c r="AA70" s="112">
        <f t="shared" si="30"/>
        <v>0</v>
      </c>
      <c r="AB70" s="112">
        <f t="shared" si="30"/>
        <v>0</v>
      </c>
      <c r="AC70" s="112">
        <f t="shared" si="30"/>
        <v>0</v>
      </c>
      <c r="AD70" s="112">
        <f t="shared" si="30"/>
        <v>0</v>
      </c>
      <c r="AE70" s="112">
        <f t="shared" si="30"/>
        <v>0</v>
      </c>
      <c r="AF70" s="112">
        <f t="shared" si="30"/>
        <v>0</v>
      </c>
      <c r="AG70" s="112">
        <f t="shared" si="30"/>
        <v>0</v>
      </c>
      <c r="AH70" s="112">
        <f t="shared" si="30"/>
        <v>0</v>
      </c>
      <c r="AI70" s="112">
        <f t="shared" si="30"/>
        <v>0</v>
      </c>
      <c r="AJ70" s="112">
        <f t="shared" si="30"/>
        <v>0</v>
      </c>
      <c r="AK70" s="112">
        <f t="shared" si="30"/>
        <v>0</v>
      </c>
      <c r="AL70" s="112">
        <f t="shared" si="30"/>
        <v>0</v>
      </c>
      <c r="AM70" s="112">
        <f t="shared" si="30"/>
        <v>0</v>
      </c>
      <c r="AN70" s="112">
        <f t="shared" si="30"/>
        <v>0</v>
      </c>
      <c r="AO70" s="112">
        <f t="shared" si="30"/>
        <v>0</v>
      </c>
      <c r="AP70" s="112">
        <f t="shared" si="30"/>
        <v>0</v>
      </c>
      <c r="AQ70" s="112">
        <f t="shared" si="30"/>
        <v>0</v>
      </c>
      <c r="AR70" s="112">
        <f t="shared" si="30"/>
        <v>0</v>
      </c>
      <c r="AS70" s="112">
        <f t="shared" si="30"/>
        <v>0</v>
      </c>
      <c r="AT70" s="112">
        <f t="shared" si="30"/>
        <v>0</v>
      </c>
      <c r="AU70" s="262" t="s">
        <v>356</v>
      </c>
      <c r="AV70" s="255"/>
    </row>
    <row r="71" spans="1:48" ht="61.5" customHeight="1">
      <c r="A71" s="216"/>
      <c r="B71" s="260"/>
      <c r="C71" s="261"/>
      <c r="D71" s="105" t="s">
        <v>37</v>
      </c>
      <c r="E71" s="113">
        <f aca="true" t="shared" si="31" ref="E71:G74">H71+K71+N71+Q71+T71+W71+Z71+AC71+AF71+AL71+AO71+AR71</f>
        <v>0</v>
      </c>
      <c r="F71" s="113">
        <f t="shared" si="31"/>
        <v>0</v>
      </c>
      <c r="G71" s="113">
        <f t="shared" si="31"/>
        <v>0</v>
      </c>
      <c r="H71" s="115">
        <v>0</v>
      </c>
      <c r="I71" s="115">
        <v>0</v>
      </c>
      <c r="J71" s="115">
        <v>0</v>
      </c>
      <c r="K71" s="115">
        <v>0</v>
      </c>
      <c r="L71" s="115">
        <v>0</v>
      </c>
      <c r="M71" s="115">
        <v>0</v>
      </c>
      <c r="N71" s="115">
        <v>0</v>
      </c>
      <c r="O71" s="115">
        <v>0</v>
      </c>
      <c r="P71" s="115">
        <v>0</v>
      </c>
      <c r="Q71" s="115">
        <v>0</v>
      </c>
      <c r="R71" s="115">
        <v>0</v>
      </c>
      <c r="S71" s="115">
        <v>0</v>
      </c>
      <c r="T71" s="115">
        <v>0</v>
      </c>
      <c r="U71" s="115">
        <v>0</v>
      </c>
      <c r="V71" s="115">
        <v>0</v>
      </c>
      <c r="W71" s="115">
        <v>0</v>
      </c>
      <c r="X71" s="115">
        <v>0</v>
      </c>
      <c r="Y71" s="115">
        <v>0</v>
      </c>
      <c r="Z71" s="115">
        <v>0</v>
      </c>
      <c r="AA71" s="115">
        <v>0</v>
      </c>
      <c r="AB71" s="115">
        <v>0</v>
      </c>
      <c r="AC71" s="115">
        <v>0</v>
      </c>
      <c r="AD71" s="115">
        <v>0</v>
      </c>
      <c r="AE71" s="115">
        <v>0</v>
      </c>
      <c r="AF71" s="115">
        <v>0</v>
      </c>
      <c r="AG71" s="115">
        <v>0</v>
      </c>
      <c r="AH71" s="115">
        <v>0</v>
      </c>
      <c r="AI71" s="115">
        <v>0</v>
      </c>
      <c r="AJ71" s="115">
        <v>0</v>
      </c>
      <c r="AK71" s="115">
        <v>0</v>
      </c>
      <c r="AL71" s="115">
        <v>0</v>
      </c>
      <c r="AM71" s="115">
        <v>0</v>
      </c>
      <c r="AN71" s="115">
        <v>0</v>
      </c>
      <c r="AO71" s="115">
        <v>0</v>
      </c>
      <c r="AP71" s="115">
        <v>0</v>
      </c>
      <c r="AQ71" s="115">
        <v>0</v>
      </c>
      <c r="AR71" s="115">
        <v>0</v>
      </c>
      <c r="AS71" s="115">
        <v>0</v>
      </c>
      <c r="AT71" s="115">
        <v>0</v>
      </c>
      <c r="AU71" s="263"/>
      <c r="AV71" s="256"/>
    </row>
    <row r="72" spans="1:48" ht="140.25" customHeight="1">
      <c r="A72" s="216"/>
      <c r="B72" s="260"/>
      <c r="C72" s="261"/>
      <c r="D72" s="106" t="s">
        <v>299</v>
      </c>
      <c r="E72" s="113">
        <f t="shared" si="31"/>
        <v>0</v>
      </c>
      <c r="F72" s="113">
        <f t="shared" si="31"/>
        <v>0</v>
      </c>
      <c r="G72" s="113">
        <f t="shared" si="31"/>
        <v>0</v>
      </c>
      <c r="H72" s="115">
        <v>0</v>
      </c>
      <c r="I72" s="115">
        <v>0</v>
      </c>
      <c r="J72" s="115">
        <v>0</v>
      </c>
      <c r="K72" s="115">
        <v>0</v>
      </c>
      <c r="L72" s="115">
        <v>0</v>
      </c>
      <c r="M72" s="115">
        <v>0</v>
      </c>
      <c r="N72" s="115">
        <v>0</v>
      </c>
      <c r="O72" s="115">
        <v>0</v>
      </c>
      <c r="P72" s="115">
        <v>0</v>
      </c>
      <c r="Q72" s="115">
        <v>0</v>
      </c>
      <c r="R72" s="115">
        <v>0</v>
      </c>
      <c r="S72" s="115">
        <v>0</v>
      </c>
      <c r="T72" s="115">
        <v>0</v>
      </c>
      <c r="U72" s="115">
        <v>0</v>
      </c>
      <c r="V72" s="115">
        <v>0</v>
      </c>
      <c r="W72" s="115">
        <v>0</v>
      </c>
      <c r="X72" s="115">
        <v>0</v>
      </c>
      <c r="Y72" s="115">
        <v>0</v>
      </c>
      <c r="Z72" s="115">
        <v>0</v>
      </c>
      <c r="AA72" s="115">
        <v>0</v>
      </c>
      <c r="AB72" s="115">
        <v>0</v>
      </c>
      <c r="AC72" s="115">
        <v>0</v>
      </c>
      <c r="AD72" s="115">
        <v>0</v>
      </c>
      <c r="AE72" s="115">
        <v>0</v>
      </c>
      <c r="AF72" s="115">
        <v>0</v>
      </c>
      <c r="AG72" s="115">
        <v>0</v>
      </c>
      <c r="AH72" s="115">
        <v>0</v>
      </c>
      <c r="AI72" s="115">
        <v>0</v>
      </c>
      <c r="AJ72" s="115">
        <v>0</v>
      </c>
      <c r="AK72" s="115">
        <v>0</v>
      </c>
      <c r="AL72" s="115">
        <v>0</v>
      </c>
      <c r="AM72" s="115">
        <v>0</v>
      </c>
      <c r="AN72" s="115">
        <v>0</v>
      </c>
      <c r="AO72" s="115">
        <v>0</v>
      </c>
      <c r="AP72" s="115">
        <v>0</v>
      </c>
      <c r="AQ72" s="115">
        <v>0</v>
      </c>
      <c r="AR72" s="115">
        <v>0</v>
      </c>
      <c r="AS72" s="115">
        <v>0</v>
      </c>
      <c r="AT72" s="115">
        <v>0</v>
      </c>
      <c r="AU72" s="263"/>
      <c r="AV72" s="256"/>
    </row>
    <row r="73" spans="1:48" ht="67.5" customHeight="1">
      <c r="A73" s="216"/>
      <c r="B73" s="260"/>
      <c r="C73" s="261"/>
      <c r="D73" s="106" t="s">
        <v>42</v>
      </c>
      <c r="E73" s="113">
        <f t="shared" si="31"/>
        <v>0</v>
      </c>
      <c r="F73" s="113">
        <f t="shared" si="31"/>
        <v>0</v>
      </c>
      <c r="G73" s="113">
        <f t="shared" si="31"/>
        <v>0</v>
      </c>
      <c r="H73" s="115">
        <v>0</v>
      </c>
      <c r="I73" s="115">
        <v>0</v>
      </c>
      <c r="J73" s="115">
        <v>0</v>
      </c>
      <c r="K73" s="115">
        <v>0</v>
      </c>
      <c r="L73" s="115">
        <v>0</v>
      </c>
      <c r="M73" s="115">
        <v>0</v>
      </c>
      <c r="N73" s="115">
        <v>0</v>
      </c>
      <c r="O73" s="115">
        <v>0</v>
      </c>
      <c r="P73" s="115">
        <v>0</v>
      </c>
      <c r="Q73" s="115">
        <v>0</v>
      </c>
      <c r="R73" s="115">
        <v>0</v>
      </c>
      <c r="S73" s="115">
        <v>0</v>
      </c>
      <c r="T73" s="115">
        <v>0</v>
      </c>
      <c r="U73" s="115">
        <v>0</v>
      </c>
      <c r="V73" s="115">
        <v>0</v>
      </c>
      <c r="W73" s="115">
        <v>0</v>
      </c>
      <c r="X73" s="115">
        <v>0</v>
      </c>
      <c r="Y73" s="115">
        <v>0</v>
      </c>
      <c r="Z73" s="115">
        <v>0</v>
      </c>
      <c r="AA73" s="115">
        <v>0</v>
      </c>
      <c r="AB73" s="115">
        <v>0</v>
      </c>
      <c r="AC73" s="115">
        <v>0</v>
      </c>
      <c r="AD73" s="115">
        <v>0</v>
      </c>
      <c r="AE73" s="115">
        <v>0</v>
      </c>
      <c r="AF73" s="115">
        <v>0</v>
      </c>
      <c r="AG73" s="115">
        <v>0</v>
      </c>
      <c r="AH73" s="115">
        <v>0</v>
      </c>
      <c r="AI73" s="115">
        <v>0</v>
      </c>
      <c r="AJ73" s="115">
        <v>0</v>
      </c>
      <c r="AK73" s="115">
        <v>0</v>
      </c>
      <c r="AL73" s="115">
        <v>0</v>
      </c>
      <c r="AM73" s="115">
        <v>0</v>
      </c>
      <c r="AN73" s="115">
        <v>0</v>
      </c>
      <c r="AO73" s="115">
        <v>0</v>
      </c>
      <c r="AP73" s="115">
        <v>0</v>
      </c>
      <c r="AQ73" s="115">
        <v>0</v>
      </c>
      <c r="AR73" s="115">
        <v>0</v>
      </c>
      <c r="AS73" s="115">
        <v>0</v>
      </c>
      <c r="AT73" s="115">
        <v>0</v>
      </c>
      <c r="AU73" s="263"/>
      <c r="AV73" s="256"/>
    </row>
    <row r="74" spans="1:48" ht="105.75" customHeight="1">
      <c r="A74" s="216"/>
      <c r="B74" s="260"/>
      <c r="C74" s="261"/>
      <c r="D74" s="106" t="s">
        <v>300</v>
      </c>
      <c r="E74" s="113">
        <f t="shared" si="31"/>
        <v>0</v>
      </c>
      <c r="F74" s="113">
        <f t="shared" si="31"/>
        <v>0</v>
      </c>
      <c r="G74" s="113">
        <f t="shared" si="31"/>
        <v>0</v>
      </c>
      <c r="H74" s="115">
        <v>0</v>
      </c>
      <c r="I74" s="115">
        <v>0</v>
      </c>
      <c r="J74" s="115">
        <v>0</v>
      </c>
      <c r="K74" s="115">
        <v>0</v>
      </c>
      <c r="L74" s="115">
        <v>0</v>
      </c>
      <c r="M74" s="115">
        <v>0</v>
      </c>
      <c r="N74" s="115">
        <v>0</v>
      </c>
      <c r="O74" s="115">
        <v>0</v>
      </c>
      <c r="P74" s="115">
        <v>0</v>
      </c>
      <c r="Q74" s="115">
        <v>0</v>
      </c>
      <c r="R74" s="115">
        <v>0</v>
      </c>
      <c r="S74" s="115">
        <v>0</v>
      </c>
      <c r="T74" s="115">
        <v>0</v>
      </c>
      <c r="U74" s="115">
        <v>0</v>
      </c>
      <c r="V74" s="115">
        <v>0</v>
      </c>
      <c r="W74" s="115">
        <v>0</v>
      </c>
      <c r="X74" s="115">
        <v>0</v>
      </c>
      <c r="Y74" s="115">
        <v>0</v>
      </c>
      <c r="Z74" s="115">
        <v>0</v>
      </c>
      <c r="AA74" s="115">
        <v>0</v>
      </c>
      <c r="AB74" s="115">
        <v>0</v>
      </c>
      <c r="AC74" s="115">
        <v>0</v>
      </c>
      <c r="AD74" s="115">
        <v>0</v>
      </c>
      <c r="AE74" s="115">
        <v>0</v>
      </c>
      <c r="AF74" s="115">
        <v>0</v>
      </c>
      <c r="AG74" s="115">
        <v>0</v>
      </c>
      <c r="AH74" s="115">
        <v>0</v>
      </c>
      <c r="AI74" s="115">
        <v>0</v>
      </c>
      <c r="AJ74" s="115">
        <v>0</v>
      </c>
      <c r="AK74" s="115">
        <v>0</v>
      </c>
      <c r="AL74" s="115">
        <v>0</v>
      </c>
      <c r="AM74" s="115">
        <v>0</v>
      </c>
      <c r="AN74" s="115">
        <v>0</v>
      </c>
      <c r="AO74" s="115">
        <v>0</v>
      </c>
      <c r="AP74" s="115">
        <v>0</v>
      </c>
      <c r="AQ74" s="115">
        <v>0</v>
      </c>
      <c r="AR74" s="115">
        <v>0</v>
      </c>
      <c r="AS74" s="115">
        <v>0</v>
      </c>
      <c r="AT74" s="115">
        <v>0</v>
      </c>
      <c r="AU74" s="264"/>
      <c r="AV74" s="257"/>
    </row>
    <row r="75" spans="1:48" ht="23.25" customHeight="1">
      <c r="A75" s="249" t="s">
        <v>269</v>
      </c>
      <c r="B75" s="250"/>
      <c r="C75" s="251"/>
      <c r="D75" s="139" t="s">
        <v>301</v>
      </c>
      <c r="E75" s="123">
        <f aca="true" t="shared" si="32" ref="E75:AT75">SUM(E76:E79)</f>
        <v>0</v>
      </c>
      <c r="F75" s="123">
        <f t="shared" si="32"/>
        <v>0</v>
      </c>
      <c r="G75" s="123">
        <f t="shared" si="32"/>
        <v>0</v>
      </c>
      <c r="H75" s="123">
        <f t="shared" si="32"/>
        <v>0</v>
      </c>
      <c r="I75" s="123">
        <f t="shared" si="32"/>
        <v>0</v>
      </c>
      <c r="J75" s="123">
        <f t="shared" si="32"/>
        <v>0</v>
      </c>
      <c r="K75" s="123">
        <f t="shared" si="32"/>
        <v>0</v>
      </c>
      <c r="L75" s="123">
        <f t="shared" si="32"/>
        <v>0</v>
      </c>
      <c r="M75" s="123">
        <f t="shared" si="32"/>
        <v>0</v>
      </c>
      <c r="N75" s="123">
        <f t="shared" si="32"/>
        <v>0</v>
      </c>
      <c r="O75" s="123">
        <f t="shared" si="32"/>
        <v>0</v>
      </c>
      <c r="P75" s="123">
        <f t="shared" si="32"/>
        <v>0</v>
      </c>
      <c r="Q75" s="143">
        <f t="shared" si="32"/>
        <v>0</v>
      </c>
      <c r="R75" s="143">
        <f t="shared" si="32"/>
        <v>0</v>
      </c>
      <c r="S75" s="143">
        <f t="shared" si="32"/>
        <v>0</v>
      </c>
      <c r="T75" s="143">
        <f t="shared" si="32"/>
        <v>0</v>
      </c>
      <c r="U75" s="143">
        <f t="shared" si="32"/>
        <v>0</v>
      </c>
      <c r="V75" s="143">
        <f t="shared" si="32"/>
        <v>0</v>
      </c>
      <c r="W75" s="143">
        <f t="shared" si="32"/>
        <v>0</v>
      </c>
      <c r="X75" s="143">
        <f t="shared" si="32"/>
        <v>0</v>
      </c>
      <c r="Y75" s="123">
        <f t="shared" si="32"/>
        <v>0</v>
      </c>
      <c r="Z75" s="123">
        <f t="shared" si="32"/>
        <v>0</v>
      </c>
      <c r="AA75" s="123">
        <f t="shared" si="32"/>
        <v>0</v>
      </c>
      <c r="AB75" s="123">
        <f t="shared" si="32"/>
        <v>0</v>
      </c>
      <c r="AC75" s="123">
        <f t="shared" si="32"/>
        <v>0</v>
      </c>
      <c r="AD75" s="123">
        <f t="shared" si="32"/>
        <v>0</v>
      </c>
      <c r="AE75" s="123">
        <f t="shared" si="32"/>
        <v>0</v>
      </c>
      <c r="AF75" s="123">
        <f t="shared" si="32"/>
        <v>0</v>
      </c>
      <c r="AG75" s="123">
        <f t="shared" si="32"/>
        <v>0</v>
      </c>
      <c r="AH75" s="123">
        <f t="shared" si="32"/>
        <v>0</v>
      </c>
      <c r="AI75" s="123">
        <f t="shared" si="32"/>
        <v>0</v>
      </c>
      <c r="AJ75" s="123">
        <f t="shared" si="32"/>
        <v>0</v>
      </c>
      <c r="AK75" s="123">
        <f t="shared" si="32"/>
        <v>0</v>
      </c>
      <c r="AL75" s="123">
        <f t="shared" si="32"/>
        <v>0</v>
      </c>
      <c r="AM75" s="123">
        <f t="shared" si="32"/>
        <v>0</v>
      </c>
      <c r="AN75" s="123">
        <f t="shared" si="32"/>
        <v>0</v>
      </c>
      <c r="AO75" s="123">
        <f t="shared" si="32"/>
        <v>0</v>
      </c>
      <c r="AP75" s="123">
        <f t="shared" si="32"/>
        <v>0</v>
      </c>
      <c r="AQ75" s="123">
        <f t="shared" si="32"/>
        <v>0</v>
      </c>
      <c r="AR75" s="123">
        <f t="shared" si="32"/>
        <v>0</v>
      </c>
      <c r="AS75" s="123">
        <f t="shared" si="32"/>
        <v>0</v>
      </c>
      <c r="AT75" s="123">
        <f t="shared" si="32"/>
        <v>0</v>
      </c>
      <c r="AU75" s="265"/>
      <c r="AV75" s="255"/>
    </row>
    <row r="76" spans="1:48" ht="33.75" customHeight="1">
      <c r="A76" s="249"/>
      <c r="B76" s="250"/>
      <c r="C76" s="251"/>
      <c r="D76" s="105" t="s">
        <v>37</v>
      </c>
      <c r="E76" s="113">
        <f aca="true" t="shared" si="33" ref="E76:G79">H76+K76+N76+Q76+T76+W76+Z76+AC76+AF76+AL76+AO76+AR76</f>
        <v>0</v>
      </c>
      <c r="F76" s="113">
        <f t="shared" si="33"/>
        <v>0</v>
      </c>
      <c r="G76" s="113">
        <f t="shared" si="33"/>
        <v>0</v>
      </c>
      <c r="H76" s="115">
        <f>H71</f>
        <v>0</v>
      </c>
      <c r="I76" s="115">
        <f aca="true" t="shared" si="34" ref="I76:AT79">I71</f>
        <v>0</v>
      </c>
      <c r="J76" s="115">
        <f t="shared" si="34"/>
        <v>0</v>
      </c>
      <c r="K76" s="115">
        <f t="shared" si="34"/>
        <v>0</v>
      </c>
      <c r="L76" s="115">
        <f t="shared" si="34"/>
        <v>0</v>
      </c>
      <c r="M76" s="115">
        <f t="shared" si="34"/>
        <v>0</v>
      </c>
      <c r="N76" s="115">
        <f t="shared" si="34"/>
        <v>0</v>
      </c>
      <c r="O76" s="115">
        <f t="shared" si="34"/>
        <v>0</v>
      </c>
      <c r="P76" s="115">
        <f t="shared" si="34"/>
        <v>0</v>
      </c>
      <c r="Q76" s="115">
        <f t="shared" si="34"/>
        <v>0</v>
      </c>
      <c r="R76" s="115">
        <f t="shared" si="34"/>
        <v>0</v>
      </c>
      <c r="S76" s="115">
        <f t="shared" si="34"/>
        <v>0</v>
      </c>
      <c r="T76" s="115">
        <f t="shared" si="34"/>
        <v>0</v>
      </c>
      <c r="U76" s="115">
        <f t="shared" si="34"/>
        <v>0</v>
      </c>
      <c r="V76" s="115">
        <f t="shared" si="34"/>
        <v>0</v>
      </c>
      <c r="W76" s="115">
        <f t="shared" si="34"/>
        <v>0</v>
      </c>
      <c r="X76" s="115">
        <f t="shared" si="34"/>
        <v>0</v>
      </c>
      <c r="Y76" s="115">
        <f t="shared" si="34"/>
        <v>0</v>
      </c>
      <c r="Z76" s="115">
        <f t="shared" si="34"/>
        <v>0</v>
      </c>
      <c r="AA76" s="115">
        <f t="shared" si="34"/>
        <v>0</v>
      </c>
      <c r="AB76" s="115">
        <f t="shared" si="34"/>
        <v>0</v>
      </c>
      <c r="AC76" s="115">
        <f t="shared" si="34"/>
        <v>0</v>
      </c>
      <c r="AD76" s="115">
        <f t="shared" si="34"/>
        <v>0</v>
      </c>
      <c r="AE76" s="115">
        <f t="shared" si="34"/>
        <v>0</v>
      </c>
      <c r="AF76" s="115">
        <f t="shared" si="34"/>
        <v>0</v>
      </c>
      <c r="AG76" s="115">
        <f t="shared" si="34"/>
        <v>0</v>
      </c>
      <c r="AH76" s="115">
        <f t="shared" si="34"/>
        <v>0</v>
      </c>
      <c r="AI76" s="115">
        <f t="shared" si="34"/>
        <v>0</v>
      </c>
      <c r="AJ76" s="115">
        <f t="shared" si="34"/>
        <v>0</v>
      </c>
      <c r="AK76" s="115">
        <f t="shared" si="34"/>
        <v>0</v>
      </c>
      <c r="AL76" s="115">
        <f t="shared" si="34"/>
        <v>0</v>
      </c>
      <c r="AM76" s="115">
        <f t="shared" si="34"/>
        <v>0</v>
      </c>
      <c r="AN76" s="115">
        <f t="shared" si="34"/>
        <v>0</v>
      </c>
      <c r="AO76" s="115">
        <f t="shared" si="34"/>
        <v>0</v>
      </c>
      <c r="AP76" s="115">
        <f t="shared" si="34"/>
        <v>0</v>
      </c>
      <c r="AQ76" s="115">
        <f t="shared" si="34"/>
        <v>0</v>
      </c>
      <c r="AR76" s="115">
        <f t="shared" si="34"/>
        <v>0</v>
      </c>
      <c r="AS76" s="115">
        <f t="shared" si="34"/>
        <v>0</v>
      </c>
      <c r="AT76" s="115">
        <f t="shared" si="34"/>
        <v>0</v>
      </c>
      <c r="AU76" s="266"/>
      <c r="AV76" s="256"/>
    </row>
    <row r="77" spans="1:48" ht="117" customHeight="1">
      <c r="A77" s="249"/>
      <c r="B77" s="250"/>
      <c r="C77" s="251"/>
      <c r="D77" s="106" t="s">
        <v>299</v>
      </c>
      <c r="E77" s="113">
        <f t="shared" si="33"/>
        <v>0</v>
      </c>
      <c r="F77" s="113">
        <f t="shared" si="33"/>
        <v>0</v>
      </c>
      <c r="G77" s="113">
        <f t="shared" si="33"/>
        <v>0</v>
      </c>
      <c r="H77" s="115">
        <f>H72</f>
        <v>0</v>
      </c>
      <c r="I77" s="115">
        <f t="shared" si="34"/>
        <v>0</v>
      </c>
      <c r="J77" s="115">
        <f t="shared" si="34"/>
        <v>0</v>
      </c>
      <c r="K77" s="115">
        <f t="shared" si="34"/>
        <v>0</v>
      </c>
      <c r="L77" s="115">
        <f t="shared" si="34"/>
        <v>0</v>
      </c>
      <c r="M77" s="115">
        <f t="shared" si="34"/>
        <v>0</v>
      </c>
      <c r="N77" s="115">
        <f t="shared" si="34"/>
        <v>0</v>
      </c>
      <c r="O77" s="115">
        <f t="shared" si="34"/>
        <v>0</v>
      </c>
      <c r="P77" s="115">
        <f t="shared" si="34"/>
        <v>0</v>
      </c>
      <c r="Q77" s="115">
        <f t="shared" si="34"/>
        <v>0</v>
      </c>
      <c r="R77" s="115">
        <f t="shared" si="34"/>
        <v>0</v>
      </c>
      <c r="S77" s="115">
        <f t="shared" si="34"/>
        <v>0</v>
      </c>
      <c r="T77" s="115">
        <f t="shared" si="34"/>
        <v>0</v>
      </c>
      <c r="U77" s="115">
        <f t="shared" si="34"/>
        <v>0</v>
      </c>
      <c r="V77" s="115">
        <f t="shared" si="34"/>
        <v>0</v>
      </c>
      <c r="W77" s="115">
        <f t="shared" si="34"/>
        <v>0</v>
      </c>
      <c r="X77" s="115">
        <f t="shared" si="34"/>
        <v>0</v>
      </c>
      <c r="Y77" s="115">
        <f t="shared" si="34"/>
        <v>0</v>
      </c>
      <c r="Z77" s="115">
        <f t="shared" si="34"/>
        <v>0</v>
      </c>
      <c r="AA77" s="115">
        <f t="shared" si="34"/>
        <v>0</v>
      </c>
      <c r="AB77" s="115">
        <f t="shared" si="34"/>
        <v>0</v>
      </c>
      <c r="AC77" s="115">
        <f t="shared" si="34"/>
        <v>0</v>
      </c>
      <c r="AD77" s="115">
        <f t="shared" si="34"/>
        <v>0</v>
      </c>
      <c r="AE77" s="115">
        <f t="shared" si="34"/>
        <v>0</v>
      </c>
      <c r="AF77" s="115">
        <f t="shared" si="34"/>
        <v>0</v>
      </c>
      <c r="AG77" s="115">
        <f t="shared" si="34"/>
        <v>0</v>
      </c>
      <c r="AH77" s="115">
        <f t="shared" si="34"/>
        <v>0</v>
      </c>
      <c r="AI77" s="115">
        <f t="shared" si="34"/>
        <v>0</v>
      </c>
      <c r="AJ77" s="115">
        <f t="shared" si="34"/>
        <v>0</v>
      </c>
      <c r="AK77" s="115">
        <f t="shared" si="34"/>
        <v>0</v>
      </c>
      <c r="AL77" s="115">
        <f t="shared" si="34"/>
        <v>0</v>
      </c>
      <c r="AM77" s="115">
        <f t="shared" si="34"/>
        <v>0</v>
      </c>
      <c r="AN77" s="115">
        <f t="shared" si="34"/>
        <v>0</v>
      </c>
      <c r="AO77" s="115">
        <f t="shared" si="34"/>
        <v>0</v>
      </c>
      <c r="AP77" s="115">
        <f t="shared" si="34"/>
        <v>0</v>
      </c>
      <c r="AQ77" s="115">
        <f t="shared" si="34"/>
        <v>0</v>
      </c>
      <c r="AR77" s="115">
        <f t="shared" si="34"/>
        <v>0</v>
      </c>
      <c r="AS77" s="115">
        <f t="shared" si="34"/>
        <v>0</v>
      </c>
      <c r="AT77" s="115">
        <f t="shared" si="34"/>
        <v>0</v>
      </c>
      <c r="AU77" s="266"/>
      <c r="AV77" s="256"/>
    </row>
    <row r="78" spans="1:48" ht="64.5" customHeight="1">
      <c r="A78" s="249"/>
      <c r="B78" s="250"/>
      <c r="C78" s="251"/>
      <c r="D78" s="106" t="s">
        <v>42</v>
      </c>
      <c r="E78" s="113">
        <f t="shared" si="33"/>
        <v>0</v>
      </c>
      <c r="F78" s="113">
        <f t="shared" si="33"/>
        <v>0</v>
      </c>
      <c r="G78" s="113">
        <f t="shared" si="33"/>
        <v>0</v>
      </c>
      <c r="H78" s="115">
        <f>H73</f>
        <v>0</v>
      </c>
      <c r="I78" s="115">
        <f t="shared" si="34"/>
        <v>0</v>
      </c>
      <c r="J78" s="115">
        <f t="shared" si="34"/>
        <v>0</v>
      </c>
      <c r="K78" s="115">
        <f t="shared" si="34"/>
        <v>0</v>
      </c>
      <c r="L78" s="115">
        <f t="shared" si="34"/>
        <v>0</v>
      </c>
      <c r="M78" s="115">
        <f t="shared" si="34"/>
        <v>0</v>
      </c>
      <c r="N78" s="115">
        <f t="shared" si="34"/>
        <v>0</v>
      </c>
      <c r="O78" s="115">
        <f t="shared" si="34"/>
        <v>0</v>
      </c>
      <c r="P78" s="115">
        <f t="shared" si="34"/>
        <v>0</v>
      </c>
      <c r="Q78" s="115">
        <f t="shared" si="34"/>
        <v>0</v>
      </c>
      <c r="R78" s="115">
        <f t="shared" si="34"/>
        <v>0</v>
      </c>
      <c r="S78" s="115">
        <f t="shared" si="34"/>
        <v>0</v>
      </c>
      <c r="T78" s="115">
        <f t="shared" si="34"/>
        <v>0</v>
      </c>
      <c r="U78" s="115">
        <f t="shared" si="34"/>
        <v>0</v>
      </c>
      <c r="V78" s="115">
        <f t="shared" si="34"/>
        <v>0</v>
      </c>
      <c r="W78" s="115">
        <f t="shared" si="34"/>
        <v>0</v>
      </c>
      <c r="X78" s="115">
        <f t="shared" si="34"/>
        <v>0</v>
      </c>
      <c r="Y78" s="115">
        <f t="shared" si="34"/>
        <v>0</v>
      </c>
      <c r="Z78" s="115">
        <f t="shared" si="34"/>
        <v>0</v>
      </c>
      <c r="AA78" s="115">
        <f t="shared" si="34"/>
        <v>0</v>
      </c>
      <c r="AB78" s="115">
        <f t="shared" si="34"/>
        <v>0</v>
      </c>
      <c r="AC78" s="115">
        <f t="shared" si="34"/>
        <v>0</v>
      </c>
      <c r="AD78" s="115">
        <f t="shared" si="34"/>
        <v>0</v>
      </c>
      <c r="AE78" s="115">
        <f t="shared" si="34"/>
        <v>0</v>
      </c>
      <c r="AF78" s="115">
        <f t="shared" si="34"/>
        <v>0</v>
      </c>
      <c r="AG78" s="115">
        <f t="shared" si="34"/>
        <v>0</v>
      </c>
      <c r="AH78" s="115">
        <f t="shared" si="34"/>
        <v>0</v>
      </c>
      <c r="AI78" s="115">
        <f t="shared" si="34"/>
        <v>0</v>
      </c>
      <c r="AJ78" s="115">
        <f t="shared" si="34"/>
        <v>0</v>
      </c>
      <c r="AK78" s="115">
        <f t="shared" si="34"/>
        <v>0</v>
      </c>
      <c r="AL78" s="115">
        <f t="shared" si="34"/>
        <v>0</v>
      </c>
      <c r="AM78" s="115">
        <f t="shared" si="34"/>
        <v>0</v>
      </c>
      <c r="AN78" s="115">
        <f t="shared" si="34"/>
        <v>0</v>
      </c>
      <c r="AO78" s="115">
        <f t="shared" si="34"/>
        <v>0</v>
      </c>
      <c r="AP78" s="115">
        <f t="shared" si="34"/>
        <v>0</v>
      </c>
      <c r="AQ78" s="115">
        <f t="shared" si="34"/>
        <v>0</v>
      </c>
      <c r="AR78" s="115">
        <f t="shared" si="34"/>
        <v>0</v>
      </c>
      <c r="AS78" s="115">
        <f t="shared" si="34"/>
        <v>0</v>
      </c>
      <c r="AT78" s="115">
        <f t="shared" si="34"/>
        <v>0</v>
      </c>
      <c r="AU78" s="266"/>
      <c r="AV78" s="256"/>
    </row>
    <row r="79" spans="1:48" ht="64.5" customHeight="1">
      <c r="A79" s="249"/>
      <c r="B79" s="250"/>
      <c r="C79" s="251"/>
      <c r="D79" s="106" t="s">
        <v>300</v>
      </c>
      <c r="E79" s="113">
        <f t="shared" si="33"/>
        <v>0</v>
      </c>
      <c r="F79" s="113">
        <f t="shared" si="33"/>
        <v>0</v>
      </c>
      <c r="G79" s="113">
        <f t="shared" si="33"/>
        <v>0</v>
      </c>
      <c r="H79" s="115">
        <f>H74</f>
        <v>0</v>
      </c>
      <c r="I79" s="115">
        <f t="shared" si="34"/>
        <v>0</v>
      </c>
      <c r="J79" s="115">
        <f t="shared" si="34"/>
        <v>0</v>
      </c>
      <c r="K79" s="115">
        <f t="shared" si="34"/>
        <v>0</v>
      </c>
      <c r="L79" s="115">
        <f t="shared" si="34"/>
        <v>0</v>
      </c>
      <c r="M79" s="115">
        <f t="shared" si="34"/>
        <v>0</v>
      </c>
      <c r="N79" s="115">
        <f t="shared" si="34"/>
        <v>0</v>
      </c>
      <c r="O79" s="115">
        <f t="shared" si="34"/>
        <v>0</v>
      </c>
      <c r="P79" s="115">
        <f t="shared" si="34"/>
        <v>0</v>
      </c>
      <c r="Q79" s="115">
        <f t="shared" si="34"/>
        <v>0</v>
      </c>
      <c r="R79" s="115">
        <f t="shared" si="34"/>
        <v>0</v>
      </c>
      <c r="S79" s="115">
        <f t="shared" si="34"/>
        <v>0</v>
      </c>
      <c r="T79" s="115">
        <f t="shared" si="34"/>
        <v>0</v>
      </c>
      <c r="U79" s="115">
        <f t="shared" si="34"/>
        <v>0</v>
      </c>
      <c r="V79" s="115">
        <f t="shared" si="34"/>
        <v>0</v>
      </c>
      <c r="W79" s="115">
        <f t="shared" si="34"/>
        <v>0</v>
      </c>
      <c r="X79" s="115">
        <f t="shared" si="34"/>
        <v>0</v>
      </c>
      <c r="Y79" s="115">
        <f t="shared" si="34"/>
        <v>0</v>
      </c>
      <c r="Z79" s="115">
        <f t="shared" si="34"/>
        <v>0</v>
      </c>
      <c r="AA79" s="115">
        <f t="shared" si="34"/>
        <v>0</v>
      </c>
      <c r="AB79" s="115">
        <f t="shared" si="34"/>
        <v>0</v>
      </c>
      <c r="AC79" s="115">
        <f t="shared" si="34"/>
        <v>0</v>
      </c>
      <c r="AD79" s="115">
        <f t="shared" si="34"/>
        <v>0</v>
      </c>
      <c r="AE79" s="115">
        <f t="shared" si="34"/>
        <v>0</v>
      </c>
      <c r="AF79" s="115">
        <f t="shared" si="34"/>
        <v>0</v>
      </c>
      <c r="AG79" s="115">
        <f t="shared" si="34"/>
        <v>0</v>
      </c>
      <c r="AH79" s="115">
        <f t="shared" si="34"/>
        <v>0</v>
      </c>
      <c r="AI79" s="115">
        <f t="shared" si="34"/>
        <v>0</v>
      </c>
      <c r="AJ79" s="115">
        <f t="shared" si="34"/>
        <v>0</v>
      </c>
      <c r="AK79" s="115">
        <f t="shared" si="34"/>
        <v>0</v>
      </c>
      <c r="AL79" s="115">
        <f t="shared" si="34"/>
        <v>0</v>
      </c>
      <c r="AM79" s="115">
        <f t="shared" si="34"/>
        <v>0</v>
      </c>
      <c r="AN79" s="115">
        <f t="shared" si="34"/>
        <v>0</v>
      </c>
      <c r="AO79" s="115">
        <f t="shared" si="34"/>
        <v>0</v>
      </c>
      <c r="AP79" s="115">
        <f t="shared" si="34"/>
        <v>0</v>
      </c>
      <c r="AQ79" s="115">
        <f t="shared" si="34"/>
        <v>0</v>
      </c>
      <c r="AR79" s="115">
        <f t="shared" si="34"/>
        <v>0</v>
      </c>
      <c r="AS79" s="115">
        <f t="shared" si="34"/>
        <v>0</v>
      </c>
      <c r="AT79" s="115">
        <f t="shared" si="34"/>
        <v>0</v>
      </c>
      <c r="AU79" s="267"/>
      <c r="AV79" s="257"/>
    </row>
    <row r="80" spans="1:48" ht="28.5" customHeight="1">
      <c r="A80" s="110" t="s">
        <v>270</v>
      </c>
      <c r="B80" s="258" t="s">
        <v>272</v>
      </c>
      <c r="C80" s="259"/>
      <c r="D80" s="259"/>
      <c r="E80" s="259"/>
      <c r="F80" s="259"/>
      <c r="G80" s="259"/>
      <c r="H80" s="259"/>
      <c r="I80" s="259"/>
      <c r="J80" s="259"/>
      <c r="K80" s="259"/>
      <c r="L80" s="259"/>
      <c r="M80" s="259"/>
      <c r="N80" s="259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137"/>
      <c r="AT80" s="137"/>
      <c r="AU80" s="137"/>
      <c r="AV80" s="138"/>
    </row>
    <row r="81" spans="1:48" ht="24" customHeight="1">
      <c r="A81" s="268" t="s">
        <v>271</v>
      </c>
      <c r="B81" s="271" t="s">
        <v>316</v>
      </c>
      <c r="C81" s="274" t="s">
        <v>335</v>
      </c>
      <c r="D81" s="104" t="s">
        <v>301</v>
      </c>
      <c r="E81" s="112">
        <f>SUM(E82:E85)</f>
        <v>40</v>
      </c>
      <c r="F81" s="112">
        <f aca="true" t="shared" si="35" ref="F81:AT81">SUM(F82:F85)</f>
        <v>40</v>
      </c>
      <c r="G81" s="112">
        <f t="shared" si="35"/>
        <v>100</v>
      </c>
      <c r="H81" s="112">
        <f t="shared" si="35"/>
        <v>0</v>
      </c>
      <c r="I81" s="112">
        <f t="shared" si="35"/>
        <v>0</v>
      </c>
      <c r="J81" s="112">
        <f t="shared" si="35"/>
        <v>0</v>
      </c>
      <c r="K81" s="112">
        <f t="shared" si="35"/>
        <v>0</v>
      </c>
      <c r="L81" s="112">
        <f t="shared" si="35"/>
        <v>0</v>
      </c>
      <c r="M81" s="112">
        <f t="shared" si="35"/>
        <v>0</v>
      </c>
      <c r="N81" s="112">
        <f t="shared" si="35"/>
        <v>40</v>
      </c>
      <c r="O81" s="112">
        <f t="shared" si="35"/>
        <v>0</v>
      </c>
      <c r="P81" s="112">
        <f t="shared" si="35"/>
        <v>0</v>
      </c>
      <c r="Q81" s="112">
        <f t="shared" si="35"/>
        <v>0</v>
      </c>
      <c r="R81" s="112">
        <f t="shared" si="35"/>
        <v>40</v>
      </c>
      <c r="S81" s="112">
        <f t="shared" si="35"/>
        <v>0</v>
      </c>
      <c r="T81" s="112">
        <f t="shared" si="35"/>
        <v>0</v>
      </c>
      <c r="U81" s="112">
        <f t="shared" si="35"/>
        <v>0</v>
      </c>
      <c r="V81" s="112">
        <f t="shared" si="35"/>
        <v>0</v>
      </c>
      <c r="W81" s="112">
        <f t="shared" si="35"/>
        <v>0</v>
      </c>
      <c r="X81" s="112">
        <f t="shared" si="35"/>
        <v>0</v>
      </c>
      <c r="Y81" s="112">
        <f t="shared" si="35"/>
        <v>0</v>
      </c>
      <c r="Z81" s="112">
        <f t="shared" si="35"/>
        <v>0</v>
      </c>
      <c r="AA81" s="112">
        <f t="shared" si="35"/>
        <v>0</v>
      </c>
      <c r="AB81" s="112">
        <f t="shared" si="35"/>
        <v>0</v>
      </c>
      <c r="AC81" s="112">
        <f t="shared" si="35"/>
        <v>0</v>
      </c>
      <c r="AD81" s="112">
        <f t="shared" si="35"/>
        <v>0</v>
      </c>
      <c r="AE81" s="112">
        <f t="shared" si="35"/>
        <v>0</v>
      </c>
      <c r="AF81" s="112">
        <f>AF84</f>
        <v>0</v>
      </c>
      <c r="AG81" s="112">
        <f t="shared" si="35"/>
        <v>0</v>
      </c>
      <c r="AH81" s="112">
        <f t="shared" si="35"/>
        <v>0</v>
      </c>
      <c r="AI81" s="112">
        <f t="shared" si="35"/>
        <v>0</v>
      </c>
      <c r="AJ81" s="112">
        <f t="shared" si="35"/>
        <v>0</v>
      </c>
      <c r="AK81" s="112">
        <f t="shared" si="35"/>
        <v>0</v>
      </c>
      <c r="AL81" s="112">
        <f t="shared" si="35"/>
        <v>0</v>
      </c>
      <c r="AM81" s="112">
        <f t="shared" si="35"/>
        <v>0</v>
      </c>
      <c r="AN81" s="112">
        <f t="shared" si="35"/>
        <v>0</v>
      </c>
      <c r="AO81" s="112">
        <f t="shared" si="35"/>
        <v>0</v>
      </c>
      <c r="AP81" s="112">
        <f t="shared" si="35"/>
        <v>0</v>
      </c>
      <c r="AQ81" s="112">
        <f t="shared" si="35"/>
        <v>0</v>
      </c>
      <c r="AR81" s="112">
        <f t="shared" si="35"/>
        <v>0</v>
      </c>
      <c r="AS81" s="112">
        <f t="shared" si="35"/>
        <v>0</v>
      </c>
      <c r="AT81" s="112">
        <f t="shared" si="35"/>
        <v>0</v>
      </c>
      <c r="AU81" s="277" t="s">
        <v>344</v>
      </c>
      <c r="AV81" s="243"/>
    </row>
    <row r="82" spans="1:48" ht="33" customHeight="1">
      <c r="A82" s="269"/>
      <c r="B82" s="272"/>
      <c r="C82" s="275"/>
      <c r="D82" s="105" t="s">
        <v>37</v>
      </c>
      <c r="E82" s="113">
        <f aca="true" t="shared" si="36" ref="E82:G85">H82+K82+N82+Q82+T82+W82+Z82+AC82+AF82+AL82+AO82+AR82</f>
        <v>0</v>
      </c>
      <c r="F82" s="113">
        <f t="shared" si="36"/>
        <v>0</v>
      </c>
      <c r="G82" s="113">
        <f t="shared" si="36"/>
        <v>0</v>
      </c>
      <c r="H82" s="115">
        <v>0</v>
      </c>
      <c r="I82" s="115">
        <v>0</v>
      </c>
      <c r="J82" s="115">
        <v>0</v>
      </c>
      <c r="K82" s="115">
        <v>0</v>
      </c>
      <c r="L82" s="115">
        <v>0</v>
      </c>
      <c r="M82" s="115">
        <v>0</v>
      </c>
      <c r="N82" s="115">
        <v>0</v>
      </c>
      <c r="O82" s="115">
        <v>0</v>
      </c>
      <c r="P82" s="115">
        <v>0</v>
      </c>
      <c r="Q82" s="115">
        <v>0</v>
      </c>
      <c r="R82" s="115">
        <v>0</v>
      </c>
      <c r="S82" s="115">
        <v>0</v>
      </c>
      <c r="T82" s="115">
        <v>0</v>
      </c>
      <c r="U82" s="115">
        <v>0</v>
      </c>
      <c r="V82" s="115">
        <v>0</v>
      </c>
      <c r="W82" s="115">
        <v>0</v>
      </c>
      <c r="X82" s="115">
        <v>0</v>
      </c>
      <c r="Y82" s="115">
        <v>0</v>
      </c>
      <c r="Z82" s="115">
        <v>0</v>
      </c>
      <c r="AA82" s="115">
        <v>0</v>
      </c>
      <c r="AB82" s="115">
        <v>0</v>
      </c>
      <c r="AC82" s="115">
        <v>0</v>
      </c>
      <c r="AD82" s="115">
        <v>0</v>
      </c>
      <c r="AE82" s="115">
        <v>0</v>
      </c>
      <c r="AF82" s="115">
        <v>0</v>
      </c>
      <c r="AG82" s="115">
        <v>0</v>
      </c>
      <c r="AH82" s="115">
        <v>0</v>
      </c>
      <c r="AI82" s="115">
        <v>0</v>
      </c>
      <c r="AJ82" s="115">
        <v>0</v>
      </c>
      <c r="AK82" s="115">
        <v>0</v>
      </c>
      <c r="AL82" s="115">
        <v>0</v>
      </c>
      <c r="AM82" s="115">
        <v>0</v>
      </c>
      <c r="AN82" s="115">
        <v>0</v>
      </c>
      <c r="AO82" s="115">
        <v>0</v>
      </c>
      <c r="AP82" s="115">
        <v>0</v>
      </c>
      <c r="AQ82" s="115">
        <v>0</v>
      </c>
      <c r="AR82" s="115">
        <v>0</v>
      </c>
      <c r="AS82" s="115">
        <v>0</v>
      </c>
      <c r="AT82" s="115">
        <v>0</v>
      </c>
      <c r="AU82" s="278"/>
      <c r="AV82" s="244"/>
    </row>
    <row r="83" spans="1:48" ht="83.25" customHeight="1">
      <c r="A83" s="269"/>
      <c r="B83" s="272"/>
      <c r="C83" s="275"/>
      <c r="D83" s="106" t="s">
        <v>299</v>
      </c>
      <c r="E83" s="113">
        <f t="shared" si="36"/>
        <v>0</v>
      </c>
      <c r="F83" s="113">
        <f t="shared" si="36"/>
        <v>0</v>
      </c>
      <c r="G83" s="113">
        <f t="shared" si="36"/>
        <v>0</v>
      </c>
      <c r="H83" s="115">
        <v>0</v>
      </c>
      <c r="I83" s="115">
        <v>0</v>
      </c>
      <c r="J83" s="115">
        <v>0</v>
      </c>
      <c r="K83" s="115">
        <v>0</v>
      </c>
      <c r="L83" s="115">
        <v>0</v>
      </c>
      <c r="M83" s="115">
        <v>0</v>
      </c>
      <c r="N83" s="115">
        <v>0</v>
      </c>
      <c r="O83" s="115">
        <v>0</v>
      </c>
      <c r="P83" s="115">
        <v>0</v>
      </c>
      <c r="Q83" s="115">
        <v>0</v>
      </c>
      <c r="R83" s="115">
        <v>0</v>
      </c>
      <c r="S83" s="115">
        <v>0</v>
      </c>
      <c r="T83" s="115">
        <v>0</v>
      </c>
      <c r="U83" s="115">
        <v>0</v>
      </c>
      <c r="V83" s="115">
        <v>0</v>
      </c>
      <c r="W83" s="115">
        <v>0</v>
      </c>
      <c r="X83" s="115">
        <v>0</v>
      </c>
      <c r="Y83" s="115">
        <v>0</v>
      </c>
      <c r="Z83" s="115">
        <v>0</v>
      </c>
      <c r="AA83" s="115">
        <v>0</v>
      </c>
      <c r="AB83" s="115">
        <v>0</v>
      </c>
      <c r="AC83" s="115">
        <v>0</v>
      </c>
      <c r="AD83" s="115">
        <v>0</v>
      </c>
      <c r="AE83" s="115">
        <v>0</v>
      </c>
      <c r="AF83" s="115">
        <v>0</v>
      </c>
      <c r="AG83" s="115">
        <v>0</v>
      </c>
      <c r="AH83" s="115">
        <v>0</v>
      </c>
      <c r="AI83" s="115">
        <v>0</v>
      </c>
      <c r="AJ83" s="115">
        <v>0</v>
      </c>
      <c r="AK83" s="115">
        <v>0</v>
      </c>
      <c r="AL83" s="115">
        <v>0</v>
      </c>
      <c r="AM83" s="115">
        <v>0</v>
      </c>
      <c r="AN83" s="115">
        <v>0</v>
      </c>
      <c r="AO83" s="115">
        <v>0</v>
      </c>
      <c r="AP83" s="115">
        <v>0</v>
      </c>
      <c r="AQ83" s="115">
        <v>0</v>
      </c>
      <c r="AR83" s="115">
        <v>0</v>
      </c>
      <c r="AS83" s="115">
        <v>0</v>
      </c>
      <c r="AT83" s="115">
        <v>0</v>
      </c>
      <c r="AU83" s="278"/>
      <c r="AV83" s="244"/>
    </row>
    <row r="84" spans="1:48" ht="46.5" customHeight="1">
      <c r="A84" s="269"/>
      <c r="B84" s="272"/>
      <c r="C84" s="275"/>
      <c r="D84" s="106" t="s">
        <v>42</v>
      </c>
      <c r="E84" s="113">
        <f t="shared" si="36"/>
        <v>40</v>
      </c>
      <c r="F84" s="113">
        <f>R84</f>
        <v>40</v>
      </c>
      <c r="G84" s="113">
        <f>F84/E84*100</f>
        <v>100</v>
      </c>
      <c r="H84" s="115">
        <v>0</v>
      </c>
      <c r="I84" s="115">
        <v>0</v>
      </c>
      <c r="J84" s="115">
        <v>0</v>
      </c>
      <c r="K84" s="115">
        <v>0</v>
      </c>
      <c r="L84" s="115">
        <v>0</v>
      </c>
      <c r="M84" s="115">
        <v>0</v>
      </c>
      <c r="N84" s="115">
        <v>40</v>
      </c>
      <c r="O84" s="115">
        <v>0</v>
      </c>
      <c r="P84" s="115">
        <v>0</v>
      </c>
      <c r="Q84" s="115">
        <v>0</v>
      </c>
      <c r="R84" s="115">
        <v>40</v>
      </c>
      <c r="S84" s="115">
        <v>0</v>
      </c>
      <c r="T84" s="115">
        <v>0</v>
      </c>
      <c r="U84" s="115">
        <v>0</v>
      </c>
      <c r="V84" s="115">
        <v>0</v>
      </c>
      <c r="W84" s="115">
        <v>0</v>
      </c>
      <c r="X84" s="115">
        <v>0</v>
      </c>
      <c r="Y84" s="115">
        <v>0</v>
      </c>
      <c r="Z84" s="115">
        <v>0</v>
      </c>
      <c r="AA84" s="115">
        <v>0</v>
      </c>
      <c r="AB84" s="115">
        <v>0</v>
      </c>
      <c r="AC84" s="115">
        <v>0</v>
      </c>
      <c r="AD84" s="115">
        <v>0</v>
      </c>
      <c r="AE84" s="115">
        <v>0</v>
      </c>
      <c r="AF84" s="115">
        <v>0</v>
      </c>
      <c r="AG84" s="115">
        <v>0</v>
      </c>
      <c r="AH84" s="115">
        <v>0</v>
      </c>
      <c r="AI84" s="115">
        <v>0</v>
      </c>
      <c r="AJ84" s="115">
        <v>0</v>
      </c>
      <c r="AK84" s="115">
        <v>0</v>
      </c>
      <c r="AL84" s="115">
        <v>0</v>
      </c>
      <c r="AM84" s="115">
        <v>0</v>
      </c>
      <c r="AN84" s="115">
        <v>0</v>
      </c>
      <c r="AO84" s="115">
        <v>0</v>
      </c>
      <c r="AP84" s="115">
        <v>0</v>
      </c>
      <c r="AQ84" s="115">
        <v>0</v>
      </c>
      <c r="AR84" s="115">
        <v>0</v>
      </c>
      <c r="AS84" s="115">
        <v>0</v>
      </c>
      <c r="AT84" s="115">
        <v>0</v>
      </c>
      <c r="AU84" s="278"/>
      <c r="AV84" s="244"/>
    </row>
    <row r="85" spans="1:48" ht="64.5" customHeight="1">
      <c r="A85" s="270"/>
      <c r="B85" s="273"/>
      <c r="C85" s="276"/>
      <c r="D85" s="106" t="s">
        <v>300</v>
      </c>
      <c r="E85" s="113">
        <f t="shared" si="36"/>
        <v>0</v>
      </c>
      <c r="F85" s="113">
        <f t="shared" si="36"/>
        <v>0</v>
      </c>
      <c r="G85" s="113">
        <f t="shared" si="36"/>
        <v>0</v>
      </c>
      <c r="H85" s="115">
        <v>0</v>
      </c>
      <c r="I85" s="115">
        <v>0</v>
      </c>
      <c r="J85" s="115">
        <v>0</v>
      </c>
      <c r="K85" s="115">
        <v>0</v>
      </c>
      <c r="L85" s="115">
        <v>0</v>
      </c>
      <c r="M85" s="115">
        <v>0</v>
      </c>
      <c r="N85" s="115">
        <v>0</v>
      </c>
      <c r="O85" s="115">
        <v>0</v>
      </c>
      <c r="P85" s="115">
        <v>0</v>
      </c>
      <c r="Q85" s="115">
        <v>0</v>
      </c>
      <c r="R85" s="115">
        <v>0</v>
      </c>
      <c r="S85" s="115">
        <v>0</v>
      </c>
      <c r="T85" s="115">
        <v>0</v>
      </c>
      <c r="U85" s="115">
        <v>0</v>
      </c>
      <c r="V85" s="115">
        <v>0</v>
      </c>
      <c r="W85" s="115">
        <v>0</v>
      </c>
      <c r="X85" s="115">
        <v>0</v>
      </c>
      <c r="Y85" s="115">
        <v>0</v>
      </c>
      <c r="Z85" s="115">
        <v>0</v>
      </c>
      <c r="AA85" s="115">
        <v>0</v>
      </c>
      <c r="AB85" s="115">
        <v>0</v>
      </c>
      <c r="AC85" s="115">
        <v>0</v>
      </c>
      <c r="AD85" s="115">
        <v>0</v>
      </c>
      <c r="AE85" s="115">
        <v>0</v>
      </c>
      <c r="AF85" s="115">
        <v>0</v>
      </c>
      <c r="AG85" s="115">
        <v>0</v>
      </c>
      <c r="AH85" s="115">
        <v>0</v>
      </c>
      <c r="AI85" s="115">
        <v>0</v>
      </c>
      <c r="AJ85" s="115">
        <v>0</v>
      </c>
      <c r="AK85" s="115">
        <v>0</v>
      </c>
      <c r="AL85" s="115">
        <v>0</v>
      </c>
      <c r="AM85" s="115">
        <v>0</v>
      </c>
      <c r="AN85" s="115">
        <v>0</v>
      </c>
      <c r="AO85" s="115">
        <v>0</v>
      </c>
      <c r="AP85" s="115">
        <v>0</v>
      </c>
      <c r="AQ85" s="115">
        <v>0</v>
      </c>
      <c r="AR85" s="115">
        <v>0</v>
      </c>
      <c r="AS85" s="115">
        <v>0</v>
      </c>
      <c r="AT85" s="115">
        <v>0</v>
      </c>
      <c r="AU85" s="279"/>
      <c r="AV85" s="245"/>
    </row>
    <row r="86" spans="1:48" ht="165.75" customHeight="1">
      <c r="A86" s="126" t="s">
        <v>295</v>
      </c>
      <c r="B86" s="127" t="s">
        <v>317</v>
      </c>
      <c r="C86" s="157" t="s">
        <v>339</v>
      </c>
      <c r="D86" s="106" t="s">
        <v>266</v>
      </c>
      <c r="E86" s="121" t="s">
        <v>265</v>
      </c>
      <c r="F86" s="121" t="s">
        <v>265</v>
      </c>
      <c r="G86" s="121" t="s">
        <v>265</v>
      </c>
      <c r="H86" s="121" t="s">
        <v>265</v>
      </c>
      <c r="I86" s="121" t="s">
        <v>265</v>
      </c>
      <c r="J86" s="121" t="s">
        <v>265</v>
      </c>
      <c r="K86" s="121" t="s">
        <v>265</v>
      </c>
      <c r="L86" s="121" t="s">
        <v>265</v>
      </c>
      <c r="M86" s="121" t="s">
        <v>265</v>
      </c>
      <c r="N86" s="121" t="s">
        <v>265</v>
      </c>
      <c r="O86" s="121" t="s">
        <v>265</v>
      </c>
      <c r="P86" s="121" t="s">
        <v>265</v>
      </c>
      <c r="Q86" s="115" t="s">
        <v>265</v>
      </c>
      <c r="R86" s="115" t="s">
        <v>265</v>
      </c>
      <c r="S86" s="115" t="s">
        <v>265</v>
      </c>
      <c r="T86" s="115" t="s">
        <v>265</v>
      </c>
      <c r="U86" s="115" t="s">
        <v>265</v>
      </c>
      <c r="V86" s="115" t="s">
        <v>265</v>
      </c>
      <c r="W86" s="115" t="s">
        <v>265</v>
      </c>
      <c r="X86" s="115" t="s">
        <v>265</v>
      </c>
      <c r="Y86" s="115" t="s">
        <v>265</v>
      </c>
      <c r="Z86" s="115" t="s">
        <v>265</v>
      </c>
      <c r="AA86" s="115" t="s">
        <v>265</v>
      </c>
      <c r="AB86" s="115" t="s">
        <v>265</v>
      </c>
      <c r="AC86" s="115" t="s">
        <v>265</v>
      </c>
      <c r="AD86" s="115" t="s">
        <v>265</v>
      </c>
      <c r="AE86" s="115" t="s">
        <v>265</v>
      </c>
      <c r="AF86" s="115" t="s">
        <v>265</v>
      </c>
      <c r="AG86" s="115" t="s">
        <v>265</v>
      </c>
      <c r="AH86" s="115" t="s">
        <v>265</v>
      </c>
      <c r="AI86" s="115" t="s">
        <v>265</v>
      </c>
      <c r="AJ86" s="115" t="s">
        <v>265</v>
      </c>
      <c r="AK86" s="115" t="s">
        <v>265</v>
      </c>
      <c r="AL86" s="115" t="s">
        <v>265</v>
      </c>
      <c r="AM86" s="115" t="s">
        <v>265</v>
      </c>
      <c r="AN86" s="115" t="s">
        <v>265</v>
      </c>
      <c r="AO86" s="115" t="s">
        <v>265</v>
      </c>
      <c r="AP86" s="115" t="s">
        <v>265</v>
      </c>
      <c r="AQ86" s="115" t="s">
        <v>265</v>
      </c>
      <c r="AR86" s="115" t="s">
        <v>265</v>
      </c>
      <c r="AS86" s="121" t="s">
        <v>265</v>
      </c>
      <c r="AT86" s="121" t="s">
        <v>265</v>
      </c>
      <c r="AU86" s="162" t="s">
        <v>346</v>
      </c>
      <c r="AV86" s="124"/>
    </row>
    <row r="87" spans="1:48" ht="267" customHeight="1">
      <c r="A87" s="126" t="s">
        <v>296</v>
      </c>
      <c r="B87" s="127" t="s">
        <v>318</v>
      </c>
      <c r="C87" s="129" t="s">
        <v>339</v>
      </c>
      <c r="D87" s="106" t="s">
        <v>266</v>
      </c>
      <c r="E87" s="121" t="s">
        <v>265</v>
      </c>
      <c r="F87" s="121" t="s">
        <v>265</v>
      </c>
      <c r="G87" s="121" t="s">
        <v>265</v>
      </c>
      <c r="H87" s="121" t="s">
        <v>265</v>
      </c>
      <c r="I87" s="121" t="s">
        <v>265</v>
      </c>
      <c r="J87" s="121" t="s">
        <v>265</v>
      </c>
      <c r="K87" s="121" t="s">
        <v>265</v>
      </c>
      <c r="L87" s="121" t="s">
        <v>265</v>
      </c>
      <c r="M87" s="121" t="s">
        <v>265</v>
      </c>
      <c r="N87" s="121" t="s">
        <v>265</v>
      </c>
      <c r="O87" s="121" t="s">
        <v>265</v>
      </c>
      <c r="P87" s="121" t="s">
        <v>265</v>
      </c>
      <c r="Q87" s="115" t="s">
        <v>265</v>
      </c>
      <c r="R87" s="115" t="s">
        <v>265</v>
      </c>
      <c r="S87" s="115" t="s">
        <v>265</v>
      </c>
      <c r="T87" s="115" t="s">
        <v>265</v>
      </c>
      <c r="U87" s="115" t="s">
        <v>265</v>
      </c>
      <c r="V87" s="115" t="s">
        <v>265</v>
      </c>
      <c r="W87" s="115" t="s">
        <v>265</v>
      </c>
      <c r="X87" s="115" t="s">
        <v>265</v>
      </c>
      <c r="Y87" s="115" t="s">
        <v>265</v>
      </c>
      <c r="Z87" s="115" t="s">
        <v>265</v>
      </c>
      <c r="AA87" s="115" t="s">
        <v>265</v>
      </c>
      <c r="AB87" s="115" t="s">
        <v>265</v>
      </c>
      <c r="AC87" s="115" t="s">
        <v>265</v>
      </c>
      <c r="AD87" s="115" t="s">
        <v>265</v>
      </c>
      <c r="AE87" s="115" t="s">
        <v>265</v>
      </c>
      <c r="AF87" s="115" t="s">
        <v>265</v>
      </c>
      <c r="AG87" s="115" t="s">
        <v>265</v>
      </c>
      <c r="AH87" s="115" t="s">
        <v>265</v>
      </c>
      <c r="AI87" s="115" t="s">
        <v>265</v>
      </c>
      <c r="AJ87" s="115" t="s">
        <v>265</v>
      </c>
      <c r="AK87" s="115" t="s">
        <v>265</v>
      </c>
      <c r="AL87" s="115" t="s">
        <v>265</v>
      </c>
      <c r="AM87" s="115" t="s">
        <v>265</v>
      </c>
      <c r="AN87" s="115" t="s">
        <v>265</v>
      </c>
      <c r="AO87" s="115" t="s">
        <v>265</v>
      </c>
      <c r="AP87" s="115" t="s">
        <v>265</v>
      </c>
      <c r="AQ87" s="115" t="s">
        <v>265</v>
      </c>
      <c r="AR87" s="115" t="s">
        <v>265</v>
      </c>
      <c r="AS87" s="121" t="s">
        <v>265</v>
      </c>
      <c r="AT87" s="121" t="s">
        <v>265</v>
      </c>
      <c r="AU87" s="158" t="s">
        <v>358</v>
      </c>
      <c r="AV87" s="124"/>
    </row>
    <row r="88" spans="1:48" ht="23.25" customHeight="1">
      <c r="A88" s="280" t="s">
        <v>297</v>
      </c>
      <c r="B88" s="283" t="s">
        <v>319</v>
      </c>
      <c r="C88" s="286" t="s">
        <v>335</v>
      </c>
      <c r="D88" s="104" t="s">
        <v>301</v>
      </c>
      <c r="E88" s="112">
        <f>SUM(E89:E92)</f>
        <v>24149.431</v>
      </c>
      <c r="F88" s="112">
        <f>SUM(F89:F92)</f>
        <v>19254.4313</v>
      </c>
      <c r="G88" s="112">
        <f>F88/E88*100</f>
        <v>79.73037252927409</v>
      </c>
      <c r="H88" s="117">
        <f>H90</f>
        <v>3062.4</v>
      </c>
      <c r="I88" s="117">
        <f aca="true" t="shared" si="37" ref="I88:AR88">I90</f>
        <v>3062.4297</v>
      </c>
      <c r="J88" s="117">
        <f t="shared" si="37"/>
        <v>100.00096982758622</v>
      </c>
      <c r="K88" s="117">
        <f t="shared" si="37"/>
        <v>2700</v>
      </c>
      <c r="L88" s="117">
        <f t="shared" si="37"/>
        <v>2789.5294</v>
      </c>
      <c r="M88" s="117">
        <f t="shared" si="37"/>
        <v>103.3159037037037</v>
      </c>
      <c r="N88" s="117">
        <f t="shared" si="37"/>
        <v>2875</v>
      </c>
      <c r="O88" s="117">
        <f t="shared" si="37"/>
        <v>2785.26852</v>
      </c>
      <c r="P88" s="117">
        <f t="shared" si="37"/>
        <v>96.87890504347826</v>
      </c>
      <c r="Q88" s="117">
        <f t="shared" si="37"/>
        <v>3350.8</v>
      </c>
      <c r="R88" s="117">
        <f t="shared" si="37"/>
        <v>3350.8085</v>
      </c>
      <c r="S88" s="117">
        <f t="shared" si="37"/>
        <v>100.00025367076519</v>
      </c>
      <c r="T88" s="117">
        <f>T90</f>
        <v>3648.4</v>
      </c>
      <c r="U88" s="117">
        <f t="shared" si="37"/>
        <v>3648.37342</v>
      </c>
      <c r="V88" s="117">
        <f>U88/T88*100</f>
        <v>99.99927146146256</v>
      </c>
      <c r="W88" s="117">
        <f t="shared" si="37"/>
        <v>3617.831</v>
      </c>
      <c r="X88" s="117">
        <f t="shared" si="37"/>
        <v>3618.02176</v>
      </c>
      <c r="Y88" s="117">
        <f>X88/W88*100</f>
        <v>100.00527277255348</v>
      </c>
      <c r="Z88" s="117">
        <f t="shared" si="37"/>
        <v>3320.8</v>
      </c>
      <c r="AA88" s="117">
        <f t="shared" si="37"/>
        <v>0</v>
      </c>
      <c r="AB88" s="117">
        <f t="shared" si="37"/>
        <v>0</v>
      </c>
      <c r="AC88" s="117">
        <f t="shared" si="37"/>
        <v>1574.2</v>
      </c>
      <c r="AD88" s="117">
        <f t="shared" si="37"/>
        <v>0</v>
      </c>
      <c r="AE88" s="117">
        <f t="shared" si="37"/>
        <v>0</v>
      </c>
      <c r="AF88" s="117">
        <f t="shared" si="37"/>
        <v>0</v>
      </c>
      <c r="AG88" s="117">
        <f t="shared" si="37"/>
        <v>0</v>
      </c>
      <c r="AH88" s="117">
        <f t="shared" si="37"/>
        <v>0</v>
      </c>
      <c r="AI88" s="117">
        <f t="shared" si="37"/>
        <v>24149.431</v>
      </c>
      <c r="AJ88" s="117">
        <f t="shared" si="37"/>
        <v>19254.4313</v>
      </c>
      <c r="AK88" s="117">
        <f t="shared" si="37"/>
        <v>79.73037252927409</v>
      </c>
      <c r="AL88" s="117">
        <f t="shared" si="37"/>
        <v>0</v>
      </c>
      <c r="AM88" s="117">
        <f t="shared" si="37"/>
        <v>0</v>
      </c>
      <c r="AN88" s="117" t="e">
        <f t="shared" si="37"/>
        <v>#DIV/0!</v>
      </c>
      <c r="AO88" s="117">
        <f t="shared" si="37"/>
        <v>0</v>
      </c>
      <c r="AP88" s="117">
        <f t="shared" si="37"/>
        <v>0</v>
      </c>
      <c r="AQ88" s="117" t="e">
        <f t="shared" si="37"/>
        <v>#DIV/0!</v>
      </c>
      <c r="AR88" s="117">
        <f t="shared" si="37"/>
        <v>0</v>
      </c>
      <c r="AS88" s="117">
        <f>AS89</f>
        <v>0</v>
      </c>
      <c r="AT88" s="117">
        <f>AT89</f>
        <v>0</v>
      </c>
      <c r="AU88" s="289" t="s">
        <v>349</v>
      </c>
      <c r="AV88" s="243"/>
    </row>
    <row r="89" spans="1:48" ht="44.25" customHeight="1">
      <c r="A89" s="281"/>
      <c r="B89" s="284"/>
      <c r="C89" s="287"/>
      <c r="D89" s="105" t="s">
        <v>37</v>
      </c>
      <c r="E89" s="113">
        <f aca="true" t="shared" si="38" ref="E89:G92">H89+K89+N89+Q89+T89+W89+Z89+AC89+AF89+AL89+AO89+AR89</f>
        <v>0</v>
      </c>
      <c r="F89" s="113">
        <f t="shared" si="38"/>
        <v>0</v>
      </c>
      <c r="G89" s="113">
        <f t="shared" si="38"/>
        <v>0</v>
      </c>
      <c r="H89" s="121">
        <v>0</v>
      </c>
      <c r="I89" s="121">
        <v>0</v>
      </c>
      <c r="J89" s="121">
        <v>0</v>
      </c>
      <c r="K89" s="121">
        <v>0</v>
      </c>
      <c r="L89" s="121">
        <v>0</v>
      </c>
      <c r="M89" s="121">
        <v>0</v>
      </c>
      <c r="N89" s="121">
        <v>0</v>
      </c>
      <c r="O89" s="121">
        <v>0</v>
      </c>
      <c r="P89" s="121">
        <v>0</v>
      </c>
      <c r="Q89" s="115">
        <v>0</v>
      </c>
      <c r="R89" s="115">
        <v>0</v>
      </c>
      <c r="S89" s="115">
        <v>0</v>
      </c>
      <c r="T89" s="115">
        <v>0</v>
      </c>
      <c r="U89" s="115">
        <v>0</v>
      </c>
      <c r="V89" s="115">
        <v>0</v>
      </c>
      <c r="W89" s="115">
        <v>0</v>
      </c>
      <c r="X89" s="115">
        <v>0</v>
      </c>
      <c r="Y89" s="115">
        <v>0</v>
      </c>
      <c r="Z89" s="115">
        <v>0</v>
      </c>
      <c r="AA89" s="115">
        <v>0</v>
      </c>
      <c r="AB89" s="115">
        <v>0</v>
      </c>
      <c r="AC89" s="115">
        <v>0</v>
      </c>
      <c r="AD89" s="115">
        <v>0</v>
      </c>
      <c r="AE89" s="115">
        <v>0</v>
      </c>
      <c r="AF89" s="115">
        <v>0</v>
      </c>
      <c r="AG89" s="115">
        <v>0</v>
      </c>
      <c r="AH89" s="115">
        <v>0</v>
      </c>
      <c r="AI89" s="115">
        <v>0</v>
      </c>
      <c r="AJ89" s="115">
        <v>0</v>
      </c>
      <c r="AK89" s="115">
        <v>0</v>
      </c>
      <c r="AL89" s="115">
        <v>0</v>
      </c>
      <c r="AM89" s="115">
        <v>0</v>
      </c>
      <c r="AN89" s="115">
        <v>0</v>
      </c>
      <c r="AO89" s="115">
        <v>0</v>
      </c>
      <c r="AP89" s="115">
        <v>0</v>
      </c>
      <c r="AQ89" s="115">
        <v>0</v>
      </c>
      <c r="AR89" s="115">
        <v>0</v>
      </c>
      <c r="AS89" s="121">
        <v>0</v>
      </c>
      <c r="AT89" s="121">
        <v>0</v>
      </c>
      <c r="AU89" s="253"/>
      <c r="AV89" s="244"/>
    </row>
    <row r="90" spans="1:48" ht="93.75" customHeight="1">
      <c r="A90" s="281"/>
      <c r="B90" s="284"/>
      <c r="C90" s="287"/>
      <c r="D90" s="106" t="s">
        <v>299</v>
      </c>
      <c r="E90" s="113">
        <f t="shared" si="38"/>
        <v>24149.431</v>
      </c>
      <c r="F90" s="113">
        <f>I90+L90+O90+R90+U90+X90</f>
        <v>19254.4313</v>
      </c>
      <c r="G90" s="113">
        <f>F90/E90*100</f>
        <v>79.73037252927409</v>
      </c>
      <c r="H90" s="121">
        <f>3000+62.4</f>
        <v>3062.4</v>
      </c>
      <c r="I90" s="121">
        <v>3062.4297</v>
      </c>
      <c r="J90" s="121">
        <f>I90/H90*100</f>
        <v>100.00096982758622</v>
      </c>
      <c r="K90" s="121">
        <v>2700</v>
      </c>
      <c r="L90" s="121">
        <v>2789.5294</v>
      </c>
      <c r="M90" s="121">
        <f>L90/K90*100</f>
        <v>103.3159037037037</v>
      </c>
      <c r="N90" s="121">
        <f>2800+75</f>
        <v>2875</v>
      </c>
      <c r="O90" s="121">
        <v>2785.26852</v>
      </c>
      <c r="P90" s="121">
        <f>O90/N90*100</f>
        <v>96.87890504347826</v>
      </c>
      <c r="Q90" s="115">
        <v>3350.8</v>
      </c>
      <c r="R90" s="115">
        <v>3350.8085</v>
      </c>
      <c r="S90" s="115">
        <f>R90/Q90*100</f>
        <v>100.00025367076519</v>
      </c>
      <c r="T90" s="115">
        <v>3648.4</v>
      </c>
      <c r="U90" s="130">
        <v>3648.37342</v>
      </c>
      <c r="V90" s="115">
        <f>U90/T90*100</f>
        <v>99.99927146146256</v>
      </c>
      <c r="W90" s="130">
        <f>1245.1+2372.731</f>
        <v>3617.831</v>
      </c>
      <c r="X90" s="130">
        <f>3512.42176+33.6+72</f>
        <v>3618.02176</v>
      </c>
      <c r="Y90" s="115">
        <f>X90/W90*100</f>
        <v>100.00527277255348</v>
      </c>
      <c r="Z90" s="130">
        <v>3320.8</v>
      </c>
      <c r="AA90" s="130">
        <v>0</v>
      </c>
      <c r="AB90" s="115">
        <f>AA90/Z90*100</f>
        <v>0</v>
      </c>
      <c r="AC90" s="130">
        <v>1574.2</v>
      </c>
      <c r="AD90" s="130">
        <v>0</v>
      </c>
      <c r="AE90" s="115">
        <f>AD90/AC90*100</f>
        <v>0</v>
      </c>
      <c r="AF90" s="130">
        <v>0</v>
      </c>
      <c r="AG90" s="130">
        <v>0</v>
      </c>
      <c r="AH90" s="115">
        <v>0</v>
      </c>
      <c r="AI90" s="115">
        <f>H90+K90+N90+Q90+T90+W90+Z90+AC90+AF90</f>
        <v>24149.431</v>
      </c>
      <c r="AJ90" s="115">
        <f>I90+L90+O90+R90+U90+X90+AA90+AD90+AG90</f>
        <v>19254.4313</v>
      </c>
      <c r="AK90" s="115">
        <f>AJ90/AI90*100</f>
        <v>79.73037252927409</v>
      </c>
      <c r="AL90" s="130">
        <v>0</v>
      </c>
      <c r="AM90" s="130">
        <v>0</v>
      </c>
      <c r="AN90" s="115" t="e">
        <f>AM90/AL90*100</f>
        <v>#DIV/0!</v>
      </c>
      <c r="AO90" s="130">
        <v>0</v>
      </c>
      <c r="AP90" s="130">
        <v>0</v>
      </c>
      <c r="AQ90" s="115" t="e">
        <f>AP90/AO90*100</f>
        <v>#DIV/0!</v>
      </c>
      <c r="AR90" s="130">
        <v>0</v>
      </c>
      <c r="AS90" s="131">
        <v>0</v>
      </c>
      <c r="AT90" s="121">
        <v>0</v>
      </c>
      <c r="AU90" s="253"/>
      <c r="AV90" s="244"/>
    </row>
    <row r="91" spans="1:48" ht="45.75" customHeight="1">
      <c r="A91" s="281"/>
      <c r="B91" s="284"/>
      <c r="C91" s="287"/>
      <c r="D91" s="106" t="s">
        <v>42</v>
      </c>
      <c r="E91" s="113">
        <f t="shared" si="38"/>
        <v>0</v>
      </c>
      <c r="F91" s="113">
        <f t="shared" si="38"/>
        <v>0</v>
      </c>
      <c r="G91" s="113">
        <v>0</v>
      </c>
      <c r="H91" s="121">
        <f>I91</f>
        <v>0</v>
      </c>
      <c r="I91" s="121">
        <v>0</v>
      </c>
      <c r="J91" s="121">
        <v>0</v>
      </c>
      <c r="K91" s="121">
        <v>0</v>
      </c>
      <c r="L91" s="121">
        <v>0</v>
      </c>
      <c r="M91" s="121">
        <v>0</v>
      </c>
      <c r="N91" s="121">
        <v>0</v>
      </c>
      <c r="O91" s="121">
        <v>0</v>
      </c>
      <c r="P91" s="121">
        <v>0</v>
      </c>
      <c r="Q91" s="115">
        <v>0</v>
      </c>
      <c r="R91" s="115">
        <v>0</v>
      </c>
      <c r="S91" s="115">
        <v>0</v>
      </c>
      <c r="T91" s="115">
        <v>0</v>
      </c>
      <c r="U91" s="130">
        <v>0</v>
      </c>
      <c r="V91" s="115">
        <v>0</v>
      </c>
      <c r="W91" s="130">
        <v>0</v>
      </c>
      <c r="X91" s="130">
        <v>0</v>
      </c>
      <c r="Y91" s="115">
        <v>0</v>
      </c>
      <c r="Z91" s="130">
        <v>0</v>
      </c>
      <c r="AA91" s="130">
        <v>0</v>
      </c>
      <c r="AB91" s="115">
        <v>0</v>
      </c>
      <c r="AC91" s="130">
        <v>0</v>
      </c>
      <c r="AD91" s="130">
        <v>0</v>
      </c>
      <c r="AE91" s="115">
        <v>0</v>
      </c>
      <c r="AF91" s="130">
        <v>0</v>
      </c>
      <c r="AG91" s="130">
        <v>0</v>
      </c>
      <c r="AH91" s="115">
        <v>0</v>
      </c>
      <c r="AI91" s="115">
        <v>0</v>
      </c>
      <c r="AJ91" s="115">
        <v>0</v>
      </c>
      <c r="AK91" s="115">
        <v>0</v>
      </c>
      <c r="AL91" s="130">
        <v>0</v>
      </c>
      <c r="AM91" s="130">
        <v>0</v>
      </c>
      <c r="AN91" s="115">
        <v>0</v>
      </c>
      <c r="AO91" s="130">
        <v>0</v>
      </c>
      <c r="AP91" s="130">
        <v>0</v>
      </c>
      <c r="AQ91" s="115">
        <v>0</v>
      </c>
      <c r="AR91" s="130">
        <v>0</v>
      </c>
      <c r="AS91" s="131">
        <v>0</v>
      </c>
      <c r="AT91" s="121">
        <v>0</v>
      </c>
      <c r="AU91" s="253"/>
      <c r="AV91" s="244"/>
    </row>
    <row r="92" spans="1:48" ht="90" customHeight="1">
      <c r="A92" s="282"/>
      <c r="B92" s="285"/>
      <c r="C92" s="288"/>
      <c r="D92" s="106" t="s">
        <v>300</v>
      </c>
      <c r="E92" s="113">
        <f t="shared" si="38"/>
        <v>0</v>
      </c>
      <c r="F92" s="113">
        <f t="shared" si="38"/>
        <v>0</v>
      </c>
      <c r="G92" s="113">
        <f>J92+M92+P92+S92+V92+Y92+AB92+AE92+AH92+AN92+AQ92+AT92</f>
        <v>0</v>
      </c>
      <c r="H92" s="121">
        <f>I92</f>
        <v>0</v>
      </c>
      <c r="I92" s="121">
        <v>0</v>
      </c>
      <c r="J92" s="121">
        <v>0</v>
      </c>
      <c r="K92" s="121">
        <v>0</v>
      </c>
      <c r="L92" s="121">
        <v>0</v>
      </c>
      <c r="M92" s="121">
        <v>0</v>
      </c>
      <c r="N92" s="121">
        <v>0</v>
      </c>
      <c r="O92" s="121">
        <v>0</v>
      </c>
      <c r="P92" s="121">
        <v>0</v>
      </c>
      <c r="Q92" s="115">
        <v>0</v>
      </c>
      <c r="R92" s="115">
        <v>0</v>
      </c>
      <c r="S92" s="115">
        <v>0</v>
      </c>
      <c r="T92" s="115">
        <v>0</v>
      </c>
      <c r="U92" s="130">
        <v>0</v>
      </c>
      <c r="V92" s="115">
        <v>0</v>
      </c>
      <c r="W92" s="130">
        <v>0</v>
      </c>
      <c r="X92" s="130">
        <v>0</v>
      </c>
      <c r="Y92" s="115">
        <v>0</v>
      </c>
      <c r="Z92" s="130">
        <v>0</v>
      </c>
      <c r="AA92" s="130">
        <v>0</v>
      </c>
      <c r="AB92" s="115">
        <v>0</v>
      </c>
      <c r="AC92" s="130">
        <v>0</v>
      </c>
      <c r="AD92" s="130">
        <v>0</v>
      </c>
      <c r="AE92" s="115">
        <v>0</v>
      </c>
      <c r="AF92" s="130">
        <v>0</v>
      </c>
      <c r="AG92" s="130">
        <v>0</v>
      </c>
      <c r="AH92" s="115">
        <v>0</v>
      </c>
      <c r="AI92" s="115">
        <v>0</v>
      </c>
      <c r="AJ92" s="115">
        <v>0</v>
      </c>
      <c r="AK92" s="115">
        <v>0</v>
      </c>
      <c r="AL92" s="130">
        <v>0</v>
      </c>
      <c r="AM92" s="130">
        <v>0</v>
      </c>
      <c r="AN92" s="115">
        <v>0</v>
      </c>
      <c r="AO92" s="130">
        <v>0</v>
      </c>
      <c r="AP92" s="130">
        <v>0</v>
      </c>
      <c r="AQ92" s="115">
        <v>0</v>
      </c>
      <c r="AR92" s="130">
        <v>0</v>
      </c>
      <c r="AS92" s="131">
        <v>0</v>
      </c>
      <c r="AT92" s="121">
        <v>0</v>
      </c>
      <c r="AU92" s="254"/>
      <c r="AV92" s="245"/>
    </row>
    <row r="93" spans="1:48" ht="162.75" customHeight="1" hidden="1">
      <c r="A93" s="140" t="s">
        <v>302</v>
      </c>
      <c r="B93" s="132" t="s">
        <v>320</v>
      </c>
      <c r="C93" s="133" t="s">
        <v>335</v>
      </c>
      <c r="D93" s="106" t="s">
        <v>37</v>
      </c>
      <c r="E93" s="114">
        <v>0</v>
      </c>
      <c r="F93" s="114">
        <v>0</v>
      </c>
      <c r="G93" s="11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>
        <v>0</v>
      </c>
      <c r="S93" s="134">
        <v>0</v>
      </c>
      <c r="T93" s="134">
        <v>0</v>
      </c>
      <c r="U93" s="134">
        <v>0</v>
      </c>
      <c r="V93" s="134">
        <v>0</v>
      </c>
      <c r="W93" s="134">
        <v>0</v>
      </c>
      <c r="X93" s="134">
        <v>0</v>
      </c>
      <c r="Y93" s="134">
        <v>0</v>
      </c>
      <c r="Z93" s="134">
        <v>0</v>
      </c>
      <c r="AA93" s="134">
        <v>0</v>
      </c>
      <c r="AB93" s="134">
        <v>0</v>
      </c>
      <c r="AC93" s="134">
        <v>0</v>
      </c>
      <c r="AD93" s="134">
        <v>0</v>
      </c>
      <c r="AE93" s="134">
        <v>0</v>
      </c>
      <c r="AF93" s="134">
        <v>0</v>
      </c>
      <c r="AG93" s="134">
        <v>0</v>
      </c>
      <c r="AH93" s="134">
        <v>0</v>
      </c>
      <c r="AI93" s="134">
        <v>0</v>
      </c>
      <c r="AJ93" s="134">
        <v>0</v>
      </c>
      <c r="AK93" s="134">
        <v>0</v>
      </c>
      <c r="AL93" s="134">
        <v>0</v>
      </c>
      <c r="AM93" s="134">
        <v>0</v>
      </c>
      <c r="AN93" s="134">
        <v>0</v>
      </c>
      <c r="AO93" s="134">
        <v>0</v>
      </c>
      <c r="AP93" s="134">
        <v>0</v>
      </c>
      <c r="AQ93" s="134">
        <v>0</v>
      </c>
      <c r="AR93" s="134">
        <v>0</v>
      </c>
      <c r="AS93" s="121">
        <v>0</v>
      </c>
      <c r="AT93" s="121">
        <v>0</v>
      </c>
      <c r="AU93" s="128" t="s">
        <v>264</v>
      </c>
      <c r="AV93" s="124"/>
    </row>
    <row r="94" spans="1:48" ht="24" customHeight="1">
      <c r="A94" s="249" t="s">
        <v>273</v>
      </c>
      <c r="B94" s="250"/>
      <c r="C94" s="290"/>
      <c r="D94" s="139" t="s">
        <v>301</v>
      </c>
      <c r="E94" s="123">
        <f>SUM(E95:E98)</f>
        <v>24189.431</v>
      </c>
      <c r="F94" s="123">
        <f>SUM(F95:F98)</f>
        <v>19294.4313</v>
      </c>
      <c r="G94" s="123">
        <f>F94/E94*100</f>
        <v>79.76389068432408</v>
      </c>
      <c r="H94" s="135">
        <f>H96+H97</f>
        <v>3062.4</v>
      </c>
      <c r="I94" s="135">
        <f aca="true" t="shared" si="39" ref="I94:AR94">I96+I97</f>
        <v>3062.4297</v>
      </c>
      <c r="J94" s="135">
        <f t="shared" si="39"/>
        <v>100.00096982758622</v>
      </c>
      <c r="K94" s="135">
        <f t="shared" si="39"/>
        <v>2700</v>
      </c>
      <c r="L94" s="135">
        <f t="shared" si="39"/>
        <v>2789.5294</v>
      </c>
      <c r="M94" s="135">
        <f t="shared" si="39"/>
        <v>103.3159037037037</v>
      </c>
      <c r="N94" s="135">
        <f t="shared" si="39"/>
        <v>2915</v>
      </c>
      <c r="O94" s="135">
        <f t="shared" si="39"/>
        <v>2785.26852</v>
      </c>
      <c r="P94" s="135">
        <f t="shared" si="39"/>
        <v>96.87890504347826</v>
      </c>
      <c r="Q94" s="135">
        <f t="shared" si="39"/>
        <v>3350.8</v>
      </c>
      <c r="R94" s="164">
        <f t="shared" si="39"/>
        <v>3390.8085</v>
      </c>
      <c r="S94" s="164">
        <f>S96+S97</f>
        <v>100.00025367076519</v>
      </c>
      <c r="T94" s="164">
        <f t="shared" si="39"/>
        <v>3648.4</v>
      </c>
      <c r="U94" s="164">
        <f t="shared" si="39"/>
        <v>3648.37342</v>
      </c>
      <c r="V94" s="164">
        <f>V96+V97</f>
        <v>99.99927146146256</v>
      </c>
      <c r="W94" s="164">
        <f t="shared" si="39"/>
        <v>3617.831</v>
      </c>
      <c r="X94" s="164">
        <f t="shared" si="39"/>
        <v>3618.02176</v>
      </c>
      <c r="Y94" s="164">
        <f>X94/W94*100</f>
        <v>100.00527277255348</v>
      </c>
      <c r="Z94" s="135">
        <f t="shared" si="39"/>
        <v>3320.8</v>
      </c>
      <c r="AA94" s="135">
        <f t="shared" si="39"/>
        <v>0</v>
      </c>
      <c r="AB94" s="135">
        <f t="shared" si="39"/>
        <v>0</v>
      </c>
      <c r="AC94" s="135">
        <f t="shared" si="39"/>
        <v>1574.2</v>
      </c>
      <c r="AD94" s="135">
        <f t="shared" si="39"/>
        <v>0</v>
      </c>
      <c r="AE94" s="135">
        <f t="shared" si="39"/>
        <v>0</v>
      </c>
      <c r="AF94" s="135">
        <f t="shared" si="39"/>
        <v>0</v>
      </c>
      <c r="AG94" s="135">
        <f>AG96+AG97</f>
        <v>0</v>
      </c>
      <c r="AH94" s="135" t="e">
        <f>AG94/AF94*100</f>
        <v>#DIV/0!</v>
      </c>
      <c r="AI94" s="135">
        <f t="shared" si="39"/>
        <v>24149.431</v>
      </c>
      <c r="AJ94" s="135">
        <f t="shared" si="39"/>
        <v>19254.4313</v>
      </c>
      <c r="AK94" s="135">
        <f t="shared" si="39"/>
        <v>79.73037252927409</v>
      </c>
      <c r="AL94" s="135">
        <f t="shared" si="39"/>
        <v>0</v>
      </c>
      <c r="AM94" s="135">
        <f t="shared" si="39"/>
        <v>0</v>
      </c>
      <c r="AN94" s="135" t="e">
        <f t="shared" si="39"/>
        <v>#DIV/0!</v>
      </c>
      <c r="AO94" s="135">
        <f t="shared" si="39"/>
        <v>0</v>
      </c>
      <c r="AP94" s="135">
        <f t="shared" si="39"/>
        <v>0</v>
      </c>
      <c r="AQ94" s="135" t="e">
        <f t="shared" si="39"/>
        <v>#DIV/0!</v>
      </c>
      <c r="AR94" s="135">
        <f t="shared" si="39"/>
        <v>0</v>
      </c>
      <c r="AS94" s="135">
        <f>AS95</f>
        <v>0</v>
      </c>
      <c r="AT94" s="135">
        <f>AT95</f>
        <v>0</v>
      </c>
      <c r="AU94" s="252" t="s">
        <v>359</v>
      </c>
      <c r="AV94" s="243"/>
    </row>
    <row r="95" spans="1:48" ht="37.5" customHeight="1">
      <c r="A95" s="249"/>
      <c r="B95" s="250"/>
      <c r="C95" s="251"/>
      <c r="D95" s="105" t="s">
        <v>37</v>
      </c>
      <c r="E95" s="113">
        <f aca="true" t="shared" si="40" ref="E95:G98">H95+K95+N95+Q95+T95+W95+Z95+AC95+AF95+AL95+AO95+AR95</f>
        <v>0</v>
      </c>
      <c r="F95" s="113">
        <f t="shared" si="40"/>
        <v>0</v>
      </c>
      <c r="G95" s="113">
        <f t="shared" si="40"/>
        <v>0</v>
      </c>
      <c r="H95" s="115">
        <f aca="true" t="shared" si="41" ref="H95:AT95">H82+H89</f>
        <v>0</v>
      </c>
      <c r="I95" s="115">
        <f t="shared" si="41"/>
        <v>0</v>
      </c>
      <c r="J95" s="115">
        <f t="shared" si="41"/>
        <v>0</v>
      </c>
      <c r="K95" s="115">
        <f t="shared" si="41"/>
        <v>0</v>
      </c>
      <c r="L95" s="115">
        <f t="shared" si="41"/>
        <v>0</v>
      </c>
      <c r="M95" s="115">
        <f t="shared" si="41"/>
        <v>0</v>
      </c>
      <c r="N95" s="115">
        <f t="shared" si="41"/>
        <v>0</v>
      </c>
      <c r="O95" s="115">
        <f t="shared" si="41"/>
        <v>0</v>
      </c>
      <c r="P95" s="115">
        <f t="shared" si="41"/>
        <v>0</v>
      </c>
      <c r="Q95" s="115">
        <f t="shared" si="41"/>
        <v>0</v>
      </c>
      <c r="R95" s="115">
        <f t="shared" si="41"/>
        <v>0</v>
      </c>
      <c r="S95" s="115">
        <f t="shared" si="41"/>
        <v>0</v>
      </c>
      <c r="T95" s="115">
        <f t="shared" si="41"/>
        <v>0</v>
      </c>
      <c r="U95" s="115">
        <f t="shared" si="41"/>
        <v>0</v>
      </c>
      <c r="V95" s="115">
        <f t="shared" si="41"/>
        <v>0</v>
      </c>
      <c r="W95" s="115">
        <f t="shared" si="41"/>
        <v>0</v>
      </c>
      <c r="X95" s="115">
        <f t="shared" si="41"/>
        <v>0</v>
      </c>
      <c r="Y95" s="115">
        <f t="shared" si="41"/>
        <v>0</v>
      </c>
      <c r="Z95" s="115">
        <f t="shared" si="41"/>
        <v>0</v>
      </c>
      <c r="AA95" s="115">
        <f t="shared" si="41"/>
        <v>0</v>
      </c>
      <c r="AB95" s="115">
        <f t="shared" si="41"/>
        <v>0</v>
      </c>
      <c r="AC95" s="115">
        <f t="shared" si="41"/>
        <v>0</v>
      </c>
      <c r="AD95" s="115">
        <f t="shared" si="41"/>
        <v>0</v>
      </c>
      <c r="AE95" s="115">
        <f t="shared" si="41"/>
        <v>0</v>
      </c>
      <c r="AF95" s="115">
        <f t="shared" si="41"/>
        <v>0</v>
      </c>
      <c r="AG95" s="115">
        <f t="shared" si="41"/>
        <v>0</v>
      </c>
      <c r="AH95" s="115">
        <f t="shared" si="41"/>
        <v>0</v>
      </c>
      <c r="AI95" s="115">
        <f t="shared" si="41"/>
        <v>0</v>
      </c>
      <c r="AJ95" s="115">
        <f t="shared" si="41"/>
        <v>0</v>
      </c>
      <c r="AK95" s="115">
        <f t="shared" si="41"/>
        <v>0</v>
      </c>
      <c r="AL95" s="115">
        <f t="shared" si="41"/>
        <v>0</v>
      </c>
      <c r="AM95" s="115">
        <f t="shared" si="41"/>
        <v>0</v>
      </c>
      <c r="AN95" s="115">
        <f t="shared" si="41"/>
        <v>0</v>
      </c>
      <c r="AO95" s="115">
        <f t="shared" si="41"/>
        <v>0</v>
      </c>
      <c r="AP95" s="115">
        <f t="shared" si="41"/>
        <v>0</v>
      </c>
      <c r="AQ95" s="115">
        <f t="shared" si="41"/>
        <v>0</v>
      </c>
      <c r="AR95" s="115">
        <f t="shared" si="41"/>
        <v>0</v>
      </c>
      <c r="AS95" s="115">
        <f t="shared" si="41"/>
        <v>0</v>
      </c>
      <c r="AT95" s="115">
        <f t="shared" si="41"/>
        <v>0</v>
      </c>
      <c r="AU95" s="253"/>
      <c r="AV95" s="244"/>
    </row>
    <row r="96" spans="1:48" ht="90" customHeight="1">
      <c r="A96" s="249"/>
      <c r="B96" s="250"/>
      <c r="C96" s="251"/>
      <c r="D96" s="106" t="s">
        <v>299</v>
      </c>
      <c r="E96" s="113">
        <f>H96+K96+N96+Q96+T96+W96+Z96+AC96+AF96+AL96+AO96+AR96</f>
        <v>24149.431</v>
      </c>
      <c r="F96" s="113">
        <f>I96+L96+O96+R96+U96+X96</f>
        <v>19254.4313</v>
      </c>
      <c r="G96" s="113">
        <f>F96/E96*100</f>
        <v>79.73037252927409</v>
      </c>
      <c r="H96" s="115">
        <f aca="true" t="shared" si="42" ref="H96:AG96">H83+H90</f>
        <v>3062.4</v>
      </c>
      <c r="I96" s="115">
        <f t="shared" si="42"/>
        <v>3062.4297</v>
      </c>
      <c r="J96" s="115">
        <f t="shared" si="42"/>
        <v>100.00096982758622</v>
      </c>
      <c r="K96" s="115">
        <f t="shared" si="42"/>
        <v>2700</v>
      </c>
      <c r="L96" s="115">
        <f t="shared" si="42"/>
        <v>2789.5294</v>
      </c>
      <c r="M96" s="115">
        <f t="shared" si="42"/>
        <v>103.3159037037037</v>
      </c>
      <c r="N96" s="115">
        <f t="shared" si="42"/>
        <v>2875</v>
      </c>
      <c r="O96" s="115">
        <f t="shared" si="42"/>
        <v>2785.26852</v>
      </c>
      <c r="P96" s="115">
        <f t="shared" si="42"/>
        <v>96.87890504347826</v>
      </c>
      <c r="Q96" s="115">
        <f t="shared" si="42"/>
        <v>3350.8</v>
      </c>
      <c r="R96" s="115">
        <f t="shared" si="42"/>
        <v>3350.8085</v>
      </c>
      <c r="S96" s="115">
        <f t="shared" si="42"/>
        <v>100.00025367076519</v>
      </c>
      <c r="T96" s="115">
        <f t="shared" si="42"/>
        <v>3648.4</v>
      </c>
      <c r="U96" s="115">
        <f t="shared" si="42"/>
        <v>3648.37342</v>
      </c>
      <c r="V96" s="115">
        <f t="shared" si="42"/>
        <v>99.99927146146256</v>
      </c>
      <c r="W96" s="115">
        <f t="shared" si="42"/>
        <v>3617.831</v>
      </c>
      <c r="X96" s="115">
        <f t="shared" si="42"/>
        <v>3618.02176</v>
      </c>
      <c r="Y96" s="115">
        <f t="shared" si="42"/>
        <v>100.00527277255348</v>
      </c>
      <c r="Z96" s="115">
        <f t="shared" si="42"/>
        <v>3320.8</v>
      </c>
      <c r="AA96" s="115">
        <f t="shared" si="42"/>
        <v>0</v>
      </c>
      <c r="AB96" s="115">
        <f t="shared" si="42"/>
        <v>0</v>
      </c>
      <c r="AC96" s="115">
        <f t="shared" si="42"/>
        <v>1574.2</v>
      </c>
      <c r="AD96" s="115">
        <f t="shared" si="42"/>
        <v>0</v>
      </c>
      <c r="AE96" s="115">
        <f t="shared" si="42"/>
        <v>0</v>
      </c>
      <c r="AF96" s="115">
        <f t="shared" si="42"/>
        <v>0</v>
      </c>
      <c r="AG96" s="115">
        <f t="shared" si="42"/>
        <v>0</v>
      </c>
      <c r="AH96" s="115">
        <v>0</v>
      </c>
      <c r="AI96" s="115">
        <f aca="true" t="shared" si="43" ref="AI96:AT96">AI83+AI90</f>
        <v>24149.431</v>
      </c>
      <c r="AJ96" s="115">
        <f t="shared" si="43"/>
        <v>19254.4313</v>
      </c>
      <c r="AK96" s="115">
        <f t="shared" si="43"/>
        <v>79.73037252927409</v>
      </c>
      <c r="AL96" s="115">
        <f t="shared" si="43"/>
        <v>0</v>
      </c>
      <c r="AM96" s="115">
        <f t="shared" si="43"/>
        <v>0</v>
      </c>
      <c r="AN96" s="115" t="e">
        <f t="shared" si="43"/>
        <v>#DIV/0!</v>
      </c>
      <c r="AO96" s="115">
        <f t="shared" si="43"/>
        <v>0</v>
      </c>
      <c r="AP96" s="115">
        <f t="shared" si="43"/>
        <v>0</v>
      </c>
      <c r="AQ96" s="115" t="e">
        <f t="shared" si="43"/>
        <v>#DIV/0!</v>
      </c>
      <c r="AR96" s="115">
        <f t="shared" si="43"/>
        <v>0</v>
      </c>
      <c r="AS96" s="115">
        <f t="shared" si="43"/>
        <v>0</v>
      </c>
      <c r="AT96" s="115">
        <f t="shared" si="43"/>
        <v>0</v>
      </c>
      <c r="AU96" s="253"/>
      <c r="AV96" s="244"/>
    </row>
    <row r="97" spans="1:48" ht="52.5" customHeight="1">
      <c r="A97" s="249"/>
      <c r="B97" s="250"/>
      <c r="C97" s="251"/>
      <c r="D97" s="106" t="s">
        <v>42</v>
      </c>
      <c r="E97" s="113">
        <f t="shared" si="40"/>
        <v>40</v>
      </c>
      <c r="F97" s="113">
        <f>I97+L97+O97+R97</f>
        <v>40</v>
      </c>
      <c r="G97" s="113">
        <f>F97/E97</f>
        <v>1</v>
      </c>
      <c r="H97" s="115">
        <f aca="true" t="shared" si="44" ref="H97:AG97">H84+H91</f>
        <v>0</v>
      </c>
      <c r="I97" s="115">
        <f t="shared" si="44"/>
        <v>0</v>
      </c>
      <c r="J97" s="115">
        <f t="shared" si="44"/>
        <v>0</v>
      </c>
      <c r="K97" s="115">
        <f t="shared" si="44"/>
        <v>0</v>
      </c>
      <c r="L97" s="115">
        <f t="shared" si="44"/>
        <v>0</v>
      </c>
      <c r="M97" s="115">
        <f t="shared" si="44"/>
        <v>0</v>
      </c>
      <c r="N97" s="115">
        <f>N84+N91</f>
        <v>40</v>
      </c>
      <c r="O97" s="115">
        <f t="shared" si="44"/>
        <v>0</v>
      </c>
      <c r="P97" s="115">
        <f t="shared" si="44"/>
        <v>0</v>
      </c>
      <c r="Q97" s="115">
        <f t="shared" si="44"/>
        <v>0</v>
      </c>
      <c r="R97" s="115">
        <f t="shared" si="44"/>
        <v>40</v>
      </c>
      <c r="S97" s="115">
        <f t="shared" si="44"/>
        <v>0</v>
      </c>
      <c r="T97" s="115">
        <f t="shared" si="44"/>
        <v>0</v>
      </c>
      <c r="U97" s="115">
        <f t="shared" si="44"/>
        <v>0</v>
      </c>
      <c r="V97" s="115">
        <f t="shared" si="44"/>
        <v>0</v>
      </c>
      <c r="W97" s="115">
        <f t="shared" si="44"/>
        <v>0</v>
      </c>
      <c r="X97" s="115">
        <f t="shared" si="44"/>
        <v>0</v>
      </c>
      <c r="Y97" s="115">
        <f t="shared" si="44"/>
        <v>0</v>
      </c>
      <c r="Z97" s="115">
        <f t="shared" si="44"/>
        <v>0</v>
      </c>
      <c r="AA97" s="115">
        <f t="shared" si="44"/>
        <v>0</v>
      </c>
      <c r="AB97" s="115">
        <f t="shared" si="44"/>
        <v>0</v>
      </c>
      <c r="AC97" s="115">
        <f t="shared" si="44"/>
        <v>0</v>
      </c>
      <c r="AD97" s="115">
        <f t="shared" si="44"/>
        <v>0</v>
      </c>
      <c r="AE97" s="115">
        <f t="shared" si="44"/>
        <v>0</v>
      </c>
      <c r="AF97" s="115">
        <f t="shared" si="44"/>
        <v>0</v>
      </c>
      <c r="AG97" s="115">
        <f t="shared" si="44"/>
        <v>0</v>
      </c>
      <c r="AH97" s="115">
        <f>AH84+AH91</f>
        <v>0</v>
      </c>
      <c r="AI97" s="115">
        <f aca="true" t="shared" si="45" ref="AI97:AT97">AI84+AI91</f>
        <v>0</v>
      </c>
      <c r="AJ97" s="115">
        <f t="shared" si="45"/>
        <v>0</v>
      </c>
      <c r="AK97" s="115">
        <f t="shared" si="45"/>
        <v>0</v>
      </c>
      <c r="AL97" s="115">
        <f t="shared" si="45"/>
        <v>0</v>
      </c>
      <c r="AM97" s="115">
        <f t="shared" si="45"/>
        <v>0</v>
      </c>
      <c r="AN97" s="115">
        <f t="shared" si="45"/>
        <v>0</v>
      </c>
      <c r="AO97" s="115">
        <f t="shared" si="45"/>
        <v>0</v>
      </c>
      <c r="AP97" s="115">
        <f t="shared" si="45"/>
        <v>0</v>
      </c>
      <c r="AQ97" s="115">
        <f t="shared" si="45"/>
        <v>0</v>
      </c>
      <c r="AR97" s="115">
        <f t="shared" si="45"/>
        <v>0</v>
      </c>
      <c r="AS97" s="115">
        <f t="shared" si="45"/>
        <v>0</v>
      </c>
      <c r="AT97" s="115">
        <f t="shared" si="45"/>
        <v>0</v>
      </c>
      <c r="AU97" s="253"/>
      <c r="AV97" s="244"/>
    </row>
    <row r="98" spans="1:48" ht="67.5" customHeight="1">
      <c r="A98" s="249"/>
      <c r="B98" s="250"/>
      <c r="C98" s="251"/>
      <c r="D98" s="106" t="s">
        <v>300</v>
      </c>
      <c r="E98" s="113">
        <f t="shared" si="40"/>
        <v>0</v>
      </c>
      <c r="F98" s="113">
        <f t="shared" si="40"/>
        <v>0</v>
      </c>
      <c r="G98" s="113">
        <f t="shared" si="40"/>
        <v>0</v>
      </c>
      <c r="H98" s="115">
        <f aca="true" t="shared" si="46" ref="H98:AG98">H85+H92</f>
        <v>0</v>
      </c>
      <c r="I98" s="115">
        <f t="shared" si="46"/>
        <v>0</v>
      </c>
      <c r="J98" s="115">
        <f t="shared" si="46"/>
        <v>0</v>
      </c>
      <c r="K98" s="115">
        <f t="shared" si="46"/>
        <v>0</v>
      </c>
      <c r="L98" s="115">
        <f t="shared" si="46"/>
        <v>0</v>
      </c>
      <c r="M98" s="115">
        <f t="shared" si="46"/>
        <v>0</v>
      </c>
      <c r="N98" s="115">
        <f t="shared" si="46"/>
        <v>0</v>
      </c>
      <c r="O98" s="115">
        <f t="shared" si="46"/>
        <v>0</v>
      </c>
      <c r="P98" s="115">
        <f t="shared" si="46"/>
        <v>0</v>
      </c>
      <c r="Q98" s="115">
        <f t="shared" si="46"/>
        <v>0</v>
      </c>
      <c r="R98" s="115">
        <f t="shared" si="46"/>
        <v>0</v>
      </c>
      <c r="S98" s="115">
        <f t="shared" si="46"/>
        <v>0</v>
      </c>
      <c r="T98" s="115">
        <f t="shared" si="46"/>
        <v>0</v>
      </c>
      <c r="U98" s="115">
        <f t="shared" si="46"/>
        <v>0</v>
      </c>
      <c r="V98" s="115">
        <f t="shared" si="46"/>
        <v>0</v>
      </c>
      <c r="W98" s="115">
        <f t="shared" si="46"/>
        <v>0</v>
      </c>
      <c r="X98" s="115">
        <f t="shared" si="46"/>
        <v>0</v>
      </c>
      <c r="Y98" s="115">
        <f t="shared" si="46"/>
        <v>0</v>
      </c>
      <c r="Z98" s="115">
        <f t="shared" si="46"/>
        <v>0</v>
      </c>
      <c r="AA98" s="115">
        <f t="shared" si="46"/>
        <v>0</v>
      </c>
      <c r="AB98" s="115">
        <f t="shared" si="46"/>
        <v>0</v>
      </c>
      <c r="AC98" s="115">
        <f t="shared" si="46"/>
        <v>0</v>
      </c>
      <c r="AD98" s="115">
        <f t="shared" si="46"/>
        <v>0</v>
      </c>
      <c r="AE98" s="115">
        <f t="shared" si="46"/>
        <v>0</v>
      </c>
      <c r="AF98" s="115">
        <f t="shared" si="46"/>
        <v>0</v>
      </c>
      <c r="AG98" s="115">
        <f t="shared" si="46"/>
        <v>0</v>
      </c>
      <c r="AH98" s="115">
        <f>AH85+AH92</f>
        <v>0</v>
      </c>
      <c r="AI98" s="115">
        <f aca="true" t="shared" si="47" ref="AI98:AT98">AI85+AI92</f>
        <v>0</v>
      </c>
      <c r="AJ98" s="115">
        <f t="shared" si="47"/>
        <v>0</v>
      </c>
      <c r="AK98" s="115">
        <f t="shared" si="47"/>
        <v>0</v>
      </c>
      <c r="AL98" s="115">
        <f t="shared" si="47"/>
        <v>0</v>
      </c>
      <c r="AM98" s="115">
        <f t="shared" si="47"/>
        <v>0</v>
      </c>
      <c r="AN98" s="115">
        <f t="shared" si="47"/>
        <v>0</v>
      </c>
      <c r="AO98" s="115">
        <f t="shared" si="47"/>
        <v>0</v>
      </c>
      <c r="AP98" s="115">
        <f t="shared" si="47"/>
        <v>0</v>
      </c>
      <c r="AQ98" s="115">
        <f t="shared" si="47"/>
        <v>0</v>
      </c>
      <c r="AR98" s="115">
        <f t="shared" si="47"/>
        <v>0</v>
      </c>
      <c r="AS98" s="115">
        <f t="shared" si="47"/>
        <v>0</v>
      </c>
      <c r="AT98" s="115">
        <f t="shared" si="47"/>
        <v>0</v>
      </c>
      <c r="AU98" s="254"/>
      <c r="AV98" s="245"/>
    </row>
    <row r="99" spans="1:48" ht="24" customHeight="1">
      <c r="A99" s="249" t="s">
        <v>298</v>
      </c>
      <c r="B99" s="250"/>
      <c r="C99" s="251"/>
      <c r="D99" s="108" t="s">
        <v>301</v>
      </c>
      <c r="E99" s="136">
        <f>SUM(E100:E103)</f>
        <v>34048.187999999995</v>
      </c>
      <c r="F99" s="136">
        <f>SUM(F100:F103)</f>
        <v>21824.065540000003</v>
      </c>
      <c r="G99" s="136">
        <f>F99/E99*100</f>
        <v>64.09758293157923</v>
      </c>
      <c r="H99" s="136">
        <f aca="true" t="shared" si="48" ref="H99:AT99">SUM(H100:H103)</f>
        <v>3062.4</v>
      </c>
      <c r="I99" s="136">
        <f t="shared" si="48"/>
        <v>3062.4297</v>
      </c>
      <c r="J99" s="136">
        <f>I99/H99*100</f>
        <v>100.00096982758622</v>
      </c>
      <c r="K99" s="136">
        <f t="shared" si="48"/>
        <v>2700</v>
      </c>
      <c r="L99" s="136">
        <f t="shared" si="48"/>
        <v>2789.5294</v>
      </c>
      <c r="M99" s="136">
        <f>L99/K99*100</f>
        <v>103.3159037037037</v>
      </c>
      <c r="N99" s="136">
        <f t="shared" si="48"/>
        <v>2915</v>
      </c>
      <c r="O99" s="136">
        <f t="shared" si="48"/>
        <v>2785.26852</v>
      </c>
      <c r="P99" s="136">
        <f>O99/N99*100</f>
        <v>95.5495204116638</v>
      </c>
      <c r="Q99" s="136">
        <f t="shared" si="48"/>
        <v>3523.4500000000003</v>
      </c>
      <c r="R99" s="136">
        <f t="shared" si="48"/>
        <v>3563.4627400000004</v>
      </c>
      <c r="S99" s="136">
        <f>R99/Q99*100</f>
        <v>101.13561253884686</v>
      </c>
      <c r="T99" s="136">
        <f t="shared" si="48"/>
        <v>5270.75</v>
      </c>
      <c r="U99" s="136">
        <f t="shared" si="48"/>
        <v>5270.723419999999</v>
      </c>
      <c r="V99" s="136">
        <f>U99/T99*100</f>
        <v>99.999495707442</v>
      </c>
      <c r="W99" s="136">
        <f t="shared" si="48"/>
        <v>4352.461</v>
      </c>
      <c r="X99" s="136">
        <f t="shared" si="48"/>
        <v>4352.651760000001</v>
      </c>
      <c r="Y99" s="136">
        <f>X99/W99*100</f>
        <v>100.00438280779542</v>
      </c>
      <c r="Z99" s="136">
        <f t="shared" si="48"/>
        <v>3920.8</v>
      </c>
      <c r="AA99" s="136">
        <f t="shared" si="48"/>
        <v>0</v>
      </c>
      <c r="AB99" s="136">
        <f>AA99/Z99*100</f>
        <v>0</v>
      </c>
      <c r="AC99" s="136">
        <f t="shared" si="48"/>
        <v>2724.417</v>
      </c>
      <c r="AD99" s="136">
        <f t="shared" si="48"/>
        <v>0</v>
      </c>
      <c r="AE99" s="136">
        <f>AD99/AC99*100</f>
        <v>0</v>
      </c>
      <c r="AF99" s="136">
        <f t="shared" si="48"/>
        <v>4857.799999999999</v>
      </c>
      <c r="AG99" s="136">
        <f t="shared" si="48"/>
        <v>0</v>
      </c>
      <c r="AH99" s="136">
        <f>AG99/AF99*100</f>
        <v>0</v>
      </c>
      <c r="AI99" s="136">
        <f t="shared" si="48"/>
        <v>28595.378</v>
      </c>
      <c r="AJ99" s="136">
        <f t="shared" si="48"/>
        <v>21784.065540000003</v>
      </c>
      <c r="AK99" s="136">
        <f>AJ99/AI99*100</f>
        <v>76.18037271617813</v>
      </c>
      <c r="AL99" s="136">
        <f t="shared" si="48"/>
        <v>300</v>
      </c>
      <c r="AM99" s="136">
        <f t="shared" si="48"/>
        <v>0</v>
      </c>
      <c r="AN99" s="136">
        <f>AM99/AL99*100</f>
        <v>0</v>
      </c>
      <c r="AO99" s="136">
        <f t="shared" si="48"/>
        <v>421.11</v>
      </c>
      <c r="AP99" s="136">
        <f t="shared" si="48"/>
        <v>0</v>
      </c>
      <c r="AQ99" s="136">
        <f>AP99/AO99*100</f>
        <v>0</v>
      </c>
      <c r="AR99" s="136">
        <f t="shared" si="48"/>
        <v>0</v>
      </c>
      <c r="AS99" s="136">
        <f t="shared" si="48"/>
        <v>0</v>
      </c>
      <c r="AT99" s="136">
        <f t="shared" si="48"/>
        <v>0</v>
      </c>
      <c r="AU99" s="252" t="s">
        <v>359</v>
      </c>
      <c r="AV99" s="243"/>
    </row>
    <row r="100" spans="1:48" ht="39" customHeight="1">
      <c r="A100" s="249"/>
      <c r="B100" s="250"/>
      <c r="C100" s="251"/>
      <c r="D100" s="105" t="s">
        <v>37</v>
      </c>
      <c r="E100" s="113">
        <f aca="true" t="shared" si="49" ref="E100:G103">H100+K100+N100+Q100+T100+W100+Z100+AC100+AF100+AL100+AO100+AR100</f>
        <v>0</v>
      </c>
      <c r="F100" s="113">
        <f t="shared" si="49"/>
        <v>0</v>
      </c>
      <c r="G100" s="113">
        <f t="shared" si="49"/>
        <v>0</v>
      </c>
      <c r="H100" s="115">
        <f aca="true" t="shared" si="50" ref="H100:AT100">H63+H76+H95</f>
        <v>0</v>
      </c>
      <c r="I100" s="115">
        <f t="shared" si="50"/>
        <v>0</v>
      </c>
      <c r="J100" s="115">
        <f t="shared" si="50"/>
        <v>0</v>
      </c>
      <c r="K100" s="115">
        <f t="shared" si="50"/>
        <v>0</v>
      </c>
      <c r="L100" s="115">
        <f t="shared" si="50"/>
        <v>0</v>
      </c>
      <c r="M100" s="115">
        <f t="shared" si="50"/>
        <v>0</v>
      </c>
      <c r="N100" s="115">
        <f t="shared" si="50"/>
        <v>0</v>
      </c>
      <c r="O100" s="115">
        <f t="shared" si="50"/>
        <v>0</v>
      </c>
      <c r="P100" s="115">
        <f t="shared" si="50"/>
        <v>0</v>
      </c>
      <c r="Q100" s="115">
        <f t="shared" si="50"/>
        <v>0</v>
      </c>
      <c r="R100" s="115">
        <f t="shared" si="50"/>
        <v>0</v>
      </c>
      <c r="S100" s="115">
        <f t="shared" si="50"/>
        <v>0</v>
      </c>
      <c r="T100" s="115">
        <f t="shared" si="50"/>
        <v>0</v>
      </c>
      <c r="U100" s="115">
        <f t="shared" si="50"/>
        <v>0</v>
      </c>
      <c r="V100" s="115">
        <f t="shared" si="50"/>
        <v>0</v>
      </c>
      <c r="W100" s="115">
        <f t="shared" si="50"/>
        <v>0</v>
      </c>
      <c r="X100" s="115">
        <f t="shared" si="50"/>
        <v>0</v>
      </c>
      <c r="Y100" s="115">
        <f t="shared" si="50"/>
        <v>0</v>
      </c>
      <c r="Z100" s="115">
        <f t="shared" si="50"/>
        <v>0</v>
      </c>
      <c r="AA100" s="115">
        <f t="shared" si="50"/>
        <v>0</v>
      </c>
      <c r="AB100" s="115">
        <f t="shared" si="50"/>
        <v>0</v>
      </c>
      <c r="AC100" s="115">
        <f t="shared" si="50"/>
        <v>0</v>
      </c>
      <c r="AD100" s="115">
        <f t="shared" si="50"/>
        <v>0</v>
      </c>
      <c r="AE100" s="115">
        <f t="shared" si="50"/>
        <v>0</v>
      </c>
      <c r="AF100" s="115">
        <f t="shared" si="50"/>
        <v>0</v>
      </c>
      <c r="AG100" s="115">
        <f t="shared" si="50"/>
        <v>0</v>
      </c>
      <c r="AH100" s="115">
        <f t="shared" si="50"/>
        <v>0</v>
      </c>
      <c r="AI100" s="115">
        <f t="shared" si="50"/>
        <v>0</v>
      </c>
      <c r="AJ100" s="115">
        <f t="shared" si="50"/>
        <v>0</v>
      </c>
      <c r="AK100" s="115">
        <f t="shared" si="50"/>
        <v>0</v>
      </c>
      <c r="AL100" s="115">
        <f t="shared" si="50"/>
        <v>0</v>
      </c>
      <c r="AM100" s="115">
        <f t="shared" si="50"/>
        <v>0</v>
      </c>
      <c r="AN100" s="115">
        <f t="shared" si="50"/>
        <v>0</v>
      </c>
      <c r="AO100" s="115">
        <f t="shared" si="50"/>
        <v>0</v>
      </c>
      <c r="AP100" s="115">
        <f t="shared" si="50"/>
        <v>0</v>
      </c>
      <c r="AQ100" s="115">
        <f t="shared" si="50"/>
        <v>0</v>
      </c>
      <c r="AR100" s="115">
        <f t="shared" si="50"/>
        <v>0</v>
      </c>
      <c r="AS100" s="115">
        <f t="shared" si="50"/>
        <v>0</v>
      </c>
      <c r="AT100" s="115">
        <f t="shared" si="50"/>
        <v>0</v>
      </c>
      <c r="AU100" s="253"/>
      <c r="AV100" s="244"/>
    </row>
    <row r="101" spans="1:48" ht="111.75" customHeight="1">
      <c r="A101" s="249"/>
      <c r="B101" s="250"/>
      <c r="C101" s="251"/>
      <c r="D101" s="106" t="s">
        <v>299</v>
      </c>
      <c r="E101" s="113">
        <f t="shared" si="49"/>
        <v>30910.730999999996</v>
      </c>
      <c r="F101" s="113">
        <f>I101+L101+O101+R101+U101+X101</f>
        <v>21581.6932</v>
      </c>
      <c r="G101" s="113">
        <f>F101/E101*100</f>
        <v>69.81942031717078</v>
      </c>
      <c r="H101" s="115">
        <f>H64+H77+H96</f>
        <v>3062.4</v>
      </c>
      <c r="I101" s="115">
        <f>I64+I77+I96</f>
        <v>3062.4297</v>
      </c>
      <c r="J101" s="115">
        <f>I101/H101*100</f>
        <v>100.00096982758622</v>
      </c>
      <c r="K101" s="115">
        <f>K64+K77+K96</f>
        <v>2700</v>
      </c>
      <c r="L101" s="115">
        <f>L64+L77+L96</f>
        <v>2789.5294</v>
      </c>
      <c r="M101" s="115">
        <f>L101/K101*100</f>
        <v>103.3159037037037</v>
      </c>
      <c r="N101" s="115">
        <f>N64+N77+N96</f>
        <v>2875</v>
      </c>
      <c r="O101" s="115">
        <f>O64+O77+O96</f>
        <v>2785.26852</v>
      </c>
      <c r="P101" s="115">
        <f>O101/N101*100</f>
        <v>96.87890504347826</v>
      </c>
      <c r="Q101" s="115">
        <f aca="true" t="shared" si="51" ref="Q101:U102">Q64+Q77+Q96</f>
        <v>3472.84</v>
      </c>
      <c r="R101" s="115">
        <f t="shared" si="51"/>
        <v>3472.8504000000003</v>
      </c>
      <c r="S101" s="115">
        <f t="shared" si="51"/>
        <v>200.00181053736628</v>
      </c>
      <c r="T101" s="115">
        <f t="shared" si="51"/>
        <v>5177.76</v>
      </c>
      <c r="U101" s="115">
        <f t="shared" si="51"/>
        <v>5177.73342</v>
      </c>
      <c r="V101" s="115">
        <f>U101/T101*100</f>
        <v>99.99948665059793</v>
      </c>
      <c r="W101" s="115">
        <f>W64+W77+W96</f>
        <v>4293.691</v>
      </c>
      <c r="X101" s="115">
        <f>X64+X77+X96</f>
        <v>4293.88176</v>
      </c>
      <c r="Y101" s="115">
        <f>X101/W101*100</f>
        <v>100.00444279758372</v>
      </c>
      <c r="Z101" s="115">
        <f aca="true" t="shared" si="52" ref="Z101:AA103">Z64+Z77+Z96</f>
        <v>3872.8</v>
      </c>
      <c r="AA101" s="115">
        <v>0</v>
      </c>
      <c r="AB101" s="115">
        <f>AA101/Z101*100</f>
        <v>0</v>
      </c>
      <c r="AC101" s="115">
        <f aca="true" t="shared" si="53" ref="AC101:AD103">AC64+AC77+AC96</f>
        <v>2632.4</v>
      </c>
      <c r="AD101" s="115">
        <f t="shared" si="53"/>
        <v>0</v>
      </c>
      <c r="AE101" s="115">
        <f>AD101/AC101*100</f>
        <v>0</v>
      </c>
      <c r="AF101" s="115">
        <f aca="true" t="shared" si="54" ref="AF101:AG103">AF64+AF77+AF96</f>
        <v>2160.3999999999996</v>
      </c>
      <c r="AG101" s="115">
        <f t="shared" si="54"/>
        <v>0</v>
      </c>
      <c r="AH101" s="115">
        <f>AG101/AF101*100</f>
        <v>0</v>
      </c>
      <c r="AI101" s="115">
        <f aca="true" t="shared" si="55" ref="AI101:AJ103">AI64+AI77+AI96</f>
        <v>28239.691</v>
      </c>
      <c r="AJ101" s="115">
        <f t="shared" si="55"/>
        <v>21581.6932</v>
      </c>
      <c r="AK101" s="115">
        <f>AJ101/AI101*100</f>
        <v>76.42326256331913</v>
      </c>
      <c r="AL101" s="115">
        <f aca="true" t="shared" si="56" ref="AL101:AT101">AL64+AL77+AL96</f>
        <v>276</v>
      </c>
      <c r="AM101" s="115">
        <f t="shared" si="56"/>
        <v>0</v>
      </c>
      <c r="AN101" s="163">
        <f>AM101/AL101*100</f>
        <v>0</v>
      </c>
      <c r="AO101" s="115">
        <f t="shared" si="56"/>
        <v>387.44</v>
      </c>
      <c r="AP101" s="115">
        <f t="shared" si="56"/>
        <v>0</v>
      </c>
      <c r="AQ101" s="163">
        <f>AP101/AO101*100</f>
        <v>0</v>
      </c>
      <c r="AR101" s="115">
        <f t="shared" si="56"/>
        <v>0</v>
      </c>
      <c r="AS101" s="115">
        <f t="shared" si="56"/>
        <v>0</v>
      </c>
      <c r="AT101" s="115">
        <f t="shared" si="56"/>
        <v>0</v>
      </c>
      <c r="AU101" s="253"/>
      <c r="AV101" s="244"/>
    </row>
    <row r="102" spans="1:48" ht="70.5" customHeight="1">
      <c r="A102" s="249"/>
      <c r="B102" s="250"/>
      <c r="C102" s="251"/>
      <c r="D102" s="106" t="s">
        <v>42</v>
      </c>
      <c r="E102" s="113">
        <f>H102+K102+N102+Q102+T102+W102+Z102+AC102+AF102+AL102+AO102+AR102</f>
        <v>3137.4570000000003</v>
      </c>
      <c r="F102" s="113">
        <f>I102+L102+O102+R102+U102+X102</f>
        <v>242.37234</v>
      </c>
      <c r="G102" s="113">
        <f>F102/E102*100</f>
        <v>7.7251206948812365</v>
      </c>
      <c r="H102" s="115">
        <f>H65+H78+H97</f>
        <v>0</v>
      </c>
      <c r="I102" s="115">
        <f>I65+I78+I97</f>
        <v>0</v>
      </c>
      <c r="J102" s="115">
        <f>J65+J78+J97</f>
        <v>0</v>
      </c>
      <c r="K102" s="115">
        <f>K65+K78+K97</f>
        <v>0</v>
      </c>
      <c r="L102" s="115">
        <f>L65+L78+L97</f>
        <v>0</v>
      </c>
      <c r="M102" s="115">
        <f>M65+M78+M97</f>
        <v>0</v>
      </c>
      <c r="N102" s="115">
        <f>N65+N78+N97</f>
        <v>40</v>
      </c>
      <c r="O102" s="115">
        <f>O65+O78+O97</f>
        <v>0</v>
      </c>
      <c r="P102" s="115">
        <f>P65+P78+P97</f>
        <v>0</v>
      </c>
      <c r="Q102" s="115">
        <f t="shared" si="51"/>
        <v>50.61</v>
      </c>
      <c r="R102" s="115">
        <f t="shared" si="51"/>
        <v>90.61234</v>
      </c>
      <c r="S102" s="115">
        <f t="shared" si="51"/>
        <v>100.00462359217546</v>
      </c>
      <c r="T102" s="115">
        <f t="shared" si="51"/>
        <v>92.99</v>
      </c>
      <c r="U102" s="115">
        <f t="shared" si="51"/>
        <v>92.99</v>
      </c>
      <c r="V102" s="115">
        <f>V65+V78+V97</f>
        <v>100</v>
      </c>
      <c r="W102" s="115">
        <f>W65+W78+W97</f>
        <v>58.769999999999996</v>
      </c>
      <c r="X102" s="115">
        <f>X65+X78+X97</f>
        <v>58.769999999999996</v>
      </c>
      <c r="Y102" s="115">
        <f>Y65+Y78+Y97</f>
        <v>0</v>
      </c>
      <c r="Z102" s="115">
        <f t="shared" si="52"/>
        <v>48</v>
      </c>
      <c r="AA102" s="115">
        <f t="shared" si="52"/>
        <v>0</v>
      </c>
      <c r="AB102" s="115">
        <f>AB65+AB78+AB97</f>
        <v>0</v>
      </c>
      <c r="AC102" s="115">
        <f t="shared" si="53"/>
        <v>92.017</v>
      </c>
      <c r="AD102" s="115">
        <f t="shared" si="53"/>
        <v>0</v>
      </c>
      <c r="AE102" s="115">
        <f>AE65+AE78+AE97</f>
        <v>0</v>
      </c>
      <c r="AF102" s="115">
        <f t="shared" si="54"/>
        <v>2697.4</v>
      </c>
      <c r="AG102" s="115">
        <f t="shared" si="54"/>
        <v>0</v>
      </c>
      <c r="AH102" s="115">
        <f>AG102/AF102*100</f>
        <v>0</v>
      </c>
      <c r="AI102" s="115">
        <f t="shared" si="55"/>
        <v>355.687</v>
      </c>
      <c r="AJ102" s="115">
        <f t="shared" si="55"/>
        <v>202.37234</v>
      </c>
      <c r="AK102" s="115">
        <f>AJ102/AI102*100</f>
        <v>56.89618681593649</v>
      </c>
      <c r="AL102" s="115">
        <f aca="true" t="shared" si="57" ref="AL102:AT102">AL65+AL78+AL97</f>
        <v>24</v>
      </c>
      <c r="AM102" s="115">
        <f t="shared" si="57"/>
        <v>0</v>
      </c>
      <c r="AN102" s="115">
        <f t="shared" si="57"/>
        <v>0</v>
      </c>
      <c r="AO102" s="115">
        <f t="shared" si="57"/>
        <v>33.67</v>
      </c>
      <c r="AP102" s="115">
        <f t="shared" si="57"/>
        <v>0</v>
      </c>
      <c r="AQ102" s="115">
        <f t="shared" si="57"/>
        <v>0</v>
      </c>
      <c r="AR102" s="115">
        <f t="shared" si="57"/>
        <v>0</v>
      </c>
      <c r="AS102" s="115">
        <f t="shared" si="57"/>
        <v>0</v>
      </c>
      <c r="AT102" s="115">
        <f t="shared" si="57"/>
        <v>0</v>
      </c>
      <c r="AU102" s="253"/>
      <c r="AV102" s="244"/>
    </row>
    <row r="103" spans="1:48" ht="69.75" customHeight="1" thickBot="1">
      <c r="A103" s="291"/>
      <c r="B103" s="292"/>
      <c r="C103" s="293"/>
      <c r="D103" s="147" t="s">
        <v>300</v>
      </c>
      <c r="E103" s="148">
        <f t="shared" si="49"/>
        <v>0</v>
      </c>
      <c r="F103" s="148">
        <f t="shared" si="49"/>
        <v>0</v>
      </c>
      <c r="G103" s="148">
        <f t="shared" si="49"/>
        <v>0</v>
      </c>
      <c r="H103" s="149">
        <f aca="true" t="shared" si="58" ref="H103:X103">H66+H79+H98</f>
        <v>0</v>
      </c>
      <c r="I103" s="149">
        <f t="shared" si="58"/>
        <v>0</v>
      </c>
      <c r="J103" s="149">
        <f t="shared" si="58"/>
        <v>0</v>
      </c>
      <c r="K103" s="149">
        <f t="shared" si="58"/>
        <v>0</v>
      </c>
      <c r="L103" s="149">
        <f t="shared" si="58"/>
        <v>0</v>
      </c>
      <c r="M103" s="149">
        <f t="shared" si="58"/>
        <v>0</v>
      </c>
      <c r="N103" s="149">
        <f t="shared" si="58"/>
        <v>0</v>
      </c>
      <c r="O103" s="149">
        <f t="shared" si="58"/>
        <v>0</v>
      </c>
      <c r="P103" s="149">
        <f t="shared" si="58"/>
        <v>0</v>
      </c>
      <c r="Q103" s="149">
        <f t="shared" si="58"/>
        <v>0</v>
      </c>
      <c r="R103" s="149">
        <f t="shared" si="58"/>
        <v>0</v>
      </c>
      <c r="S103" s="149">
        <f t="shared" si="58"/>
        <v>0</v>
      </c>
      <c r="T103" s="149">
        <f t="shared" si="58"/>
        <v>0</v>
      </c>
      <c r="U103" s="149">
        <f t="shared" si="58"/>
        <v>0</v>
      </c>
      <c r="V103" s="149">
        <f t="shared" si="58"/>
        <v>0</v>
      </c>
      <c r="W103" s="149">
        <f t="shared" si="58"/>
        <v>0</v>
      </c>
      <c r="X103" s="149">
        <f t="shared" si="58"/>
        <v>0</v>
      </c>
      <c r="Y103" s="149">
        <f>Y66+Y79+Y98</f>
        <v>0</v>
      </c>
      <c r="Z103" s="149">
        <f t="shared" si="52"/>
        <v>0</v>
      </c>
      <c r="AA103" s="149">
        <f t="shared" si="52"/>
        <v>0</v>
      </c>
      <c r="AB103" s="149">
        <f>AB66+AB79+AB98</f>
        <v>0</v>
      </c>
      <c r="AC103" s="149">
        <f t="shared" si="53"/>
        <v>0</v>
      </c>
      <c r="AD103" s="149">
        <f t="shared" si="53"/>
        <v>0</v>
      </c>
      <c r="AE103" s="149">
        <f>AE66+AE79+AE98</f>
        <v>0</v>
      </c>
      <c r="AF103" s="149">
        <f t="shared" si="54"/>
        <v>0</v>
      </c>
      <c r="AG103" s="149">
        <f t="shared" si="54"/>
        <v>0</v>
      </c>
      <c r="AH103" s="149">
        <f>AH66+AH79+AH98</f>
        <v>0</v>
      </c>
      <c r="AI103" s="149">
        <f t="shared" si="55"/>
        <v>0</v>
      </c>
      <c r="AJ103" s="149">
        <f t="shared" si="55"/>
        <v>0</v>
      </c>
      <c r="AK103" s="149">
        <f>AK66+AK79+AK98</f>
        <v>0</v>
      </c>
      <c r="AL103" s="149">
        <f aca="true" t="shared" si="59" ref="AL103:AT103">AL66+AL79+AL98</f>
        <v>0</v>
      </c>
      <c r="AM103" s="149">
        <f t="shared" si="59"/>
        <v>0</v>
      </c>
      <c r="AN103" s="149">
        <f t="shared" si="59"/>
        <v>0</v>
      </c>
      <c r="AO103" s="149">
        <f t="shared" si="59"/>
        <v>0</v>
      </c>
      <c r="AP103" s="149">
        <f t="shared" si="59"/>
        <v>0</v>
      </c>
      <c r="AQ103" s="149">
        <f t="shared" si="59"/>
        <v>0</v>
      </c>
      <c r="AR103" s="149">
        <f t="shared" si="59"/>
        <v>0</v>
      </c>
      <c r="AS103" s="149">
        <f t="shared" si="59"/>
        <v>0</v>
      </c>
      <c r="AT103" s="149">
        <f t="shared" si="59"/>
        <v>0</v>
      </c>
      <c r="AU103" s="254"/>
      <c r="AV103" s="245"/>
    </row>
    <row r="104" spans="1:48" ht="30.75" customHeight="1">
      <c r="A104" s="220" t="s">
        <v>321</v>
      </c>
      <c r="B104" s="220"/>
      <c r="C104" s="220"/>
      <c r="D104" s="144" t="s">
        <v>301</v>
      </c>
      <c r="E104" s="145">
        <f>SUM(E105:E108)</f>
        <v>0</v>
      </c>
      <c r="F104" s="145">
        <f aca="true" t="shared" si="60" ref="F104:AR104">SUM(F105:F108)</f>
        <v>0</v>
      </c>
      <c r="G104" s="145">
        <v>0</v>
      </c>
      <c r="H104" s="145">
        <f t="shared" si="60"/>
        <v>0</v>
      </c>
      <c r="I104" s="145">
        <f t="shared" si="60"/>
        <v>0</v>
      </c>
      <c r="J104" s="145">
        <f t="shared" si="60"/>
        <v>0</v>
      </c>
      <c r="K104" s="145">
        <f t="shared" si="60"/>
        <v>0</v>
      </c>
      <c r="L104" s="145">
        <f t="shared" si="60"/>
        <v>0</v>
      </c>
      <c r="M104" s="145">
        <f t="shared" si="60"/>
        <v>0</v>
      </c>
      <c r="N104" s="145">
        <f t="shared" si="60"/>
        <v>0</v>
      </c>
      <c r="O104" s="145">
        <f t="shared" si="60"/>
        <v>0</v>
      </c>
      <c r="P104" s="145">
        <f t="shared" si="60"/>
        <v>0</v>
      </c>
      <c r="Q104" s="145">
        <f t="shared" si="60"/>
        <v>0</v>
      </c>
      <c r="R104" s="145">
        <f t="shared" si="60"/>
        <v>0</v>
      </c>
      <c r="S104" s="145">
        <f t="shared" si="60"/>
        <v>0</v>
      </c>
      <c r="T104" s="145">
        <f t="shared" si="60"/>
        <v>0</v>
      </c>
      <c r="U104" s="145">
        <f t="shared" si="60"/>
        <v>0</v>
      </c>
      <c r="V104" s="145">
        <f t="shared" si="60"/>
        <v>0</v>
      </c>
      <c r="W104" s="145">
        <f t="shared" si="60"/>
        <v>0</v>
      </c>
      <c r="X104" s="145">
        <f t="shared" si="60"/>
        <v>0</v>
      </c>
      <c r="Y104" s="145">
        <f t="shared" si="60"/>
        <v>0</v>
      </c>
      <c r="Z104" s="145">
        <f t="shared" si="60"/>
        <v>0</v>
      </c>
      <c r="AA104" s="145">
        <f t="shared" si="60"/>
        <v>0</v>
      </c>
      <c r="AB104" s="145">
        <f t="shared" si="60"/>
        <v>0</v>
      </c>
      <c r="AC104" s="145">
        <f t="shared" si="60"/>
        <v>0</v>
      </c>
      <c r="AD104" s="145">
        <f t="shared" si="60"/>
        <v>0</v>
      </c>
      <c r="AE104" s="145">
        <f t="shared" si="60"/>
        <v>0</v>
      </c>
      <c r="AF104" s="145">
        <f t="shared" si="60"/>
        <v>0</v>
      </c>
      <c r="AG104" s="145">
        <f t="shared" si="60"/>
        <v>0</v>
      </c>
      <c r="AH104" s="145">
        <f t="shared" si="60"/>
        <v>0</v>
      </c>
      <c r="AI104" s="145">
        <f t="shared" si="60"/>
        <v>0</v>
      </c>
      <c r="AJ104" s="145">
        <f t="shared" si="60"/>
        <v>0</v>
      </c>
      <c r="AK104" s="145">
        <f t="shared" si="60"/>
        <v>0</v>
      </c>
      <c r="AL104" s="145">
        <f t="shared" si="60"/>
        <v>0</v>
      </c>
      <c r="AM104" s="145">
        <f t="shared" si="60"/>
        <v>0</v>
      </c>
      <c r="AN104" s="145">
        <f t="shared" si="60"/>
        <v>0</v>
      </c>
      <c r="AO104" s="145">
        <f t="shared" si="60"/>
        <v>0</v>
      </c>
      <c r="AP104" s="145">
        <f t="shared" si="60"/>
        <v>0</v>
      </c>
      <c r="AQ104" s="145">
        <f t="shared" si="60"/>
        <v>0</v>
      </c>
      <c r="AR104" s="145">
        <f t="shared" si="60"/>
        <v>0</v>
      </c>
      <c r="AS104" s="168"/>
      <c r="AT104" s="168"/>
      <c r="AU104" s="266" t="s">
        <v>265</v>
      </c>
      <c r="AV104" s="266"/>
    </row>
    <row r="105" spans="1:48" ht="39.75" customHeight="1">
      <c r="A105" s="227"/>
      <c r="B105" s="227"/>
      <c r="C105" s="227"/>
      <c r="D105" s="105" t="s">
        <v>37</v>
      </c>
      <c r="E105" s="113">
        <f>H105+K105+N105+Q105+T105+W105+Z105+AC105+AF105+AL105+AO105+AR105</f>
        <v>0</v>
      </c>
      <c r="F105" s="113">
        <f>I105+L105+O105+R105+U105+X105+AA105+AD105+AG105+AM105+AP105+AS105</f>
        <v>0</v>
      </c>
      <c r="G105" s="113">
        <f>J105+M105+P105+S105+V105+Y105+AB105+AE105+AH105+AN105+AQ105+AT105</f>
        <v>0</v>
      </c>
      <c r="H105" s="115">
        <v>0</v>
      </c>
      <c r="I105" s="115">
        <v>0</v>
      </c>
      <c r="J105" s="115">
        <v>0</v>
      </c>
      <c r="K105" s="115">
        <v>0</v>
      </c>
      <c r="L105" s="115">
        <v>0</v>
      </c>
      <c r="M105" s="115">
        <v>0</v>
      </c>
      <c r="N105" s="115">
        <v>0</v>
      </c>
      <c r="O105" s="115">
        <v>0</v>
      </c>
      <c r="P105" s="115">
        <v>0</v>
      </c>
      <c r="Q105" s="115">
        <v>0</v>
      </c>
      <c r="R105" s="115">
        <v>0</v>
      </c>
      <c r="S105" s="115">
        <v>0</v>
      </c>
      <c r="T105" s="115">
        <v>0</v>
      </c>
      <c r="U105" s="115">
        <v>0</v>
      </c>
      <c r="V105" s="115">
        <v>0</v>
      </c>
      <c r="W105" s="115">
        <v>0</v>
      </c>
      <c r="X105" s="115">
        <v>0</v>
      </c>
      <c r="Y105" s="115">
        <v>0</v>
      </c>
      <c r="Z105" s="115">
        <v>0</v>
      </c>
      <c r="AA105" s="115">
        <v>0</v>
      </c>
      <c r="AB105" s="115">
        <v>0</v>
      </c>
      <c r="AC105" s="115">
        <v>0</v>
      </c>
      <c r="AD105" s="115">
        <v>0</v>
      </c>
      <c r="AE105" s="115">
        <v>0</v>
      </c>
      <c r="AF105" s="115">
        <v>0</v>
      </c>
      <c r="AG105" s="115">
        <v>0</v>
      </c>
      <c r="AH105" s="115">
        <v>0</v>
      </c>
      <c r="AI105" s="115">
        <v>0</v>
      </c>
      <c r="AJ105" s="115">
        <v>0</v>
      </c>
      <c r="AK105" s="115">
        <v>0</v>
      </c>
      <c r="AL105" s="115">
        <v>0</v>
      </c>
      <c r="AM105" s="115">
        <v>0</v>
      </c>
      <c r="AN105" s="115">
        <v>0</v>
      </c>
      <c r="AO105" s="115">
        <v>0</v>
      </c>
      <c r="AP105" s="115">
        <v>0</v>
      </c>
      <c r="AQ105" s="115">
        <v>0</v>
      </c>
      <c r="AR105" s="115">
        <v>0</v>
      </c>
      <c r="AS105" s="115">
        <v>0</v>
      </c>
      <c r="AT105" s="115">
        <v>0</v>
      </c>
      <c r="AU105" s="266"/>
      <c r="AV105" s="266"/>
    </row>
    <row r="106" spans="1:48" ht="103.5" customHeight="1">
      <c r="A106" s="227"/>
      <c r="B106" s="227"/>
      <c r="C106" s="227"/>
      <c r="D106" s="106" t="s">
        <v>299</v>
      </c>
      <c r="E106" s="113">
        <f aca="true" t="shared" si="61" ref="E106:F108">H106+K106+N106+Q106+T106+W106+Z106+AC106+AF106+AL106+AO106+AR106</f>
        <v>0</v>
      </c>
      <c r="F106" s="113">
        <f t="shared" si="61"/>
        <v>0</v>
      </c>
      <c r="G106" s="113">
        <v>0</v>
      </c>
      <c r="H106" s="115">
        <v>0</v>
      </c>
      <c r="I106" s="115">
        <v>0</v>
      </c>
      <c r="J106" s="115">
        <v>0</v>
      </c>
      <c r="K106" s="115">
        <v>0</v>
      </c>
      <c r="L106" s="115">
        <v>0</v>
      </c>
      <c r="M106" s="115">
        <v>0</v>
      </c>
      <c r="N106" s="115">
        <v>0</v>
      </c>
      <c r="O106" s="115">
        <v>0</v>
      </c>
      <c r="P106" s="115">
        <v>0</v>
      </c>
      <c r="Q106" s="115">
        <v>0</v>
      </c>
      <c r="R106" s="115">
        <v>0</v>
      </c>
      <c r="S106" s="115">
        <v>0</v>
      </c>
      <c r="T106" s="115">
        <v>0</v>
      </c>
      <c r="U106" s="115">
        <v>0</v>
      </c>
      <c r="V106" s="115">
        <v>0</v>
      </c>
      <c r="W106" s="115">
        <v>0</v>
      </c>
      <c r="X106" s="115">
        <v>0</v>
      </c>
      <c r="Y106" s="115">
        <v>0</v>
      </c>
      <c r="Z106" s="115">
        <v>0</v>
      </c>
      <c r="AA106" s="115">
        <v>0</v>
      </c>
      <c r="AB106" s="115">
        <v>0</v>
      </c>
      <c r="AC106" s="115">
        <v>0</v>
      </c>
      <c r="AD106" s="115">
        <v>0</v>
      </c>
      <c r="AE106" s="115">
        <v>0</v>
      </c>
      <c r="AF106" s="115">
        <v>0</v>
      </c>
      <c r="AG106" s="115">
        <v>0</v>
      </c>
      <c r="AH106" s="115">
        <v>0</v>
      </c>
      <c r="AI106" s="115">
        <v>0</v>
      </c>
      <c r="AJ106" s="115">
        <v>0</v>
      </c>
      <c r="AK106" s="115">
        <v>0</v>
      </c>
      <c r="AL106" s="115">
        <v>0</v>
      </c>
      <c r="AM106" s="115">
        <v>0</v>
      </c>
      <c r="AN106" s="115">
        <v>0</v>
      </c>
      <c r="AO106" s="115">
        <v>0</v>
      </c>
      <c r="AP106" s="115">
        <v>0</v>
      </c>
      <c r="AQ106" s="115">
        <v>0</v>
      </c>
      <c r="AR106" s="115">
        <v>0</v>
      </c>
      <c r="AS106" s="115">
        <v>0</v>
      </c>
      <c r="AT106" s="115">
        <v>0</v>
      </c>
      <c r="AU106" s="266"/>
      <c r="AV106" s="266"/>
    </row>
    <row r="107" spans="1:48" ht="48.75" customHeight="1">
      <c r="A107" s="227"/>
      <c r="B107" s="227"/>
      <c r="C107" s="227"/>
      <c r="D107" s="106" t="s">
        <v>42</v>
      </c>
      <c r="E107" s="113">
        <f t="shared" si="61"/>
        <v>0</v>
      </c>
      <c r="F107" s="113">
        <f t="shared" si="61"/>
        <v>0</v>
      </c>
      <c r="G107" s="113">
        <v>0</v>
      </c>
      <c r="H107" s="115">
        <v>0</v>
      </c>
      <c r="I107" s="115">
        <v>0</v>
      </c>
      <c r="J107" s="115">
        <v>0</v>
      </c>
      <c r="K107" s="115">
        <v>0</v>
      </c>
      <c r="L107" s="115">
        <v>0</v>
      </c>
      <c r="M107" s="115">
        <v>0</v>
      </c>
      <c r="N107" s="115">
        <v>0</v>
      </c>
      <c r="O107" s="115">
        <v>0</v>
      </c>
      <c r="P107" s="115">
        <v>0</v>
      </c>
      <c r="Q107" s="115">
        <v>0</v>
      </c>
      <c r="R107" s="115">
        <v>0</v>
      </c>
      <c r="S107" s="115">
        <v>0</v>
      </c>
      <c r="T107" s="115">
        <v>0</v>
      </c>
      <c r="U107" s="115">
        <v>0</v>
      </c>
      <c r="V107" s="115">
        <v>0</v>
      </c>
      <c r="W107" s="115">
        <v>0</v>
      </c>
      <c r="X107" s="115">
        <v>0</v>
      </c>
      <c r="Y107" s="115">
        <v>0</v>
      </c>
      <c r="Z107" s="115">
        <v>0</v>
      </c>
      <c r="AA107" s="115">
        <v>0</v>
      </c>
      <c r="AB107" s="115">
        <v>0</v>
      </c>
      <c r="AC107" s="115">
        <v>0</v>
      </c>
      <c r="AD107" s="115">
        <v>0</v>
      </c>
      <c r="AE107" s="115">
        <v>0</v>
      </c>
      <c r="AF107" s="115">
        <v>0</v>
      </c>
      <c r="AG107" s="115">
        <v>0</v>
      </c>
      <c r="AH107" s="115">
        <v>0</v>
      </c>
      <c r="AI107" s="115">
        <v>0</v>
      </c>
      <c r="AJ107" s="115">
        <v>0</v>
      </c>
      <c r="AK107" s="115">
        <v>0</v>
      </c>
      <c r="AL107" s="115">
        <v>0</v>
      </c>
      <c r="AM107" s="115">
        <v>0</v>
      </c>
      <c r="AN107" s="115">
        <v>0</v>
      </c>
      <c r="AO107" s="115">
        <v>0</v>
      </c>
      <c r="AP107" s="115">
        <v>0</v>
      </c>
      <c r="AQ107" s="115">
        <v>0</v>
      </c>
      <c r="AR107" s="115">
        <v>0</v>
      </c>
      <c r="AS107" s="115">
        <v>0</v>
      </c>
      <c r="AT107" s="115">
        <v>0</v>
      </c>
      <c r="AU107" s="266"/>
      <c r="AV107" s="266"/>
    </row>
    <row r="108" spans="1:48" ht="69.75" customHeight="1">
      <c r="A108" s="227"/>
      <c r="B108" s="227"/>
      <c r="C108" s="227"/>
      <c r="D108" s="106" t="s">
        <v>300</v>
      </c>
      <c r="E108" s="113">
        <f t="shared" si="61"/>
        <v>0</v>
      </c>
      <c r="F108" s="113">
        <f t="shared" si="61"/>
        <v>0</v>
      </c>
      <c r="G108" s="113">
        <f>J108+M108+P108+S108+V108+Y108+AB108+AE108+AH108+AN108+AQ108+AT108</f>
        <v>0</v>
      </c>
      <c r="H108" s="115">
        <v>0</v>
      </c>
      <c r="I108" s="115">
        <v>0</v>
      </c>
      <c r="J108" s="115">
        <v>0</v>
      </c>
      <c r="K108" s="115">
        <v>0</v>
      </c>
      <c r="L108" s="115">
        <v>0</v>
      </c>
      <c r="M108" s="115">
        <v>0</v>
      </c>
      <c r="N108" s="115">
        <v>0</v>
      </c>
      <c r="O108" s="115">
        <v>0</v>
      </c>
      <c r="P108" s="115">
        <v>0</v>
      </c>
      <c r="Q108" s="115">
        <v>0</v>
      </c>
      <c r="R108" s="115">
        <v>0</v>
      </c>
      <c r="S108" s="115">
        <v>0</v>
      </c>
      <c r="T108" s="115">
        <v>0</v>
      </c>
      <c r="U108" s="115">
        <v>0</v>
      </c>
      <c r="V108" s="115">
        <v>0</v>
      </c>
      <c r="W108" s="115">
        <v>0</v>
      </c>
      <c r="X108" s="115">
        <v>0</v>
      </c>
      <c r="Y108" s="115">
        <v>0</v>
      </c>
      <c r="Z108" s="115">
        <v>0</v>
      </c>
      <c r="AA108" s="115">
        <v>0</v>
      </c>
      <c r="AB108" s="115">
        <v>0</v>
      </c>
      <c r="AC108" s="115">
        <v>0</v>
      </c>
      <c r="AD108" s="115">
        <v>0</v>
      </c>
      <c r="AE108" s="115">
        <v>0</v>
      </c>
      <c r="AF108" s="115">
        <v>0</v>
      </c>
      <c r="AG108" s="115">
        <v>0</v>
      </c>
      <c r="AH108" s="115">
        <v>0</v>
      </c>
      <c r="AI108" s="115">
        <v>0</v>
      </c>
      <c r="AJ108" s="115">
        <v>0</v>
      </c>
      <c r="AK108" s="115">
        <v>0</v>
      </c>
      <c r="AL108" s="115">
        <v>0</v>
      </c>
      <c r="AM108" s="115">
        <v>0</v>
      </c>
      <c r="AN108" s="115">
        <v>0</v>
      </c>
      <c r="AO108" s="115">
        <v>0</v>
      </c>
      <c r="AP108" s="115">
        <v>0</v>
      </c>
      <c r="AQ108" s="115">
        <v>0</v>
      </c>
      <c r="AR108" s="115">
        <v>0</v>
      </c>
      <c r="AS108" s="115">
        <v>0</v>
      </c>
      <c r="AT108" s="115">
        <v>0</v>
      </c>
      <c r="AU108" s="267"/>
      <c r="AV108" s="267"/>
    </row>
    <row r="109" spans="1:48" ht="24.75" customHeight="1">
      <c r="A109" s="227" t="s">
        <v>322</v>
      </c>
      <c r="B109" s="227"/>
      <c r="C109" s="227"/>
      <c r="D109" s="139" t="s">
        <v>301</v>
      </c>
      <c r="E109" s="167">
        <v>34048.187999999995</v>
      </c>
      <c r="F109" s="167">
        <v>21824.065540000003</v>
      </c>
      <c r="G109" s="167">
        <v>64.09758293157923</v>
      </c>
      <c r="H109" s="167">
        <v>3062.4</v>
      </c>
      <c r="I109" s="167">
        <v>3062.4297</v>
      </c>
      <c r="J109" s="167">
        <v>100.00096982758622</v>
      </c>
      <c r="K109" s="167">
        <v>2700</v>
      </c>
      <c r="L109" s="167">
        <v>2789.5294</v>
      </c>
      <c r="M109" s="167">
        <v>103.3159037037037</v>
      </c>
      <c r="N109" s="167">
        <v>2915</v>
      </c>
      <c r="O109" s="167">
        <v>2785.26852</v>
      </c>
      <c r="P109" s="167">
        <v>95.5495204116638</v>
      </c>
      <c r="Q109" s="167">
        <v>3523.4500000000003</v>
      </c>
      <c r="R109" s="167">
        <v>3563.4627400000004</v>
      </c>
      <c r="S109" s="167">
        <v>101.13561253884686</v>
      </c>
      <c r="T109" s="167">
        <v>5270.75</v>
      </c>
      <c r="U109" s="167">
        <v>5270.723419999999</v>
      </c>
      <c r="V109" s="167">
        <v>99.999495707442</v>
      </c>
      <c r="W109" s="167">
        <v>4352.461</v>
      </c>
      <c r="X109" s="167">
        <v>4352.651760000001</v>
      </c>
      <c r="Y109" s="167">
        <v>100.00438280779542</v>
      </c>
      <c r="Z109" s="167">
        <v>3920.8</v>
      </c>
      <c r="AA109" s="167">
        <v>0</v>
      </c>
      <c r="AB109" s="167">
        <v>0</v>
      </c>
      <c r="AC109" s="167">
        <v>2724.417</v>
      </c>
      <c r="AD109" s="167">
        <v>0</v>
      </c>
      <c r="AE109" s="167">
        <v>0</v>
      </c>
      <c r="AF109" s="167">
        <v>4857.799999999999</v>
      </c>
      <c r="AG109" s="167">
        <v>0</v>
      </c>
      <c r="AH109" s="167">
        <v>0</v>
      </c>
      <c r="AI109" s="167">
        <v>28595.378</v>
      </c>
      <c r="AJ109" s="167">
        <v>21784.065540000003</v>
      </c>
      <c r="AK109" s="167">
        <v>76.18037271617813</v>
      </c>
      <c r="AL109" s="167">
        <v>300</v>
      </c>
      <c r="AM109" s="167">
        <v>0</v>
      </c>
      <c r="AN109" s="167">
        <v>0</v>
      </c>
      <c r="AO109" s="167">
        <v>421.11</v>
      </c>
      <c r="AP109" s="167">
        <v>0</v>
      </c>
      <c r="AQ109" s="167">
        <v>0</v>
      </c>
      <c r="AR109" s="167">
        <v>0</v>
      </c>
      <c r="AS109" s="135">
        <v>0</v>
      </c>
      <c r="AT109" s="135">
        <v>0</v>
      </c>
      <c r="AU109" s="252" t="s">
        <v>359</v>
      </c>
      <c r="AV109" s="265"/>
    </row>
    <row r="110" spans="1:48" ht="39.75" customHeight="1">
      <c r="A110" s="227"/>
      <c r="B110" s="227"/>
      <c r="C110" s="227"/>
      <c r="D110" s="105" t="s">
        <v>37</v>
      </c>
      <c r="E110" s="113">
        <v>0</v>
      </c>
      <c r="F110" s="113">
        <v>0</v>
      </c>
      <c r="G110" s="113">
        <v>0</v>
      </c>
      <c r="H110" s="115">
        <v>0</v>
      </c>
      <c r="I110" s="115">
        <v>0</v>
      </c>
      <c r="J110" s="115">
        <v>0</v>
      </c>
      <c r="K110" s="115">
        <v>0</v>
      </c>
      <c r="L110" s="115">
        <v>0</v>
      </c>
      <c r="M110" s="115">
        <v>0</v>
      </c>
      <c r="N110" s="115">
        <v>0</v>
      </c>
      <c r="O110" s="115">
        <v>0</v>
      </c>
      <c r="P110" s="115">
        <v>0</v>
      </c>
      <c r="Q110" s="115">
        <v>0</v>
      </c>
      <c r="R110" s="115">
        <v>0</v>
      </c>
      <c r="S110" s="115">
        <v>0</v>
      </c>
      <c r="T110" s="115">
        <v>0</v>
      </c>
      <c r="U110" s="115">
        <v>0</v>
      </c>
      <c r="V110" s="115">
        <v>0</v>
      </c>
      <c r="W110" s="115">
        <v>0</v>
      </c>
      <c r="X110" s="115">
        <v>0</v>
      </c>
      <c r="Y110" s="115">
        <v>0</v>
      </c>
      <c r="Z110" s="115">
        <v>0</v>
      </c>
      <c r="AA110" s="115">
        <v>0</v>
      </c>
      <c r="AB110" s="115">
        <v>0</v>
      </c>
      <c r="AC110" s="115">
        <v>0</v>
      </c>
      <c r="AD110" s="115">
        <v>0</v>
      </c>
      <c r="AE110" s="115">
        <v>0</v>
      </c>
      <c r="AF110" s="115">
        <v>0</v>
      </c>
      <c r="AG110" s="115">
        <v>0</v>
      </c>
      <c r="AH110" s="115">
        <v>0</v>
      </c>
      <c r="AI110" s="115">
        <v>0</v>
      </c>
      <c r="AJ110" s="115">
        <v>0</v>
      </c>
      <c r="AK110" s="115">
        <v>0</v>
      </c>
      <c r="AL110" s="115">
        <v>0</v>
      </c>
      <c r="AM110" s="115">
        <v>0</v>
      </c>
      <c r="AN110" s="115">
        <v>0</v>
      </c>
      <c r="AO110" s="115">
        <v>0</v>
      </c>
      <c r="AP110" s="115">
        <v>0</v>
      </c>
      <c r="AQ110" s="115">
        <v>0</v>
      </c>
      <c r="AR110" s="115">
        <v>0</v>
      </c>
      <c r="AS110" s="115">
        <v>0</v>
      </c>
      <c r="AT110" s="115">
        <v>0</v>
      </c>
      <c r="AU110" s="253"/>
      <c r="AV110" s="266"/>
    </row>
    <row r="111" spans="1:48" ht="103.5" customHeight="1">
      <c r="A111" s="227"/>
      <c r="B111" s="227"/>
      <c r="C111" s="227"/>
      <c r="D111" s="106" t="s">
        <v>299</v>
      </c>
      <c r="E111" s="113">
        <v>30910.730999999996</v>
      </c>
      <c r="F111" s="113">
        <v>21581.6932</v>
      </c>
      <c r="G111" s="113">
        <v>69.81942031717078</v>
      </c>
      <c r="H111" s="115">
        <v>3062.4</v>
      </c>
      <c r="I111" s="115">
        <v>3062.4297</v>
      </c>
      <c r="J111" s="115">
        <v>100.00096982758622</v>
      </c>
      <c r="K111" s="115">
        <v>2700</v>
      </c>
      <c r="L111" s="115">
        <v>2789.5294</v>
      </c>
      <c r="M111" s="115">
        <v>103.3159037037037</v>
      </c>
      <c r="N111" s="115">
        <v>2875</v>
      </c>
      <c r="O111" s="115">
        <v>2785.26852</v>
      </c>
      <c r="P111" s="115">
        <v>96.87890504347826</v>
      </c>
      <c r="Q111" s="115">
        <v>3472.84</v>
      </c>
      <c r="R111" s="115">
        <v>3472.8504000000003</v>
      </c>
      <c r="S111" s="115">
        <v>200.00181053736628</v>
      </c>
      <c r="T111" s="115">
        <v>5177.76</v>
      </c>
      <c r="U111" s="115">
        <v>5177.73342</v>
      </c>
      <c r="V111" s="115">
        <v>99.99948665059793</v>
      </c>
      <c r="W111" s="115">
        <v>4293.691</v>
      </c>
      <c r="X111" s="115">
        <v>4293.88176</v>
      </c>
      <c r="Y111" s="115">
        <v>100.00444279758372</v>
      </c>
      <c r="Z111" s="115">
        <v>3872.8</v>
      </c>
      <c r="AA111" s="115">
        <v>0</v>
      </c>
      <c r="AB111" s="115">
        <v>0</v>
      </c>
      <c r="AC111" s="115">
        <v>2632.4</v>
      </c>
      <c r="AD111" s="115">
        <v>0</v>
      </c>
      <c r="AE111" s="115">
        <v>0</v>
      </c>
      <c r="AF111" s="115">
        <v>2160.3999999999996</v>
      </c>
      <c r="AG111" s="115">
        <v>0</v>
      </c>
      <c r="AH111" s="115">
        <v>0</v>
      </c>
      <c r="AI111" s="115">
        <v>28239.691</v>
      </c>
      <c r="AJ111" s="115">
        <v>21581.6932</v>
      </c>
      <c r="AK111" s="115">
        <v>76.42326256331913</v>
      </c>
      <c r="AL111" s="115">
        <v>276</v>
      </c>
      <c r="AM111" s="115">
        <v>0</v>
      </c>
      <c r="AN111" s="115">
        <v>0</v>
      </c>
      <c r="AO111" s="115">
        <v>387.44</v>
      </c>
      <c r="AP111" s="115">
        <v>0</v>
      </c>
      <c r="AQ111" s="115">
        <v>0</v>
      </c>
      <c r="AR111" s="115">
        <v>0</v>
      </c>
      <c r="AS111" s="115">
        <v>0</v>
      </c>
      <c r="AT111" s="115">
        <v>0</v>
      </c>
      <c r="AU111" s="253"/>
      <c r="AV111" s="266"/>
    </row>
    <row r="112" spans="1:48" ht="48.75" customHeight="1">
      <c r="A112" s="227"/>
      <c r="B112" s="227"/>
      <c r="C112" s="227"/>
      <c r="D112" s="106" t="s">
        <v>42</v>
      </c>
      <c r="E112" s="113">
        <v>3137.4570000000003</v>
      </c>
      <c r="F112" s="113">
        <v>242.37234</v>
      </c>
      <c r="G112" s="113">
        <v>7.7251206948812365</v>
      </c>
      <c r="H112" s="115">
        <v>0</v>
      </c>
      <c r="I112" s="115">
        <v>0</v>
      </c>
      <c r="J112" s="115">
        <v>0</v>
      </c>
      <c r="K112" s="115">
        <v>0</v>
      </c>
      <c r="L112" s="115">
        <v>0</v>
      </c>
      <c r="M112" s="115">
        <v>0</v>
      </c>
      <c r="N112" s="115">
        <v>40</v>
      </c>
      <c r="O112" s="115">
        <v>0</v>
      </c>
      <c r="P112" s="115">
        <v>0</v>
      </c>
      <c r="Q112" s="115">
        <v>50.61</v>
      </c>
      <c r="R112" s="115">
        <v>90.61234</v>
      </c>
      <c r="S112" s="115">
        <v>100.00462359217546</v>
      </c>
      <c r="T112" s="115">
        <v>92.99</v>
      </c>
      <c r="U112" s="115">
        <v>92.99</v>
      </c>
      <c r="V112" s="115">
        <v>100</v>
      </c>
      <c r="W112" s="115">
        <v>58.769999999999996</v>
      </c>
      <c r="X112" s="115">
        <v>58.769999999999996</v>
      </c>
      <c r="Y112" s="115">
        <v>0</v>
      </c>
      <c r="Z112" s="115">
        <v>48</v>
      </c>
      <c r="AA112" s="115">
        <v>0</v>
      </c>
      <c r="AB112" s="115">
        <v>0</v>
      </c>
      <c r="AC112" s="115">
        <v>92.017</v>
      </c>
      <c r="AD112" s="115">
        <v>0</v>
      </c>
      <c r="AE112" s="115">
        <v>0</v>
      </c>
      <c r="AF112" s="115">
        <v>2697.4</v>
      </c>
      <c r="AG112" s="115">
        <v>0</v>
      </c>
      <c r="AH112" s="115">
        <v>0</v>
      </c>
      <c r="AI112" s="115">
        <v>355.687</v>
      </c>
      <c r="AJ112" s="115">
        <v>202.37234</v>
      </c>
      <c r="AK112" s="115">
        <v>56.89618681593649</v>
      </c>
      <c r="AL112" s="115">
        <v>24</v>
      </c>
      <c r="AM112" s="115">
        <v>0</v>
      </c>
      <c r="AN112" s="115">
        <v>0</v>
      </c>
      <c r="AO112" s="115">
        <v>33.67</v>
      </c>
      <c r="AP112" s="115">
        <v>0</v>
      </c>
      <c r="AQ112" s="115">
        <v>0</v>
      </c>
      <c r="AR112" s="115">
        <v>0</v>
      </c>
      <c r="AS112" s="115">
        <v>0</v>
      </c>
      <c r="AT112" s="115">
        <v>0</v>
      </c>
      <c r="AU112" s="253"/>
      <c r="AV112" s="266"/>
    </row>
    <row r="113" spans="1:48" ht="69.75" customHeight="1">
      <c r="A113" s="227"/>
      <c r="B113" s="227"/>
      <c r="C113" s="227"/>
      <c r="D113" s="106" t="s">
        <v>300</v>
      </c>
      <c r="E113" s="113">
        <v>0</v>
      </c>
      <c r="F113" s="113">
        <v>0</v>
      </c>
      <c r="G113" s="113">
        <v>0</v>
      </c>
      <c r="H113" s="115">
        <v>0</v>
      </c>
      <c r="I113" s="115">
        <v>0</v>
      </c>
      <c r="J113" s="115">
        <v>0</v>
      </c>
      <c r="K113" s="115">
        <v>0</v>
      </c>
      <c r="L113" s="115">
        <v>0</v>
      </c>
      <c r="M113" s="115">
        <v>0</v>
      </c>
      <c r="N113" s="115">
        <v>0</v>
      </c>
      <c r="O113" s="115">
        <v>0</v>
      </c>
      <c r="P113" s="115">
        <v>0</v>
      </c>
      <c r="Q113" s="115">
        <v>0</v>
      </c>
      <c r="R113" s="115">
        <v>0</v>
      </c>
      <c r="S113" s="115">
        <v>0</v>
      </c>
      <c r="T113" s="115">
        <v>0</v>
      </c>
      <c r="U113" s="115">
        <v>0</v>
      </c>
      <c r="V113" s="115">
        <v>0</v>
      </c>
      <c r="W113" s="115">
        <v>0</v>
      </c>
      <c r="X113" s="115">
        <v>0</v>
      </c>
      <c r="Y113" s="115">
        <v>0</v>
      </c>
      <c r="Z113" s="115">
        <v>0</v>
      </c>
      <c r="AA113" s="115">
        <v>0</v>
      </c>
      <c r="AB113" s="115">
        <v>0</v>
      </c>
      <c r="AC113" s="115">
        <v>0</v>
      </c>
      <c r="AD113" s="115">
        <v>0</v>
      </c>
      <c r="AE113" s="115">
        <v>0</v>
      </c>
      <c r="AF113" s="115">
        <v>0</v>
      </c>
      <c r="AG113" s="115">
        <v>0</v>
      </c>
      <c r="AH113" s="115">
        <v>0</v>
      </c>
      <c r="AI113" s="115">
        <v>0</v>
      </c>
      <c r="AJ113" s="115">
        <v>0</v>
      </c>
      <c r="AK113" s="115">
        <v>0</v>
      </c>
      <c r="AL113" s="115">
        <v>0</v>
      </c>
      <c r="AM113" s="115">
        <v>0</v>
      </c>
      <c r="AN113" s="115">
        <v>0</v>
      </c>
      <c r="AO113" s="115">
        <v>0</v>
      </c>
      <c r="AP113" s="115">
        <v>0</v>
      </c>
      <c r="AQ113" s="115">
        <v>0</v>
      </c>
      <c r="AR113" s="115">
        <v>0</v>
      </c>
      <c r="AS113" s="115">
        <v>0</v>
      </c>
      <c r="AT113" s="115">
        <v>0</v>
      </c>
      <c r="AU113" s="254"/>
      <c r="AV113" s="267"/>
    </row>
    <row r="114" spans="1:48" ht="27" customHeight="1">
      <c r="A114" s="227" t="s">
        <v>323</v>
      </c>
      <c r="B114" s="227"/>
      <c r="C114" s="227"/>
      <c r="D114" s="106"/>
      <c r="E114" s="141"/>
      <c r="F114" s="141"/>
      <c r="G114" s="141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21"/>
      <c r="AT114" s="121"/>
      <c r="AU114" s="128"/>
      <c r="AV114" s="124"/>
    </row>
    <row r="115" spans="1:48" ht="24.75" customHeight="1">
      <c r="A115" s="227" t="s">
        <v>340</v>
      </c>
      <c r="B115" s="227"/>
      <c r="C115" s="227"/>
      <c r="D115" s="139" t="s">
        <v>301</v>
      </c>
      <c r="E115" s="123">
        <v>34048.187999999995</v>
      </c>
      <c r="F115" s="123">
        <v>21824.065540000003</v>
      </c>
      <c r="G115" s="123">
        <v>64.09758293157923</v>
      </c>
      <c r="H115" s="123">
        <v>3062.4</v>
      </c>
      <c r="I115" s="123">
        <v>3062.4297</v>
      </c>
      <c r="J115" s="123">
        <v>100.00096982758622</v>
      </c>
      <c r="K115" s="123">
        <v>2700</v>
      </c>
      <c r="L115" s="123">
        <v>2789.5294</v>
      </c>
      <c r="M115" s="123">
        <v>103.3159037037037</v>
      </c>
      <c r="N115" s="123">
        <v>2915</v>
      </c>
      <c r="O115" s="123">
        <v>2785.26852</v>
      </c>
      <c r="P115" s="123">
        <v>95.5495204116638</v>
      </c>
      <c r="Q115" s="143">
        <v>3523.4500000000003</v>
      </c>
      <c r="R115" s="143">
        <v>3563.4627400000004</v>
      </c>
      <c r="S115" s="143">
        <v>101.13561253884686</v>
      </c>
      <c r="T115" s="143">
        <v>5270.75</v>
      </c>
      <c r="U115" s="143">
        <v>5270.723419999999</v>
      </c>
      <c r="V115" s="143">
        <v>99.999495707442</v>
      </c>
      <c r="W115" s="143">
        <v>4352.461</v>
      </c>
      <c r="X115" s="143">
        <v>4352.651760000001</v>
      </c>
      <c r="Y115" s="123">
        <v>100.00438280779542</v>
      </c>
      <c r="Z115" s="123">
        <v>3920.8</v>
      </c>
      <c r="AA115" s="123">
        <v>0</v>
      </c>
      <c r="AB115" s="123">
        <v>0</v>
      </c>
      <c r="AC115" s="123">
        <v>2724.417</v>
      </c>
      <c r="AD115" s="123">
        <v>0</v>
      </c>
      <c r="AE115" s="123">
        <v>0</v>
      </c>
      <c r="AF115" s="123">
        <v>4857.799999999999</v>
      </c>
      <c r="AG115" s="123">
        <v>0</v>
      </c>
      <c r="AH115" s="123">
        <v>0</v>
      </c>
      <c r="AI115" s="123">
        <v>28595.378</v>
      </c>
      <c r="AJ115" s="123">
        <v>21784.065540000003</v>
      </c>
      <c r="AK115" s="123">
        <v>76.18037271617813</v>
      </c>
      <c r="AL115" s="123">
        <v>300</v>
      </c>
      <c r="AM115" s="123">
        <v>0</v>
      </c>
      <c r="AN115" s="123">
        <v>0</v>
      </c>
      <c r="AO115" s="123">
        <v>421.11</v>
      </c>
      <c r="AP115" s="123">
        <v>0</v>
      </c>
      <c r="AQ115" s="123">
        <v>0</v>
      </c>
      <c r="AR115" s="123">
        <v>0</v>
      </c>
      <c r="AS115" s="135">
        <v>0</v>
      </c>
      <c r="AT115" s="135">
        <v>0</v>
      </c>
      <c r="AU115" s="252" t="s">
        <v>359</v>
      </c>
      <c r="AV115" s="265"/>
    </row>
    <row r="116" spans="1:48" ht="49.5" customHeight="1">
      <c r="A116" s="227"/>
      <c r="B116" s="227"/>
      <c r="C116" s="227"/>
      <c r="D116" s="105" t="s">
        <v>37</v>
      </c>
      <c r="E116" s="113">
        <v>0</v>
      </c>
      <c r="F116" s="113">
        <v>0</v>
      </c>
      <c r="G116" s="113">
        <v>0</v>
      </c>
      <c r="H116" s="115">
        <v>0</v>
      </c>
      <c r="I116" s="115">
        <v>0</v>
      </c>
      <c r="J116" s="115">
        <v>0</v>
      </c>
      <c r="K116" s="115">
        <v>0</v>
      </c>
      <c r="L116" s="115">
        <v>0</v>
      </c>
      <c r="M116" s="115">
        <v>0</v>
      </c>
      <c r="N116" s="115">
        <v>0</v>
      </c>
      <c r="O116" s="115">
        <v>0</v>
      </c>
      <c r="P116" s="115">
        <v>0</v>
      </c>
      <c r="Q116" s="115">
        <v>0</v>
      </c>
      <c r="R116" s="115">
        <v>0</v>
      </c>
      <c r="S116" s="115">
        <v>0</v>
      </c>
      <c r="T116" s="115">
        <v>0</v>
      </c>
      <c r="U116" s="115">
        <v>0</v>
      </c>
      <c r="V116" s="115">
        <v>0</v>
      </c>
      <c r="W116" s="115">
        <v>0</v>
      </c>
      <c r="X116" s="115">
        <v>0</v>
      </c>
      <c r="Y116" s="115">
        <v>0</v>
      </c>
      <c r="Z116" s="115">
        <v>0</v>
      </c>
      <c r="AA116" s="115">
        <v>0</v>
      </c>
      <c r="AB116" s="115">
        <v>0</v>
      </c>
      <c r="AC116" s="115">
        <v>0</v>
      </c>
      <c r="AD116" s="115">
        <v>0</v>
      </c>
      <c r="AE116" s="115">
        <v>0</v>
      </c>
      <c r="AF116" s="115">
        <v>0</v>
      </c>
      <c r="AG116" s="115">
        <v>0</v>
      </c>
      <c r="AH116" s="115">
        <v>0</v>
      </c>
      <c r="AI116" s="115">
        <v>0</v>
      </c>
      <c r="AJ116" s="115">
        <v>0</v>
      </c>
      <c r="AK116" s="115">
        <v>0</v>
      </c>
      <c r="AL116" s="115">
        <v>0</v>
      </c>
      <c r="AM116" s="115">
        <v>0</v>
      </c>
      <c r="AN116" s="115">
        <v>0</v>
      </c>
      <c r="AO116" s="115">
        <v>0</v>
      </c>
      <c r="AP116" s="115">
        <v>0</v>
      </c>
      <c r="AQ116" s="115">
        <v>0</v>
      </c>
      <c r="AR116" s="115">
        <v>0</v>
      </c>
      <c r="AS116" s="115">
        <v>0</v>
      </c>
      <c r="AT116" s="115">
        <v>0</v>
      </c>
      <c r="AU116" s="253"/>
      <c r="AV116" s="266"/>
    </row>
    <row r="117" spans="1:48" ht="103.5" customHeight="1">
      <c r="A117" s="227"/>
      <c r="B117" s="227"/>
      <c r="C117" s="227"/>
      <c r="D117" s="106" t="s">
        <v>299</v>
      </c>
      <c r="E117" s="113">
        <v>30910.730999999996</v>
      </c>
      <c r="F117" s="113">
        <v>21581.6932</v>
      </c>
      <c r="G117" s="113">
        <v>69.81942031717078</v>
      </c>
      <c r="H117" s="115">
        <v>3062.4</v>
      </c>
      <c r="I117" s="115">
        <v>3062.4297</v>
      </c>
      <c r="J117" s="115">
        <v>100.00096982758622</v>
      </c>
      <c r="K117" s="115">
        <v>2700</v>
      </c>
      <c r="L117" s="115">
        <v>2789.5294</v>
      </c>
      <c r="M117" s="115">
        <v>103.3159037037037</v>
      </c>
      <c r="N117" s="115">
        <v>2875</v>
      </c>
      <c r="O117" s="115">
        <v>2785.26852</v>
      </c>
      <c r="P117" s="115">
        <v>96.87890504347826</v>
      </c>
      <c r="Q117" s="115">
        <v>3472.84</v>
      </c>
      <c r="R117" s="115">
        <v>3472.8504000000003</v>
      </c>
      <c r="S117" s="115">
        <v>200.00181053736628</v>
      </c>
      <c r="T117" s="115">
        <v>5177.76</v>
      </c>
      <c r="U117" s="115">
        <v>5177.73342</v>
      </c>
      <c r="V117" s="115">
        <v>99.99948665059793</v>
      </c>
      <c r="W117" s="115">
        <v>4293.691</v>
      </c>
      <c r="X117" s="115">
        <v>4293.88176</v>
      </c>
      <c r="Y117" s="115">
        <v>100.00444279758372</v>
      </c>
      <c r="Z117" s="115">
        <v>3872.8</v>
      </c>
      <c r="AA117" s="115">
        <v>0</v>
      </c>
      <c r="AB117" s="115">
        <v>0</v>
      </c>
      <c r="AC117" s="115">
        <v>2632.4</v>
      </c>
      <c r="AD117" s="115">
        <v>0</v>
      </c>
      <c r="AE117" s="115">
        <v>0</v>
      </c>
      <c r="AF117" s="115">
        <v>2160.3999999999996</v>
      </c>
      <c r="AG117" s="115">
        <v>0</v>
      </c>
      <c r="AH117" s="115">
        <v>0</v>
      </c>
      <c r="AI117" s="115">
        <v>28239.691</v>
      </c>
      <c r="AJ117" s="115">
        <v>21581.6932</v>
      </c>
      <c r="AK117" s="115">
        <v>76.42326256331913</v>
      </c>
      <c r="AL117" s="115">
        <v>276</v>
      </c>
      <c r="AM117" s="115">
        <v>0</v>
      </c>
      <c r="AN117" s="115">
        <v>0</v>
      </c>
      <c r="AO117" s="115">
        <v>387.44</v>
      </c>
      <c r="AP117" s="115">
        <v>0</v>
      </c>
      <c r="AQ117" s="115">
        <v>0</v>
      </c>
      <c r="AR117" s="115">
        <v>0</v>
      </c>
      <c r="AS117" s="115">
        <v>0</v>
      </c>
      <c r="AT117" s="115">
        <v>0</v>
      </c>
      <c r="AU117" s="253"/>
      <c r="AV117" s="266"/>
    </row>
    <row r="118" spans="1:48" ht="48.75" customHeight="1">
      <c r="A118" s="227"/>
      <c r="B118" s="227"/>
      <c r="C118" s="227"/>
      <c r="D118" s="106" t="s">
        <v>42</v>
      </c>
      <c r="E118" s="113">
        <v>3137.4570000000003</v>
      </c>
      <c r="F118" s="113">
        <v>242.37234</v>
      </c>
      <c r="G118" s="113">
        <v>7.7251206948812365</v>
      </c>
      <c r="H118" s="115">
        <v>0</v>
      </c>
      <c r="I118" s="115">
        <v>0</v>
      </c>
      <c r="J118" s="115">
        <v>0</v>
      </c>
      <c r="K118" s="115">
        <v>0</v>
      </c>
      <c r="L118" s="115">
        <v>0</v>
      </c>
      <c r="M118" s="115">
        <v>0</v>
      </c>
      <c r="N118" s="115">
        <v>40</v>
      </c>
      <c r="O118" s="115">
        <v>0</v>
      </c>
      <c r="P118" s="115">
        <v>0</v>
      </c>
      <c r="Q118" s="115">
        <v>50.61</v>
      </c>
      <c r="R118" s="115">
        <v>90.61234</v>
      </c>
      <c r="S118" s="115">
        <v>100.00462359217546</v>
      </c>
      <c r="T118" s="115">
        <v>92.99</v>
      </c>
      <c r="U118" s="115">
        <v>92.99</v>
      </c>
      <c r="V118" s="115">
        <v>100</v>
      </c>
      <c r="W118" s="115">
        <v>58.769999999999996</v>
      </c>
      <c r="X118" s="115">
        <v>58.769999999999996</v>
      </c>
      <c r="Y118" s="115">
        <v>0</v>
      </c>
      <c r="Z118" s="115">
        <v>48</v>
      </c>
      <c r="AA118" s="115">
        <v>0</v>
      </c>
      <c r="AB118" s="115">
        <v>0</v>
      </c>
      <c r="AC118" s="115">
        <v>92.017</v>
      </c>
      <c r="AD118" s="115">
        <v>0</v>
      </c>
      <c r="AE118" s="115">
        <v>0</v>
      </c>
      <c r="AF118" s="115">
        <v>2697.4</v>
      </c>
      <c r="AG118" s="115">
        <v>0</v>
      </c>
      <c r="AH118" s="115">
        <v>0</v>
      </c>
      <c r="AI118" s="115">
        <v>355.687</v>
      </c>
      <c r="AJ118" s="115">
        <v>202.37234</v>
      </c>
      <c r="AK118" s="115">
        <v>56.89618681593649</v>
      </c>
      <c r="AL118" s="115">
        <v>24</v>
      </c>
      <c r="AM118" s="115">
        <v>0</v>
      </c>
      <c r="AN118" s="115">
        <v>0</v>
      </c>
      <c r="AO118" s="115">
        <v>33.67</v>
      </c>
      <c r="AP118" s="115">
        <v>0</v>
      </c>
      <c r="AQ118" s="115">
        <v>0</v>
      </c>
      <c r="AR118" s="115">
        <v>0</v>
      </c>
      <c r="AS118" s="115">
        <v>0</v>
      </c>
      <c r="AT118" s="115">
        <v>0</v>
      </c>
      <c r="AU118" s="253"/>
      <c r="AV118" s="266"/>
    </row>
    <row r="119" spans="1:48" ht="86.25" customHeight="1">
      <c r="A119" s="227"/>
      <c r="B119" s="227"/>
      <c r="C119" s="227"/>
      <c r="D119" s="106" t="s">
        <v>300</v>
      </c>
      <c r="E119" s="113">
        <v>0</v>
      </c>
      <c r="F119" s="113">
        <v>0</v>
      </c>
      <c r="G119" s="113">
        <v>0</v>
      </c>
      <c r="H119" s="115">
        <v>0</v>
      </c>
      <c r="I119" s="115">
        <v>0</v>
      </c>
      <c r="J119" s="115">
        <v>0</v>
      </c>
      <c r="K119" s="115">
        <v>0</v>
      </c>
      <c r="L119" s="115">
        <v>0</v>
      </c>
      <c r="M119" s="115">
        <v>0</v>
      </c>
      <c r="N119" s="115">
        <v>0</v>
      </c>
      <c r="O119" s="115">
        <v>0</v>
      </c>
      <c r="P119" s="115">
        <v>0</v>
      </c>
      <c r="Q119" s="115">
        <v>0</v>
      </c>
      <c r="R119" s="115">
        <v>0</v>
      </c>
      <c r="S119" s="115">
        <v>0</v>
      </c>
      <c r="T119" s="115">
        <v>0</v>
      </c>
      <c r="U119" s="115">
        <v>0</v>
      </c>
      <c r="V119" s="115">
        <v>0</v>
      </c>
      <c r="W119" s="115">
        <v>0</v>
      </c>
      <c r="X119" s="115">
        <v>0</v>
      </c>
      <c r="Y119" s="115">
        <v>0</v>
      </c>
      <c r="Z119" s="115">
        <v>0</v>
      </c>
      <c r="AA119" s="115">
        <v>0</v>
      </c>
      <c r="AB119" s="115">
        <v>0</v>
      </c>
      <c r="AC119" s="115">
        <v>0</v>
      </c>
      <c r="AD119" s="115">
        <v>0</v>
      </c>
      <c r="AE119" s="115">
        <v>0</v>
      </c>
      <c r="AF119" s="115">
        <v>0</v>
      </c>
      <c r="AG119" s="115">
        <v>0</v>
      </c>
      <c r="AH119" s="115">
        <v>0</v>
      </c>
      <c r="AI119" s="115">
        <v>0</v>
      </c>
      <c r="AJ119" s="115">
        <v>0</v>
      </c>
      <c r="AK119" s="115">
        <v>0</v>
      </c>
      <c r="AL119" s="115">
        <v>0</v>
      </c>
      <c r="AM119" s="115">
        <v>0</v>
      </c>
      <c r="AN119" s="115">
        <v>0</v>
      </c>
      <c r="AO119" s="115">
        <v>0</v>
      </c>
      <c r="AP119" s="115">
        <v>0</v>
      </c>
      <c r="AQ119" s="115">
        <v>0</v>
      </c>
      <c r="AR119" s="115">
        <v>0</v>
      </c>
      <c r="AS119" s="115">
        <v>0</v>
      </c>
      <c r="AT119" s="115">
        <v>0</v>
      </c>
      <c r="AU119" s="254"/>
      <c r="AV119" s="267"/>
    </row>
    <row r="120" spans="1:48" ht="26.25" customHeight="1">
      <c r="A120" s="227" t="s">
        <v>324</v>
      </c>
      <c r="B120" s="227"/>
      <c r="C120" s="227"/>
      <c r="D120" s="142" t="s">
        <v>301</v>
      </c>
      <c r="E120" s="143">
        <f>SUM(E121:E124)</f>
        <v>0</v>
      </c>
      <c r="F120" s="143">
        <f>SUM(F121:F124)</f>
        <v>0</v>
      </c>
      <c r="G120" s="143">
        <v>0</v>
      </c>
      <c r="H120" s="143">
        <f aca="true" t="shared" si="62" ref="H120:AR120">SUM(H121:H124)</f>
        <v>0</v>
      </c>
      <c r="I120" s="143">
        <f t="shared" si="62"/>
        <v>0</v>
      </c>
      <c r="J120" s="143">
        <f t="shared" si="62"/>
        <v>0</v>
      </c>
      <c r="K120" s="143">
        <f t="shared" si="62"/>
        <v>0</v>
      </c>
      <c r="L120" s="143">
        <f t="shared" si="62"/>
        <v>0</v>
      </c>
      <c r="M120" s="143">
        <f t="shared" si="62"/>
        <v>0</v>
      </c>
      <c r="N120" s="143">
        <f t="shared" si="62"/>
        <v>0</v>
      </c>
      <c r="O120" s="143">
        <f t="shared" si="62"/>
        <v>0</v>
      </c>
      <c r="P120" s="143">
        <f t="shared" si="62"/>
        <v>0</v>
      </c>
      <c r="Q120" s="143">
        <f t="shared" si="62"/>
        <v>0</v>
      </c>
      <c r="R120" s="143">
        <f t="shared" si="62"/>
        <v>0</v>
      </c>
      <c r="S120" s="143">
        <f t="shared" si="62"/>
        <v>0</v>
      </c>
      <c r="T120" s="143">
        <f t="shared" si="62"/>
        <v>0</v>
      </c>
      <c r="U120" s="143">
        <f t="shared" si="62"/>
        <v>0</v>
      </c>
      <c r="V120" s="143">
        <f t="shared" si="62"/>
        <v>0</v>
      </c>
      <c r="W120" s="143">
        <f t="shared" si="62"/>
        <v>0</v>
      </c>
      <c r="X120" s="143">
        <f t="shared" si="62"/>
        <v>0</v>
      </c>
      <c r="Y120" s="143">
        <f t="shared" si="62"/>
        <v>0</v>
      </c>
      <c r="Z120" s="143">
        <f t="shared" si="62"/>
        <v>0</v>
      </c>
      <c r="AA120" s="143">
        <f t="shared" si="62"/>
        <v>0</v>
      </c>
      <c r="AB120" s="143">
        <f t="shared" si="62"/>
        <v>0</v>
      </c>
      <c r="AC120" s="143">
        <f t="shared" si="62"/>
        <v>0</v>
      </c>
      <c r="AD120" s="143">
        <f t="shared" si="62"/>
        <v>0</v>
      </c>
      <c r="AE120" s="143">
        <f t="shared" si="62"/>
        <v>0</v>
      </c>
      <c r="AF120" s="143">
        <f t="shared" si="62"/>
        <v>0</v>
      </c>
      <c r="AG120" s="143">
        <f t="shared" si="62"/>
        <v>0</v>
      </c>
      <c r="AH120" s="143">
        <f t="shared" si="62"/>
        <v>0</v>
      </c>
      <c r="AI120" s="143">
        <f t="shared" si="62"/>
        <v>0</v>
      </c>
      <c r="AJ120" s="143">
        <f t="shared" si="62"/>
        <v>0</v>
      </c>
      <c r="AK120" s="143">
        <f t="shared" si="62"/>
        <v>0</v>
      </c>
      <c r="AL120" s="143">
        <f t="shared" si="62"/>
        <v>0</v>
      </c>
      <c r="AM120" s="143">
        <f t="shared" si="62"/>
        <v>0</v>
      </c>
      <c r="AN120" s="143">
        <f t="shared" si="62"/>
        <v>0</v>
      </c>
      <c r="AO120" s="143">
        <f t="shared" si="62"/>
        <v>0</v>
      </c>
      <c r="AP120" s="143">
        <f t="shared" si="62"/>
        <v>0</v>
      </c>
      <c r="AQ120" s="143">
        <f t="shared" si="62"/>
        <v>0</v>
      </c>
      <c r="AR120" s="143">
        <f t="shared" si="62"/>
        <v>0</v>
      </c>
      <c r="AS120" s="135">
        <v>0</v>
      </c>
      <c r="AT120" s="135">
        <v>0</v>
      </c>
      <c r="AU120" s="265" t="s">
        <v>265</v>
      </c>
      <c r="AV120" s="265"/>
    </row>
    <row r="121" spans="1:48" ht="39.75" customHeight="1">
      <c r="A121" s="227"/>
      <c r="B121" s="227"/>
      <c r="C121" s="227"/>
      <c r="D121" s="105" t="s">
        <v>37</v>
      </c>
      <c r="E121" s="113">
        <f>H121+K121+N121+Q121+T121+W121+Z121+AC121+AF121+AL121+AO121+AR121</f>
        <v>0</v>
      </c>
      <c r="F121" s="113">
        <f>I121+L121+O121+R121+U121+X121+AA121+AD121+AG121+AM121+AP121+AS121</f>
        <v>0</v>
      </c>
      <c r="G121" s="113">
        <f>J121+M121+P121+S121+V121+Y121+AB121+AE121+AH121+AN121+AQ121+AT121</f>
        <v>0</v>
      </c>
      <c r="H121" s="115">
        <v>0</v>
      </c>
      <c r="I121" s="115">
        <v>0</v>
      </c>
      <c r="J121" s="115">
        <v>0</v>
      </c>
      <c r="K121" s="115">
        <v>0</v>
      </c>
      <c r="L121" s="115">
        <v>0</v>
      </c>
      <c r="M121" s="115">
        <v>0</v>
      </c>
      <c r="N121" s="115">
        <v>0</v>
      </c>
      <c r="O121" s="115">
        <v>0</v>
      </c>
      <c r="P121" s="115">
        <v>0</v>
      </c>
      <c r="Q121" s="115">
        <v>0</v>
      </c>
      <c r="R121" s="115">
        <v>0</v>
      </c>
      <c r="S121" s="115">
        <v>0</v>
      </c>
      <c r="T121" s="115">
        <v>0</v>
      </c>
      <c r="U121" s="115">
        <v>0</v>
      </c>
      <c r="V121" s="115">
        <v>0</v>
      </c>
      <c r="W121" s="115">
        <v>0</v>
      </c>
      <c r="X121" s="115">
        <v>0</v>
      </c>
      <c r="Y121" s="115">
        <v>0</v>
      </c>
      <c r="Z121" s="115">
        <v>0</v>
      </c>
      <c r="AA121" s="115">
        <v>0</v>
      </c>
      <c r="AB121" s="115">
        <v>0</v>
      </c>
      <c r="AC121" s="115">
        <v>0</v>
      </c>
      <c r="AD121" s="115">
        <v>0</v>
      </c>
      <c r="AE121" s="115">
        <v>0</v>
      </c>
      <c r="AF121" s="115">
        <v>0</v>
      </c>
      <c r="AG121" s="115">
        <v>0</v>
      </c>
      <c r="AH121" s="115">
        <v>0</v>
      </c>
      <c r="AI121" s="115">
        <v>0</v>
      </c>
      <c r="AJ121" s="115">
        <v>0</v>
      </c>
      <c r="AK121" s="115">
        <v>0</v>
      </c>
      <c r="AL121" s="115">
        <v>0</v>
      </c>
      <c r="AM121" s="115">
        <v>0</v>
      </c>
      <c r="AN121" s="115">
        <v>0</v>
      </c>
      <c r="AO121" s="115">
        <v>0</v>
      </c>
      <c r="AP121" s="115">
        <v>0</v>
      </c>
      <c r="AQ121" s="115">
        <v>0</v>
      </c>
      <c r="AR121" s="115">
        <v>0</v>
      </c>
      <c r="AS121" s="115">
        <v>0</v>
      </c>
      <c r="AT121" s="115">
        <v>0</v>
      </c>
      <c r="AU121" s="266"/>
      <c r="AV121" s="266"/>
    </row>
    <row r="122" spans="1:48" ht="116.25" customHeight="1">
      <c r="A122" s="227"/>
      <c r="B122" s="227"/>
      <c r="C122" s="227"/>
      <c r="D122" s="106" t="s">
        <v>299</v>
      </c>
      <c r="E122" s="113">
        <f aca="true" t="shared" si="63" ref="E122:F124">H122+K122+N122+Q122+T122+W122+Z122+AC122+AF122+AL122+AO122+AR122</f>
        <v>0</v>
      </c>
      <c r="F122" s="113">
        <f t="shared" si="63"/>
        <v>0</v>
      </c>
      <c r="G122" s="113">
        <v>0</v>
      </c>
      <c r="H122" s="115">
        <v>0</v>
      </c>
      <c r="I122" s="115">
        <v>0</v>
      </c>
      <c r="J122" s="115">
        <v>0</v>
      </c>
      <c r="K122" s="115">
        <v>0</v>
      </c>
      <c r="L122" s="115">
        <v>0</v>
      </c>
      <c r="M122" s="115">
        <v>0</v>
      </c>
      <c r="N122" s="115">
        <v>0</v>
      </c>
      <c r="O122" s="115">
        <v>0</v>
      </c>
      <c r="P122" s="115">
        <v>0</v>
      </c>
      <c r="Q122" s="115">
        <v>0</v>
      </c>
      <c r="R122" s="115">
        <v>0</v>
      </c>
      <c r="S122" s="115">
        <v>0</v>
      </c>
      <c r="T122" s="115">
        <v>0</v>
      </c>
      <c r="U122" s="115">
        <v>0</v>
      </c>
      <c r="V122" s="115">
        <v>0</v>
      </c>
      <c r="W122" s="115">
        <v>0</v>
      </c>
      <c r="X122" s="115">
        <v>0</v>
      </c>
      <c r="Y122" s="115">
        <v>0</v>
      </c>
      <c r="Z122" s="115">
        <v>0</v>
      </c>
      <c r="AA122" s="115">
        <v>0</v>
      </c>
      <c r="AB122" s="115">
        <v>0</v>
      </c>
      <c r="AC122" s="115">
        <v>0</v>
      </c>
      <c r="AD122" s="115">
        <v>0</v>
      </c>
      <c r="AE122" s="115">
        <v>0</v>
      </c>
      <c r="AF122" s="115">
        <v>0</v>
      </c>
      <c r="AG122" s="115">
        <v>0</v>
      </c>
      <c r="AH122" s="115">
        <v>0</v>
      </c>
      <c r="AI122" s="115">
        <v>0</v>
      </c>
      <c r="AJ122" s="115">
        <v>0</v>
      </c>
      <c r="AK122" s="115">
        <v>0</v>
      </c>
      <c r="AL122" s="115">
        <v>0</v>
      </c>
      <c r="AM122" s="115">
        <v>0</v>
      </c>
      <c r="AN122" s="115">
        <v>0</v>
      </c>
      <c r="AO122" s="115">
        <v>0</v>
      </c>
      <c r="AP122" s="115">
        <v>0</v>
      </c>
      <c r="AQ122" s="115">
        <v>0</v>
      </c>
      <c r="AR122" s="115">
        <v>0</v>
      </c>
      <c r="AS122" s="115">
        <v>0</v>
      </c>
      <c r="AT122" s="115">
        <v>0</v>
      </c>
      <c r="AU122" s="266"/>
      <c r="AV122" s="266"/>
    </row>
    <row r="123" spans="1:48" ht="48.75" customHeight="1">
      <c r="A123" s="227"/>
      <c r="B123" s="227"/>
      <c r="C123" s="227"/>
      <c r="D123" s="106" t="s">
        <v>42</v>
      </c>
      <c r="E123" s="113">
        <f t="shared" si="63"/>
        <v>0</v>
      </c>
      <c r="F123" s="113">
        <f t="shared" si="63"/>
        <v>0</v>
      </c>
      <c r="G123" s="113">
        <v>0</v>
      </c>
      <c r="H123" s="115">
        <v>0</v>
      </c>
      <c r="I123" s="115">
        <v>0</v>
      </c>
      <c r="J123" s="115">
        <v>0</v>
      </c>
      <c r="K123" s="115">
        <v>0</v>
      </c>
      <c r="L123" s="115">
        <v>0</v>
      </c>
      <c r="M123" s="115">
        <v>0</v>
      </c>
      <c r="N123" s="115">
        <v>0</v>
      </c>
      <c r="O123" s="115">
        <v>0</v>
      </c>
      <c r="P123" s="115">
        <v>0</v>
      </c>
      <c r="Q123" s="115">
        <v>0</v>
      </c>
      <c r="R123" s="115">
        <v>0</v>
      </c>
      <c r="S123" s="115">
        <v>0</v>
      </c>
      <c r="T123" s="115">
        <v>0</v>
      </c>
      <c r="U123" s="115">
        <v>0</v>
      </c>
      <c r="V123" s="115">
        <v>0</v>
      </c>
      <c r="W123" s="115">
        <v>0</v>
      </c>
      <c r="X123" s="115">
        <v>0</v>
      </c>
      <c r="Y123" s="115">
        <v>0</v>
      </c>
      <c r="Z123" s="115">
        <v>0</v>
      </c>
      <c r="AA123" s="115">
        <v>0</v>
      </c>
      <c r="AB123" s="115">
        <v>0</v>
      </c>
      <c r="AC123" s="115">
        <v>0</v>
      </c>
      <c r="AD123" s="115">
        <v>0</v>
      </c>
      <c r="AE123" s="115">
        <v>0</v>
      </c>
      <c r="AF123" s="115">
        <v>0</v>
      </c>
      <c r="AG123" s="115">
        <v>0</v>
      </c>
      <c r="AH123" s="115">
        <v>0</v>
      </c>
      <c r="AI123" s="115">
        <v>0</v>
      </c>
      <c r="AJ123" s="115">
        <v>0</v>
      </c>
      <c r="AK123" s="115">
        <v>0</v>
      </c>
      <c r="AL123" s="115">
        <v>0</v>
      </c>
      <c r="AM123" s="115">
        <v>0</v>
      </c>
      <c r="AN123" s="115">
        <v>0</v>
      </c>
      <c r="AO123" s="115">
        <v>0</v>
      </c>
      <c r="AP123" s="115">
        <v>0</v>
      </c>
      <c r="AQ123" s="115">
        <v>0</v>
      </c>
      <c r="AR123" s="115">
        <v>0</v>
      </c>
      <c r="AS123" s="115">
        <v>0</v>
      </c>
      <c r="AT123" s="115">
        <v>0</v>
      </c>
      <c r="AU123" s="266"/>
      <c r="AV123" s="266"/>
    </row>
    <row r="124" spans="1:48" ht="88.5" customHeight="1">
      <c r="A124" s="227"/>
      <c r="B124" s="227"/>
      <c r="C124" s="227"/>
      <c r="D124" s="106" t="s">
        <v>300</v>
      </c>
      <c r="E124" s="113">
        <f t="shared" si="63"/>
        <v>0</v>
      </c>
      <c r="F124" s="113">
        <f t="shared" si="63"/>
        <v>0</v>
      </c>
      <c r="G124" s="113">
        <f>J124+M124+P124+S124+V124+Y124+AB124+AE124+AH124+AN124+AQ124+AT124</f>
        <v>0</v>
      </c>
      <c r="H124" s="115">
        <v>0</v>
      </c>
      <c r="I124" s="115">
        <v>0</v>
      </c>
      <c r="J124" s="115">
        <v>0</v>
      </c>
      <c r="K124" s="115">
        <v>0</v>
      </c>
      <c r="L124" s="115">
        <v>0</v>
      </c>
      <c r="M124" s="115">
        <v>0</v>
      </c>
      <c r="N124" s="115">
        <v>0</v>
      </c>
      <c r="O124" s="115">
        <v>0</v>
      </c>
      <c r="P124" s="115">
        <v>0</v>
      </c>
      <c r="Q124" s="115">
        <v>0</v>
      </c>
      <c r="R124" s="115">
        <v>0</v>
      </c>
      <c r="S124" s="115">
        <v>0</v>
      </c>
      <c r="T124" s="115">
        <v>0</v>
      </c>
      <c r="U124" s="115">
        <v>0</v>
      </c>
      <c r="V124" s="115">
        <v>0</v>
      </c>
      <c r="W124" s="115">
        <v>0</v>
      </c>
      <c r="X124" s="115">
        <v>0</v>
      </c>
      <c r="Y124" s="115">
        <v>0</v>
      </c>
      <c r="Z124" s="115">
        <v>0</v>
      </c>
      <c r="AA124" s="115">
        <v>0</v>
      </c>
      <c r="AB124" s="115">
        <v>0</v>
      </c>
      <c r="AC124" s="115">
        <v>0</v>
      </c>
      <c r="AD124" s="115">
        <v>0</v>
      </c>
      <c r="AE124" s="115">
        <v>0</v>
      </c>
      <c r="AF124" s="115">
        <v>0</v>
      </c>
      <c r="AG124" s="115">
        <v>0</v>
      </c>
      <c r="AH124" s="115">
        <v>0</v>
      </c>
      <c r="AI124" s="115">
        <v>0</v>
      </c>
      <c r="AJ124" s="115">
        <v>0</v>
      </c>
      <c r="AK124" s="115">
        <v>0</v>
      </c>
      <c r="AL124" s="115">
        <v>0</v>
      </c>
      <c r="AM124" s="115">
        <v>0</v>
      </c>
      <c r="AN124" s="115">
        <v>0</v>
      </c>
      <c r="AO124" s="115">
        <v>0</v>
      </c>
      <c r="AP124" s="115">
        <v>0</v>
      </c>
      <c r="AQ124" s="115">
        <v>0</v>
      </c>
      <c r="AR124" s="115">
        <v>0</v>
      </c>
      <c r="AS124" s="115">
        <v>0</v>
      </c>
      <c r="AT124" s="115">
        <v>0</v>
      </c>
      <c r="AU124" s="267"/>
      <c r="AV124" s="267"/>
    </row>
    <row r="125" spans="1:48" ht="26.25" customHeight="1">
      <c r="A125" s="227" t="s">
        <v>325</v>
      </c>
      <c r="B125" s="227"/>
      <c r="C125" s="227"/>
      <c r="D125" s="142" t="s">
        <v>301</v>
      </c>
      <c r="E125" s="143">
        <f>SUM(E126:E129)</f>
        <v>0</v>
      </c>
      <c r="F125" s="143">
        <f>SUM(F126:F129)</f>
        <v>0</v>
      </c>
      <c r="G125" s="143">
        <v>0</v>
      </c>
      <c r="H125" s="143">
        <f aca="true" t="shared" si="64" ref="H125:AR125">SUM(H126:H129)</f>
        <v>0</v>
      </c>
      <c r="I125" s="143">
        <f t="shared" si="64"/>
        <v>0</v>
      </c>
      <c r="J125" s="143">
        <f t="shared" si="64"/>
        <v>0</v>
      </c>
      <c r="K125" s="143">
        <f t="shared" si="64"/>
        <v>0</v>
      </c>
      <c r="L125" s="143">
        <f t="shared" si="64"/>
        <v>0</v>
      </c>
      <c r="M125" s="143">
        <f t="shared" si="64"/>
        <v>0</v>
      </c>
      <c r="N125" s="143">
        <f t="shared" si="64"/>
        <v>0</v>
      </c>
      <c r="O125" s="143">
        <f t="shared" si="64"/>
        <v>0</v>
      </c>
      <c r="P125" s="143">
        <f t="shared" si="64"/>
        <v>0</v>
      </c>
      <c r="Q125" s="143">
        <f t="shared" si="64"/>
        <v>0</v>
      </c>
      <c r="R125" s="143">
        <f t="shared" si="64"/>
        <v>0</v>
      </c>
      <c r="S125" s="143">
        <f t="shared" si="64"/>
        <v>0</v>
      </c>
      <c r="T125" s="143">
        <f t="shared" si="64"/>
        <v>0</v>
      </c>
      <c r="U125" s="143">
        <f t="shared" si="64"/>
        <v>0</v>
      </c>
      <c r="V125" s="143">
        <f t="shared" si="64"/>
        <v>0</v>
      </c>
      <c r="W125" s="143">
        <f t="shared" si="64"/>
        <v>0</v>
      </c>
      <c r="X125" s="143">
        <f t="shared" si="64"/>
        <v>0</v>
      </c>
      <c r="Y125" s="143">
        <f t="shared" si="64"/>
        <v>0</v>
      </c>
      <c r="Z125" s="143">
        <f t="shared" si="64"/>
        <v>0</v>
      </c>
      <c r="AA125" s="143">
        <f t="shared" si="64"/>
        <v>0</v>
      </c>
      <c r="AB125" s="143">
        <f t="shared" si="64"/>
        <v>0</v>
      </c>
      <c r="AC125" s="143">
        <f t="shared" si="64"/>
        <v>0</v>
      </c>
      <c r="AD125" s="143">
        <f t="shared" si="64"/>
        <v>0</v>
      </c>
      <c r="AE125" s="143">
        <f t="shared" si="64"/>
        <v>0</v>
      </c>
      <c r="AF125" s="143">
        <f t="shared" si="64"/>
        <v>0</v>
      </c>
      <c r="AG125" s="143">
        <f t="shared" si="64"/>
        <v>0</v>
      </c>
      <c r="AH125" s="143">
        <f t="shared" si="64"/>
        <v>0</v>
      </c>
      <c r="AI125" s="143">
        <f t="shared" si="64"/>
        <v>0</v>
      </c>
      <c r="AJ125" s="143">
        <f t="shared" si="64"/>
        <v>0</v>
      </c>
      <c r="AK125" s="143">
        <f t="shared" si="64"/>
        <v>0</v>
      </c>
      <c r="AL125" s="143">
        <f t="shared" si="64"/>
        <v>0</v>
      </c>
      <c r="AM125" s="143">
        <f t="shared" si="64"/>
        <v>0</v>
      </c>
      <c r="AN125" s="143">
        <f t="shared" si="64"/>
        <v>0</v>
      </c>
      <c r="AO125" s="143">
        <f t="shared" si="64"/>
        <v>0</v>
      </c>
      <c r="AP125" s="143">
        <f t="shared" si="64"/>
        <v>0</v>
      </c>
      <c r="AQ125" s="143">
        <f t="shared" si="64"/>
        <v>0</v>
      </c>
      <c r="AR125" s="143">
        <f t="shared" si="64"/>
        <v>0</v>
      </c>
      <c r="AS125" s="135">
        <v>0</v>
      </c>
      <c r="AT125" s="135">
        <v>0</v>
      </c>
      <c r="AU125" s="265" t="s">
        <v>265</v>
      </c>
      <c r="AV125" s="265"/>
    </row>
    <row r="126" spans="1:48" ht="39.75" customHeight="1">
      <c r="A126" s="227"/>
      <c r="B126" s="227"/>
      <c r="C126" s="227"/>
      <c r="D126" s="105" t="s">
        <v>37</v>
      </c>
      <c r="E126" s="113">
        <f>H126+K126+N126+Q126+T126+W126+Z126+AC126+AF126+AL126+AO126+AR126</f>
        <v>0</v>
      </c>
      <c r="F126" s="113">
        <f>I126+L126+O126+R126+U126+X126+AA126+AD126+AG126+AM126+AP126+AS126</f>
        <v>0</v>
      </c>
      <c r="G126" s="113">
        <f>J126+M126+P126+S126+V126+Y126+AB126+AE126+AH126+AN126+AQ126+AT126</f>
        <v>0</v>
      </c>
      <c r="H126" s="115">
        <v>0</v>
      </c>
      <c r="I126" s="115">
        <v>0</v>
      </c>
      <c r="J126" s="115">
        <v>0</v>
      </c>
      <c r="K126" s="115">
        <v>0</v>
      </c>
      <c r="L126" s="115">
        <v>0</v>
      </c>
      <c r="M126" s="115">
        <v>0</v>
      </c>
      <c r="N126" s="115">
        <v>0</v>
      </c>
      <c r="O126" s="115">
        <v>0</v>
      </c>
      <c r="P126" s="115">
        <v>0</v>
      </c>
      <c r="Q126" s="115">
        <v>0</v>
      </c>
      <c r="R126" s="115">
        <v>0</v>
      </c>
      <c r="S126" s="115">
        <v>0</v>
      </c>
      <c r="T126" s="115">
        <v>0</v>
      </c>
      <c r="U126" s="115">
        <v>0</v>
      </c>
      <c r="V126" s="115">
        <v>0</v>
      </c>
      <c r="W126" s="115">
        <v>0</v>
      </c>
      <c r="X126" s="115">
        <v>0</v>
      </c>
      <c r="Y126" s="115">
        <v>0</v>
      </c>
      <c r="Z126" s="115">
        <v>0</v>
      </c>
      <c r="AA126" s="115">
        <v>0</v>
      </c>
      <c r="AB126" s="115">
        <v>0</v>
      </c>
      <c r="AC126" s="115">
        <v>0</v>
      </c>
      <c r="AD126" s="115">
        <v>0</v>
      </c>
      <c r="AE126" s="115">
        <v>0</v>
      </c>
      <c r="AF126" s="115">
        <v>0</v>
      </c>
      <c r="AG126" s="115">
        <v>0</v>
      </c>
      <c r="AH126" s="115">
        <v>0</v>
      </c>
      <c r="AI126" s="115">
        <v>0</v>
      </c>
      <c r="AJ126" s="115">
        <v>0</v>
      </c>
      <c r="AK126" s="115">
        <v>0</v>
      </c>
      <c r="AL126" s="115">
        <v>0</v>
      </c>
      <c r="AM126" s="115">
        <v>0</v>
      </c>
      <c r="AN126" s="115">
        <v>0</v>
      </c>
      <c r="AO126" s="115">
        <v>0</v>
      </c>
      <c r="AP126" s="115">
        <v>0</v>
      </c>
      <c r="AQ126" s="115">
        <v>0</v>
      </c>
      <c r="AR126" s="115">
        <v>0</v>
      </c>
      <c r="AS126" s="115">
        <v>0</v>
      </c>
      <c r="AT126" s="115">
        <v>0</v>
      </c>
      <c r="AU126" s="266"/>
      <c r="AV126" s="266"/>
    </row>
    <row r="127" spans="1:48" ht="114.75" customHeight="1">
      <c r="A127" s="227"/>
      <c r="B127" s="227"/>
      <c r="C127" s="227"/>
      <c r="D127" s="106" t="s">
        <v>299</v>
      </c>
      <c r="E127" s="113">
        <f aca="true" t="shared" si="65" ref="E127:F129">H127+K127+N127+Q127+T127+W127+Z127+AC127+AF127+AL127+AO127+AR127</f>
        <v>0</v>
      </c>
      <c r="F127" s="113">
        <f t="shared" si="65"/>
        <v>0</v>
      </c>
      <c r="G127" s="113">
        <v>0</v>
      </c>
      <c r="H127" s="115">
        <v>0</v>
      </c>
      <c r="I127" s="115">
        <v>0</v>
      </c>
      <c r="J127" s="115">
        <v>0</v>
      </c>
      <c r="K127" s="115">
        <v>0</v>
      </c>
      <c r="L127" s="115">
        <v>0</v>
      </c>
      <c r="M127" s="115">
        <v>0</v>
      </c>
      <c r="N127" s="115">
        <v>0</v>
      </c>
      <c r="O127" s="115">
        <v>0</v>
      </c>
      <c r="P127" s="115">
        <v>0</v>
      </c>
      <c r="Q127" s="115">
        <v>0</v>
      </c>
      <c r="R127" s="115">
        <v>0</v>
      </c>
      <c r="S127" s="115">
        <v>0</v>
      </c>
      <c r="T127" s="115">
        <v>0</v>
      </c>
      <c r="U127" s="115">
        <v>0</v>
      </c>
      <c r="V127" s="115">
        <v>0</v>
      </c>
      <c r="W127" s="115">
        <v>0</v>
      </c>
      <c r="X127" s="115">
        <v>0</v>
      </c>
      <c r="Y127" s="115">
        <v>0</v>
      </c>
      <c r="Z127" s="115">
        <v>0</v>
      </c>
      <c r="AA127" s="115">
        <v>0</v>
      </c>
      <c r="AB127" s="115">
        <v>0</v>
      </c>
      <c r="AC127" s="115">
        <v>0</v>
      </c>
      <c r="AD127" s="115">
        <v>0</v>
      </c>
      <c r="AE127" s="115">
        <v>0</v>
      </c>
      <c r="AF127" s="115">
        <v>0</v>
      </c>
      <c r="AG127" s="115">
        <v>0</v>
      </c>
      <c r="AH127" s="115">
        <v>0</v>
      </c>
      <c r="AI127" s="115">
        <v>0</v>
      </c>
      <c r="AJ127" s="115">
        <v>0</v>
      </c>
      <c r="AK127" s="115">
        <v>0</v>
      </c>
      <c r="AL127" s="115">
        <v>0</v>
      </c>
      <c r="AM127" s="115">
        <v>0</v>
      </c>
      <c r="AN127" s="115">
        <v>0</v>
      </c>
      <c r="AO127" s="115">
        <v>0</v>
      </c>
      <c r="AP127" s="115">
        <v>0</v>
      </c>
      <c r="AQ127" s="115">
        <v>0</v>
      </c>
      <c r="AR127" s="115">
        <v>0</v>
      </c>
      <c r="AS127" s="115">
        <v>0</v>
      </c>
      <c r="AT127" s="115">
        <v>0</v>
      </c>
      <c r="AU127" s="266"/>
      <c r="AV127" s="266"/>
    </row>
    <row r="128" spans="1:48" ht="48.75" customHeight="1">
      <c r="A128" s="227"/>
      <c r="B128" s="227"/>
      <c r="C128" s="227"/>
      <c r="D128" s="106" t="s">
        <v>42</v>
      </c>
      <c r="E128" s="113">
        <f t="shared" si="65"/>
        <v>0</v>
      </c>
      <c r="F128" s="113">
        <f t="shared" si="65"/>
        <v>0</v>
      </c>
      <c r="G128" s="113">
        <v>0</v>
      </c>
      <c r="H128" s="115">
        <v>0</v>
      </c>
      <c r="I128" s="115">
        <v>0</v>
      </c>
      <c r="J128" s="115">
        <v>0</v>
      </c>
      <c r="K128" s="115">
        <v>0</v>
      </c>
      <c r="L128" s="115">
        <v>0</v>
      </c>
      <c r="M128" s="115">
        <v>0</v>
      </c>
      <c r="N128" s="115">
        <v>0</v>
      </c>
      <c r="O128" s="115">
        <v>0</v>
      </c>
      <c r="P128" s="115">
        <v>0</v>
      </c>
      <c r="Q128" s="115">
        <v>0</v>
      </c>
      <c r="R128" s="115">
        <v>0</v>
      </c>
      <c r="S128" s="115">
        <v>0</v>
      </c>
      <c r="T128" s="115">
        <v>0</v>
      </c>
      <c r="U128" s="115">
        <v>0</v>
      </c>
      <c r="V128" s="115">
        <v>0</v>
      </c>
      <c r="W128" s="115">
        <v>0</v>
      </c>
      <c r="X128" s="115">
        <v>0</v>
      </c>
      <c r="Y128" s="115">
        <v>0</v>
      </c>
      <c r="Z128" s="115">
        <v>0</v>
      </c>
      <c r="AA128" s="115">
        <v>0</v>
      </c>
      <c r="AB128" s="115">
        <v>0</v>
      </c>
      <c r="AC128" s="115">
        <v>0</v>
      </c>
      <c r="AD128" s="115">
        <v>0</v>
      </c>
      <c r="AE128" s="115">
        <v>0</v>
      </c>
      <c r="AF128" s="115">
        <v>0</v>
      </c>
      <c r="AG128" s="115">
        <v>0</v>
      </c>
      <c r="AH128" s="115">
        <v>0</v>
      </c>
      <c r="AI128" s="115">
        <v>0</v>
      </c>
      <c r="AJ128" s="115">
        <v>0</v>
      </c>
      <c r="AK128" s="115">
        <v>0</v>
      </c>
      <c r="AL128" s="115">
        <v>0</v>
      </c>
      <c r="AM128" s="115">
        <v>0</v>
      </c>
      <c r="AN128" s="115">
        <v>0</v>
      </c>
      <c r="AO128" s="115">
        <v>0</v>
      </c>
      <c r="AP128" s="115">
        <v>0</v>
      </c>
      <c r="AQ128" s="115">
        <v>0</v>
      </c>
      <c r="AR128" s="115">
        <v>0</v>
      </c>
      <c r="AS128" s="115">
        <v>0</v>
      </c>
      <c r="AT128" s="115">
        <v>0</v>
      </c>
      <c r="AU128" s="266"/>
      <c r="AV128" s="266"/>
    </row>
    <row r="129" spans="1:48" ht="86.25" customHeight="1">
      <c r="A129" s="227"/>
      <c r="B129" s="227"/>
      <c r="C129" s="227"/>
      <c r="D129" s="106" t="s">
        <v>300</v>
      </c>
      <c r="E129" s="113">
        <f t="shared" si="65"/>
        <v>0</v>
      </c>
      <c r="F129" s="113">
        <f t="shared" si="65"/>
        <v>0</v>
      </c>
      <c r="G129" s="113">
        <f>J129+M129+P129+S129+V129+Y129+AB129+AE129+AH129+AN129+AQ129+AT129</f>
        <v>0</v>
      </c>
      <c r="H129" s="115">
        <v>0</v>
      </c>
      <c r="I129" s="115">
        <v>0</v>
      </c>
      <c r="J129" s="115">
        <v>0</v>
      </c>
      <c r="K129" s="115">
        <v>0</v>
      </c>
      <c r="L129" s="115">
        <v>0</v>
      </c>
      <c r="M129" s="115">
        <v>0</v>
      </c>
      <c r="N129" s="115">
        <v>0</v>
      </c>
      <c r="O129" s="115">
        <v>0</v>
      </c>
      <c r="P129" s="115">
        <v>0</v>
      </c>
      <c r="Q129" s="115">
        <v>0</v>
      </c>
      <c r="R129" s="115">
        <v>0</v>
      </c>
      <c r="S129" s="115">
        <v>0</v>
      </c>
      <c r="T129" s="115">
        <v>0</v>
      </c>
      <c r="U129" s="115">
        <v>0</v>
      </c>
      <c r="V129" s="115">
        <v>0</v>
      </c>
      <c r="W129" s="115">
        <v>0</v>
      </c>
      <c r="X129" s="115">
        <v>0</v>
      </c>
      <c r="Y129" s="115">
        <v>0</v>
      </c>
      <c r="Z129" s="115">
        <v>0</v>
      </c>
      <c r="AA129" s="115">
        <v>0</v>
      </c>
      <c r="AB129" s="115">
        <v>0</v>
      </c>
      <c r="AC129" s="115">
        <v>0</v>
      </c>
      <c r="AD129" s="115">
        <v>0</v>
      </c>
      <c r="AE129" s="115">
        <v>0</v>
      </c>
      <c r="AF129" s="115">
        <v>0</v>
      </c>
      <c r="AG129" s="115">
        <v>0</v>
      </c>
      <c r="AH129" s="115">
        <v>0</v>
      </c>
      <c r="AI129" s="115">
        <v>0</v>
      </c>
      <c r="AJ129" s="115">
        <v>0</v>
      </c>
      <c r="AK129" s="115">
        <v>0</v>
      </c>
      <c r="AL129" s="115">
        <v>0</v>
      </c>
      <c r="AM129" s="115">
        <v>0</v>
      </c>
      <c r="AN129" s="115">
        <v>0</v>
      </c>
      <c r="AO129" s="115">
        <v>0</v>
      </c>
      <c r="AP129" s="115">
        <v>0</v>
      </c>
      <c r="AQ129" s="115">
        <v>0</v>
      </c>
      <c r="AR129" s="115">
        <v>0</v>
      </c>
      <c r="AS129" s="115">
        <v>0</v>
      </c>
      <c r="AT129" s="115">
        <v>0</v>
      </c>
      <c r="AU129" s="267"/>
      <c r="AV129" s="267"/>
    </row>
    <row r="130" spans="1:48" ht="26.25" customHeight="1">
      <c r="A130" s="227" t="s">
        <v>326</v>
      </c>
      <c r="B130" s="227"/>
      <c r="C130" s="227"/>
      <c r="D130" s="142" t="s">
        <v>301</v>
      </c>
      <c r="E130" s="143">
        <f>SUM(E131:E134)</f>
        <v>0</v>
      </c>
      <c r="F130" s="143">
        <f>SUM(F131:F134)</f>
        <v>0</v>
      </c>
      <c r="G130" s="143">
        <v>0</v>
      </c>
      <c r="H130" s="143">
        <f aca="true" t="shared" si="66" ref="H130:AR130">SUM(H131:H134)</f>
        <v>0</v>
      </c>
      <c r="I130" s="143">
        <f t="shared" si="66"/>
        <v>0</v>
      </c>
      <c r="J130" s="143">
        <f t="shared" si="66"/>
        <v>0</v>
      </c>
      <c r="K130" s="143">
        <f t="shared" si="66"/>
        <v>0</v>
      </c>
      <c r="L130" s="143">
        <f t="shared" si="66"/>
        <v>0</v>
      </c>
      <c r="M130" s="143">
        <f t="shared" si="66"/>
        <v>0</v>
      </c>
      <c r="N130" s="143">
        <f t="shared" si="66"/>
        <v>0</v>
      </c>
      <c r="O130" s="143">
        <f t="shared" si="66"/>
        <v>0</v>
      </c>
      <c r="P130" s="143">
        <f t="shared" si="66"/>
        <v>0</v>
      </c>
      <c r="Q130" s="143">
        <f t="shared" si="66"/>
        <v>0</v>
      </c>
      <c r="R130" s="143">
        <f t="shared" si="66"/>
        <v>0</v>
      </c>
      <c r="S130" s="143">
        <f t="shared" si="66"/>
        <v>0</v>
      </c>
      <c r="T130" s="143">
        <f t="shared" si="66"/>
        <v>0</v>
      </c>
      <c r="U130" s="143">
        <f t="shared" si="66"/>
        <v>0</v>
      </c>
      <c r="V130" s="143">
        <f t="shared" si="66"/>
        <v>0</v>
      </c>
      <c r="W130" s="143">
        <f t="shared" si="66"/>
        <v>0</v>
      </c>
      <c r="X130" s="143">
        <f t="shared" si="66"/>
        <v>0</v>
      </c>
      <c r="Y130" s="143">
        <f t="shared" si="66"/>
        <v>0</v>
      </c>
      <c r="Z130" s="143">
        <f t="shared" si="66"/>
        <v>0</v>
      </c>
      <c r="AA130" s="143">
        <f t="shared" si="66"/>
        <v>0</v>
      </c>
      <c r="AB130" s="143">
        <f t="shared" si="66"/>
        <v>0</v>
      </c>
      <c r="AC130" s="143">
        <f t="shared" si="66"/>
        <v>0</v>
      </c>
      <c r="AD130" s="143">
        <f t="shared" si="66"/>
        <v>0</v>
      </c>
      <c r="AE130" s="143">
        <f t="shared" si="66"/>
        <v>0</v>
      </c>
      <c r="AF130" s="143">
        <f t="shared" si="66"/>
        <v>0</v>
      </c>
      <c r="AG130" s="143">
        <f t="shared" si="66"/>
        <v>0</v>
      </c>
      <c r="AH130" s="143">
        <f t="shared" si="66"/>
        <v>0</v>
      </c>
      <c r="AI130" s="143">
        <f t="shared" si="66"/>
        <v>0</v>
      </c>
      <c r="AJ130" s="143">
        <f t="shared" si="66"/>
        <v>0</v>
      </c>
      <c r="AK130" s="143">
        <f t="shared" si="66"/>
        <v>0</v>
      </c>
      <c r="AL130" s="143">
        <f t="shared" si="66"/>
        <v>0</v>
      </c>
      <c r="AM130" s="143">
        <f t="shared" si="66"/>
        <v>0</v>
      </c>
      <c r="AN130" s="143">
        <f t="shared" si="66"/>
        <v>0</v>
      </c>
      <c r="AO130" s="143">
        <f t="shared" si="66"/>
        <v>0</v>
      </c>
      <c r="AP130" s="143">
        <f t="shared" si="66"/>
        <v>0</v>
      </c>
      <c r="AQ130" s="143">
        <f t="shared" si="66"/>
        <v>0</v>
      </c>
      <c r="AR130" s="143">
        <f t="shared" si="66"/>
        <v>0</v>
      </c>
      <c r="AS130" s="135">
        <v>0</v>
      </c>
      <c r="AT130" s="135">
        <v>0</v>
      </c>
      <c r="AU130" s="265" t="s">
        <v>265</v>
      </c>
      <c r="AV130" s="265"/>
    </row>
    <row r="131" spans="1:48" ht="39.75" customHeight="1">
      <c r="A131" s="227"/>
      <c r="B131" s="227"/>
      <c r="C131" s="227"/>
      <c r="D131" s="105" t="s">
        <v>37</v>
      </c>
      <c r="E131" s="113">
        <f>H131+K131+N131+Q131+T131+W131+Z131+AC131+AF131+AL131+AO131+AR131</f>
        <v>0</v>
      </c>
      <c r="F131" s="113">
        <f>I131+L131+O131+R131+U131+X131+AA131+AD131+AG131+AM131+AP131+AS131</f>
        <v>0</v>
      </c>
      <c r="G131" s="113">
        <f>J131+M131+P131+S131+V131+Y131+AB131+AE131+AH131+AN131+AQ131+AT131</f>
        <v>0</v>
      </c>
      <c r="H131" s="115">
        <v>0</v>
      </c>
      <c r="I131" s="115">
        <v>0</v>
      </c>
      <c r="J131" s="115">
        <v>0</v>
      </c>
      <c r="K131" s="115">
        <v>0</v>
      </c>
      <c r="L131" s="115">
        <v>0</v>
      </c>
      <c r="M131" s="115">
        <v>0</v>
      </c>
      <c r="N131" s="115">
        <v>0</v>
      </c>
      <c r="O131" s="115">
        <v>0</v>
      </c>
      <c r="P131" s="115">
        <v>0</v>
      </c>
      <c r="Q131" s="115">
        <v>0</v>
      </c>
      <c r="R131" s="115">
        <v>0</v>
      </c>
      <c r="S131" s="115">
        <v>0</v>
      </c>
      <c r="T131" s="115">
        <v>0</v>
      </c>
      <c r="U131" s="115">
        <v>0</v>
      </c>
      <c r="V131" s="115">
        <v>0</v>
      </c>
      <c r="W131" s="115">
        <v>0</v>
      </c>
      <c r="X131" s="115">
        <v>0</v>
      </c>
      <c r="Y131" s="115">
        <v>0</v>
      </c>
      <c r="Z131" s="115">
        <v>0</v>
      </c>
      <c r="AA131" s="115">
        <v>0</v>
      </c>
      <c r="AB131" s="115">
        <v>0</v>
      </c>
      <c r="AC131" s="115">
        <v>0</v>
      </c>
      <c r="AD131" s="115">
        <v>0</v>
      </c>
      <c r="AE131" s="115">
        <v>0</v>
      </c>
      <c r="AF131" s="115">
        <v>0</v>
      </c>
      <c r="AG131" s="115">
        <v>0</v>
      </c>
      <c r="AH131" s="115">
        <v>0</v>
      </c>
      <c r="AI131" s="115">
        <v>0</v>
      </c>
      <c r="AJ131" s="115">
        <v>0</v>
      </c>
      <c r="AK131" s="115">
        <v>0</v>
      </c>
      <c r="AL131" s="115">
        <v>0</v>
      </c>
      <c r="AM131" s="115">
        <v>0</v>
      </c>
      <c r="AN131" s="115">
        <v>0</v>
      </c>
      <c r="AO131" s="115">
        <v>0</v>
      </c>
      <c r="AP131" s="115">
        <v>0</v>
      </c>
      <c r="AQ131" s="115">
        <v>0</v>
      </c>
      <c r="AR131" s="115">
        <v>0</v>
      </c>
      <c r="AS131" s="115">
        <v>0</v>
      </c>
      <c r="AT131" s="115">
        <v>0</v>
      </c>
      <c r="AU131" s="266"/>
      <c r="AV131" s="266"/>
    </row>
    <row r="132" spans="1:48" ht="103.5" customHeight="1">
      <c r="A132" s="227"/>
      <c r="B132" s="227"/>
      <c r="C132" s="227"/>
      <c r="D132" s="106" t="s">
        <v>299</v>
      </c>
      <c r="E132" s="113">
        <f aca="true" t="shared" si="67" ref="E132:F134">H132+K132+N132+Q132+T132+W132+Z132+AC132+AF132+AL132+AO132+AR132</f>
        <v>0</v>
      </c>
      <c r="F132" s="113">
        <f t="shared" si="67"/>
        <v>0</v>
      </c>
      <c r="G132" s="113">
        <v>0</v>
      </c>
      <c r="H132" s="115">
        <v>0</v>
      </c>
      <c r="I132" s="115">
        <v>0</v>
      </c>
      <c r="J132" s="115">
        <v>0</v>
      </c>
      <c r="K132" s="115">
        <v>0</v>
      </c>
      <c r="L132" s="115">
        <v>0</v>
      </c>
      <c r="M132" s="115">
        <v>0</v>
      </c>
      <c r="N132" s="115">
        <v>0</v>
      </c>
      <c r="O132" s="115">
        <v>0</v>
      </c>
      <c r="P132" s="115">
        <v>0</v>
      </c>
      <c r="Q132" s="115">
        <v>0</v>
      </c>
      <c r="R132" s="115">
        <v>0</v>
      </c>
      <c r="S132" s="115">
        <v>0</v>
      </c>
      <c r="T132" s="115">
        <v>0</v>
      </c>
      <c r="U132" s="115">
        <v>0</v>
      </c>
      <c r="V132" s="115">
        <v>0</v>
      </c>
      <c r="W132" s="115">
        <v>0</v>
      </c>
      <c r="X132" s="115">
        <v>0</v>
      </c>
      <c r="Y132" s="115">
        <v>0</v>
      </c>
      <c r="Z132" s="115">
        <v>0</v>
      </c>
      <c r="AA132" s="115">
        <v>0</v>
      </c>
      <c r="AB132" s="115">
        <v>0</v>
      </c>
      <c r="AC132" s="115">
        <v>0</v>
      </c>
      <c r="AD132" s="115">
        <v>0</v>
      </c>
      <c r="AE132" s="115">
        <v>0</v>
      </c>
      <c r="AF132" s="115">
        <v>0</v>
      </c>
      <c r="AG132" s="115">
        <v>0</v>
      </c>
      <c r="AH132" s="115">
        <v>0</v>
      </c>
      <c r="AI132" s="115">
        <v>0</v>
      </c>
      <c r="AJ132" s="115">
        <v>0</v>
      </c>
      <c r="AK132" s="115">
        <v>0</v>
      </c>
      <c r="AL132" s="115">
        <v>0</v>
      </c>
      <c r="AM132" s="115">
        <v>0</v>
      </c>
      <c r="AN132" s="115">
        <v>0</v>
      </c>
      <c r="AO132" s="115">
        <v>0</v>
      </c>
      <c r="AP132" s="115">
        <v>0</v>
      </c>
      <c r="AQ132" s="115">
        <v>0</v>
      </c>
      <c r="AR132" s="115">
        <v>0</v>
      </c>
      <c r="AS132" s="115">
        <v>0</v>
      </c>
      <c r="AT132" s="115">
        <v>0</v>
      </c>
      <c r="AU132" s="266"/>
      <c r="AV132" s="266"/>
    </row>
    <row r="133" spans="1:48" ht="48.75" customHeight="1">
      <c r="A133" s="227"/>
      <c r="B133" s="227"/>
      <c r="C133" s="227"/>
      <c r="D133" s="106" t="s">
        <v>42</v>
      </c>
      <c r="E133" s="113">
        <f t="shared" si="67"/>
        <v>0</v>
      </c>
      <c r="F133" s="113">
        <f t="shared" si="67"/>
        <v>0</v>
      </c>
      <c r="G133" s="113">
        <v>0</v>
      </c>
      <c r="H133" s="115">
        <v>0</v>
      </c>
      <c r="I133" s="115">
        <v>0</v>
      </c>
      <c r="J133" s="115">
        <v>0</v>
      </c>
      <c r="K133" s="115">
        <v>0</v>
      </c>
      <c r="L133" s="115">
        <v>0</v>
      </c>
      <c r="M133" s="115">
        <v>0</v>
      </c>
      <c r="N133" s="115">
        <v>0</v>
      </c>
      <c r="O133" s="115">
        <v>0</v>
      </c>
      <c r="P133" s="115">
        <v>0</v>
      </c>
      <c r="Q133" s="115">
        <v>0</v>
      </c>
      <c r="R133" s="115">
        <v>0</v>
      </c>
      <c r="S133" s="115">
        <v>0</v>
      </c>
      <c r="T133" s="115">
        <v>0</v>
      </c>
      <c r="U133" s="115">
        <v>0</v>
      </c>
      <c r="V133" s="115">
        <v>0</v>
      </c>
      <c r="W133" s="115">
        <v>0</v>
      </c>
      <c r="X133" s="115">
        <v>0</v>
      </c>
      <c r="Y133" s="115">
        <v>0</v>
      </c>
      <c r="Z133" s="115">
        <v>0</v>
      </c>
      <c r="AA133" s="115">
        <v>0</v>
      </c>
      <c r="AB133" s="115">
        <v>0</v>
      </c>
      <c r="AC133" s="115">
        <v>0</v>
      </c>
      <c r="AD133" s="115">
        <v>0</v>
      </c>
      <c r="AE133" s="115">
        <v>0</v>
      </c>
      <c r="AF133" s="115">
        <v>0</v>
      </c>
      <c r="AG133" s="115">
        <v>0</v>
      </c>
      <c r="AH133" s="115">
        <v>0</v>
      </c>
      <c r="AI133" s="115">
        <v>0</v>
      </c>
      <c r="AJ133" s="115">
        <v>0</v>
      </c>
      <c r="AK133" s="115">
        <v>0</v>
      </c>
      <c r="AL133" s="115">
        <v>0</v>
      </c>
      <c r="AM133" s="115">
        <v>0</v>
      </c>
      <c r="AN133" s="115">
        <v>0</v>
      </c>
      <c r="AO133" s="115">
        <v>0</v>
      </c>
      <c r="AP133" s="115">
        <v>0</v>
      </c>
      <c r="AQ133" s="115">
        <v>0</v>
      </c>
      <c r="AR133" s="115">
        <v>0</v>
      </c>
      <c r="AS133" s="115">
        <v>0</v>
      </c>
      <c r="AT133" s="115">
        <v>0</v>
      </c>
      <c r="AU133" s="266"/>
      <c r="AV133" s="266"/>
    </row>
    <row r="134" spans="1:48" ht="69.75" customHeight="1">
      <c r="A134" s="227"/>
      <c r="B134" s="227"/>
      <c r="C134" s="227"/>
      <c r="D134" s="106" t="s">
        <v>300</v>
      </c>
      <c r="E134" s="113">
        <f t="shared" si="67"/>
        <v>0</v>
      </c>
      <c r="F134" s="113">
        <f t="shared" si="67"/>
        <v>0</v>
      </c>
      <c r="G134" s="113">
        <f>J134+M134+P134+S134+V134+Y134+AB134+AE134+AH134+AN134+AQ134+AT134</f>
        <v>0</v>
      </c>
      <c r="H134" s="115">
        <v>0</v>
      </c>
      <c r="I134" s="115">
        <v>0</v>
      </c>
      <c r="J134" s="115">
        <v>0</v>
      </c>
      <c r="K134" s="115">
        <v>0</v>
      </c>
      <c r="L134" s="115">
        <v>0</v>
      </c>
      <c r="M134" s="115">
        <v>0</v>
      </c>
      <c r="N134" s="115">
        <v>0</v>
      </c>
      <c r="O134" s="115">
        <v>0</v>
      </c>
      <c r="P134" s="115">
        <v>0</v>
      </c>
      <c r="Q134" s="115">
        <v>0</v>
      </c>
      <c r="R134" s="115">
        <v>0</v>
      </c>
      <c r="S134" s="115">
        <v>0</v>
      </c>
      <c r="T134" s="115">
        <v>0</v>
      </c>
      <c r="U134" s="115">
        <v>0</v>
      </c>
      <c r="V134" s="115">
        <v>0</v>
      </c>
      <c r="W134" s="115">
        <v>0</v>
      </c>
      <c r="X134" s="115">
        <v>0</v>
      </c>
      <c r="Y134" s="115">
        <v>0</v>
      </c>
      <c r="Z134" s="115">
        <v>0</v>
      </c>
      <c r="AA134" s="115">
        <v>0</v>
      </c>
      <c r="AB134" s="115">
        <v>0</v>
      </c>
      <c r="AC134" s="115">
        <v>0</v>
      </c>
      <c r="AD134" s="115">
        <v>0</v>
      </c>
      <c r="AE134" s="115">
        <v>0</v>
      </c>
      <c r="AF134" s="115">
        <v>0</v>
      </c>
      <c r="AG134" s="115">
        <v>0</v>
      </c>
      <c r="AH134" s="115">
        <v>0</v>
      </c>
      <c r="AI134" s="115">
        <v>0</v>
      </c>
      <c r="AJ134" s="115">
        <v>0</v>
      </c>
      <c r="AK134" s="115">
        <v>0</v>
      </c>
      <c r="AL134" s="115">
        <v>0</v>
      </c>
      <c r="AM134" s="115">
        <v>0</v>
      </c>
      <c r="AN134" s="115">
        <v>0</v>
      </c>
      <c r="AO134" s="115">
        <v>0</v>
      </c>
      <c r="AP134" s="115">
        <v>0</v>
      </c>
      <c r="AQ134" s="115">
        <v>0</v>
      </c>
      <c r="AR134" s="115">
        <v>0</v>
      </c>
      <c r="AS134" s="115">
        <v>0</v>
      </c>
      <c r="AT134" s="115">
        <v>0</v>
      </c>
      <c r="AU134" s="267"/>
      <c r="AV134" s="267"/>
    </row>
    <row r="135" spans="1:46" ht="12.7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32"/>
      <c r="AT135" s="32"/>
    </row>
    <row r="138" spans="1:42" ht="15.75">
      <c r="A138" s="294" t="s">
        <v>328</v>
      </c>
      <c r="B138" s="294"/>
      <c r="C138" s="294"/>
      <c r="F138" s="99"/>
      <c r="G138" s="98" t="s">
        <v>259</v>
      </c>
      <c r="H138" s="98"/>
      <c r="I138" s="98"/>
      <c r="J138" s="98"/>
      <c r="O138" s="98" t="s">
        <v>259</v>
      </c>
      <c r="AP138" s="103"/>
    </row>
    <row r="139" spans="1:15" ht="15.75">
      <c r="A139" s="294" t="s">
        <v>258</v>
      </c>
      <c r="B139" s="294"/>
      <c r="C139" s="294"/>
      <c r="F139" s="99"/>
      <c r="G139" s="98" t="s">
        <v>260</v>
      </c>
      <c r="H139" s="98"/>
      <c r="I139" s="98"/>
      <c r="J139" s="98"/>
      <c r="O139" s="98" t="s">
        <v>342</v>
      </c>
    </row>
    <row r="140" spans="1:15" ht="15.75">
      <c r="A140" s="98"/>
      <c r="B140" s="98"/>
      <c r="C140" s="98"/>
      <c r="F140" s="100"/>
      <c r="G140" s="98"/>
      <c r="H140" s="98"/>
      <c r="I140" s="98"/>
      <c r="J140" s="98"/>
      <c r="O140" s="98"/>
    </row>
    <row r="141" spans="1:17" ht="15.75">
      <c r="A141" s="98" t="s">
        <v>345</v>
      </c>
      <c r="B141" s="98"/>
      <c r="C141" s="98"/>
      <c r="F141" s="99"/>
      <c r="G141" s="98" t="s">
        <v>341</v>
      </c>
      <c r="H141" s="98"/>
      <c r="I141" s="98"/>
      <c r="J141" s="98"/>
      <c r="O141" s="12" t="s">
        <v>343</v>
      </c>
      <c r="Q141" s="98" t="s">
        <v>341</v>
      </c>
    </row>
    <row r="142" spans="7:10" ht="15.75">
      <c r="G142" s="98"/>
      <c r="H142" s="98"/>
      <c r="I142" s="98"/>
      <c r="J142" s="98"/>
    </row>
    <row r="143" spans="7:10" ht="15.75">
      <c r="G143" s="98"/>
      <c r="H143" s="98"/>
      <c r="I143" s="98"/>
      <c r="J143" s="98"/>
    </row>
    <row r="144" spans="8:10" ht="38.25" customHeight="1">
      <c r="H144" s="98"/>
      <c r="I144" s="98"/>
      <c r="J144" s="98"/>
    </row>
    <row r="145" spans="1:10" ht="15.75">
      <c r="A145" s="98" t="s">
        <v>275</v>
      </c>
      <c r="B145" s="98"/>
      <c r="C145" s="98" t="s">
        <v>275</v>
      </c>
      <c r="G145" s="98"/>
      <c r="H145" s="98"/>
      <c r="I145" s="98"/>
      <c r="J145" s="98"/>
    </row>
    <row r="146" spans="1:10" ht="15.75">
      <c r="A146" s="98" t="s">
        <v>276</v>
      </c>
      <c r="B146" s="98"/>
      <c r="C146" s="98" t="s">
        <v>280</v>
      </c>
      <c r="G146" s="98"/>
      <c r="H146" s="98"/>
      <c r="I146" s="98"/>
      <c r="J146" s="98"/>
    </row>
    <row r="147" spans="1:48" s="12" customFormat="1" ht="15.75">
      <c r="A147" s="98" t="s">
        <v>277</v>
      </c>
      <c r="B147" s="98"/>
      <c r="C147" s="98" t="s">
        <v>277</v>
      </c>
      <c r="D147" s="30"/>
      <c r="E147" s="31"/>
      <c r="F147" s="31"/>
      <c r="G147" s="98"/>
      <c r="H147" s="98"/>
      <c r="I147" s="98"/>
      <c r="J147" s="98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U147" s="32"/>
      <c r="AV147" s="32"/>
    </row>
    <row r="148" spans="1:48" s="12" customFormat="1" ht="15.75">
      <c r="A148" s="98" t="s">
        <v>278</v>
      </c>
      <c r="B148" s="98"/>
      <c r="C148" s="98" t="s">
        <v>278</v>
      </c>
      <c r="D148" s="30"/>
      <c r="E148" s="31"/>
      <c r="F148" s="31"/>
      <c r="G148" s="98"/>
      <c r="H148" s="98"/>
      <c r="I148" s="98"/>
      <c r="J148" s="98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U148" s="32"/>
      <c r="AV148" s="32"/>
    </row>
    <row r="149" spans="1:48" s="12" customFormat="1" ht="15.75">
      <c r="A149" s="98" t="s">
        <v>279</v>
      </c>
      <c r="B149" s="98"/>
      <c r="C149" s="98" t="s">
        <v>281</v>
      </c>
      <c r="D149" s="30"/>
      <c r="E149" s="31"/>
      <c r="F149" s="31"/>
      <c r="G149" s="98"/>
      <c r="H149" s="98"/>
      <c r="I149" s="98"/>
      <c r="J149" s="98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U149" s="32"/>
      <c r="AV149" s="32"/>
    </row>
  </sheetData>
  <sheetProtection/>
  <mergeCells count="132">
    <mergeCell ref="B57:B61"/>
    <mergeCell ref="C57:C61"/>
    <mergeCell ref="AU57:AU61"/>
    <mergeCell ref="AV57:AV61"/>
    <mergeCell ref="A130:C134"/>
    <mergeCell ref="AU130:AU134"/>
    <mergeCell ref="AV130:AV134"/>
    <mergeCell ref="A109:C113"/>
    <mergeCell ref="AU109:AU113"/>
    <mergeCell ref="AV109:AV113"/>
    <mergeCell ref="A138:C138"/>
    <mergeCell ref="A139:C139"/>
    <mergeCell ref="A120:C124"/>
    <mergeCell ref="AU120:AU124"/>
    <mergeCell ref="AV120:AV124"/>
    <mergeCell ref="A125:C129"/>
    <mergeCell ref="AU125:AU129"/>
    <mergeCell ref="AV125:AV129"/>
    <mergeCell ref="A114:C114"/>
    <mergeCell ref="A115:C119"/>
    <mergeCell ref="AU115:AU119"/>
    <mergeCell ref="AV115:AV119"/>
    <mergeCell ref="A99:B103"/>
    <mergeCell ref="C99:C103"/>
    <mergeCell ref="AU99:AU103"/>
    <mergeCell ref="AV99:AV103"/>
    <mergeCell ref="A104:C108"/>
    <mergeCell ref="AU104:AU108"/>
    <mergeCell ref="AV104:AV108"/>
    <mergeCell ref="A88:A92"/>
    <mergeCell ref="B88:B92"/>
    <mergeCell ref="C88:C92"/>
    <mergeCell ref="AU88:AU92"/>
    <mergeCell ref="AV88:AV92"/>
    <mergeCell ref="A94:B98"/>
    <mergeCell ref="C94:C98"/>
    <mergeCell ref="AU94:AU98"/>
    <mergeCell ref="AV94:AV98"/>
    <mergeCell ref="A75:B79"/>
    <mergeCell ref="C75:C79"/>
    <mergeCell ref="AU75:AU79"/>
    <mergeCell ref="AV75:AV79"/>
    <mergeCell ref="B80:AR80"/>
    <mergeCell ref="A81:A85"/>
    <mergeCell ref="B81:B85"/>
    <mergeCell ref="C81:C85"/>
    <mergeCell ref="AU81:AU85"/>
    <mergeCell ref="AV81:AV85"/>
    <mergeCell ref="B67:AR67"/>
    <mergeCell ref="A70:A74"/>
    <mergeCell ref="B70:B74"/>
    <mergeCell ref="C70:C74"/>
    <mergeCell ref="AU70:AU74"/>
    <mergeCell ref="AV70:AV74"/>
    <mergeCell ref="A52:A56"/>
    <mergeCell ref="B52:B56"/>
    <mergeCell ref="C52:C56"/>
    <mergeCell ref="AU52:AU56"/>
    <mergeCell ref="AV52:AV56"/>
    <mergeCell ref="A62:B66"/>
    <mergeCell ref="C62:C66"/>
    <mergeCell ref="AU62:AU66"/>
    <mergeCell ref="AV62:AV66"/>
    <mergeCell ref="A57:A61"/>
    <mergeCell ref="A42:A46"/>
    <mergeCell ref="B42:B46"/>
    <mergeCell ref="C42:C46"/>
    <mergeCell ref="AU42:AU46"/>
    <mergeCell ref="AV42:AV46"/>
    <mergeCell ref="A47:A51"/>
    <mergeCell ref="B47:B51"/>
    <mergeCell ref="C47:C51"/>
    <mergeCell ref="AU47:AU51"/>
    <mergeCell ref="AV47:AV51"/>
    <mergeCell ref="A32:A36"/>
    <mergeCell ref="B32:B36"/>
    <mergeCell ref="C32:C36"/>
    <mergeCell ref="AU32:AU36"/>
    <mergeCell ref="AV32:AV36"/>
    <mergeCell ref="A37:A41"/>
    <mergeCell ref="B37:B41"/>
    <mergeCell ref="C37:C41"/>
    <mergeCell ref="AU37:AU41"/>
    <mergeCell ref="AV37:AV41"/>
    <mergeCell ref="A21:A25"/>
    <mergeCell ref="B21:B25"/>
    <mergeCell ref="C21:C25"/>
    <mergeCell ref="AU21:AU25"/>
    <mergeCell ref="AV21:AV25"/>
    <mergeCell ref="A26:A30"/>
    <mergeCell ref="B26:B30"/>
    <mergeCell ref="C26:C30"/>
    <mergeCell ref="AU26:AU30"/>
    <mergeCell ref="AV26:AV30"/>
    <mergeCell ref="A11:A15"/>
    <mergeCell ref="B11:B15"/>
    <mergeCell ref="C11:C15"/>
    <mergeCell ref="AU11:AU15"/>
    <mergeCell ref="AV11:AV15"/>
    <mergeCell ref="A16:A20"/>
    <mergeCell ref="B16:B20"/>
    <mergeCell ref="C16:C20"/>
    <mergeCell ref="AU16:AU20"/>
    <mergeCell ref="AV16:AV20"/>
    <mergeCell ref="B5:AR5"/>
    <mergeCell ref="A6:A10"/>
    <mergeCell ref="B6:B10"/>
    <mergeCell ref="C6:C10"/>
    <mergeCell ref="AU6:AU10"/>
    <mergeCell ref="AV6:AV10"/>
    <mergeCell ref="AC3:AE3"/>
    <mergeCell ref="AF3:AH3"/>
    <mergeCell ref="AI3:AK3"/>
    <mergeCell ref="AL3:AN3"/>
    <mergeCell ref="AO3:AQ3"/>
    <mergeCell ref="AR3:AT3"/>
    <mergeCell ref="K3:M3"/>
    <mergeCell ref="N3:P3"/>
    <mergeCell ref="Q3:S3"/>
    <mergeCell ref="T3:V3"/>
    <mergeCell ref="W3:Y3"/>
    <mergeCell ref="Z3:AB3"/>
    <mergeCell ref="A1:AV1"/>
    <mergeCell ref="A2:A4"/>
    <mergeCell ref="B2:B4"/>
    <mergeCell ref="C2:C4"/>
    <mergeCell ref="D2:D4"/>
    <mergeCell ref="E2:G3"/>
    <mergeCell ref="H2:AT2"/>
    <mergeCell ref="AU2:AU4"/>
    <mergeCell ref="AV2:AV4"/>
    <mergeCell ref="H3:J3"/>
  </mergeCells>
  <conditionalFormatting sqref="H94:AT98 H63:AT66 H105:AR108 H110:AR113 H116:AR134 AS115:AT134 W89:X92 H82:AT85 Q88:U92 N89:O92 K89:L92 H89:I92 H88:P88 V88:AR88 H71:AT74 H76:AT79 H7:AT10 H12:AT15 H17:AT20 H22:AT25 H27:AT30 AQ102:AQ103 AR100:AR103 AQ100 H100:AM103 AO100:AP103 AN100 AN102:AN103 AS100:AT113">
    <cfRule type="cellIs" priority="2" dxfId="2" operator="notEqual" stopIfTrue="1">
      <formula>#REF!</formula>
    </cfRule>
  </conditionalFormatting>
  <printOptions/>
  <pageMargins left="0.11811023622047245" right="0.1968503937007874" top="0.15748031496062992" bottom="0.15748031496062992" header="0.15748031496062992" footer="0.1968503937007874"/>
  <pageSetup fitToHeight="2" horizontalDpi="600" verticalDpi="600" orientation="landscape" pageOrder="overThenDown" paperSize="9" scale="45" r:id="rId2"/>
  <ignoredErrors>
    <ignoredError sqref="E47:G47 E42:F42 E37:F37 E26:G26 E21:G21 E16:G16 E11:G11 S62 S52 Y42 Y47 S47 Y32 Y52 AQ101 AN101 AK101:AK102 AH101:AH102 AE101 AB101 AK99 AH99 AE99 AB99 AN99 AQ99 E52:G52 E63:G63 V52 G46 G32:G33 G43 G48 V47 E57 E62:F62 G62 AL65 E99:G99 J99:J100 M99:V99 F84:G84 G100 J101 M100:M101 P100:P101 Y101 V100 E104:J104 V62 Y62 AF81" formula="1"/>
    <ignoredError sqref="A42 A52" twoDigitTextYear="1"/>
    <ignoredError sqref="A67 A80" numberStoredAsText="1"/>
    <ignoredError sqref="K104:AR10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Куликова</cp:lastModifiedBy>
  <cp:lastPrinted>2020-07-14T05:20:46Z</cp:lastPrinted>
  <dcterms:created xsi:type="dcterms:W3CDTF">2011-05-17T05:04:33Z</dcterms:created>
  <dcterms:modified xsi:type="dcterms:W3CDTF">2020-07-14T10:20:38Z</dcterms:modified>
  <cp:category/>
  <cp:version/>
  <cp:contentType/>
  <cp:contentStatus/>
</cp:coreProperties>
</file>