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36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<sst xmlns="http://schemas.openxmlformats.org/spreadsheetml/2006/main" count="162" uniqueCount="72">
  <si>
    <t xml:space="preserve">Приложение 2 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</si>
  <si>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</si>
  <si>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</si>
  <si>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</si>
  <si>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</si>
  <si>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</si>
  <si>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</si>
  <si>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</si>
  <si>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</si>
  <si>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</si>
  <si>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</si>
  <si>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</si>
  <si>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</si>
  <si>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</si>
  <si>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</si>
  <si>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</si>
  <si>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</si>
  <si>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</si>
  <si>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</si>
  <si>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</si>
  <si>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</si>
  <si>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</si>
  <si>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</si>
  <si>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ИТОГО:</t>
  </si>
  <si>
    <t>1.1.</t>
  </si>
  <si>
    <t>ВСЕГО по Программе</t>
  </si>
  <si>
    <t>Факт (кассовый расход)</t>
  </si>
  <si>
    <t xml:space="preserve">                                подпись</t>
  </si>
  <si>
    <t>1.</t>
  </si>
  <si>
    <t>Цель 1. Повышение качества и комфорта городской среды на территории муниципального образования город Урай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</si>
  <si>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</si>
  <si>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>Федеральный бюджет</t>
  </si>
  <si>
    <t>Иные источники финансирования (привлечённые)</t>
  </si>
  <si>
    <t xml:space="preserve">МКУ 
«УГЗиП г.Урай»;
МКУ 
«УКС г.Урай»;
МКУ «УЖКХ г.Урай»
</t>
  </si>
  <si>
    <t>ВСЕГО:</t>
  </si>
  <si>
    <t>Бюджет ХМАО-Югры</t>
  </si>
  <si>
    <t xml:space="preserve">МКУ 
«УГЗиП г.Урай»;
МКУ «УЖКХ г.Урай»
</t>
  </si>
  <si>
    <t>Исполнитель:главный бухгалтер МКУ "УГЗиПг.Урай" Галеева Е.И.тел.2-48-06</t>
  </si>
  <si>
    <t>кроме того за счет средств остатков местного бюджета предыдущих лет в рамках реализации МП</t>
  </si>
  <si>
    <t>2.</t>
  </si>
  <si>
    <t>3.</t>
  </si>
  <si>
    <t>4.</t>
  </si>
  <si>
    <t>«__»______________2020г. _________________</t>
  </si>
  <si>
    <t xml:space="preserve">                               </t>
  </si>
  <si>
    <t>Реализация основных мероприятий Федерального проекта «Формирование комфортной городской среды»(1;2;3;4;5;6;7.)</t>
  </si>
  <si>
    <t>Благоустройство территорий муниципального образования(1;2;6;7)</t>
  </si>
  <si>
    <t>Изготовление и установка объектов внешнего благоустройства  на общественных территориях(8.)</t>
  </si>
  <si>
    <t>Проведение конкурсов по благоустройству, участие в конкурсах (9.)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</si>
  <si>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</si>
  <si>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(тыс.рублей),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</si>
  <si>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</si>
  <si>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</si>
  <si>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</si>
  <si>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исполнитель/соисполнитель</t>
  </si>
  <si>
    <t>Ответственный исполнитель ( МКУ "УГЗиПг.Урай")</t>
  </si>
  <si>
    <t>Соисполнитель 1 (МКУ "УКСг.Урай")</t>
  </si>
  <si>
    <t>Соисполнитель 2  (МКУ "УЖКХг.Урай")</t>
  </si>
  <si>
    <t>местный бюджет</t>
  </si>
  <si>
    <t>Отчет  (сетевой график) по  реализации  муниципальной программы "Формирование современной городской среды МО г.Урай" 2018-2022г. за февраль 2020г.</t>
  </si>
  <si>
    <t>за март 2020г.</t>
  </si>
  <si>
    <t>И.о.директора  МКУ "УГЗиП г.Урай"                 Л.В.Фильченко</t>
  </si>
  <si>
    <t xml:space="preserve">Исполнитель МКУ УКС:                                                                                  В рамках данного мероприятия планируется к выполнению:                                                                 *Демонтаж ограждения нежилого здания детской поликлиники под жилой дом, с  утвержденным финансированием в сумме 98,85 тыс.руб.;
*Демонтаж ограждения на перекрестке ул.Ленина-Северная, с утвержденным финансированием в сумме 99,95 тыс. руб.;
*Благоустройство территории жилого дома №43/1 мкр.2А, предусмотрен объем  средств  в сумме 23,0 тыс. руб. на проведение экспертизы проектно-изыскательских работ;
*Благоустройство территории в районе жилых домов №№30,32,33,34 мкр.2,   предусмотрен объем средств в сумме 510,5 тыс. руб. на выполнение работ по   
 подготовке основания под спортивную площадку;
*Установка бордюров по улице Ленина 10 000,0 тыс. руб.;
*Благоустройство территории сквера «Спортивный», на предусмотренный объем   средств    в  сумме 18 683,9 тыс. руб. планируется выполнение работ по частичной замене тротуарной плитки, освещения, поставка и монтаж стилизованной скамьи с подсветкой;       *Благоустройство дворовой территории жилого дома №7 мкр.Западный, предусмотрен объем средств в сумме 397,7 тыс. руб. на разработку проектно-сметной документации;
*Благоустройство дворовой территории в районе жилых домов №№12-16, мкр.3, объем средств в сумме 2 699,2 тыс. руб. на выполнение проектно-изыскательских работ;
*Благоустройство придомовой территории каре жилых домов №№76,80,84  в микрорайоне 1 А, денежные средства в сумме 15 729,2 тыс. руб. предусмотрены на выполнение работ по благоустройству территории с выполнением работ по устройству проездов и тротуаров.
</t>
  </si>
  <si>
    <t xml:space="preserve">Исполнитель МКУ УГЗиП:   заключены МК на: - Разработку дизайн-проекта благоустройства территории для участия во Всероссийском конкурсе лучших проектов создания комфортной городской среды в 2020 году; - на  выполнение инженерно (геодезических) изысканий территории – Набережная реки Конда имени Александра Петрова   – 1 этап. Участок от музыкальной школы до детского сада №21 в мкр.3;- на оказание услуги по проведению предпроектного социокультурного исследования и формирование программы развития территории общественного пространства в городе Урай для подготовки материалов конкурсной заявки для участия во Всероссийском конкурсе лучших проектов создания комфортной городской среды в малых городах и исторических поселениях в 2021-2022 годах Министерства строительства РФ </t>
  </si>
  <si>
    <t>Комитет по финансам администрации города Урай</t>
  </si>
  <si>
    <t>Согласовано:</t>
  </si>
  <si>
    <t>2020г.</t>
  </si>
  <si>
    <t xml:space="preserve">Исполнитель МКУ УЖКХ: Заключено три договора на сумму 400,0 тыс.руб.; 1) на выполнение работ по восстановлению иллюминации на городской елке,расположенной на площади "Планета звезд" - 52,2 тыс.руб; 2) на демонтаж светотехнических изделий - 277,9 тыс.руб.; 3)на содержание снежно-ледовых городков,располож.на пл.Первооткрывателей и пл.Пл.Звезд - 69,9 тыс.руб.                                                                  
 </t>
  </si>
  <si>
    <t xml:space="preserve">МКУ 
«УГЗиП г.Урай»;
МКУ 
«УКС г.Урай» МКУ"УЖКХг.Урай
</t>
  </si>
  <si>
    <t xml:space="preserve">В рамках данного мероприятия в 2020 году планируется выполнить:                                         *Благоустройство территории мкр.1 вдоль улицы Ленина «Бульвар Содружества», объем финансирования 18 698,2 тыс. руб. предусмотрен на выполнение 1 этапа благоустроительных работ на объекте;
*Благоустройство территории в районе жилых домов №№91,91а, микрорайона 1Б, проезды по ул. Островского, Маяковского в г.Урай, объем финансирования 282,9 тыс. руб. предусмотрен на устройство тротуара  вдоль проезда по ул. Маяковского;
* Благоустройство территории в микрорайоне «Солнечный», объем финансирования 6 999,9 тыс. руб. предусмотрен на выполнение работ по устройству детской площадки  с малыми архитектурными формами и устройству спортивной площадки;
*Благоустройство парковой зоны в районе МАУ ДО ДЮСШ «Звезды Югры», объем финансирования 2 390,6 тыс. руб. предусмотрен на устройство сетей наружного освещения территории, перенос скейт-парка и устройства основания под спортивную площадку. 
Исполнитель МКУ УГЗиП: заключены МК: - оказание услуги по изготовлению бюллетеней для проведения рейтингового голосования; - на оказание услуги по изготовлению баннера для проведения рейтингового голосования; - осуществление поставки бумаги для офисной техники и шариковых ручек; 
 </t>
  </si>
  <si>
    <t>Неисполнение за 1квартал</t>
  </si>
  <si>
    <t>На выполнение проектных работ на объекте "Скульптурная композиция "Солнечная система" на площади "Планета звезд" предусмотрен объем средств в сумме 50,0тыс.руб. срок выполнения работ сорван подрядчиком ООО "Градар", оплата пройдетв апреле.</t>
  </si>
  <si>
    <t>Неосвоенные в 1 квартале денежные средства (лимиты) в сумме 10,5 тыс. руб., были предусмотрены на оплату работ по проведению негосударственной экспертизы сметной стоимости строительства объекта "Благоустройство территории жилого дома №43/1 мкр.2А". Оплата работ согласно условиям договора по факту выполненных работ. Акт сдачи-приемки работ от 26.03.2020, оплата пройдет в апреле.                                                                                                            Неосвоенные в 1 квартале денежные средства (остатки)  были предусмотрены на оплату кадастровых работ по объектам: "Автостоянка по ул.Шевченко в районе здания №25, мкр.1А" в сумме 15,0 тыс. руб., "Водоотведение в районе жилого дома №71 микрорайона 1 «Д»" в сумме 45,0 тыс. руб.,  "Реконструкция площади "Планета звезд"" в сумме 30,0 тыс. руб. Сроки выполнения кадастровых работ сорваны по вине подрядчика ИП Кучин С.И.  Неосвоены средства на оплату негосуд.экспертизы сметной стоимости строительства объекта "Благоустройство дворовой территории жилых домов №4,7 мкр.1" в сумме 17,0 тыс. руб.  В связи с поздними сроками заключения договора на проведение экспертизы от 25.02.2020, срок оплаты установлен в апреле.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</si>
</sst>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47">
    <font>
      <sz val="11"/>
      <color theme="1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4" fontId="27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 indent="15"/>
    </xf>
    <xf numFmtId="4" fontId="28" fillId="33" borderId="0" xfId="0" applyNumberFormat="1" applyFont="1" applyFill="1" applyAlignment="1">
      <alignment/>
    </xf>
    <xf numFmtId="4" fontId="27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left" vertical="top"/>
    </xf>
    <xf numFmtId="4" fontId="3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justify"/>
    </xf>
    <xf numFmtId="4" fontId="5" fillId="33" borderId="0" xfId="0" applyNumberFormat="1" applyFont="1" applyFill="1" applyAlignment="1">
      <alignment/>
    </xf>
    <xf numFmtId="4" fontId="28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center" vertical="top" wrapText="1"/>
    </xf>
    <xf numFmtId="3" fontId="27" fillId="33" borderId="0" xfId="0" applyNumberFormat="1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wrapText="1"/>
    </xf>
    <xf numFmtId="172" fontId="2" fillId="34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left"/>
    </xf>
    <xf numFmtId="4" fontId="3" fillId="33" borderId="0" xfId="0" applyNumberFormat="1" applyFont="1" applyFill="1" applyAlignment="1">
      <alignment horizontal="left"/>
    </xf>
    <xf numFmtId="4" fontId="6" fillId="33" borderId="10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2" fillId="33" borderId="12" xfId="0" applyNumberFormat="1" applyFont="1" applyFill="1" applyBorder="1" applyAlignment="1">
      <alignment horizontal="left" vertical="top"/>
    </xf>
    <xf numFmtId="4" fontId="2" fillId="33" borderId="13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wrapText="1"/>
    </xf>
    <xf numFmtId="4" fontId="28" fillId="33" borderId="14" xfId="0" applyNumberFormat="1" applyFont="1" applyFill="1" applyBorder="1" applyAlignment="1">
      <alignment/>
    </xf>
    <xf numFmtId="4" fontId="28" fillId="33" borderId="15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 horizontal="left" vertical="top" wrapText="1"/>
    </xf>
    <xf numFmtId="172" fontId="2" fillId="34" borderId="16" xfId="0" applyNumberFormat="1" applyFont="1" applyFill="1" applyBorder="1" applyAlignment="1">
      <alignment horizontal="center" vertical="top" wrapText="1"/>
    </xf>
    <xf numFmtId="172" fontId="2" fillId="35" borderId="16" xfId="0" applyNumberFormat="1" applyFont="1" applyFill="1" applyBorder="1" applyAlignment="1">
      <alignment horizontal="center" vertical="top" wrapText="1"/>
    </xf>
    <xf numFmtId="172" fontId="2" fillId="33" borderId="16" xfId="0" applyNumberFormat="1" applyFont="1" applyFill="1" applyBorder="1" applyAlignment="1">
      <alignment horizontal="center" vertical="top" wrapText="1"/>
    </xf>
    <xf numFmtId="172" fontId="2" fillId="34" borderId="17" xfId="0" applyNumberFormat="1" applyFont="1" applyFill="1" applyBorder="1" applyAlignment="1">
      <alignment horizontal="center" vertical="top" wrapText="1"/>
    </xf>
    <xf numFmtId="172" fontId="2" fillId="35" borderId="17" xfId="0" applyNumberFormat="1" applyFont="1" applyFill="1" applyBorder="1" applyAlignment="1">
      <alignment horizontal="center" vertical="top" wrapText="1"/>
    </xf>
    <xf numFmtId="172" fontId="2" fillId="33" borderId="17" xfId="0" applyNumberFormat="1" applyFont="1" applyFill="1" applyBorder="1" applyAlignment="1">
      <alignment horizontal="center" vertical="top" wrapText="1"/>
    </xf>
    <xf numFmtId="172" fontId="8" fillId="36" borderId="18" xfId="0" applyNumberFormat="1" applyFont="1" applyFill="1" applyBorder="1" applyAlignment="1">
      <alignment horizontal="center" vertical="top" wrapText="1"/>
    </xf>
    <xf numFmtId="172" fontId="9" fillId="36" borderId="17" xfId="0" applyNumberFormat="1" applyFont="1" applyFill="1" applyBorder="1" applyAlignment="1">
      <alignment horizontal="center" vertical="top" wrapText="1"/>
    </xf>
    <xf numFmtId="172" fontId="9" fillId="33" borderId="17" xfId="0" applyNumberFormat="1" applyFont="1" applyFill="1" applyBorder="1" applyAlignment="1">
      <alignment horizontal="center" vertical="top" wrapText="1"/>
    </xf>
    <xf numFmtId="172" fontId="9" fillId="36" borderId="16" xfId="0" applyNumberFormat="1" applyFont="1" applyFill="1" applyBorder="1" applyAlignment="1">
      <alignment horizontal="center" vertical="top" wrapText="1"/>
    </xf>
    <xf numFmtId="172" fontId="9" fillId="33" borderId="16" xfId="0" applyNumberFormat="1" applyFont="1" applyFill="1" applyBorder="1" applyAlignment="1">
      <alignment horizontal="center" vertical="top" wrapText="1"/>
    </xf>
    <xf numFmtId="172" fontId="8" fillId="37" borderId="18" xfId="0" applyNumberFormat="1" applyFont="1" applyFill="1" applyBorder="1" applyAlignment="1">
      <alignment horizontal="center" vertical="top" wrapText="1"/>
    </xf>
    <xf numFmtId="172" fontId="9" fillId="36" borderId="19" xfId="0" applyNumberFormat="1" applyFont="1" applyFill="1" applyBorder="1" applyAlignment="1">
      <alignment horizontal="center" vertical="top" wrapText="1"/>
    </xf>
    <xf numFmtId="172" fontId="9" fillId="37" borderId="19" xfId="0" applyNumberFormat="1" applyFont="1" applyFill="1" applyBorder="1" applyAlignment="1">
      <alignment horizontal="center" vertical="top" wrapText="1"/>
    </xf>
    <xf numFmtId="172" fontId="9" fillId="36" borderId="18" xfId="0" applyNumberFormat="1" applyFont="1" applyFill="1" applyBorder="1" applyAlignment="1">
      <alignment horizontal="center" vertical="top" wrapText="1"/>
    </xf>
    <xf numFmtId="172" fontId="9" fillId="37" borderId="18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2" fillId="35" borderId="20" xfId="0" applyNumberFormat="1" applyFont="1" applyFill="1" applyBorder="1" applyAlignment="1">
      <alignment horizontal="center" vertical="top" wrapText="1"/>
    </xf>
    <xf numFmtId="172" fontId="2" fillId="35" borderId="21" xfId="0" applyNumberFormat="1" applyFont="1" applyFill="1" applyBorder="1" applyAlignment="1">
      <alignment horizontal="center" vertical="top" wrapText="1"/>
    </xf>
    <xf numFmtId="172" fontId="8" fillId="36" borderId="11" xfId="0" applyNumberFormat="1" applyFont="1" applyFill="1" applyBorder="1" applyAlignment="1">
      <alignment horizontal="center" vertical="top" wrapText="1"/>
    </xf>
    <xf numFmtId="172" fontId="9" fillId="36" borderId="22" xfId="0" applyNumberFormat="1" applyFont="1" applyFill="1" applyBorder="1" applyAlignment="1">
      <alignment horizontal="center" vertical="top" wrapText="1"/>
    </xf>
    <xf numFmtId="172" fontId="9" fillId="36" borderId="11" xfId="0" applyNumberFormat="1" applyFont="1" applyFill="1" applyBorder="1" applyAlignment="1">
      <alignment horizontal="center" vertical="top" wrapText="1"/>
    </xf>
    <xf numFmtId="172" fontId="9" fillId="37" borderId="23" xfId="0" applyNumberFormat="1" applyFont="1" applyFill="1" applyBorder="1" applyAlignment="1">
      <alignment horizontal="center" vertical="top" wrapText="1"/>
    </xf>
    <xf numFmtId="172" fontId="9" fillId="37" borderId="21" xfId="0" applyNumberFormat="1" applyFont="1" applyFill="1" applyBorder="1" applyAlignment="1">
      <alignment horizontal="center" vertical="top" wrapText="1"/>
    </xf>
    <xf numFmtId="172" fontId="8" fillId="37" borderId="20" xfId="0" applyNumberFormat="1" applyFont="1" applyFill="1" applyBorder="1" applyAlignment="1">
      <alignment horizontal="center" vertical="top" wrapText="1"/>
    </xf>
    <xf numFmtId="172" fontId="9" fillId="37" borderId="20" xfId="0" applyNumberFormat="1" applyFont="1" applyFill="1" applyBorder="1" applyAlignment="1">
      <alignment horizontal="center" vertical="top" wrapText="1"/>
    </xf>
    <xf numFmtId="172" fontId="9" fillId="36" borderId="24" xfId="0" applyNumberFormat="1" applyFont="1" applyFill="1" applyBorder="1" applyAlignment="1">
      <alignment horizontal="center" vertical="top" wrapText="1"/>
    </xf>
    <xf numFmtId="172" fontId="2" fillId="33" borderId="2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vertical="top" wrapText="1"/>
    </xf>
    <xf numFmtId="172" fontId="2" fillId="34" borderId="12" xfId="0" applyNumberFormat="1" applyFont="1" applyFill="1" applyBorder="1" applyAlignment="1">
      <alignment horizontal="center" vertical="top" wrapText="1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3" borderId="12" xfId="0" applyNumberFormat="1" applyFont="1" applyFill="1" applyBorder="1" applyAlignment="1">
      <alignment horizontal="center" vertical="top" wrapText="1"/>
    </xf>
    <xf numFmtId="172" fontId="8" fillId="36" borderId="15" xfId="0" applyNumberFormat="1" applyFont="1" applyFill="1" applyBorder="1" applyAlignment="1">
      <alignment horizontal="center" vertical="top" wrapText="1"/>
    </xf>
    <xf numFmtId="172" fontId="8" fillId="37" borderId="14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 wrapText="1"/>
    </xf>
    <xf numFmtId="172" fontId="8" fillId="36" borderId="14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left" vertical="top" wrapText="1"/>
    </xf>
    <xf numFmtId="4" fontId="27" fillId="33" borderId="0" xfId="0" applyNumberFormat="1" applyFont="1" applyFill="1" applyBorder="1" applyAlignment="1">
      <alignment/>
    </xf>
    <xf numFmtId="172" fontId="8" fillId="8" borderId="18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4" fontId="2" fillId="33" borderId="22" xfId="0" applyNumberFormat="1" applyFont="1" applyFill="1" applyBorder="1" applyAlignment="1">
      <alignment horizontal="left" vertical="top" wrapText="1"/>
    </xf>
    <xf numFmtId="4" fontId="6" fillId="33" borderId="24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172" fontId="9" fillId="36" borderId="15" xfId="0" applyNumberFormat="1" applyFont="1" applyFill="1" applyBorder="1" applyAlignment="1">
      <alignment horizontal="center" vertical="top" wrapText="1"/>
    </xf>
    <xf numFmtId="172" fontId="9" fillId="37" borderId="13" xfId="0" applyNumberFormat="1" applyFont="1" applyFill="1" applyBorder="1" applyAlignment="1">
      <alignment horizontal="center" vertical="top" wrapText="1"/>
    </xf>
    <xf numFmtId="4" fontId="27" fillId="33" borderId="14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left" vertical="top" wrapText="1"/>
    </xf>
    <xf numFmtId="4" fontId="6" fillId="33" borderId="15" xfId="0" applyNumberFormat="1" applyFont="1" applyFill="1" applyBorder="1" applyAlignment="1">
      <alignment horizontal="left" vertical="top" wrapText="1"/>
    </xf>
    <xf numFmtId="4" fontId="5" fillId="33" borderId="0" xfId="0" applyNumberFormat="1" applyFont="1" applyFill="1" applyAlignment="1">
      <alignment/>
    </xf>
    <xf numFmtId="4" fontId="8" fillId="37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wrapText="1"/>
    </xf>
    <xf numFmtId="4" fontId="8" fillId="35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37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7" fillId="33" borderId="15" xfId="0" applyNumberFormat="1" applyFont="1" applyFill="1" applyBorder="1" applyAlignment="1">
      <alignment/>
    </xf>
    <xf numFmtId="4" fontId="27" fillId="33" borderId="26" xfId="0" applyNumberFormat="1" applyFont="1" applyFill="1" applyBorder="1" applyAlignment="1">
      <alignment/>
    </xf>
    <xf numFmtId="4" fontId="27" fillId="33" borderId="24" xfId="0" applyNumberFormat="1" applyFont="1" applyFill="1" applyBorder="1" applyAlignment="1">
      <alignment/>
    </xf>
    <xf numFmtId="4" fontId="27" fillId="33" borderId="12" xfId="0" applyNumberFormat="1" applyFont="1" applyFill="1" applyBorder="1" applyAlignment="1">
      <alignment/>
    </xf>
    <xf numFmtId="4" fontId="27" fillId="33" borderId="25" xfId="0" applyNumberFormat="1" applyFont="1" applyFill="1" applyBorder="1" applyAlignment="1">
      <alignment/>
    </xf>
    <xf numFmtId="4" fontId="27" fillId="33" borderId="16" xfId="0" applyNumberFormat="1" applyFont="1" applyFill="1" applyBorder="1" applyAlignment="1">
      <alignment/>
    </xf>
    <xf numFmtId="4" fontId="27" fillId="33" borderId="11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wrapText="1"/>
    </xf>
    <xf numFmtId="172" fontId="8" fillId="37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wrapText="1"/>
    </xf>
    <xf numFmtId="172" fontId="8" fillId="34" borderId="10" xfId="0" applyNumberFormat="1" applyFont="1" applyFill="1" applyBorder="1" applyAlignment="1">
      <alignment wrapText="1"/>
    </xf>
    <xf numFmtId="172" fontId="8" fillId="35" borderId="10" xfId="0" applyNumberFormat="1" applyFont="1" applyFill="1" applyBorder="1" applyAlignment="1">
      <alignment wrapText="1"/>
    </xf>
    <xf numFmtId="172" fontId="8" fillId="37" borderId="10" xfId="0" applyNumberFormat="1" applyFont="1" applyFill="1" applyBorder="1" applyAlignment="1">
      <alignment wrapText="1"/>
    </xf>
    <xf numFmtId="3" fontId="2" fillId="33" borderId="17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/>
    </xf>
    <xf numFmtId="4" fontId="8" fillId="33" borderId="25" xfId="0" applyNumberFormat="1" applyFont="1" applyFill="1" applyBorder="1" applyAlignment="1">
      <alignment vertical="top" wrapText="1"/>
    </xf>
    <xf numFmtId="4" fontId="7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 vertical="top"/>
    </xf>
    <xf numFmtId="172" fontId="8" fillId="35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9" fillId="8" borderId="11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wrapText="1"/>
    </xf>
    <xf numFmtId="4" fontId="8" fillId="33" borderId="14" xfId="0" applyNumberFormat="1" applyFont="1" applyFill="1" applyBorder="1" applyAlignment="1">
      <alignment wrapText="1"/>
    </xf>
    <xf numFmtId="4" fontId="27" fillId="33" borderId="0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 horizontal="center" vertical="top" wrapText="1"/>
    </xf>
    <xf numFmtId="4" fontId="8" fillId="33" borderId="16" xfId="0" applyNumberFormat="1" applyFont="1" applyFill="1" applyBorder="1" applyAlignment="1">
      <alignment horizontal="center" vertical="top" wrapText="1"/>
    </xf>
    <xf numFmtId="4" fontId="8" fillId="33" borderId="25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vertical="top" wrapText="1"/>
    </xf>
    <xf numFmtId="4" fontId="8" fillId="37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left" vertical="top" wrapText="1"/>
    </xf>
    <xf numFmtId="4" fontId="8" fillId="33" borderId="16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25" xfId="0" applyNumberFormat="1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horizontal="left" wrapText="1"/>
    </xf>
    <xf numFmtId="4" fontId="3" fillId="33" borderId="0" xfId="0" applyNumberFormat="1" applyFont="1" applyFill="1" applyAlignment="1">
      <alignment horizontal="right"/>
    </xf>
    <xf numFmtId="4" fontId="8" fillId="36" borderId="10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vertical="top" wrapText="1"/>
    </xf>
    <xf numFmtId="4" fontId="2" fillId="33" borderId="25" xfId="0" applyNumberFormat="1" applyFont="1" applyFill="1" applyBorder="1" applyAlignment="1">
      <alignment vertical="top" wrapText="1"/>
    </xf>
    <xf numFmtId="4" fontId="2" fillId="33" borderId="16" xfId="0" applyNumberFormat="1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25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2" fillId="33" borderId="26" xfId="0" applyNumberFormat="1" applyFont="1" applyFill="1" applyBorder="1" applyAlignment="1">
      <alignment vertical="top" wrapText="1"/>
    </xf>
    <xf numFmtId="4" fontId="2" fillId="33" borderId="24" xfId="0" applyNumberFormat="1" applyFont="1" applyFill="1" applyBorder="1" applyAlignment="1">
      <alignment vertical="top" wrapText="1"/>
    </xf>
    <xf numFmtId="4" fontId="2" fillId="33" borderId="20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/>
    </xf>
    <xf numFmtId="4" fontId="28" fillId="33" borderId="18" xfId="0" applyNumberFormat="1" applyFont="1" applyFill="1" applyBorder="1" applyAlignment="1">
      <alignment/>
    </xf>
    <xf numFmtId="4" fontId="28" fillId="33" borderId="11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33" borderId="2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4" fontId="3" fillId="33" borderId="21" xfId="0" applyNumberFormat="1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" fontId="2" fillId="33" borderId="27" xfId="0" applyNumberFormat="1" applyFont="1" applyFill="1" applyBorder="1" applyAlignment="1">
      <alignment horizontal="left" vertical="top" wrapText="1"/>
    </xf>
    <xf numFmtId="4" fontId="2" fillId="33" borderId="25" xfId="0" applyNumberFormat="1" applyFont="1" applyFill="1" applyBorder="1" applyAlignment="1">
      <alignment horizontal="left" vertical="top" wrapText="1"/>
    </xf>
    <xf numFmtId="4" fontId="2" fillId="33" borderId="16" xfId="0" applyNumberFormat="1" applyFont="1" applyFill="1" applyBorder="1" applyAlignment="1">
      <alignment horizontal="left" vertical="top" wrapText="1"/>
    </xf>
    <xf numFmtId="4" fontId="2" fillId="33" borderId="27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top" wrapText="1"/>
    </xf>
    <xf numFmtId="4" fontId="2" fillId="33" borderId="30" xfId="0" applyNumberFormat="1" applyFont="1" applyFill="1" applyBorder="1" applyAlignment="1">
      <alignment horizontal="left" vertical="top" wrapText="1"/>
    </xf>
    <xf numFmtId="4" fontId="2" fillId="33" borderId="30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2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31" xfId="0" applyNumberFormat="1" applyFont="1" applyFill="1" applyBorder="1" applyAlignment="1">
      <alignment horizontal="center" vertical="top" wrapText="1"/>
    </xf>
    <xf numFmtId="4" fontId="2" fillId="33" borderId="32" xfId="0" applyNumberFormat="1" applyFont="1" applyFill="1" applyBorder="1" applyAlignment="1">
      <alignment horizontal="center" vertical="top" wrapText="1"/>
    </xf>
    <xf numFmtId="49" fontId="2" fillId="33" borderId="33" xfId="0" applyNumberFormat="1" applyFont="1" applyFill="1" applyBorder="1" applyAlignment="1">
      <alignment horizontal="center" vertical="top" wrapText="1"/>
    </xf>
    <xf numFmtId="49" fontId="2" fillId="33" borderId="31" xfId="0" applyNumberFormat="1" applyFont="1" applyFill="1" applyBorder="1" applyAlignment="1">
      <alignment horizontal="center" vertical="top" wrapText="1"/>
    </xf>
    <xf numFmtId="4" fontId="2" fillId="33" borderId="28" xfId="0" applyNumberFormat="1" applyFont="1" applyFill="1" applyBorder="1" applyAlignment="1">
      <alignment horizontal="center" vertical="top" wrapText="1"/>
    </xf>
    <xf numFmtId="4" fontId="2" fillId="33" borderId="29" xfId="0" applyNumberFormat="1" applyFont="1" applyFill="1" applyBorder="1" applyAlignment="1">
      <alignment horizontal="center" vertical="top" wrapText="1"/>
    </xf>
    <xf numFmtId="4" fontId="2" fillId="33" borderId="34" xfId="0" applyNumberFormat="1" applyFont="1" applyFill="1" applyBorder="1" applyAlignment="1">
      <alignment horizontal="center" vertical="top" wrapText="1"/>
    </xf>
    <xf numFmtId="49" fontId="2" fillId="33" borderId="34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left" vertical="center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center" vertical="top"/>
    </xf>
    <xf numFmtId="4" fontId="3" fillId="33" borderId="19" xfId="0" applyNumberFormat="1" applyFont="1" applyFill="1" applyBorder="1" applyAlignment="1">
      <alignment horizontal="right"/>
    </xf>
    <xf numFmtId="4" fontId="5" fillId="33" borderId="0" xfId="0" applyNumberFormat="1" applyFont="1" applyFill="1" applyAlignment="1">
      <alignment horizontal="justify" wrapText="1"/>
    </xf>
    <xf numFmtId="4" fontId="5" fillId="33" borderId="0" xfId="0" applyNumberFormat="1" applyFont="1" applyFill="1" applyAlignment="1">
      <alignment wrapText="1"/>
    </xf>
    <xf numFmtId="4" fontId="3" fillId="33" borderId="0" xfId="0" applyNumberFormat="1" applyFont="1" applyFill="1" applyAlignment="1">
      <alignment horizontal="center" wrapText="1"/>
    </xf>
    <xf numFmtId="4" fontId="28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right" wrapText="1"/>
    </xf>
    <xf numFmtId="4" fontId="5" fillId="33" borderId="0" xfId="0" applyNumberFormat="1" applyFont="1" applyFill="1" applyAlignment="1">
      <alignment horizontal="right"/>
    </xf>
    <xf numFmtId="4" fontId="5" fillId="33" borderId="14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>
      <alignment horizontal="right"/>
    </xf>
    <xf numFmtId="4" fontId="29" fillId="33" borderId="24" xfId="0" applyNumberFormat="1" applyFont="1" applyFill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5"/>
  <sheetViews>
    <sheetView tabSelected="1" zoomScalePageLayoutView="0" workbookViewId="0" topLeftCell="A4">
      <pane xSplit="8" ySplit="4" topLeftCell="I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AH88" sqref="AH88"/>
    </sheetView>
  </sheetViews>
  <sheetFormatPr defaultColWidth="9.140625" defaultRowHeight="15"/>
  <cols>
    <col min="1" max="1" width="3.140625" style="1" customWidth="1"/>
    <col min="2" max="2" width="20.421875" style="1" customWidth="1"/>
    <col min="3" max="3" width="8.57421875" style="1" customWidth="1"/>
    <col min="4" max="4" width="7.140625" style="1" hidden="1" customWidth="1"/>
    <col min="5" max="5" width="19.57421875" style="1" customWidth="1"/>
    <col min="6" max="6" width="8.00390625" style="1" customWidth="1"/>
    <col min="7" max="7" width="6.7109375" style="1" customWidth="1"/>
    <col min="8" max="8" width="5.7109375" style="1" customWidth="1"/>
    <col min="9" max="9" width="5.140625" style="1" customWidth="1"/>
    <col min="10" max="11" width="4.8515625" style="1" customWidth="1"/>
    <col min="12" max="12" width="5.57421875" style="1" customWidth="1"/>
    <col min="13" max="13" width="4.00390625" style="1" customWidth="1"/>
    <col min="14" max="14" width="4.421875" style="1" customWidth="1"/>
    <col min="15" max="15" width="6.140625" style="1" customWidth="1"/>
    <col min="16" max="16" width="6.28125" style="1" customWidth="1"/>
    <col min="17" max="17" width="4.7109375" style="1" customWidth="1"/>
    <col min="18" max="18" width="7.140625" style="1" customWidth="1"/>
    <col min="19" max="19" width="3.57421875" style="1" customWidth="1"/>
    <col min="20" max="20" width="5.57421875" style="1" customWidth="1"/>
    <col min="21" max="21" width="8.57421875" style="1" customWidth="1"/>
    <col min="22" max="22" width="3.140625" style="1" customWidth="1"/>
    <col min="23" max="23" width="4.7109375" style="1" customWidth="1"/>
    <col min="24" max="24" width="8.140625" style="1" customWidth="1"/>
    <col min="25" max="25" width="3.8515625" style="1" customWidth="1"/>
    <col min="26" max="26" width="3.57421875" style="1" customWidth="1"/>
    <col min="27" max="27" width="7.00390625" style="1" customWidth="1"/>
    <col min="28" max="28" width="3.421875" style="1" customWidth="1"/>
    <col min="29" max="29" width="7.421875" style="1" customWidth="1"/>
    <col min="30" max="30" width="6.7109375" style="1" customWidth="1"/>
    <col min="31" max="31" width="4.57421875" style="1" customWidth="1"/>
    <col min="32" max="32" width="3.8515625" style="1" customWidth="1"/>
    <col min="33" max="33" width="7.8515625" style="1" customWidth="1"/>
    <col min="34" max="34" width="4.140625" style="1" customWidth="1"/>
    <col min="35" max="35" width="4.421875" style="1" customWidth="1"/>
    <col min="36" max="36" width="6.8515625" style="1" customWidth="1"/>
    <col min="37" max="37" width="5.00390625" style="1" customWidth="1"/>
    <col min="38" max="38" width="3.8515625" style="1" customWidth="1"/>
    <col min="39" max="39" width="4.57421875" style="1" customWidth="1"/>
    <col min="40" max="40" width="4.421875" style="1" customWidth="1"/>
    <col min="41" max="41" width="3.8515625" style="1" customWidth="1"/>
    <col min="42" max="42" width="6.00390625" style="1" customWidth="1"/>
    <col min="43" max="43" width="4.28125" style="1" customWidth="1"/>
    <col min="44" max="44" width="5.57421875" style="1" customWidth="1"/>
    <col min="45" max="45" width="55.00390625" style="1" customWidth="1"/>
    <col min="46" max="46" width="29.140625" style="1" customWidth="1"/>
    <col min="47" max="49" width="9.140625" style="1" customWidth="1"/>
    <col min="50" max="50" width="10.8515625" style="1" customWidth="1"/>
    <col min="51" max="16384" width="9.140625" style="1" customWidth="1"/>
  </cols>
  <sheetData>
    <row r="1" spans="1:26" ht="39.75" customHeight="1">
      <c r="A1" s="2" t="s">
        <v>0</v>
      </c>
      <c r="P1" s="13"/>
      <c r="Q1" s="13"/>
      <c r="R1" s="140" t="s">
        <v>1</v>
      </c>
      <c r="S1" s="140"/>
      <c r="T1" s="140"/>
      <c r="U1" s="140"/>
      <c r="V1" s="140"/>
      <c r="W1" s="140"/>
      <c r="X1" s="140"/>
      <c r="Y1" s="140"/>
      <c r="Z1" s="3"/>
    </row>
    <row r="2" spans="1:26" ht="12" customHeight="1">
      <c r="A2" s="1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141" t="s">
        <v>2</v>
      </c>
      <c r="Y2" s="141"/>
      <c r="Z2" s="112"/>
    </row>
    <row r="3" spans="1:46" ht="18" customHeight="1">
      <c r="A3" s="70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 t="s">
        <v>59</v>
      </c>
      <c r="Y3" s="68"/>
      <c r="Z3" s="9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1.75" customHeight="1">
      <c r="A4" s="130" t="s">
        <v>3</v>
      </c>
      <c r="B4" s="136" t="s">
        <v>48</v>
      </c>
      <c r="C4" s="130" t="s">
        <v>53</v>
      </c>
      <c r="D4" s="130"/>
      <c r="E4" s="130" t="s">
        <v>4</v>
      </c>
      <c r="F4" s="159" t="s">
        <v>49</v>
      </c>
      <c r="G4" s="160"/>
      <c r="H4" s="161"/>
      <c r="I4" s="130" t="s">
        <v>5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 t="s">
        <v>6</v>
      </c>
      <c r="AT4" s="135" t="s">
        <v>7</v>
      </c>
    </row>
    <row r="5" spans="1:46" ht="15" customHeight="1">
      <c r="A5" s="130"/>
      <c r="B5" s="137"/>
      <c r="C5" s="130"/>
      <c r="D5" s="130"/>
      <c r="E5" s="135"/>
      <c r="F5" s="162"/>
      <c r="G5" s="163"/>
      <c r="H5" s="164"/>
      <c r="I5" s="130" t="s">
        <v>8</v>
      </c>
      <c r="J5" s="130"/>
      <c r="K5" s="130"/>
      <c r="L5" s="130" t="s">
        <v>9</v>
      </c>
      <c r="M5" s="130"/>
      <c r="N5" s="130"/>
      <c r="O5" s="130" t="s">
        <v>10</v>
      </c>
      <c r="P5" s="130"/>
      <c r="Q5" s="130"/>
      <c r="R5" s="130" t="s">
        <v>11</v>
      </c>
      <c r="S5" s="130"/>
      <c r="T5" s="130"/>
      <c r="U5" s="130" t="s">
        <v>12</v>
      </c>
      <c r="V5" s="130"/>
      <c r="W5" s="130"/>
      <c r="X5" s="130" t="s">
        <v>13</v>
      </c>
      <c r="Y5" s="130"/>
      <c r="Z5" s="130"/>
      <c r="AA5" s="130" t="s">
        <v>14</v>
      </c>
      <c r="AB5" s="130"/>
      <c r="AC5" s="130"/>
      <c r="AD5" s="130" t="s">
        <v>15</v>
      </c>
      <c r="AE5" s="130"/>
      <c r="AF5" s="130"/>
      <c r="AG5" s="130" t="s">
        <v>16</v>
      </c>
      <c r="AH5" s="130"/>
      <c r="AI5" s="130"/>
      <c r="AJ5" s="130" t="s">
        <v>17</v>
      </c>
      <c r="AK5" s="130"/>
      <c r="AL5" s="130"/>
      <c r="AM5" s="130" t="s">
        <v>18</v>
      </c>
      <c r="AN5" s="130"/>
      <c r="AO5" s="130"/>
      <c r="AP5" s="130" t="s">
        <v>19</v>
      </c>
      <c r="AQ5" s="130"/>
      <c r="AR5" s="130"/>
      <c r="AS5" s="130"/>
      <c r="AT5" s="135"/>
    </row>
    <row r="6" spans="1:46" ht="33.75" customHeight="1">
      <c r="A6" s="130"/>
      <c r="B6" s="137"/>
      <c r="C6" s="130"/>
      <c r="D6" s="130"/>
      <c r="E6" s="135"/>
      <c r="F6" s="139" t="s">
        <v>20</v>
      </c>
      <c r="G6" s="155" t="s">
        <v>26</v>
      </c>
      <c r="H6" s="131" t="s">
        <v>22</v>
      </c>
      <c r="I6" s="142" t="s">
        <v>20</v>
      </c>
      <c r="J6" s="132" t="s">
        <v>21</v>
      </c>
      <c r="K6" s="131" t="s">
        <v>22</v>
      </c>
      <c r="L6" s="142" t="s">
        <v>20</v>
      </c>
      <c r="M6" s="132" t="s">
        <v>21</v>
      </c>
      <c r="N6" s="131" t="s">
        <v>22</v>
      </c>
      <c r="O6" s="142" t="s">
        <v>20</v>
      </c>
      <c r="P6" s="132" t="s">
        <v>21</v>
      </c>
      <c r="Q6" s="131" t="s">
        <v>22</v>
      </c>
      <c r="R6" s="142" t="s">
        <v>20</v>
      </c>
      <c r="S6" s="132" t="s">
        <v>21</v>
      </c>
      <c r="T6" s="131" t="s">
        <v>22</v>
      </c>
      <c r="U6" s="142" t="s">
        <v>20</v>
      </c>
      <c r="V6" s="132" t="s">
        <v>21</v>
      </c>
      <c r="W6" s="131" t="s">
        <v>22</v>
      </c>
      <c r="X6" s="142" t="s">
        <v>20</v>
      </c>
      <c r="Y6" s="132" t="s">
        <v>21</v>
      </c>
      <c r="Z6" s="131" t="s">
        <v>22</v>
      </c>
      <c r="AA6" s="142" t="s">
        <v>20</v>
      </c>
      <c r="AB6" s="132" t="s">
        <v>21</v>
      </c>
      <c r="AC6" s="131" t="s">
        <v>22</v>
      </c>
      <c r="AD6" s="142" t="s">
        <v>20</v>
      </c>
      <c r="AE6" s="132" t="s">
        <v>21</v>
      </c>
      <c r="AF6" s="131" t="s">
        <v>22</v>
      </c>
      <c r="AG6" s="142" t="s">
        <v>20</v>
      </c>
      <c r="AH6" s="132" t="s">
        <v>21</v>
      </c>
      <c r="AI6" s="131" t="s">
        <v>22</v>
      </c>
      <c r="AJ6" s="142" t="s">
        <v>20</v>
      </c>
      <c r="AK6" s="132" t="s">
        <v>21</v>
      </c>
      <c r="AL6" s="131" t="s">
        <v>22</v>
      </c>
      <c r="AM6" s="142" t="s">
        <v>20</v>
      </c>
      <c r="AN6" s="132" t="s">
        <v>21</v>
      </c>
      <c r="AO6" s="131" t="s">
        <v>22</v>
      </c>
      <c r="AP6" s="142" t="s">
        <v>20</v>
      </c>
      <c r="AQ6" s="132" t="s">
        <v>21</v>
      </c>
      <c r="AR6" s="131" t="s">
        <v>22</v>
      </c>
      <c r="AS6" s="130"/>
      <c r="AT6" s="135"/>
    </row>
    <row r="7" spans="1:46" ht="18" customHeight="1">
      <c r="A7" s="130"/>
      <c r="B7" s="138"/>
      <c r="C7" s="130"/>
      <c r="D7" s="130"/>
      <c r="E7" s="135"/>
      <c r="F7" s="139"/>
      <c r="G7" s="155"/>
      <c r="H7" s="131"/>
      <c r="I7" s="142"/>
      <c r="J7" s="132"/>
      <c r="K7" s="131"/>
      <c r="L7" s="142"/>
      <c r="M7" s="132"/>
      <c r="N7" s="131"/>
      <c r="O7" s="142"/>
      <c r="P7" s="132"/>
      <c r="Q7" s="131"/>
      <c r="R7" s="142"/>
      <c r="S7" s="132"/>
      <c r="T7" s="131"/>
      <c r="U7" s="142"/>
      <c r="V7" s="132"/>
      <c r="W7" s="131"/>
      <c r="X7" s="142"/>
      <c r="Y7" s="132"/>
      <c r="Z7" s="131"/>
      <c r="AA7" s="142"/>
      <c r="AB7" s="132"/>
      <c r="AC7" s="131"/>
      <c r="AD7" s="142"/>
      <c r="AE7" s="132"/>
      <c r="AF7" s="131"/>
      <c r="AG7" s="142"/>
      <c r="AH7" s="132"/>
      <c r="AI7" s="131"/>
      <c r="AJ7" s="142"/>
      <c r="AK7" s="132"/>
      <c r="AL7" s="131"/>
      <c r="AM7" s="142"/>
      <c r="AN7" s="132"/>
      <c r="AO7" s="131"/>
      <c r="AP7" s="142"/>
      <c r="AQ7" s="132"/>
      <c r="AR7" s="131"/>
      <c r="AS7" s="130"/>
      <c r="AT7" s="135"/>
    </row>
    <row r="8" spans="1:46" s="11" customFormat="1" ht="12.75">
      <c r="A8" s="10">
        <v>1</v>
      </c>
      <c r="B8" s="10">
        <v>2</v>
      </c>
      <c r="C8" s="10">
        <v>3</v>
      </c>
      <c r="D8" s="10">
        <v>4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45</v>
      </c>
    </row>
    <row r="9" spans="1:46" ht="0.75" customHeight="1" thickBot="1">
      <c r="A9" s="5" t="s">
        <v>28</v>
      </c>
      <c r="B9" s="151" t="s">
        <v>29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3"/>
      <c r="AT9" s="154"/>
    </row>
    <row r="10" spans="1:46" ht="25.5" customHeight="1" hidden="1" thickBot="1">
      <c r="A10" s="23" t="s">
        <v>24</v>
      </c>
      <c r="B10" s="24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8"/>
    </row>
    <row r="11" spans="1:46" ht="14.25" customHeight="1" thickBot="1">
      <c r="A11" s="192" t="s">
        <v>28</v>
      </c>
      <c r="B11" s="165" t="s">
        <v>44</v>
      </c>
      <c r="C11" s="156" t="s">
        <v>67</v>
      </c>
      <c r="D11" s="156"/>
      <c r="E11" s="71" t="s">
        <v>23</v>
      </c>
      <c r="F11" s="33">
        <f>I11+L11+O11+R11+U11+X11+AA11+AD11+AG11+AJ11+AM11+AP11</f>
        <v>31992.699999999997</v>
      </c>
      <c r="G11" s="34">
        <f>J11+M11+P11+S11+V11+Y11+AB11+AE11+AH11+AK11+AN11+AQ11</f>
        <v>0</v>
      </c>
      <c r="H11" s="35">
        <f>G11/F11*100</f>
        <v>0</v>
      </c>
      <c r="I11" s="37">
        <f>I12+I13+I14+I15</f>
        <v>0</v>
      </c>
      <c r="J11" s="52">
        <f>J12+J13+J14+J15</f>
        <v>0</v>
      </c>
      <c r="K11" s="38">
        <v>0</v>
      </c>
      <c r="L11" s="50">
        <f>L12+L13+L14+L15</f>
        <v>0</v>
      </c>
      <c r="M11" s="52">
        <f>M12+M13+M14+M15</f>
        <v>0</v>
      </c>
      <c r="N11" s="38">
        <v>0</v>
      </c>
      <c r="O11" s="50">
        <f>O12+O13+O14+O15</f>
        <v>0</v>
      </c>
      <c r="P11" s="52">
        <f>P12+P13+P14+P15</f>
        <v>0</v>
      </c>
      <c r="Q11" s="38">
        <v>0</v>
      </c>
      <c r="R11" s="50">
        <f>R12+R13+R14+R15</f>
        <v>118.9</v>
      </c>
      <c r="S11" s="52">
        <f>S12+S13+S14+S15</f>
        <v>0</v>
      </c>
      <c r="T11" s="38">
        <v>0</v>
      </c>
      <c r="U11" s="50">
        <f>U12+U13+U14+U15</f>
        <v>4553.7</v>
      </c>
      <c r="V11" s="52">
        <f>V12+V13+V14+V15</f>
        <v>0</v>
      </c>
      <c r="W11" s="38">
        <v>100</v>
      </c>
      <c r="X11" s="50">
        <f>X12+X13+X14+X15</f>
        <v>39.9</v>
      </c>
      <c r="Y11" s="52">
        <f>Y12+Y13+Y14+Y15</f>
        <v>0</v>
      </c>
      <c r="Z11" s="38">
        <v>0</v>
      </c>
      <c r="AA11" s="50">
        <f>AA12+AA13+AA14+AA15</f>
        <v>2582.1</v>
      </c>
      <c r="AB11" s="52">
        <f>AB12+AB13+AB14+AB15</f>
        <v>0</v>
      </c>
      <c r="AC11" s="38">
        <f>AB11/AA11*100</f>
        <v>0</v>
      </c>
      <c r="AD11" s="50">
        <f>AD12+AD13+AD14+AD15</f>
        <v>15848.8</v>
      </c>
      <c r="AE11" s="52">
        <f>AE12+AE13+AE14+AE15</f>
        <v>0</v>
      </c>
      <c r="AF11" s="38">
        <v>0</v>
      </c>
      <c r="AG11" s="50">
        <f>AG12+AG13+AG14+AG15</f>
        <v>8849.3</v>
      </c>
      <c r="AH11" s="52">
        <f>AH12+AH13+AH14+AH15</f>
        <v>0</v>
      </c>
      <c r="AI11" s="38">
        <f>AH11/AG11*100</f>
        <v>0</v>
      </c>
      <c r="AJ11" s="50">
        <f>AJ12+AJ13+AJ14+AJ15</f>
        <v>0</v>
      </c>
      <c r="AK11" s="52">
        <f>AK12+AK13+AK14+AK15</f>
        <v>0</v>
      </c>
      <c r="AL11" s="38">
        <v>0</v>
      </c>
      <c r="AM11" s="50">
        <f>AM12+AM13+AM14+AM15</f>
        <v>0</v>
      </c>
      <c r="AN11" s="52">
        <f>AN12+AN13+AN14+AN15</f>
        <v>0</v>
      </c>
      <c r="AO11" s="38">
        <v>0</v>
      </c>
      <c r="AP11" s="50">
        <f>AP12+AP13+AP14+AP15</f>
        <v>0</v>
      </c>
      <c r="AQ11" s="52">
        <f>AQ12+AQ13+AQ14+AQ15</f>
        <v>0</v>
      </c>
      <c r="AR11" s="111">
        <v>0</v>
      </c>
      <c r="AS11" s="133" t="s">
        <v>68</v>
      </c>
      <c r="AT11" s="133"/>
    </row>
    <row r="12" spans="1:46" ht="40.5" customHeight="1">
      <c r="A12" s="193"/>
      <c r="B12" s="166"/>
      <c r="C12" s="157"/>
      <c r="D12" s="157"/>
      <c r="E12" s="72" t="s">
        <v>31</v>
      </c>
      <c r="F12" s="30">
        <f aca="true" t="shared" si="0" ref="F12:F39">I12+L12+O12+R12+U12+X12+AA12+AD12+AG12+AJ12+AM12+AP12</f>
        <v>6126.1</v>
      </c>
      <c r="G12" s="31">
        <f aca="true" t="shared" si="1" ref="G12:G39">J12+M12+P12+S12+V12+Y12+AB12+AE12+AH12+AK12+AN12+AQ12</f>
        <v>0</v>
      </c>
      <c r="H12" s="57">
        <f aca="true" t="shared" si="2" ref="H12:H38">G12/F12*100</f>
        <v>0</v>
      </c>
      <c r="I12" s="39"/>
      <c r="J12" s="53"/>
      <c r="K12" s="40">
        <v>0</v>
      </c>
      <c r="L12" s="56"/>
      <c r="M12" s="53"/>
      <c r="N12" s="40">
        <v>0</v>
      </c>
      <c r="O12" s="56"/>
      <c r="P12" s="53"/>
      <c r="Q12" s="40">
        <v>0</v>
      </c>
      <c r="R12" s="56"/>
      <c r="S12" s="53"/>
      <c r="T12" s="40">
        <v>0</v>
      </c>
      <c r="U12" s="56"/>
      <c r="V12" s="53"/>
      <c r="W12" s="40">
        <v>0</v>
      </c>
      <c r="X12" s="56"/>
      <c r="Y12" s="53"/>
      <c r="Z12" s="40">
        <v>0</v>
      </c>
      <c r="AA12" s="56">
        <v>0</v>
      </c>
      <c r="AB12" s="53">
        <v>0</v>
      </c>
      <c r="AC12" s="40">
        <v>0</v>
      </c>
      <c r="AD12" s="56">
        <v>3063</v>
      </c>
      <c r="AE12" s="53">
        <v>0</v>
      </c>
      <c r="AF12" s="40">
        <v>0</v>
      </c>
      <c r="AG12" s="56">
        <v>3063.1</v>
      </c>
      <c r="AH12" s="53">
        <v>0</v>
      </c>
      <c r="AI12" s="40">
        <f>AH12/AG12*100</f>
        <v>0</v>
      </c>
      <c r="AJ12" s="56"/>
      <c r="AK12" s="53">
        <v>0</v>
      </c>
      <c r="AL12" s="40">
        <v>0</v>
      </c>
      <c r="AM12" s="56"/>
      <c r="AN12" s="53"/>
      <c r="AO12" s="40">
        <v>0</v>
      </c>
      <c r="AP12" s="56"/>
      <c r="AQ12" s="53"/>
      <c r="AR12" s="32">
        <v>0</v>
      </c>
      <c r="AS12" s="129"/>
      <c r="AT12" s="129"/>
    </row>
    <row r="13" spans="1:46" ht="38.25" customHeight="1">
      <c r="A13" s="193"/>
      <c r="B13" s="166"/>
      <c r="C13" s="157"/>
      <c r="D13" s="157"/>
      <c r="E13" s="78" t="s">
        <v>35</v>
      </c>
      <c r="F13" s="14">
        <f t="shared" si="0"/>
        <v>9581.8</v>
      </c>
      <c r="G13" s="47">
        <f t="shared" si="1"/>
        <v>0</v>
      </c>
      <c r="H13" s="12">
        <f t="shared" si="2"/>
        <v>0</v>
      </c>
      <c r="I13" s="49"/>
      <c r="J13" s="54"/>
      <c r="K13" s="46">
        <v>0</v>
      </c>
      <c r="L13" s="49"/>
      <c r="M13" s="54"/>
      <c r="N13" s="46">
        <v>0</v>
      </c>
      <c r="O13" s="49"/>
      <c r="P13" s="54"/>
      <c r="Q13" s="46">
        <v>0</v>
      </c>
      <c r="R13" s="49"/>
      <c r="S13" s="54"/>
      <c r="T13" s="46">
        <v>0</v>
      </c>
      <c r="U13" s="49"/>
      <c r="V13" s="54"/>
      <c r="W13" s="46">
        <v>0</v>
      </c>
      <c r="X13" s="49"/>
      <c r="Y13" s="54"/>
      <c r="Z13" s="46">
        <v>0</v>
      </c>
      <c r="AA13" s="49">
        <v>0</v>
      </c>
      <c r="AB13" s="54">
        <v>0</v>
      </c>
      <c r="AC13" s="46" t="e">
        <f>AB13/AA13*100</f>
        <v>#DIV/0!</v>
      </c>
      <c r="AD13" s="49">
        <v>4790.9</v>
      </c>
      <c r="AE13" s="54">
        <v>0</v>
      </c>
      <c r="AF13" s="46">
        <v>0</v>
      </c>
      <c r="AG13" s="49">
        <v>4790.9</v>
      </c>
      <c r="AH13" s="54">
        <v>0</v>
      </c>
      <c r="AI13" s="46">
        <f>AH13/AG13*100</f>
        <v>0</v>
      </c>
      <c r="AJ13" s="49"/>
      <c r="AK13" s="54">
        <v>0</v>
      </c>
      <c r="AL13" s="46">
        <v>0</v>
      </c>
      <c r="AM13" s="49"/>
      <c r="AN13" s="54"/>
      <c r="AO13" s="46">
        <v>0</v>
      </c>
      <c r="AP13" s="49"/>
      <c r="AQ13" s="54">
        <v>0</v>
      </c>
      <c r="AR13" s="12">
        <v>0</v>
      </c>
      <c r="AS13" s="129"/>
      <c r="AT13" s="129"/>
    </row>
    <row r="14" spans="1:46" ht="89.25" customHeight="1">
      <c r="A14" s="193"/>
      <c r="B14" s="166"/>
      <c r="C14" s="157"/>
      <c r="D14" s="157"/>
      <c r="E14" s="21" t="s">
        <v>57</v>
      </c>
      <c r="F14" s="14">
        <f t="shared" si="0"/>
        <v>16284.799999999997</v>
      </c>
      <c r="G14" s="47">
        <f t="shared" si="1"/>
        <v>0</v>
      </c>
      <c r="H14" s="12">
        <f t="shared" si="2"/>
        <v>0</v>
      </c>
      <c r="I14" s="49"/>
      <c r="J14" s="41"/>
      <c r="K14" s="46">
        <v>0</v>
      </c>
      <c r="L14" s="36"/>
      <c r="M14" s="54"/>
      <c r="N14" s="46">
        <v>0</v>
      </c>
      <c r="O14" s="49"/>
      <c r="P14" s="41"/>
      <c r="Q14" s="46">
        <v>0</v>
      </c>
      <c r="R14" s="69">
        <v>118.9</v>
      </c>
      <c r="S14" s="54"/>
      <c r="T14" s="46">
        <v>0</v>
      </c>
      <c r="U14" s="49">
        <f>1051.6+3502.1</f>
        <v>4553.7</v>
      </c>
      <c r="V14" s="41">
        <v>0</v>
      </c>
      <c r="W14" s="46">
        <v>0</v>
      </c>
      <c r="X14" s="36">
        <v>39.9</v>
      </c>
      <c r="Y14" s="54"/>
      <c r="Z14" s="46">
        <v>0</v>
      </c>
      <c r="AA14" s="49">
        <v>2582.1</v>
      </c>
      <c r="AB14" s="41">
        <v>0</v>
      </c>
      <c r="AC14" s="46">
        <v>0</v>
      </c>
      <c r="AD14" s="36">
        <v>7994.9</v>
      </c>
      <c r="AE14" s="54">
        <v>0</v>
      </c>
      <c r="AF14" s="46">
        <v>0</v>
      </c>
      <c r="AG14" s="49">
        <f>995.2+0.1</f>
        <v>995.3000000000001</v>
      </c>
      <c r="AH14" s="41">
        <v>0</v>
      </c>
      <c r="AI14" s="46">
        <f>AH14/AG14*100</f>
        <v>0</v>
      </c>
      <c r="AJ14" s="36"/>
      <c r="AK14" s="54">
        <v>0</v>
      </c>
      <c r="AL14" s="46">
        <v>0</v>
      </c>
      <c r="AM14" s="49"/>
      <c r="AN14" s="41">
        <v>0</v>
      </c>
      <c r="AO14" s="46">
        <v>0</v>
      </c>
      <c r="AP14" s="36">
        <v>0</v>
      </c>
      <c r="AQ14" s="54">
        <v>0</v>
      </c>
      <c r="AR14" s="12">
        <v>0</v>
      </c>
      <c r="AS14" s="129"/>
      <c r="AT14" s="129"/>
    </row>
    <row r="15" spans="1:46" ht="78" customHeight="1" thickBot="1">
      <c r="A15" s="193"/>
      <c r="B15" s="166"/>
      <c r="C15" s="157"/>
      <c r="D15" s="157"/>
      <c r="E15" s="58" t="s">
        <v>32</v>
      </c>
      <c r="F15" s="59">
        <f t="shared" si="0"/>
        <v>0</v>
      </c>
      <c r="G15" s="60">
        <f t="shared" si="1"/>
        <v>0</v>
      </c>
      <c r="H15" s="61">
        <v>0</v>
      </c>
      <c r="I15" s="62"/>
      <c r="J15" s="63"/>
      <c r="K15" s="64">
        <v>0</v>
      </c>
      <c r="L15" s="65"/>
      <c r="M15" s="66"/>
      <c r="N15" s="64">
        <v>0</v>
      </c>
      <c r="O15" s="62"/>
      <c r="P15" s="63"/>
      <c r="Q15" s="64">
        <v>0</v>
      </c>
      <c r="R15" s="65"/>
      <c r="S15" s="66"/>
      <c r="T15" s="64">
        <v>0</v>
      </c>
      <c r="U15" s="62"/>
      <c r="V15" s="63"/>
      <c r="W15" s="64">
        <v>0</v>
      </c>
      <c r="X15" s="65"/>
      <c r="Y15" s="66"/>
      <c r="Z15" s="64">
        <v>0</v>
      </c>
      <c r="AA15" s="62"/>
      <c r="AB15" s="63"/>
      <c r="AC15" s="64">
        <v>0</v>
      </c>
      <c r="AD15" s="65"/>
      <c r="AE15" s="66">
        <v>0</v>
      </c>
      <c r="AF15" s="64">
        <v>0</v>
      </c>
      <c r="AG15" s="62">
        <v>0</v>
      </c>
      <c r="AH15" s="63"/>
      <c r="AI15" s="64">
        <v>0</v>
      </c>
      <c r="AJ15" s="65"/>
      <c r="AK15" s="66"/>
      <c r="AL15" s="64">
        <v>0</v>
      </c>
      <c r="AM15" s="62"/>
      <c r="AN15" s="63"/>
      <c r="AO15" s="64">
        <v>0</v>
      </c>
      <c r="AP15" s="65">
        <v>0</v>
      </c>
      <c r="AQ15" s="66">
        <v>0</v>
      </c>
      <c r="AR15" s="61">
        <v>0</v>
      </c>
      <c r="AS15" s="134"/>
      <c r="AT15" s="134"/>
    </row>
    <row r="16" spans="1:46" ht="54.75" customHeight="1" hidden="1" thickBot="1">
      <c r="A16" s="194"/>
      <c r="B16" s="171"/>
      <c r="C16" s="158"/>
      <c r="D16" s="158"/>
      <c r="E16" s="22" t="s">
        <v>38</v>
      </c>
      <c r="F16" s="14">
        <v>0</v>
      </c>
      <c r="G16" s="47">
        <f>J16+M16+P16+S16+V16+Y16+AB16+AE16+AH16+AK16+AN16+AQ16</f>
        <v>0</v>
      </c>
      <c r="H16" s="12">
        <v>0</v>
      </c>
      <c r="I16" s="49">
        <v>0</v>
      </c>
      <c r="J16" s="41">
        <v>0</v>
      </c>
      <c r="K16" s="46">
        <v>0</v>
      </c>
      <c r="L16" s="36">
        <v>0</v>
      </c>
      <c r="M16" s="54">
        <v>0</v>
      </c>
      <c r="N16" s="46">
        <v>0</v>
      </c>
      <c r="O16" s="49">
        <v>0</v>
      </c>
      <c r="P16" s="41">
        <v>0</v>
      </c>
      <c r="Q16" s="46">
        <v>0</v>
      </c>
      <c r="R16" s="36">
        <v>0</v>
      </c>
      <c r="S16" s="54">
        <v>0</v>
      </c>
      <c r="T16" s="46">
        <v>0</v>
      </c>
      <c r="U16" s="49">
        <v>0</v>
      </c>
      <c r="V16" s="41">
        <v>0</v>
      </c>
      <c r="W16" s="46">
        <v>0</v>
      </c>
      <c r="X16" s="36">
        <v>0</v>
      </c>
      <c r="Y16" s="54">
        <v>0</v>
      </c>
      <c r="Z16" s="46">
        <v>0</v>
      </c>
      <c r="AA16" s="49">
        <v>0</v>
      </c>
      <c r="AB16" s="41">
        <v>0</v>
      </c>
      <c r="AC16" s="46">
        <v>0</v>
      </c>
      <c r="AD16" s="36">
        <v>0</v>
      </c>
      <c r="AE16" s="54">
        <v>0</v>
      </c>
      <c r="AF16" s="46">
        <v>0</v>
      </c>
      <c r="AG16" s="49">
        <v>0</v>
      </c>
      <c r="AH16" s="41">
        <v>0</v>
      </c>
      <c r="AI16" s="46">
        <v>0</v>
      </c>
      <c r="AJ16" s="36">
        <v>0</v>
      </c>
      <c r="AK16" s="54">
        <v>0</v>
      </c>
      <c r="AL16" s="46">
        <v>0</v>
      </c>
      <c r="AM16" s="49">
        <v>0</v>
      </c>
      <c r="AN16" s="41">
        <v>0</v>
      </c>
      <c r="AO16" s="46">
        <v>0</v>
      </c>
      <c r="AP16" s="36">
        <v>0</v>
      </c>
      <c r="AQ16" s="54">
        <v>0</v>
      </c>
      <c r="AR16" s="12">
        <v>0</v>
      </c>
      <c r="AS16" s="113"/>
      <c r="AT16" s="113"/>
    </row>
    <row r="17" spans="1:46" ht="84" customHeight="1">
      <c r="A17" s="169" t="s">
        <v>39</v>
      </c>
      <c r="B17" s="165" t="s">
        <v>45</v>
      </c>
      <c r="C17" s="156" t="s">
        <v>33</v>
      </c>
      <c r="D17" s="187"/>
      <c r="E17" s="20" t="s">
        <v>23</v>
      </c>
      <c r="F17" s="14">
        <f t="shared" si="0"/>
        <v>51355.799999999996</v>
      </c>
      <c r="G17" s="47">
        <f t="shared" si="1"/>
        <v>400</v>
      </c>
      <c r="H17" s="12">
        <f t="shared" si="2"/>
        <v>0.7788798928261268</v>
      </c>
      <c r="I17" s="51">
        <f>I18+I19+I20+I21</f>
        <v>0</v>
      </c>
      <c r="J17" s="55">
        <f>J18+J19+J20+J21</f>
        <v>0</v>
      </c>
      <c r="K17" s="46">
        <v>0</v>
      </c>
      <c r="L17" s="51">
        <f>L18+L19+L20+L21</f>
        <v>55</v>
      </c>
      <c r="M17" s="55">
        <f>M18+M19+M20+M21</f>
        <v>52.2</v>
      </c>
      <c r="N17" s="46">
        <v>94.9</v>
      </c>
      <c r="O17" s="51">
        <f>O18+O19+O20+O21</f>
        <v>355.5</v>
      </c>
      <c r="P17" s="55">
        <f>P18+P19+P20+P21</f>
        <v>347.8</v>
      </c>
      <c r="Q17" s="46">
        <f>P17/O17*100</f>
        <v>97.83403656821379</v>
      </c>
      <c r="R17" s="51">
        <f>R18+R19+R20+R21</f>
        <v>198.79999999999998</v>
      </c>
      <c r="S17" s="55">
        <f>S18+S19+S20+S21</f>
        <v>0</v>
      </c>
      <c r="T17" s="46">
        <v>100</v>
      </c>
      <c r="U17" s="51">
        <f>U18+U19+U20+U21</f>
        <v>0</v>
      </c>
      <c r="V17" s="55">
        <f>V18+V19+V20+V21</f>
        <v>0</v>
      </c>
      <c r="W17" s="46" t="e">
        <f>V17/U17*100</f>
        <v>#DIV/0!</v>
      </c>
      <c r="X17" s="51">
        <f>X18+X19+X20+X21</f>
        <v>7236</v>
      </c>
      <c r="Y17" s="55">
        <f>Y18+Y19+Y20+Y21</f>
        <v>0</v>
      </c>
      <c r="Z17" s="46">
        <f>Y17/X17*100</f>
        <v>0</v>
      </c>
      <c r="AA17" s="51">
        <f>AA18+AA19+AA20+AA21</f>
        <v>10503.5</v>
      </c>
      <c r="AB17" s="55">
        <f>AB18+AB19+AB20+AB21</f>
        <v>0</v>
      </c>
      <c r="AC17" s="46">
        <f>AB17/AA17*100</f>
        <v>0</v>
      </c>
      <c r="AD17" s="51">
        <f>AD18+AD19+AD20+AD21</f>
        <v>14947.9</v>
      </c>
      <c r="AE17" s="55">
        <f>AE18+AE19+AE20+AE21</f>
        <v>0</v>
      </c>
      <c r="AF17" s="46">
        <f>AE17/AD17*100</f>
        <v>0</v>
      </c>
      <c r="AG17" s="51">
        <f>AG18+AG19+AG20+AG21</f>
        <v>15345.6</v>
      </c>
      <c r="AH17" s="55">
        <f>AH18+AH19+AH20+AH21</f>
        <v>0</v>
      </c>
      <c r="AI17" s="46">
        <f>AH17/AG17*100</f>
        <v>0</v>
      </c>
      <c r="AJ17" s="51">
        <f>AJ18+AJ19+AJ20+AJ21</f>
        <v>0</v>
      </c>
      <c r="AK17" s="55">
        <f>AK18+AK19+AK20+AK21</f>
        <v>0</v>
      </c>
      <c r="AL17" s="46">
        <v>0</v>
      </c>
      <c r="AM17" s="51">
        <f>AM18+AM19+AM20+AM21</f>
        <v>0</v>
      </c>
      <c r="AN17" s="55">
        <f>AN18+AN19+AN20+AN21</f>
        <v>0</v>
      </c>
      <c r="AO17" s="46">
        <v>0</v>
      </c>
      <c r="AP17" s="51">
        <f>AP18+AP19+AP20+AP21</f>
        <v>2713.5</v>
      </c>
      <c r="AQ17" s="55">
        <f>AQ18+AQ19+AQ20+AQ21</f>
        <v>0</v>
      </c>
      <c r="AR17" s="12">
        <f>AQ17/AP17*100</f>
        <v>0</v>
      </c>
      <c r="AS17" s="129" t="s">
        <v>61</v>
      </c>
      <c r="AT17" s="127" t="s">
        <v>71</v>
      </c>
    </row>
    <row r="18" spans="1:46" ht="147.75" customHeight="1">
      <c r="A18" s="170"/>
      <c r="B18" s="166"/>
      <c r="C18" s="157"/>
      <c r="D18" s="188"/>
      <c r="E18" s="29" t="s">
        <v>31</v>
      </c>
      <c r="F18" s="30">
        <f t="shared" si="0"/>
        <v>0</v>
      </c>
      <c r="G18" s="48">
        <f t="shared" si="1"/>
        <v>0</v>
      </c>
      <c r="H18" s="32">
        <v>0</v>
      </c>
      <c r="I18" s="42"/>
      <c r="J18" s="53"/>
      <c r="K18" s="40">
        <v>0</v>
      </c>
      <c r="L18" s="56"/>
      <c r="M18" s="43"/>
      <c r="N18" s="40">
        <v>0</v>
      </c>
      <c r="O18" s="42"/>
      <c r="P18" s="53"/>
      <c r="Q18" s="40">
        <v>0</v>
      </c>
      <c r="R18" s="56"/>
      <c r="S18" s="43"/>
      <c r="T18" s="40">
        <v>0</v>
      </c>
      <c r="U18" s="42"/>
      <c r="V18" s="53"/>
      <c r="W18" s="40">
        <v>0</v>
      </c>
      <c r="X18" s="56"/>
      <c r="Y18" s="43"/>
      <c r="Z18" s="40">
        <v>0</v>
      </c>
      <c r="AA18" s="42"/>
      <c r="AB18" s="53"/>
      <c r="AC18" s="40">
        <v>0</v>
      </c>
      <c r="AD18" s="56"/>
      <c r="AE18" s="53"/>
      <c r="AF18" s="40">
        <v>0</v>
      </c>
      <c r="AG18" s="56"/>
      <c r="AH18" s="43"/>
      <c r="AI18" s="40">
        <v>0</v>
      </c>
      <c r="AJ18" s="42"/>
      <c r="AK18" s="53"/>
      <c r="AL18" s="40">
        <v>0</v>
      </c>
      <c r="AM18" s="56"/>
      <c r="AN18" s="43"/>
      <c r="AO18" s="40">
        <v>0</v>
      </c>
      <c r="AP18" s="42"/>
      <c r="AQ18" s="53"/>
      <c r="AR18" s="32">
        <v>0</v>
      </c>
      <c r="AS18" s="129"/>
      <c r="AT18" s="127"/>
    </row>
    <row r="19" spans="1:46" ht="122.25" customHeight="1">
      <c r="A19" s="170"/>
      <c r="B19" s="166"/>
      <c r="C19" s="157"/>
      <c r="D19" s="188"/>
      <c r="E19" s="20" t="s">
        <v>35</v>
      </c>
      <c r="F19" s="14">
        <f t="shared" si="0"/>
        <v>0</v>
      </c>
      <c r="G19" s="47">
        <f t="shared" si="1"/>
        <v>0</v>
      </c>
      <c r="H19" s="12">
        <v>0</v>
      </c>
      <c r="I19" s="44"/>
      <c r="J19" s="55"/>
      <c r="K19" s="46">
        <v>0</v>
      </c>
      <c r="L19" s="51"/>
      <c r="M19" s="45"/>
      <c r="N19" s="46">
        <v>0</v>
      </c>
      <c r="O19" s="44"/>
      <c r="P19" s="55"/>
      <c r="Q19" s="46">
        <v>0</v>
      </c>
      <c r="R19" s="51"/>
      <c r="S19" s="45"/>
      <c r="T19" s="46">
        <v>0</v>
      </c>
      <c r="U19" s="44"/>
      <c r="V19" s="55"/>
      <c r="W19" s="46">
        <v>0</v>
      </c>
      <c r="X19" s="51"/>
      <c r="Y19" s="45"/>
      <c r="Z19" s="46">
        <v>0</v>
      </c>
      <c r="AA19" s="44">
        <v>0</v>
      </c>
      <c r="AB19" s="55"/>
      <c r="AC19" s="46">
        <v>0</v>
      </c>
      <c r="AD19" s="51">
        <v>0</v>
      </c>
      <c r="AE19" s="55"/>
      <c r="AF19" s="46">
        <v>0</v>
      </c>
      <c r="AG19" s="51"/>
      <c r="AH19" s="45"/>
      <c r="AI19" s="46">
        <v>0</v>
      </c>
      <c r="AJ19" s="44"/>
      <c r="AK19" s="55"/>
      <c r="AL19" s="46">
        <v>0</v>
      </c>
      <c r="AM19" s="51"/>
      <c r="AN19" s="45"/>
      <c r="AO19" s="46">
        <v>0</v>
      </c>
      <c r="AP19" s="44"/>
      <c r="AQ19" s="55"/>
      <c r="AR19" s="12">
        <v>0</v>
      </c>
      <c r="AS19" s="129"/>
      <c r="AT19" s="127"/>
    </row>
    <row r="20" spans="1:46" ht="54.75" customHeight="1">
      <c r="A20" s="170"/>
      <c r="B20" s="166"/>
      <c r="C20" s="157"/>
      <c r="D20" s="188"/>
      <c r="E20" s="21" t="s">
        <v>57</v>
      </c>
      <c r="F20" s="14">
        <f>I20+L20+O20+R20+U20+X20+AA20+AD20+AG20+AJ20+AM20+AP20</f>
        <v>51355.799999999996</v>
      </c>
      <c r="G20" s="47">
        <f t="shared" si="1"/>
        <v>400</v>
      </c>
      <c r="H20" s="12">
        <f t="shared" si="2"/>
        <v>0.7788798928261268</v>
      </c>
      <c r="I20" s="36"/>
      <c r="J20" s="54"/>
      <c r="K20" s="46">
        <v>0</v>
      </c>
      <c r="L20" s="118">
        <v>55</v>
      </c>
      <c r="M20" s="41">
        <v>52.2</v>
      </c>
      <c r="N20" s="46">
        <v>94.9</v>
      </c>
      <c r="O20" s="36">
        <v>355.5</v>
      </c>
      <c r="P20" s="54">
        <v>347.8</v>
      </c>
      <c r="Q20" s="46">
        <f>P20/O20*100</f>
        <v>97.83403656821379</v>
      </c>
      <c r="R20" s="49">
        <f>317.7-118.9</f>
        <v>198.79999999999998</v>
      </c>
      <c r="S20" s="41">
        <v>0</v>
      </c>
      <c r="T20" s="46">
        <v>0</v>
      </c>
      <c r="U20" s="36">
        <v>0</v>
      </c>
      <c r="V20" s="54"/>
      <c r="W20" s="46" t="e">
        <f>V20/U20*100</f>
        <v>#DIV/0!</v>
      </c>
      <c r="X20" s="49">
        <v>7236</v>
      </c>
      <c r="Y20" s="41">
        <v>0</v>
      </c>
      <c r="Z20" s="46">
        <f>Y20/X20*100</f>
        <v>0</v>
      </c>
      <c r="AA20" s="36">
        <v>10503.5</v>
      </c>
      <c r="AB20" s="54">
        <v>0</v>
      </c>
      <c r="AC20" s="46">
        <f>AB20/AA20*100</f>
        <v>0</v>
      </c>
      <c r="AD20" s="49">
        <v>14947.9</v>
      </c>
      <c r="AE20" s="54">
        <v>0</v>
      </c>
      <c r="AF20" s="46">
        <f>AE20/AD20*100</f>
        <v>0</v>
      </c>
      <c r="AG20" s="49">
        <v>15345.6</v>
      </c>
      <c r="AH20" s="41">
        <v>0</v>
      </c>
      <c r="AI20" s="46">
        <f>AH20/AG20*100</f>
        <v>0</v>
      </c>
      <c r="AJ20" s="36">
        <v>0</v>
      </c>
      <c r="AK20" s="54">
        <v>0</v>
      </c>
      <c r="AL20" s="46">
        <v>0</v>
      </c>
      <c r="AM20" s="49">
        <v>0</v>
      </c>
      <c r="AN20" s="41">
        <v>0</v>
      </c>
      <c r="AO20" s="46">
        <v>0</v>
      </c>
      <c r="AP20" s="36">
        <v>2713.5</v>
      </c>
      <c r="AQ20" s="54">
        <v>0</v>
      </c>
      <c r="AR20" s="12">
        <f>AQ20/AP20*100</f>
        <v>0</v>
      </c>
      <c r="AS20" s="129" t="s">
        <v>66</v>
      </c>
      <c r="AT20" s="127"/>
    </row>
    <row r="21" spans="1:46" ht="30.75" customHeight="1">
      <c r="A21" s="170"/>
      <c r="B21" s="166"/>
      <c r="C21" s="157"/>
      <c r="D21" s="188"/>
      <c r="E21" s="67" t="s">
        <v>32</v>
      </c>
      <c r="F21" s="59">
        <f t="shared" si="0"/>
        <v>0</v>
      </c>
      <c r="G21" s="60">
        <f t="shared" si="1"/>
        <v>0</v>
      </c>
      <c r="H21" s="61">
        <v>0</v>
      </c>
      <c r="I21" s="62"/>
      <c r="J21" s="66"/>
      <c r="K21" s="64">
        <v>0</v>
      </c>
      <c r="L21" s="62"/>
      <c r="M21" s="66"/>
      <c r="N21" s="64">
        <v>0</v>
      </c>
      <c r="O21" s="62"/>
      <c r="P21" s="66"/>
      <c r="Q21" s="64">
        <v>0</v>
      </c>
      <c r="R21" s="62"/>
      <c r="S21" s="66"/>
      <c r="T21" s="64">
        <v>0</v>
      </c>
      <c r="U21" s="62"/>
      <c r="V21" s="66"/>
      <c r="W21" s="64">
        <v>0</v>
      </c>
      <c r="X21" s="62"/>
      <c r="Y21" s="66"/>
      <c r="Z21" s="64">
        <v>0</v>
      </c>
      <c r="AA21" s="62"/>
      <c r="AB21" s="66"/>
      <c r="AC21" s="64">
        <v>0</v>
      </c>
      <c r="AD21" s="62"/>
      <c r="AE21" s="66"/>
      <c r="AF21" s="64">
        <v>0</v>
      </c>
      <c r="AG21" s="62"/>
      <c r="AH21" s="66"/>
      <c r="AI21" s="64">
        <v>0</v>
      </c>
      <c r="AJ21" s="62"/>
      <c r="AK21" s="66"/>
      <c r="AL21" s="64">
        <v>0</v>
      </c>
      <c r="AM21" s="62"/>
      <c r="AN21" s="66"/>
      <c r="AO21" s="64">
        <v>0</v>
      </c>
      <c r="AP21" s="62">
        <v>0</v>
      </c>
      <c r="AQ21" s="66">
        <v>0</v>
      </c>
      <c r="AR21" s="61">
        <v>0</v>
      </c>
      <c r="AS21" s="129"/>
      <c r="AT21" s="127"/>
    </row>
    <row r="22" spans="1:46" ht="54" customHeight="1" thickBot="1">
      <c r="A22" s="195"/>
      <c r="B22" s="171"/>
      <c r="C22" s="172"/>
      <c r="D22" s="189"/>
      <c r="E22" s="22" t="s">
        <v>38</v>
      </c>
      <c r="F22" s="14">
        <f>I22+L22+O22+R22+U22+X22+AA22+AD22+AG22+AJ22+AM22+AP22</f>
        <v>5190.3</v>
      </c>
      <c r="G22" s="47">
        <f>J22+M22+P22+S22+V22+Y22+AB22+AE22+AH22+AK22+AN22+AQ22</f>
        <v>128</v>
      </c>
      <c r="H22" s="12"/>
      <c r="I22" s="49"/>
      <c r="J22" s="54"/>
      <c r="K22" s="46"/>
      <c r="L22" s="49"/>
      <c r="M22" s="54"/>
      <c r="N22" s="46"/>
      <c r="O22" s="49">
        <v>235</v>
      </c>
      <c r="P22" s="54">
        <v>128</v>
      </c>
      <c r="Q22" s="46"/>
      <c r="R22" s="49"/>
      <c r="S22" s="54"/>
      <c r="T22" s="46"/>
      <c r="U22" s="49">
        <v>4955.3</v>
      </c>
      <c r="V22" s="54"/>
      <c r="W22" s="46"/>
      <c r="X22" s="49">
        <v>0</v>
      </c>
      <c r="Y22" s="54">
        <v>0</v>
      </c>
      <c r="Z22" s="46"/>
      <c r="AA22" s="49"/>
      <c r="AB22" s="54"/>
      <c r="AC22" s="46"/>
      <c r="AD22" s="49">
        <v>0</v>
      </c>
      <c r="AE22" s="54">
        <v>0</v>
      </c>
      <c r="AF22" s="46"/>
      <c r="AG22" s="49">
        <v>0</v>
      </c>
      <c r="AH22" s="54">
        <v>0</v>
      </c>
      <c r="AI22" s="46"/>
      <c r="AJ22" s="49"/>
      <c r="AK22" s="54">
        <v>0</v>
      </c>
      <c r="AL22" s="46"/>
      <c r="AM22" s="49"/>
      <c r="AN22" s="54">
        <v>0</v>
      </c>
      <c r="AO22" s="46"/>
      <c r="AP22" s="49"/>
      <c r="AQ22" s="54">
        <v>0</v>
      </c>
      <c r="AR22" s="12"/>
      <c r="AS22" s="134"/>
      <c r="AT22" s="128"/>
    </row>
    <row r="23" spans="1:46" ht="12" customHeight="1">
      <c r="A23" s="169" t="s">
        <v>40</v>
      </c>
      <c r="B23" s="165" t="s">
        <v>46</v>
      </c>
      <c r="C23" s="168" t="s">
        <v>33</v>
      </c>
      <c r="D23" s="190"/>
      <c r="E23" s="20" t="s">
        <v>23</v>
      </c>
      <c r="F23" s="14">
        <f t="shared" si="0"/>
        <v>0</v>
      </c>
      <c r="G23" s="47">
        <f t="shared" si="1"/>
        <v>0</v>
      </c>
      <c r="H23" s="12" t="e">
        <f t="shared" si="2"/>
        <v>#DIV/0!</v>
      </c>
      <c r="I23" s="51">
        <f>I24+I25+I26+I27</f>
        <v>0</v>
      </c>
      <c r="J23" s="55">
        <f>J24+J25+J26+J27</f>
        <v>0</v>
      </c>
      <c r="K23" s="46">
        <v>0</v>
      </c>
      <c r="L23" s="51">
        <f>L24+L25+L26+L27</f>
        <v>0</v>
      </c>
      <c r="M23" s="55">
        <f>M24+M25+M26+M27</f>
        <v>0</v>
      </c>
      <c r="N23" s="46">
        <v>0</v>
      </c>
      <c r="O23" s="51">
        <f>O24+O25+O26+O27</f>
        <v>0</v>
      </c>
      <c r="P23" s="55">
        <f>P24+P25+P26+P27</f>
        <v>0</v>
      </c>
      <c r="Q23" s="46">
        <v>0</v>
      </c>
      <c r="R23" s="51">
        <f>R24+R25+R26+R27</f>
        <v>0</v>
      </c>
      <c r="S23" s="55">
        <f>S24+S25+S26+S27</f>
        <v>0</v>
      </c>
      <c r="T23" s="46">
        <v>0</v>
      </c>
      <c r="U23" s="51">
        <f>U24+U25+U26+U27</f>
        <v>0</v>
      </c>
      <c r="V23" s="55">
        <f>V24+V25+V26+V27</f>
        <v>0</v>
      </c>
      <c r="W23" s="46">
        <v>0</v>
      </c>
      <c r="X23" s="51">
        <f>X24+X25+X26+X27</f>
        <v>0</v>
      </c>
      <c r="Y23" s="55">
        <f>Y24+Y25+Y26+Y27</f>
        <v>0</v>
      </c>
      <c r="Z23" s="46">
        <v>0</v>
      </c>
      <c r="AA23" s="51">
        <f>AA24+AA25+AA26+AA27</f>
        <v>0</v>
      </c>
      <c r="AB23" s="55">
        <f>AB24+AB25+AB26+AB27</f>
        <v>0</v>
      </c>
      <c r="AC23" s="46">
        <v>0</v>
      </c>
      <c r="AD23" s="51">
        <f>AD24+AD25+AD26+AD27</f>
        <v>0</v>
      </c>
      <c r="AE23" s="55">
        <f>AE24+AE25+AE26+AE27</f>
        <v>0</v>
      </c>
      <c r="AF23" s="46">
        <v>0</v>
      </c>
      <c r="AG23" s="51">
        <f>AG24+AG25+AG26+AG27</f>
        <v>0</v>
      </c>
      <c r="AH23" s="55">
        <f>AH24+AH25+AH26+AH27</f>
        <v>0</v>
      </c>
      <c r="AI23" s="46">
        <v>0</v>
      </c>
      <c r="AJ23" s="51">
        <f>AJ24+AJ25+AJ26+AJ27</f>
        <v>0</v>
      </c>
      <c r="AK23" s="55">
        <f>AK24+AK25+AK26+AK27</f>
        <v>0</v>
      </c>
      <c r="AL23" s="46">
        <v>0</v>
      </c>
      <c r="AM23" s="51">
        <f>AM24+AM25+AM26+AM27</f>
        <v>0</v>
      </c>
      <c r="AN23" s="55">
        <f>AN24+AN25+AN26+AN27</f>
        <v>0</v>
      </c>
      <c r="AO23" s="46">
        <v>0</v>
      </c>
      <c r="AP23" s="51">
        <f>AP24+AP25+AP26+AP27</f>
        <v>0</v>
      </c>
      <c r="AQ23" s="55">
        <f>AQ24+AQ25+AQ26+AQ27</f>
        <v>0</v>
      </c>
      <c r="AR23" s="12">
        <v>0</v>
      </c>
      <c r="AS23" s="146" t="s">
        <v>69</v>
      </c>
      <c r="AT23" s="136" t="s">
        <v>70</v>
      </c>
    </row>
    <row r="24" spans="1:46" ht="11.25" customHeight="1">
      <c r="A24" s="170"/>
      <c r="B24" s="166"/>
      <c r="C24" s="157"/>
      <c r="D24" s="191"/>
      <c r="E24" s="29" t="s">
        <v>31</v>
      </c>
      <c r="F24" s="30">
        <f t="shared" si="0"/>
        <v>0</v>
      </c>
      <c r="G24" s="48">
        <f t="shared" si="1"/>
        <v>0</v>
      </c>
      <c r="H24" s="32">
        <v>0</v>
      </c>
      <c r="I24" s="42"/>
      <c r="J24" s="53"/>
      <c r="K24" s="40">
        <v>0</v>
      </c>
      <c r="L24" s="56"/>
      <c r="M24" s="43"/>
      <c r="N24" s="40">
        <v>0</v>
      </c>
      <c r="O24" s="42"/>
      <c r="P24" s="53"/>
      <c r="Q24" s="40">
        <v>0</v>
      </c>
      <c r="R24" s="56"/>
      <c r="S24" s="43"/>
      <c r="T24" s="40">
        <v>0</v>
      </c>
      <c r="U24" s="42"/>
      <c r="V24" s="53"/>
      <c r="W24" s="40">
        <v>0</v>
      </c>
      <c r="X24" s="56"/>
      <c r="Y24" s="43"/>
      <c r="Z24" s="40">
        <v>0</v>
      </c>
      <c r="AA24" s="42"/>
      <c r="AB24" s="53"/>
      <c r="AC24" s="40">
        <v>0</v>
      </c>
      <c r="AD24" s="56"/>
      <c r="AE24" s="53"/>
      <c r="AF24" s="40">
        <v>0</v>
      </c>
      <c r="AG24" s="56"/>
      <c r="AH24" s="43"/>
      <c r="AI24" s="40">
        <v>0</v>
      </c>
      <c r="AJ24" s="42"/>
      <c r="AK24" s="53"/>
      <c r="AL24" s="40">
        <v>0</v>
      </c>
      <c r="AM24" s="56"/>
      <c r="AN24" s="43"/>
      <c r="AO24" s="40">
        <v>0</v>
      </c>
      <c r="AP24" s="42"/>
      <c r="AQ24" s="53"/>
      <c r="AR24" s="32">
        <v>0</v>
      </c>
      <c r="AS24" s="147"/>
      <c r="AT24" s="137"/>
    </row>
    <row r="25" spans="1:46" ht="12" customHeight="1">
      <c r="A25" s="170"/>
      <c r="B25" s="166"/>
      <c r="C25" s="157"/>
      <c r="D25" s="191"/>
      <c r="E25" s="20" t="s">
        <v>35</v>
      </c>
      <c r="F25" s="14">
        <f t="shared" si="0"/>
        <v>0</v>
      </c>
      <c r="G25" s="47">
        <f t="shared" si="1"/>
        <v>0</v>
      </c>
      <c r="H25" s="12">
        <v>0</v>
      </c>
      <c r="I25" s="44"/>
      <c r="J25" s="55"/>
      <c r="K25" s="46">
        <v>0</v>
      </c>
      <c r="L25" s="51"/>
      <c r="M25" s="45"/>
      <c r="N25" s="46">
        <v>0</v>
      </c>
      <c r="O25" s="44"/>
      <c r="P25" s="55"/>
      <c r="Q25" s="46">
        <v>0</v>
      </c>
      <c r="R25" s="51"/>
      <c r="S25" s="45"/>
      <c r="T25" s="46">
        <v>0</v>
      </c>
      <c r="U25" s="44"/>
      <c r="V25" s="55"/>
      <c r="W25" s="46">
        <v>0</v>
      </c>
      <c r="X25" s="51"/>
      <c r="Y25" s="45"/>
      <c r="Z25" s="46">
        <v>0</v>
      </c>
      <c r="AA25" s="44"/>
      <c r="AB25" s="55"/>
      <c r="AC25" s="46">
        <v>0</v>
      </c>
      <c r="AD25" s="51"/>
      <c r="AE25" s="55"/>
      <c r="AF25" s="46">
        <v>0</v>
      </c>
      <c r="AG25" s="51"/>
      <c r="AH25" s="45"/>
      <c r="AI25" s="46">
        <v>0</v>
      </c>
      <c r="AJ25" s="44"/>
      <c r="AK25" s="55"/>
      <c r="AL25" s="46">
        <v>0</v>
      </c>
      <c r="AM25" s="51"/>
      <c r="AN25" s="45"/>
      <c r="AO25" s="46">
        <v>0</v>
      </c>
      <c r="AP25" s="44"/>
      <c r="AQ25" s="55"/>
      <c r="AR25" s="12">
        <v>0</v>
      </c>
      <c r="AS25" s="147"/>
      <c r="AT25" s="137"/>
    </row>
    <row r="26" spans="1:46" ht="21" customHeight="1">
      <c r="A26" s="170"/>
      <c r="B26" s="166"/>
      <c r="C26" s="157"/>
      <c r="D26" s="191"/>
      <c r="E26" s="21" t="s">
        <v>57</v>
      </c>
      <c r="F26" s="14">
        <f t="shared" si="0"/>
        <v>0</v>
      </c>
      <c r="G26" s="47">
        <f t="shared" si="1"/>
        <v>0</v>
      </c>
      <c r="H26" s="12" t="e">
        <f t="shared" si="2"/>
        <v>#DIV/0!</v>
      </c>
      <c r="I26" s="36"/>
      <c r="J26" s="54"/>
      <c r="K26" s="46">
        <v>0</v>
      </c>
      <c r="L26" s="51"/>
      <c r="M26" s="41"/>
      <c r="N26" s="46">
        <v>0</v>
      </c>
      <c r="O26" s="36"/>
      <c r="P26" s="54"/>
      <c r="Q26" s="46">
        <v>0</v>
      </c>
      <c r="R26" s="49"/>
      <c r="S26" s="41"/>
      <c r="T26" s="46">
        <v>0</v>
      </c>
      <c r="U26" s="36"/>
      <c r="V26" s="54"/>
      <c r="W26" s="46">
        <v>0</v>
      </c>
      <c r="X26" s="49">
        <v>0</v>
      </c>
      <c r="Y26" s="41"/>
      <c r="Z26" s="46">
        <v>0</v>
      </c>
      <c r="AA26" s="36"/>
      <c r="AB26" s="54"/>
      <c r="AC26" s="46">
        <v>0</v>
      </c>
      <c r="AD26" s="49"/>
      <c r="AE26" s="54"/>
      <c r="AF26" s="46">
        <v>0</v>
      </c>
      <c r="AG26" s="49"/>
      <c r="AH26" s="41"/>
      <c r="AI26" s="46">
        <v>0</v>
      </c>
      <c r="AJ26" s="36">
        <v>0</v>
      </c>
      <c r="AK26" s="54"/>
      <c r="AL26" s="46">
        <v>0</v>
      </c>
      <c r="AM26" s="49"/>
      <c r="AN26" s="41"/>
      <c r="AO26" s="46">
        <v>0</v>
      </c>
      <c r="AP26" s="36"/>
      <c r="AQ26" s="54"/>
      <c r="AR26" s="12">
        <v>0</v>
      </c>
      <c r="AS26" s="147"/>
      <c r="AT26" s="137"/>
    </row>
    <row r="27" spans="1:46" ht="35.25" customHeight="1">
      <c r="A27" s="170"/>
      <c r="B27" s="166"/>
      <c r="C27" s="157"/>
      <c r="D27" s="191"/>
      <c r="E27" s="67" t="s">
        <v>32</v>
      </c>
      <c r="F27" s="59">
        <f t="shared" si="0"/>
        <v>0</v>
      </c>
      <c r="G27" s="60">
        <f t="shared" si="1"/>
        <v>0</v>
      </c>
      <c r="H27" s="61">
        <v>0</v>
      </c>
      <c r="I27" s="62"/>
      <c r="J27" s="66"/>
      <c r="K27" s="64">
        <v>0</v>
      </c>
      <c r="L27" s="62"/>
      <c r="M27" s="66"/>
      <c r="N27" s="64">
        <v>0</v>
      </c>
      <c r="O27" s="62"/>
      <c r="P27" s="66"/>
      <c r="Q27" s="64">
        <v>0</v>
      </c>
      <c r="R27" s="62"/>
      <c r="S27" s="66"/>
      <c r="T27" s="64">
        <v>0</v>
      </c>
      <c r="U27" s="62"/>
      <c r="V27" s="66"/>
      <c r="W27" s="64">
        <v>0</v>
      </c>
      <c r="X27" s="62"/>
      <c r="Y27" s="66"/>
      <c r="Z27" s="64">
        <v>0</v>
      </c>
      <c r="AA27" s="62"/>
      <c r="AB27" s="66"/>
      <c r="AC27" s="64">
        <v>0</v>
      </c>
      <c r="AD27" s="62"/>
      <c r="AE27" s="66"/>
      <c r="AF27" s="64">
        <v>0</v>
      </c>
      <c r="AG27" s="62"/>
      <c r="AH27" s="66"/>
      <c r="AI27" s="64">
        <v>0</v>
      </c>
      <c r="AJ27" s="62"/>
      <c r="AK27" s="66"/>
      <c r="AL27" s="64">
        <v>0</v>
      </c>
      <c r="AM27" s="62"/>
      <c r="AN27" s="66"/>
      <c r="AO27" s="64">
        <v>0</v>
      </c>
      <c r="AP27" s="62"/>
      <c r="AQ27" s="66"/>
      <c r="AR27" s="61">
        <v>0</v>
      </c>
      <c r="AS27" s="147"/>
      <c r="AT27" s="137"/>
    </row>
    <row r="28" spans="1:46" ht="52.5" customHeight="1">
      <c r="A28" s="170"/>
      <c r="B28" s="167"/>
      <c r="C28" s="157"/>
      <c r="D28" s="191"/>
      <c r="E28" s="22" t="s">
        <v>38</v>
      </c>
      <c r="F28" s="14">
        <f>I28+L28+O28+R28+U28+X28+AA28+AD28+AG28+AJ28+AM28+AP28</f>
        <v>50</v>
      </c>
      <c r="G28" s="47">
        <v>0</v>
      </c>
      <c r="H28" s="12">
        <v>0</v>
      </c>
      <c r="I28" s="49">
        <v>0</v>
      </c>
      <c r="J28" s="54">
        <v>0</v>
      </c>
      <c r="K28" s="46">
        <v>0</v>
      </c>
      <c r="L28" s="49">
        <v>0</v>
      </c>
      <c r="M28" s="54">
        <v>0</v>
      </c>
      <c r="N28" s="46">
        <v>0</v>
      </c>
      <c r="O28" s="49">
        <v>50</v>
      </c>
      <c r="P28" s="54">
        <v>0</v>
      </c>
      <c r="Q28" s="46">
        <v>0</v>
      </c>
      <c r="R28" s="49">
        <v>0</v>
      </c>
      <c r="S28" s="54">
        <v>0</v>
      </c>
      <c r="T28" s="46">
        <v>0</v>
      </c>
      <c r="U28" s="49">
        <v>0</v>
      </c>
      <c r="V28" s="54">
        <v>0</v>
      </c>
      <c r="W28" s="46">
        <v>0</v>
      </c>
      <c r="X28" s="49">
        <v>0</v>
      </c>
      <c r="Y28" s="54">
        <v>0</v>
      </c>
      <c r="Z28" s="46">
        <v>0</v>
      </c>
      <c r="AA28" s="49">
        <v>0</v>
      </c>
      <c r="AB28" s="54">
        <v>0</v>
      </c>
      <c r="AC28" s="46">
        <v>0</v>
      </c>
      <c r="AD28" s="49">
        <v>0</v>
      </c>
      <c r="AE28" s="54">
        <v>0</v>
      </c>
      <c r="AF28" s="46">
        <v>0</v>
      </c>
      <c r="AG28" s="49">
        <v>0</v>
      </c>
      <c r="AH28" s="54">
        <v>0</v>
      </c>
      <c r="AI28" s="46">
        <v>0</v>
      </c>
      <c r="AJ28" s="49">
        <v>0</v>
      </c>
      <c r="AK28" s="54">
        <v>0</v>
      </c>
      <c r="AL28" s="46">
        <v>0</v>
      </c>
      <c r="AM28" s="49">
        <v>0</v>
      </c>
      <c r="AN28" s="54">
        <v>0</v>
      </c>
      <c r="AO28" s="46">
        <v>0</v>
      </c>
      <c r="AP28" s="49">
        <v>0</v>
      </c>
      <c r="AQ28" s="54">
        <v>0</v>
      </c>
      <c r="AR28" s="12">
        <v>0</v>
      </c>
      <c r="AS28" s="148"/>
      <c r="AT28" s="138"/>
    </row>
    <row r="29" spans="1:46" ht="12.75" customHeight="1">
      <c r="A29" s="184" t="s">
        <v>41</v>
      </c>
      <c r="B29" s="183" t="s">
        <v>47</v>
      </c>
      <c r="C29" s="156" t="s">
        <v>36</v>
      </c>
      <c r="D29" s="184"/>
      <c r="E29" s="20" t="s">
        <v>23</v>
      </c>
      <c r="F29" s="14">
        <f t="shared" si="0"/>
        <v>1664.2</v>
      </c>
      <c r="G29" s="47">
        <f t="shared" si="1"/>
        <v>0</v>
      </c>
      <c r="H29" s="12">
        <f t="shared" si="2"/>
        <v>0</v>
      </c>
      <c r="I29" s="51">
        <f>I30+I31+I32+I33</f>
        <v>0</v>
      </c>
      <c r="J29" s="55">
        <f>J30+J31+J32+J33</f>
        <v>0</v>
      </c>
      <c r="K29" s="46">
        <v>0</v>
      </c>
      <c r="L29" s="51">
        <f>L30+L31+L32+L33</f>
        <v>0</v>
      </c>
      <c r="M29" s="55">
        <f>M30+M31+M32+M33</f>
        <v>0</v>
      </c>
      <c r="N29" s="46" t="e">
        <f>M29/L29*100</f>
        <v>#DIV/0!</v>
      </c>
      <c r="O29" s="51">
        <f>O30+O31+O32+O33</f>
        <v>0</v>
      </c>
      <c r="P29" s="55">
        <f>P30+P31+P32+P33</f>
        <v>0</v>
      </c>
      <c r="Q29" s="46" t="e">
        <f>P29/O29*100</f>
        <v>#DIV/0!</v>
      </c>
      <c r="R29" s="51">
        <f>R30+R31+R32+R33</f>
        <v>104.2</v>
      </c>
      <c r="S29" s="55">
        <f>S30+S31+S32+S33</f>
        <v>0</v>
      </c>
      <c r="T29" s="46">
        <v>0</v>
      </c>
      <c r="U29" s="51">
        <f>U30+U31+U32+U33</f>
        <v>0</v>
      </c>
      <c r="V29" s="55">
        <f>V30+V31+V32+V33</f>
        <v>0</v>
      </c>
      <c r="W29" s="46">
        <v>0</v>
      </c>
      <c r="X29" s="51">
        <f>X30+X31+X32+X33</f>
        <v>1560</v>
      </c>
      <c r="Y29" s="55">
        <f>Y30+Y31+Y32+Y33</f>
        <v>0</v>
      </c>
      <c r="Z29" s="46">
        <f>Y29/X29*100</f>
        <v>0</v>
      </c>
      <c r="AA29" s="51">
        <f>AA30+AA31+AA32+AA33</f>
        <v>0</v>
      </c>
      <c r="AB29" s="55">
        <f>AB30+AB31+AB32+AB33</f>
        <v>0</v>
      </c>
      <c r="AC29" s="46">
        <v>0</v>
      </c>
      <c r="AD29" s="51">
        <f>AD30+AD31+AD32+AD33</f>
        <v>0</v>
      </c>
      <c r="AE29" s="55">
        <f>AE30+AE31+AE32+AE33</f>
        <v>0</v>
      </c>
      <c r="AF29" s="46">
        <v>0</v>
      </c>
      <c r="AG29" s="51">
        <f>AG30+AG31+AG32+AG33</f>
        <v>0</v>
      </c>
      <c r="AH29" s="55">
        <f>AH30+AH31+AH32+AH33</f>
        <v>0</v>
      </c>
      <c r="AI29" s="46" t="e">
        <f>AH29/AG29*100</f>
        <v>#DIV/0!</v>
      </c>
      <c r="AJ29" s="51">
        <f>AJ30+AJ31+AJ32+AJ33</f>
        <v>0</v>
      </c>
      <c r="AK29" s="55">
        <f>AK30+AK31+AK32+AK33</f>
        <v>0</v>
      </c>
      <c r="AL29" s="46">
        <v>0</v>
      </c>
      <c r="AM29" s="51">
        <f>AM30+AM31+AM32+AM33</f>
        <v>0</v>
      </c>
      <c r="AN29" s="55">
        <f>AN30+AN31+AN32+AN33</f>
        <v>0</v>
      </c>
      <c r="AO29" s="46">
        <v>0</v>
      </c>
      <c r="AP29" s="51">
        <f>AP30+AP31+AP32+AP33</f>
        <v>0</v>
      </c>
      <c r="AQ29" s="55">
        <f>AQ30+AQ31+AQ32+AQ33</f>
        <v>0</v>
      </c>
      <c r="AR29" s="12" t="e">
        <f>AQ29/AP29</f>
        <v>#DIV/0!</v>
      </c>
      <c r="AS29" s="136" t="s">
        <v>62</v>
      </c>
      <c r="AT29" s="136"/>
    </row>
    <row r="30" spans="1:46" ht="12" customHeight="1">
      <c r="A30" s="185"/>
      <c r="B30" s="166"/>
      <c r="C30" s="157"/>
      <c r="D30" s="185"/>
      <c r="E30" s="72" t="s">
        <v>31</v>
      </c>
      <c r="F30" s="30">
        <f t="shared" si="0"/>
        <v>0</v>
      </c>
      <c r="G30" s="48">
        <f t="shared" si="1"/>
        <v>0</v>
      </c>
      <c r="H30" s="32">
        <v>0</v>
      </c>
      <c r="I30" s="42"/>
      <c r="J30" s="53"/>
      <c r="K30" s="40">
        <v>0</v>
      </c>
      <c r="L30" s="56"/>
      <c r="M30" s="43"/>
      <c r="N30" s="40">
        <v>0</v>
      </c>
      <c r="O30" s="42"/>
      <c r="P30" s="53"/>
      <c r="Q30" s="40">
        <v>0</v>
      </c>
      <c r="R30" s="56"/>
      <c r="S30" s="43"/>
      <c r="T30" s="40">
        <v>0</v>
      </c>
      <c r="U30" s="42"/>
      <c r="V30" s="53"/>
      <c r="W30" s="40">
        <v>0</v>
      </c>
      <c r="X30" s="56"/>
      <c r="Y30" s="43"/>
      <c r="Z30" s="40">
        <v>0</v>
      </c>
      <c r="AA30" s="42"/>
      <c r="AB30" s="53"/>
      <c r="AC30" s="40">
        <v>0</v>
      </c>
      <c r="AD30" s="56"/>
      <c r="AE30" s="53"/>
      <c r="AF30" s="40">
        <v>0</v>
      </c>
      <c r="AG30" s="56"/>
      <c r="AH30" s="43"/>
      <c r="AI30" s="40">
        <v>0</v>
      </c>
      <c r="AJ30" s="42"/>
      <c r="AK30" s="53"/>
      <c r="AL30" s="40">
        <v>0</v>
      </c>
      <c r="AM30" s="56"/>
      <c r="AN30" s="43"/>
      <c r="AO30" s="40">
        <v>0</v>
      </c>
      <c r="AP30" s="42"/>
      <c r="AQ30" s="53"/>
      <c r="AR30" s="32">
        <v>0</v>
      </c>
      <c r="AS30" s="137"/>
      <c r="AT30" s="137"/>
    </row>
    <row r="31" spans="1:46" ht="15" customHeight="1">
      <c r="A31" s="185"/>
      <c r="B31" s="166"/>
      <c r="C31" s="157"/>
      <c r="D31" s="185"/>
      <c r="E31" s="78" t="s">
        <v>35</v>
      </c>
      <c r="F31" s="14">
        <f t="shared" si="0"/>
        <v>0</v>
      </c>
      <c r="G31" s="47">
        <f t="shared" si="1"/>
        <v>0</v>
      </c>
      <c r="H31" s="12">
        <v>0</v>
      </c>
      <c r="I31" s="44"/>
      <c r="J31" s="55"/>
      <c r="K31" s="46">
        <v>0</v>
      </c>
      <c r="L31" s="51"/>
      <c r="M31" s="45"/>
      <c r="N31" s="46">
        <v>0</v>
      </c>
      <c r="O31" s="44"/>
      <c r="P31" s="55"/>
      <c r="Q31" s="46">
        <v>0</v>
      </c>
      <c r="R31" s="51"/>
      <c r="S31" s="45"/>
      <c r="T31" s="46">
        <v>0</v>
      </c>
      <c r="U31" s="44"/>
      <c r="V31" s="55"/>
      <c r="W31" s="46">
        <v>0</v>
      </c>
      <c r="X31" s="51"/>
      <c r="Y31" s="45"/>
      <c r="Z31" s="46">
        <v>0</v>
      </c>
      <c r="AA31" s="44"/>
      <c r="AB31" s="55"/>
      <c r="AC31" s="46">
        <v>0</v>
      </c>
      <c r="AD31" s="51"/>
      <c r="AE31" s="55"/>
      <c r="AF31" s="46">
        <v>0</v>
      </c>
      <c r="AG31" s="51"/>
      <c r="AH31" s="45"/>
      <c r="AI31" s="46">
        <v>0</v>
      </c>
      <c r="AJ31" s="44"/>
      <c r="AK31" s="55"/>
      <c r="AL31" s="46">
        <v>0</v>
      </c>
      <c r="AM31" s="51"/>
      <c r="AN31" s="45"/>
      <c r="AO31" s="46">
        <v>0</v>
      </c>
      <c r="AP31" s="44"/>
      <c r="AQ31" s="55"/>
      <c r="AR31" s="12">
        <v>0</v>
      </c>
      <c r="AS31" s="137"/>
      <c r="AT31" s="137"/>
    </row>
    <row r="32" spans="1:46" ht="12" customHeight="1">
      <c r="A32" s="185"/>
      <c r="B32" s="166"/>
      <c r="C32" s="157"/>
      <c r="D32" s="185"/>
      <c r="E32" s="21" t="s">
        <v>57</v>
      </c>
      <c r="F32" s="14">
        <f t="shared" si="0"/>
        <v>1664.2</v>
      </c>
      <c r="G32" s="47">
        <f t="shared" si="1"/>
        <v>0</v>
      </c>
      <c r="H32" s="12">
        <f t="shared" si="2"/>
        <v>0</v>
      </c>
      <c r="I32" s="36"/>
      <c r="J32" s="54"/>
      <c r="K32" s="46">
        <v>0</v>
      </c>
      <c r="L32" s="51">
        <v>0</v>
      </c>
      <c r="M32" s="41">
        <v>0</v>
      </c>
      <c r="N32" s="46" t="e">
        <f>M32/L32*100</f>
        <v>#DIV/0!</v>
      </c>
      <c r="O32" s="36">
        <v>0</v>
      </c>
      <c r="P32" s="54">
        <v>0</v>
      </c>
      <c r="Q32" s="46">
        <v>0</v>
      </c>
      <c r="R32" s="49">
        <v>104.2</v>
      </c>
      <c r="S32" s="41">
        <v>0</v>
      </c>
      <c r="T32" s="46">
        <v>0</v>
      </c>
      <c r="U32" s="36"/>
      <c r="V32" s="54"/>
      <c r="W32" s="46">
        <v>0</v>
      </c>
      <c r="X32" s="49">
        <v>1560</v>
      </c>
      <c r="Y32" s="41">
        <v>0</v>
      </c>
      <c r="Z32" s="46">
        <f>Y32/X32*100</f>
        <v>0</v>
      </c>
      <c r="AA32" s="36"/>
      <c r="AB32" s="54"/>
      <c r="AC32" s="46">
        <v>0</v>
      </c>
      <c r="AD32" s="49"/>
      <c r="AE32" s="54"/>
      <c r="AF32" s="46">
        <v>0</v>
      </c>
      <c r="AG32" s="49">
        <v>0</v>
      </c>
      <c r="AH32" s="41">
        <v>0</v>
      </c>
      <c r="AI32" s="46" t="e">
        <f>AH32/AG32*100</f>
        <v>#DIV/0!</v>
      </c>
      <c r="AJ32" s="36"/>
      <c r="AK32" s="54">
        <v>0</v>
      </c>
      <c r="AL32" s="46">
        <v>0</v>
      </c>
      <c r="AM32" s="49"/>
      <c r="AN32" s="41"/>
      <c r="AO32" s="46">
        <v>0</v>
      </c>
      <c r="AP32" s="36">
        <v>0</v>
      </c>
      <c r="AQ32" s="54">
        <v>0</v>
      </c>
      <c r="AR32" s="12" t="e">
        <f>AQ32/AP32</f>
        <v>#DIV/0!</v>
      </c>
      <c r="AS32" s="137"/>
      <c r="AT32" s="137"/>
    </row>
    <row r="33" spans="1:46" ht="128.25" customHeight="1">
      <c r="A33" s="185"/>
      <c r="B33" s="166"/>
      <c r="C33" s="157"/>
      <c r="D33" s="185"/>
      <c r="E33" s="79" t="s">
        <v>32</v>
      </c>
      <c r="F33" s="59">
        <f t="shared" si="0"/>
        <v>0</v>
      </c>
      <c r="G33" s="60">
        <f t="shared" si="1"/>
        <v>0</v>
      </c>
      <c r="H33" s="61">
        <v>0</v>
      </c>
      <c r="I33" s="62"/>
      <c r="J33" s="66"/>
      <c r="K33" s="64">
        <v>0</v>
      </c>
      <c r="L33" s="62"/>
      <c r="M33" s="66"/>
      <c r="N33" s="64">
        <v>0</v>
      </c>
      <c r="O33" s="62"/>
      <c r="P33" s="66"/>
      <c r="Q33" s="64">
        <v>0</v>
      </c>
      <c r="R33" s="62"/>
      <c r="S33" s="66"/>
      <c r="T33" s="64">
        <v>0</v>
      </c>
      <c r="U33" s="62"/>
      <c r="V33" s="66"/>
      <c r="W33" s="64">
        <v>0</v>
      </c>
      <c r="X33" s="62"/>
      <c r="Y33" s="66"/>
      <c r="Z33" s="64">
        <v>0</v>
      </c>
      <c r="AA33" s="62"/>
      <c r="AB33" s="66"/>
      <c r="AC33" s="64">
        <v>0</v>
      </c>
      <c r="AD33" s="62"/>
      <c r="AE33" s="66"/>
      <c r="AF33" s="64">
        <v>0</v>
      </c>
      <c r="AG33" s="62"/>
      <c r="AH33" s="66"/>
      <c r="AI33" s="64">
        <v>0</v>
      </c>
      <c r="AJ33" s="62"/>
      <c r="AK33" s="66"/>
      <c r="AL33" s="64">
        <v>0</v>
      </c>
      <c r="AM33" s="62"/>
      <c r="AN33" s="66"/>
      <c r="AO33" s="64">
        <v>0</v>
      </c>
      <c r="AP33" s="62"/>
      <c r="AQ33" s="66"/>
      <c r="AR33" s="61">
        <v>0</v>
      </c>
      <c r="AS33" s="138"/>
      <c r="AT33" s="138"/>
    </row>
    <row r="34" spans="1:46" ht="55.5" customHeight="1" hidden="1">
      <c r="A34" s="186"/>
      <c r="B34" s="167"/>
      <c r="C34" s="158"/>
      <c r="D34" s="186"/>
      <c r="E34" s="22" t="s">
        <v>38</v>
      </c>
      <c r="F34" s="14">
        <v>0</v>
      </c>
      <c r="G34" s="47">
        <v>0</v>
      </c>
      <c r="H34" s="12">
        <v>0</v>
      </c>
      <c r="I34" s="49">
        <v>0</v>
      </c>
      <c r="J34" s="54">
        <v>0</v>
      </c>
      <c r="K34" s="46">
        <v>0</v>
      </c>
      <c r="L34" s="49">
        <v>0</v>
      </c>
      <c r="M34" s="54">
        <v>0</v>
      </c>
      <c r="N34" s="46">
        <v>0</v>
      </c>
      <c r="O34" s="49">
        <v>0</v>
      </c>
      <c r="P34" s="54">
        <v>0</v>
      </c>
      <c r="Q34" s="46">
        <v>0</v>
      </c>
      <c r="R34" s="49">
        <v>0</v>
      </c>
      <c r="S34" s="54">
        <v>0</v>
      </c>
      <c r="T34" s="46">
        <v>0</v>
      </c>
      <c r="U34" s="49">
        <v>0</v>
      </c>
      <c r="V34" s="54">
        <v>0</v>
      </c>
      <c r="W34" s="46">
        <v>0</v>
      </c>
      <c r="X34" s="49">
        <v>0</v>
      </c>
      <c r="Y34" s="54">
        <v>0</v>
      </c>
      <c r="Z34" s="46">
        <v>0</v>
      </c>
      <c r="AA34" s="49">
        <v>0</v>
      </c>
      <c r="AB34" s="54">
        <v>0</v>
      </c>
      <c r="AC34" s="46">
        <v>0</v>
      </c>
      <c r="AD34" s="49">
        <v>0</v>
      </c>
      <c r="AE34" s="54">
        <v>0</v>
      </c>
      <c r="AF34" s="46">
        <v>0</v>
      </c>
      <c r="AG34" s="49">
        <v>0</v>
      </c>
      <c r="AH34" s="54">
        <v>0</v>
      </c>
      <c r="AI34" s="46">
        <v>0</v>
      </c>
      <c r="AJ34" s="49">
        <v>0</v>
      </c>
      <c r="AK34" s="54">
        <v>0</v>
      </c>
      <c r="AL34" s="46">
        <v>0</v>
      </c>
      <c r="AM34" s="49">
        <v>0</v>
      </c>
      <c r="AN34" s="54">
        <v>0</v>
      </c>
      <c r="AO34" s="46">
        <v>0</v>
      </c>
      <c r="AP34" s="49">
        <v>0</v>
      </c>
      <c r="AQ34" s="54">
        <v>0</v>
      </c>
      <c r="AR34" s="12">
        <v>0</v>
      </c>
      <c r="AS34" s="82"/>
      <c r="AT34" s="73"/>
    </row>
    <row r="35" spans="1:46" ht="11.25" customHeight="1">
      <c r="A35" s="179" t="s">
        <v>25</v>
      </c>
      <c r="B35" s="179"/>
      <c r="C35" s="179"/>
      <c r="D35" s="180"/>
      <c r="E35" s="29" t="s">
        <v>34</v>
      </c>
      <c r="F35" s="30">
        <f t="shared" si="0"/>
        <v>85012.7</v>
      </c>
      <c r="G35" s="48">
        <f t="shared" si="1"/>
        <v>400</v>
      </c>
      <c r="H35" s="32">
        <f t="shared" si="2"/>
        <v>0.47051793437921624</v>
      </c>
      <c r="I35" s="56">
        <f aca="true" t="shared" si="3" ref="I35:J39">I29+I23+I17+I11</f>
        <v>0</v>
      </c>
      <c r="J35" s="53">
        <f t="shared" si="3"/>
        <v>0</v>
      </c>
      <c r="K35" s="40">
        <v>0</v>
      </c>
      <c r="L35" s="56">
        <f aca="true" t="shared" si="4" ref="L35:AQ35">L29+L23+L17+L11</f>
        <v>55</v>
      </c>
      <c r="M35" s="53">
        <f t="shared" si="4"/>
        <v>52.2</v>
      </c>
      <c r="N35" s="40">
        <f>M35/L35*100</f>
        <v>94.9090909090909</v>
      </c>
      <c r="O35" s="56">
        <f t="shared" si="4"/>
        <v>355.5</v>
      </c>
      <c r="P35" s="53">
        <f>P29+P23+P17+P11</f>
        <v>347.8</v>
      </c>
      <c r="Q35" s="40">
        <f>P35/O35*100</f>
        <v>97.83403656821379</v>
      </c>
      <c r="R35" s="56">
        <f t="shared" si="4"/>
        <v>421.9</v>
      </c>
      <c r="S35" s="53">
        <f t="shared" si="4"/>
        <v>0</v>
      </c>
      <c r="T35" s="40">
        <f>S35/R35*100</f>
        <v>0</v>
      </c>
      <c r="U35" s="56">
        <f t="shared" si="4"/>
        <v>4553.7</v>
      </c>
      <c r="V35" s="53">
        <f t="shared" si="4"/>
        <v>0</v>
      </c>
      <c r="W35" s="40">
        <f>V35/U35*100</f>
        <v>0</v>
      </c>
      <c r="X35" s="56">
        <f t="shared" si="4"/>
        <v>8835.9</v>
      </c>
      <c r="Y35" s="53">
        <f t="shared" si="4"/>
        <v>0</v>
      </c>
      <c r="Z35" s="40">
        <f>Y35/X35*100</f>
        <v>0</v>
      </c>
      <c r="AA35" s="56">
        <f t="shared" si="4"/>
        <v>13085.6</v>
      </c>
      <c r="AB35" s="53">
        <f>AB29+AB23+AB17+AB11</f>
        <v>0</v>
      </c>
      <c r="AC35" s="40">
        <f>AB35/AA35*100</f>
        <v>0</v>
      </c>
      <c r="AD35" s="56">
        <f t="shared" si="4"/>
        <v>30796.699999999997</v>
      </c>
      <c r="AE35" s="53">
        <f t="shared" si="4"/>
        <v>0</v>
      </c>
      <c r="AF35" s="40">
        <f>AE35/AD35*100</f>
        <v>0</v>
      </c>
      <c r="AG35" s="56">
        <f t="shared" si="4"/>
        <v>24194.9</v>
      </c>
      <c r="AH35" s="53">
        <f>AH29+AH23+AH17+AH11</f>
        <v>0</v>
      </c>
      <c r="AI35" s="40">
        <f>AH35/AG35*100</f>
        <v>0</v>
      </c>
      <c r="AJ35" s="56">
        <f>AJ29+AJ23+AJ17+AJ11</f>
        <v>0</v>
      </c>
      <c r="AK35" s="53">
        <f t="shared" si="4"/>
        <v>0</v>
      </c>
      <c r="AL35" s="40">
        <v>0</v>
      </c>
      <c r="AM35" s="56">
        <f t="shared" si="4"/>
        <v>0</v>
      </c>
      <c r="AN35" s="53">
        <f t="shared" si="4"/>
        <v>0</v>
      </c>
      <c r="AO35" s="40">
        <v>0</v>
      </c>
      <c r="AP35" s="56">
        <f t="shared" si="4"/>
        <v>2713.5</v>
      </c>
      <c r="AQ35" s="53">
        <f t="shared" si="4"/>
        <v>0</v>
      </c>
      <c r="AR35" s="32">
        <v>0</v>
      </c>
      <c r="AS35" s="149"/>
      <c r="AT35" s="143"/>
    </row>
    <row r="36" spans="1:46" ht="11.25" customHeight="1">
      <c r="A36" s="179"/>
      <c r="B36" s="179"/>
      <c r="C36" s="179"/>
      <c r="D36" s="180"/>
      <c r="E36" s="20" t="s">
        <v>31</v>
      </c>
      <c r="F36" s="14">
        <f t="shared" si="0"/>
        <v>6126.1</v>
      </c>
      <c r="G36" s="47">
        <f t="shared" si="1"/>
        <v>0</v>
      </c>
      <c r="H36" s="12">
        <f t="shared" si="2"/>
        <v>0</v>
      </c>
      <c r="I36" s="51">
        <f t="shared" si="3"/>
        <v>0</v>
      </c>
      <c r="J36" s="55">
        <f t="shared" si="3"/>
        <v>0</v>
      </c>
      <c r="K36" s="46">
        <v>0</v>
      </c>
      <c r="L36" s="51">
        <f aca="true" t="shared" si="5" ref="L36:M39">L30+L24+L18+L12</f>
        <v>0</v>
      </c>
      <c r="M36" s="55">
        <f t="shared" si="5"/>
        <v>0</v>
      </c>
      <c r="N36" s="46">
        <v>0</v>
      </c>
      <c r="O36" s="51">
        <f>O30+O24+O18+O12</f>
        <v>0</v>
      </c>
      <c r="P36" s="55">
        <f>P30+P24+P18+P12</f>
        <v>0</v>
      </c>
      <c r="Q36" s="46">
        <v>0</v>
      </c>
      <c r="R36" s="51">
        <f aca="true" t="shared" si="6" ref="R36:S39">R30+R24+R18+R12</f>
        <v>0</v>
      </c>
      <c r="S36" s="55">
        <f t="shared" si="6"/>
        <v>0</v>
      </c>
      <c r="T36" s="46">
        <v>0</v>
      </c>
      <c r="U36" s="51">
        <f aca="true" t="shared" si="7" ref="U36:V39">U30+U24+U18+U12</f>
        <v>0</v>
      </c>
      <c r="V36" s="55">
        <f t="shared" si="7"/>
        <v>0</v>
      </c>
      <c r="W36" s="46">
        <v>0</v>
      </c>
      <c r="X36" s="51">
        <f aca="true" t="shared" si="8" ref="X36:Y39">X30+X24+X18+X12</f>
        <v>0</v>
      </c>
      <c r="Y36" s="55">
        <f t="shared" si="8"/>
        <v>0</v>
      </c>
      <c r="Z36" s="46">
        <v>0</v>
      </c>
      <c r="AA36" s="51">
        <f>AA30+AA24+AA18+AA12</f>
        <v>0</v>
      </c>
      <c r="AB36" s="55">
        <f>AB30+AB24+AB18+AB12</f>
        <v>0</v>
      </c>
      <c r="AC36" s="40" t="e">
        <f>AB36/AA36*100</f>
        <v>#DIV/0!</v>
      </c>
      <c r="AD36" s="51">
        <f aca="true" t="shared" si="9" ref="AD36:AE39">AD30+AD24+AD18+AD12</f>
        <v>3063</v>
      </c>
      <c r="AE36" s="55">
        <f t="shared" si="9"/>
        <v>0</v>
      </c>
      <c r="AF36" s="46">
        <v>0</v>
      </c>
      <c r="AG36" s="51">
        <f>AG30+AG24+AG18+AG12</f>
        <v>3063.1</v>
      </c>
      <c r="AH36" s="55">
        <f>AH30+AH24+AH18+AH12</f>
        <v>0</v>
      </c>
      <c r="AI36" s="40">
        <f>AH36/AG36*100</f>
        <v>0</v>
      </c>
      <c r="AJ36" s="51">
        <f>AJ30+AJ24+AJ18+AJ12</f>
        <v>0</v>
      </c>
      <c r="AK36" s="55">
        <f>AK30+AK24+AK18+AK12</f>
        <v>0</v>
      </c>
      <c r="AL36" s="46">
        <v>0</v>
      </c>
      <c r="AM36" s="51">
        <f aca="true" t="shared" si="10" ref="AM36:AN39">AM30+AM24+AM18+AM12</f>
        <v>0</v>
      </c>
      <c r="AN36" s="55">
        <f t="shared" si="10"/>
        <v>0</v>
      </c>
      <c r="AO36" s="46">
        <v>0</v>
      </c>
      <c r="AP36" s="51">
        <f aca="true" t="shared" si="11" ref="AP36:AQ39">AP30+AP24+AP18+AP12</f>
        <v>0</v>
      </c>
      <c r="AQ36" s="55">
        <f t="shared" si="11"/>
        <v>0</v>
      </c>
      <c r="AR36" s="12">
        <v>0</v>
      </c>
      <c r="AS36" s="149"/>
      <c r="AT36" s="144"/>
    </row>
    <row r="37" spans="1:46" ht="11.25" customHeight="1">
      <c r="A37" s="179"/>
      <c r="B37" s="179"/>
      <c r="C37" s="179"/>
      <c r="D37" s="180"/>
      <c r="E37" s="20" t="s">
        <v>35</v>
      </c>
      <c r="F37" s="14">
        <f t="shared" si="0"/>
        <v>9581.8</v>
      </c>
      <c r="G37" s="47">
        <f t="shared" si="1"/>
        <v>0</v>
      </c>
      <c r="H37" s="12">
        <f t="shared" si="2"/>
        <v>0</v>
      </c>
      <c r="I37" s="51">
        <f t="shared" si="3"/>
        <v>0</v>
      </c>
      <c r="J37" s="55">
        <f t="shared" si="3"/>
        <v>0</v>
      </c>
      <c r="K37" s="46">
        <v>0</v>
      </c>
      <c r="L37" s="51">
        <f t="shared" si="5"/>
        <v>0</v>
      </c>
      <c r="M37" s="55">
        <f t="shared" si="5"/>
        <v>0</v>
      </c>
      <c r="N37" s="46">
        <v>0</v>
      </c>
      <c r="O37" s="51">
        <f>O31+O25+O19+O13</f>
        <v>0</v>
      </c>
      <c r="P37" s="55">
        <f>P31+P25+P19+P13</f>
        <v>0</v>
      </c>
      <c r="Q37" s="46">
        <v>0</v>
      </c>
      <c r="R37" s="51">
        <f t="shared" si="6"/>
        <v>0</v>
      </c>
      <c r="S37" s="55">
        <f t="shared" si="6"/>
        <v>0</v>
      </c>
      <c r="T37" s="46">
        <v>0</v>
      </c>
      <c r="U37" s="51">
        <f t="shared" si="7"/>
        <v>0</v>
      </c>
      <c r="V37" s="55">
        <f t="shared" si="7"/>
        <v>0</v>
      </c>
      <c r="W37" s="46">
        <v>0</v>
      </c>
      <c r="X37" s="51">
        <f t="shared" si="8"/>
        <v>0</v>
      </c>
      <c r="Y37" s="55">
        <f t="shared" si="8"/>
        <v>0</v>
      </c>
      <c r="Z37" s="46">
        <v>0</v>
      </c>
      <c r="AA37" s="51">
        <f>AA31+AA25+AA19+AA13</f>
        <v>0</v>
      </c>
      <c r="AB37" s="55">
        <f>AB31+AB25+AB19+AB13</f>
        <v>0</v>
      </c>
      <c r="AC37" s="46" t="e">
        <f>AB37/AA37*100</f>
        <v>#DIV/0!</v>
      </c>
      <c r="AD37" s="51">
        <f t="shared" si="9"/>
        <v>4790.9</v>
      </c>
      <c r="AE37" s="55">
        <f t="shared" si="9"/>
        <v>0</v>
      </c>
      <c r="AF37" s="46">
        <v>0</v>
      </c>
      <c r="AG37" s="51">
        <f>AG31+AG25+AG19+AG13</f>
        <v>4790.9</v>
      </c>
      <c r="AH37" s="55">
        <f>AH31+AH25+AH19+AH13</f>
        <v>0</v>
      </c>
      <c r="AI37" s="40">
        <f>AH37/AG37*100</f>
        <v>0</v>
      </c>
      <c r="AJ37" s="51">
        <f>AJ31+AJ25+AJ19+AJ13</f>
        <v>0</v>
      </c>
      <c r="AK37" s="55">
        <f>AK31+AK25+AK19+AK13</f>
        <v>0</v>
      </c>
      <c r="AL37" s="46">
        <v>0</v>
      </c>
      <c r="AM37" s="51">
        <f t="shared" si="10"/>
        <v>0</v>
      </c>
      <c r="AN37" s="55">
        <f t="shared" si="10"/>
        <v>0</v>
      </c>
      <c r="AO37" s="46">
        <v>0</v>
      </c>
      <c r="AP37" s="51">
        <f t="shared" si="11"/>
        <v>0</v>
      </c>
      <c r="AQ37" s="55">
        <f t="shared" si="11"/>
        <v>0</v>
      </c>
      <c r="AR37" s="12">
        <v>0</v>
      </c>
      <c r="AS37" s="149"/>
      <c r="AT37" s="144"/>
    </row>
    <row r="38" spans="1:46" ht="11.25" customHeight="1">
      <c r="A38" s="179"/>
      <c r="B38" s="179"/>
      <c r="C38" s="179"/>
      <c r="D38" s="180"/>
      <c r="E38" s="22" t="s">
        <v>57</v>
      </c>
      <c r="F38" s="14">
        <f t="shared" si="0"/>
        <v>69304.79999999999</v>
      </c>
      <c r="G38" s="47">
        <f t="shared" si="1"/>
        <v>400</v>
      </c>
      <c r="H38" s="12">
        <f t="shared" si="2"/>
        <v>0.5771606007087533</v>
      </c>
      <c r="I38" s="51">
        <f t="shared" si="3"/>
        <v>0</v>
      </c>
      <c r="J38" s="55">
        <f t="shared" si="3"/>
        <v>0</v>
      </c>
      <c r="K38" s="46">
        <v>0</v>
      </c>
      <c r="L38" s="51">
        <f t="shared" si="5"/>
        <v>55</v>
      </c>
      <c r="M38" s="55">
        <f t="shared" si="5"/>
        <v>52.2</v>
      </c>
      <c r="N38" s="46">
        <f>M38/L38*100</f>
        <v>94.9090909090909</v>
      </c>
      <c r="O38" s="51">
        <f>O32+O26+O20+O14</f>
        <v>355.5</v>
      </c>
      <c r="P38" s="55">
        <f>P32+P26+P20+P14</f>
        <v>347.8</v>
      </c>
      <c r="Q38" s="46">
        <f>P38/O38*100</f>
        <v>97.83403656821379</v>
      </c>
      <c r="R38" s="51">
        <f t="shared" si="6"/>
        <v>421.9</v>
      </c>
      <c r="S38" s="55">
        <f t="shared" si="6"/>
        <v>0</v>
      </c>
      <c r="T38" s="46">
        <f>S38/R38*100</f>
        <v>0</v>
      </c>
      <c r="U38" s="51">
        <f t="shared" si="7"/>
        <v>4553.7</v>
      </c>
      <c r="V38" s="55">
        <f t="shared" si="7"/>
        <v>0</v>
      </c>
      <c r="W38" s="46">
        <f>V38/U38*100</f>
        <v>0</v>
      </c>
      <c r="X38" s="51">
        <f t="shared" si="8"/>
        <v>8835.9</v>
      </c>
      <c r="Y38" s="55">
        <f t="shared" si="8"/>
        <v>0</v>
      </c>
      <c r="Z38" s="46">
        <f>Y38/X38*100</f>
        <v>0</v>
      </c>
      <c r="AA38" s="51">
        <f>AA32+AA26+AA20+AA14</f>
        <v>13085.6</v>
      </c>
      <c r="AB38" s="55">
        <f>AB32+AB26+AB20+AB14</f>
        <v>0</v>
      </c>
      <c r="AC38" s="46">
        <f>AB38/AA38*100</f>
        <v>0</v>
      </c>
      <c r="AD38" s="51">
        <f t="shared" si="9"/>
        <v>22942.8</v>
      </c>
      <c r="AE38" s="55">
        <f t="shared" si="9"/>
        <v>0</v>
      </c>
      <c r="AF38" s="46">
        <f>AE38/AD38*100</f>
        <v>0</v>
      </c>
      <c r="AG38" s="51">
        <f>AG32+AG26+AG20+AG14</f>
        <v>16340.9</v>
      </c>
      <c r="AH38" s="55">
        <f>AH32+AH26+AH20+AH14</f>
        <v>0</v>
      </c>
      <c r="AI38" s="46">
        <f>AH38/AG38*100</f>
        <v>0</v>
      </c>
      <c r="AJ38" s="51">
        <f>AJ32+AJ26+AJ20+AJ14</f>
        <v>0</v>
      </c>
      <c r="AK38" s="55">
        <f>AK32+AK26+AK20+AK14</f>
        <v>0</v>
      </c>
      <c r="AL38" s="46">
        <v>0</v>
      </c>
      <c r="AM38" s="51">
        <f t="shared" si="10"/>
        <v>0</v>
      </c>
      <c r="AN38" s="55">
        <f t="shared" si="10"/>
        <v>0</v>
      </c>
      <c r="AO38" s="46">
        <v>0</v>
      </c>
      <c r="AP38" s="51">
        <f t="shared" si="11"/>
        <v>2713.5</v>
      </c>
      <c r="AQ38" s="55">
        <f t="shared" si="11"/>
        <v>0</v>
      </c>
      <c r="AR38" s="12">
        <v>0</v>
      </c>
      <c r="AS38" s="150"/>
      <c r="AT38" s="145"/>
    </row>
    <row r="39" spans="1:46" ht="33.75" customHeight="1">
      <c r="A39" s="179"/>
      <c r="B39" s="179"/>
      <c r="C39" s="179"/>
      <c r="D39" s="180"/>
      <c r="E39" s="67" t="s">
        <v>32</v>
      </c>
      <c r="F39" s="59">
        <f t="shared" si="0"/>
        <v>0</v>
      </c>
      <c r="G39" s="60">
        <f t="shared" si="1"/>
        <v>0</v>
      </c>
      <c r="H39" s="61">
        <v>0</v>
      </c>
      <c r="I39" s="74">
        <f t="shared" si="3"/>
        <v>0</v>
      </c>
      <c r="J39" s="75">
        <f t="shared" si="3"/>
        <v>0</v>
      </c>
      <c r="K39" s="64">
        <v>0</v>
      </c>
      <c r="L39" s="74">
        <f t="shared" si="5"/>
        <v>0</v>
      </c>
      <c r="M39" s="75">
        <f t="shared" si="5"/>
        <v>0</v>
      </c>
      <c r="N39" s="64">
        <v>0</v>
      </c>
      <c r="O39" s="74">
        <f>O33+O27+O21+O15</f>
        <v>0</v>
      </c>
      <c r="P39" s="75">
        <f>P33+P27+P21+P15</f>
        <v>0</v>
      </c>
      <c r="Q39" s="64">
        <v>0</v>
      </c>
      <c r="R39" s="74">
        <f t="shared" si="6"/>
        <v>0</v>
      </c>
      <c r="S39" s="75">
        <f t="shared" si="6"/>
        <v>0</v>
      </c>
      <c r="T39" s="64">
        <v>0</v>
      </c>
      <c r="U39" s="74">
        <f t="shared" si="7"/>
        <v>0</v>
      </c>
      <c r="V39" s="75">
        <f t="shared" si="7"/>
        <v>0</v>
      </c>
      <c r="W39" s="64">
        <v>0</v>
      </c>
      <c r="X39" s="74">
        <f t="shared" si="8"/>
        <v>0</v>
      </c>
      <c r="Y39" s="75">
        <f t="shared" si="8"/>
        <v>0</v>
      </c>
      <c r="Z39" s="64">
        <v>0</v>
      </c>
      <c r="AA39" s="74">
        <f>AA33+AA27+AA21+AA15</f>
        <v>0</v>
      </c>
      <c r="AB39" s="75">
        <f>AB33+AB27+AB21+AB15</f>
        <v>0</v>
      </c>
      <c r="AC39" s="64">
        <v>0</v>
      </c>
      <c r="AD39" s="74">
        <f t="shared" si="9"/>
        <v>0</v>
      </c>
      <c r="AE39" s="75">
        <f t="shared" si="9"/>
        <v>0</v>
      </c>
      <c r="AF39" s="64">
        <v>0</v>
      </c>
      <c r="AG39" s="74">
        <f>AG33+AG27+AG21+AG15</f>
        <v>0</v>
      </c>
      <c r="AH39" s="75">
        <f>AH33+AH27+AH21+AH15</f>
        <v>0</v>
      </c>
      <c r="AI39" s="64">
        <v>0</v>
      </c>
      <c r="AJ39" s="74">
        <f>AJ33+AJ27+AJ21+AJ15</f>
        <v>0</v>
      </c>
      <c r="AK39" s="75">
        <f>AK33+AK27+AK21+AK15</f>
        <v>0</v>
      </c>
      <c r="AL39" s="64">
        <v>0</v>
      </c>
      <c r="AM39" s="74">
        <f t="shared" si="10"/>
        <v>0</v>
      </c>
      <c r="AN39" s="75">
        <f t="shared" si="10"/>
        <v>0</v>
      </c>
      <c r="AO39" s="64">
        <v>0</v>
      </c>
      <c r="AP39" s="74">
        <f t="shared" si="11"/>
        <v>0</v>
      </c>
      <c r="AQ39" s="75">
        <f t="shared" si="11"/>
        <v>0</v>
      </c>
      <c r="AR39" s="61">
        <v>0</v>
      </c>
      <c r="AS39" s="76"/>
      <c r="AT39" s="77"/>
    </row>
    <row r="40" spans="1:46" ht="31.5" customHeight="1">
      <c r="A40" s="181"/>
      <c r="B40" s="181"/>
      <c r="C40" s="181"/>
      <c r="D40" s="182"/>
      <c r="E40" s="22" t="s">
        <v>38</v>
      </c>
      <c r="F40" s="108">
        <f>I40+L40+O40+R40+U40+X40+AA40+AD40+AG40+AJ40+AM40+AP40</f>
        <v>5240.3</v>
      </c>
      <c r="G40" s="109">
        <f>J40+M40+P40+S40+V40+Y40+AB40+AE40+AH40+AK40+AN40+AQ40</f>
        <v>128</v>
      </c>
      <c r="H40" s="107">
        <v>0</v>
      </c>
      <c r="I40" s="102">
        <f>I34+I28+I22+I16</f>
        <v>0</v>
      </c>
      <c r="J40" s="110">
        <f>J34+J28+J22+J16</f>
        <v>0</v>
      </c>
      <c r="K40" s="107">
        <v>0</v>
      </c>
      <c r="L40" s="102">
        <f>L16+L22+L34+L28</f>
        <v>0</v>
      </c>
      <c r="M40" s="110">
        <f>M16+M22+M28+M34</f>
        <v>0</v>
      </c>
      <c r="N40" s="107">
        <v>0</v>
      </c>
      <c r="O40" s="102">
        <f>O16+O22+O28+O34</f>
        <v>285</v>
      </c>
      <c r="P40" s="110">
        <f>P16+P22+P28+P34</f>
        <v>128</v>
      </c>
      <c r="Q40" s="107">
        <v>0</v>
      </c>
      <c r="R40" s="102">
        <v>0</v>
      </c>
      <c r="S40" s="110">
        <f>S16+S22+S28+S34</f>
        <v>0</v>
      </c>
      <c r="T40" s="107">
        <v>0</v>
      </c>
      <c r="U40" s="102">
        <f>U22</f>
        <v>4955.3</v>
      </c>
      <c r="V40" s="103">
        <f>V16+V22+V28+V34</f>
        <v>0</v>
      </c>
      <c r="W40" s="105">
        <v>0</v>
      </c>
      <c r="X40" s="104">
        <v>0</v>
      </c>
      <c r="Y40" s="103">
        <f>Y16+Y22+Y28+Y34</f>
        <v>0</v>
      </c>
      <c r="Z40" s="105">
        <v>0</v>
      </c>
      <c r="AA40" s="104">
        <v>0</v>
      </c>
      <c r="AB40" s="103">
        <f>AB16+AB22+AB34+AB28</f>
        <v>0</v>
      </c>
      <c r="AC40" s="105">
        <v>0</v>
      </c>
      <c r="AD40" s="104">
        <v>0</v>
      </c>
      <c r="AE40" s="103">
        <f>AE16+AE22</f>
        <v>0</v>
      </c>
      <c r="AF40" s="105">
        <v>0</v>
      </c>
      <c r="AG40" s="104">
        <v>0</v>
      </c>
      <c r="AH40" s="103">
        <f>AH16+AH22</f>
        <v>0</v>
      </c>
      <c r="AI40" s="105">
        <v>0</v>
      </c>
      <c r="AJ40" s="104">
        <v>0</v>
      </c>
      <c r="AK40" s="103">
        <f>AK22</f>
        <v>0</v>
      </c>
      <c r="AL40" s="105">
        <v>0</v>
      </c>
      <c r="AM40" s="104">
        <v>0</v>
      </c>
      <c r="AN40" s="103">
        <v>0</v>
      </c>
      <c r="AO40" s="105">
        <v>0</v>
      </c>
      <c r="AP40" s="104">
        <v>0</v>
      </c>
      <c r="AQ40" s="103">
        <v>0</v>
      </c>
      <c r="AR40" s="105">
        <v>0</v>
      </c>
      <c r="AS40" s="77"/>
      <c r="AT40" s="77"/>
    </row>
    <row r="41" spans="1:46" ht="13.5" customHeight="1">
      <c r="A41" s="173"/>
      <c r="B41" s="196" t="s">
        <v>51</v>
      </c>
      <c r="C41" s="173"/>
      <c r="D41" s="93"/>
      <c r="E41" s="20" t="s">
        <v>34</v>
      </c>
      <c r="F41" s="108">
        <f>I41+L41+O41+R41+U41+X41+AA41+AD41+AG41+AJ41+AM41+AP41</f>
        <v>76219.6</v>
      </c>
      <c r="G41" s="109">
        <f>J41+M41+P41+S41+V41+Y41+AB41+AE41+AH41+AK41+AN41+AQ41</f>
        <v>0</v>
      </c>
      <c r="H41" s="107">
        <f>G41/F41*100</f>
        <v>0</v>
      </c>
      <c r="I41" s="102">
        <v>0</v>
      </c>
      <c r="J41" s="110">
        <v>0</v>
      </c>
      <c r="K41" s="107">
        <v>0</v>
      </c>
      <c r="L41" s="102">
        <f>L42+L43+L44+L45</f>
        <v>0</v>
      </c>
      <c r="M41" s="110">
        <v>0</v>
      </c>
      <c r="N41" s="107">
        <v>0</v>
      </c>
      <c r="O41" s="102">
        <v>10.5</v>
      </c>
      <c r="P41" s="110">
        <v>0</v>
      </c>
      <c r="Q41" s="107">
        <v>0</v>
      </c>
      <c r="R41" s="102">
        <f>R44</f>
        <v>0</v>
      </c>
      <c r="S41" s="109">
        <f>S44</f>
        <v>0</v>
      </c>
      <c r="T41" s="107">
        <v>0</v>
      </c>
      <c r="U41" s="102">
        <f>U44</f>
        <v>1051.6000000000001</v>
      </c>
      <c r="V41" s="103">
        <f>V44</f>
        <v>0</v>
      </c>
      <c r="W41" s="105">
        <v>0</v>
      </c>
      <c r="X41" s="104">
        <f>X44</f>
        <v>7275.9</v>
      </c>
      <c r="Y41" s="103">
        <f>Y44</f>
        <v>0</v>
      </c>
      <c r="Z41" s="105">
        <v>0</v>
      </c>
      <c r="AA41" s="104">
        <f>AA42+AA43+AA44+AA45</f>
        <v>12890</v>
      </c>
      <c r="AB41" s="106">
        <f>AB42+AB43+AB44+AB45</f>
        <v>0</v>
      </c>
      <c r="AC41" s="105">
        <v>0</v>
      </c>
      <c r="AD41" s="104">
        <f>AD44+AD42+AD43</f>
        <v>30796.699999999997</v>
      </c>
      <c r="AE41" s="103">
        <v>0</v>
      </c>
      <c r="AF41" s="105">
        <v>0</v>
      </c>
      <c r="AG41" s="104">
        <f>AG42+AG43+AG44</f>
        <v>24194.9</v>
      </c>
      <c r="AH41" s="106">
        <f>AH42+AH43+AH44</f>
        <v>0</v>
      </c>
      <c r="AI41" s="105">
        <f>AH41/AG41*100</f>
        <v>0</v>
      </c>
      <c r="AJ41" s="104">
        <f>AJ42+AJ43+AJ44</f>
        <v>0</v>
      </c>
      <c r="AK41" s="103">
        <f>AK42+AK43+AK44+AK45</f>
        <v>0</v>
      </c>
      <c r="AL41" s="105" t="e">
        <f>AK41/AJ41*100</f>
        <v>#DIV/0!</v>
      </c>
      <c r="AM41" s="104">
        <f>AM42+AM43+AM44+AM45</f>
        <v>0</v>
      </c>
      <c r="AN41" s="103">
        <f>AN44</f>
        <v>0</v>
      </c>
      <c r="AO41" s="105">
        <v>0</v>
      </c>
      <c r="AP41" s="104">
        <f>AP44+AP45</f>
        <v>0</v>
      </c>
      <c r="AQ41" s="103">
        <f>AQ43+AQ44+AQ45</f>
        <v>0</v>
      </c>
      <c r="AR41" s="105" t="e">
        <f>AQ41/AP41*100</f>
        <v>#DIV/0!</v>
      </c>
      <c r="AS41" s="97"/>
      <c r="AT41" s="94"/>
    </row>
    <row r="42" spans="1:46" ht="12.75" customHeight="1">
      <c r="A42" s="174"/>
      <c r="B42" s="197"/>
      <c r="C42" s="174"/>
      <c r="D42" s="93"/>
      <c r="E42" s="20" t="s">
        <v>31</v>
      </c>
      <c r="F42" s="108">
        <f>I42+L42+O42+R42+U42+X42+AA42+AD42+AG42+AJ42+AM42+AP42</f>
        <v>6126.1</v>
      </c>
      <c r="G42" s="116">
        <f aca="true" t="shared" si="12" ref="G42:AR42">G36</f>
        <v>0</v>
      </c>
      <c r="H42" s="117">
        <f t="shared" si="12"/>
        <v>0</v>
      </c>
      <c r="I42" s="102">
        <f t="shared" si="12"/>
        <v>0</v>
      </c>
      <c r="J42" s="109">
        <f t="shared" si="12"/>
        <v>0</v>
      </c>
      <c r="K42" s="107">
        <f t="shared" si="12"/>
        <v>0</v>
      </c>
      <c r="L42" s="102">
        <f t="shared" si="12"/>
        <v>0</v>
      </c>
      <c r="M42" s="109">
        <f t="shared" si="12"/>
        <v>0</v>
      </c>
      <c r="N42" s="107">
        <f t="shared" si="12"/>
        <v>0</v>
      </c>
      <c r="O42" s="102">
        <f t="shared" si="12"/>
        <v>0</v>
      </c>
      <c r="P42" s="109">
        <f t="shared" si="12"/>
        <v>0</v>
      </c>
      <c r="Q42" s="107">
        <f t="shared" si="12"/>
        <v>0</v>
      </c>
      <c r="R42" s="102">
        <f t="shared" si="12"/>
        <v>0</v>
      </c>
      <c r="S42" s="109">
        <f t="shared" si="12"/>
        <v>0</v>
      </c>
      <c r="T42" s="107">
        <f t="shared" si="12"/>
        <v>0</v>
      </c>
      <c r="U42" s="102">
        <f t="shared" si="12"/>
        <v>0</v>
      </c>
      <c r="V42" s="109">
        <f t="shared" si="12"/>
        <v>0</v>
      </c>
      <c r="W42" s="107">
        <f t="shared" si="12"/>
        <v>0</v>
      </c>
      <c r="X42" s="102">
        <f t="shared" si="12"/>
        <v>0</v>
      </c>
      <c r="Y42" s="109">
        <f t="shared" si="12"/>
        <v>0</v>
      </c>
      <c r="Z42" s="107">
        <f t="shared" si="12"/>
        <v>0</v>
      </c>
      <c r="AA42" s="102">
        <f t="shared" si="12"/>
        <v>0</v>
      </c>
      <c r="AB42" s="109">
        <f t="shared" si="12"/>
        <v>0</v>
      </c>
      <c r="AC42" s="107" t="e">
        <f t="shared" si="12"/>
        <v>#DIV/0!</v>
      </c>
      <c r="AD42" s="102">
        <f>AD61</f>
        <v>3063</v>
      </c>
      <c r="AE42" s="109">
        <f t="shared" si="12"/>
        <v>0</v>
      </c>
      <c r="AF42" s="107">
        <f t="shared" si="12"/>
        <v>0</v>
      </c>
      <c r="AG42" s="102">
        <f>AG61</f>
        <v>3063.1</v>
      </c>
      <c r="AH42" s="109">
        <f t="shared" si="12"/>
        <v>0</v>
      </c>
      <c r="AI42" s="107">
        <f t="shared" si="12"/>
        <v>0</v>
      </c>
      <c r="AJ42" s="102">
        <f t="shared" si="12"/>
        <v>0</v>
      </c>
      <c r="AK42" s="109">
        <f t="shared" si="12"/>
        <v>0</v>
      </c>
      <c r="AL42" s="107">
        <f t="shared" si="12"/>
        <v>0</v>
      </c>
      <c r="AM42" s="102">
        <f t="shared" si="12"/>
        <v>0</v>
      </c>
      <c r="AN42" s="109">
        <f t="shared" si="12"/>
        <v>0</v>
      </c>
      <c r="AO42" s="107">
        <f t="shared" si="12"/>
        <v>0</v>
      </c>
      <c r="AP42" s="102">
        <f t="shared" si="12"/>
        <v>0</v>
      </c>
      <c r="AQ42" s="109">
        <f t="shared" si="12"/>
        <v>0</v>
      </c>
      <c r="AR42" s="107">
        <f t="shared" si="12"/>
        <v>0</v>
      </c>
      <c r="AS42" s="77"/>
      <c r="AT42" s="100"/>
    </row>
    <row r="43" spans="1:46" ht="12" customHeight="1">
      <c r="A43" s="174"/>
      <c r="B43" s="197"/>
      <c r="C43" s="174"/>
      <c r="D43" s="93"/>
      <c r="E43" s="20" t="s">
        <v>35</v>
      </c>
      <c r="F43" s="108">
        <f>I43+L43+O43+R43+U43+X43+AA43+AD43+AG43+AJ43+AM43+AP43</f>
        <v>9581.8</v>
      </c>
      <c r="G43" s="109">
        <f>J43+M43+P43+S43+V43+Y43+AB43+AE43+AH43+AK43+AN43+AQ43</f>
        <v>0</v>
      </c>
      <c r="H43" s="107">
        <f aca="true" t="shared" si="13" ref="H43:AR43">H37</f>
        <v>0</v>
      </c>
      <c r="I43" s="102">
        <f t="shared" si="13"/>
        <v>0</v>
      </c>
      <c r="J43" s="109">
        <f t="shared" si="13"/>
        <v>0</v>
      </c>
      <c r="K43" s="107">
        <f t="shared" si="13"/>
        <v>0</v>
      </c>
      <c r="L43" s="102">
        <f t="shared" si="13"/>
        <v>0</v>
      </c>
      <c r="M43" s="109">
        <f t="shared" si="13"/>
        <v>0</v>
      </c>
      <c r="N43" s="107">
        <f t="shared" si="13"/>
        <v>0</v>
      </c>
      <c r="O43" s="102">
        <f t="shared" si="13"/>
        <v>0</v>
      </c>
      <c r="P43" s="109">
        <f t="shared" si="13"/>
        <v>0</v>
      </c>
      <c r="Q43" s="107">
        <f t="shared" si="13"/>
        <v>0</v>
      </c>
      <c r="R43" s="102">
        <f t="shared" si="13"/>
        <v>0</v>
      </c>
      <c r="S43" s="109">
        <f t="shared" si="13"/>
        <v>0</v>
      </c>
      <c r="T43" s="107">
        <f t="shared" si="13"/>
        <v>0</v>
      </c>
      <c r="U43" s="102">
        <f t="shared" si="13"/>
        <v>0</v>
      </c>
      <c r="V43" s="109">
        <f t="shared" si="13"/>
        <v>0</v>
      </c>
      <c r="W43" s="107">
        <f t="shared" si="13"/>
        <v>0</v>
      </c>
      <c r="X43" s="102">
        <f t="shared" si="13"/>
        <v>0</v>
      </c>
      <c r="Y43" s="109">
        <f t="shared" si="13"/>
        <v>0</v>
      </c>
      <c r="Z43" s="107">
        <f t="shared" si="13"/>
        <v>0</v>
      </c>
      <c r="AA43" s="102">
        <f t="shared" si="13"/>
        <v>0</v>
      </c>
      <c r="AB43" s="109">
        <f t="shared" si="13"/>
        <v>0</v>
      </c>
      <c r="AC43" s="107" t="e">
        <f t="shared" si="13"/>
        <v>#DIV/0!</v>
      </c>
      <c r="AD43" s="102">
        <f>AD62+AD56+AD68</f>
        <v>4790.9</v>
      </c>
      <c r="AE43" s="109">
        <f t="shared" si="13"/>
        <v>0</v>
      </c>
      <c r="AF43" s="107">
        <f t="shared" si="13"/>
        <v>0</v>
      </c>
      <c r="AG43" s="102">
        <f>AG37</f>
        <v>4790.9</v>
      </c>
      <c r="AH43" s="109">
        <f t="shared" si="13"/>
        <v>0</v>
      </c>
      <c r="AI43" s="107">
        <v>0</v>
      </c>
      <c r="AJ43" s="102">
        <f>AJ62</f>
        <v>0</v>
      </c>
      <c r="AK43" s="109">
        <v>0</v>
      </c>
      <c r="AL43" s="107">
        <f t="shared" si="13"/>
        <v>0</v>
      </c>
      <c r="AM43" s="102">
        <f t="shared" si="13"/>
        <v>0</v>
      </c>
      <c r="AN43" s="109">
        <f t="shared" si="13"/>
        <v>0</v>
      </c>
      <c r="AO43" s="107">
        <f t="shared" si="13"/>
        <v>0</v>
      </c>
      <c r="AP43" s="102">
        <f t="shared" si="13"/>
        <v>0</v>
      </c>
      <c r="AQ43" s="109">
        <v>0</v>
      </c>
      <c r="AR43" s="107">
        <f t="shared" si="13"/>
        <v>0</v>
      </c>
      <c r="AS43" s="98"/>
      <c r="AT43" s="95"/>
    </row>
    <row r="44" spans="1:46" ht="12" customHeight="1">
      <c r="A44" s="174"/>
      <c r="B44" s="197"/>
      <c r="C44" s="174"/>
      <c r="D44" s="93"/>
      <c r="E44" s="21" t="s">
        <v>57</v>
      </c>
      <c r="F44" s="108">
        <f>I44+L44+O44+R44+U44+X44+AA44+AD44+AG44+AJ44+AM44+AP44</f>
        <v>60511.700000000004</v>
      </c>
      <c r="G44" s="109">
        <f>J44+M44+P44+S44+V44+Y44+AB44+AE44+AH44+AK44+AN44+AQ44</f>
        <v>0</v>
      </c>
      <c r="H44" s="107">
        <f>G44/F44*100</f>
        <v>0</v>
      </c>
      <c r="I44" s="102">
        <v>0</v>
      </c>
      <c r="J44" s="109">
        <v>0</v>
      </c>
      <c r="K44" s="107">
        <v>0</v>
      </c>
      <c r="L44" s="102">
        <v>0</v>
      </c>
      <c r="M44" s="109">
        <v>0</v>
      </c>
      <c r="N44" s="107">
        <v>0</v>
      </c>
      <c r="O44" s="102">
        <v>10.5</v>
      </c>
      <c r="P44" s="109">
        <v>0</v>
      </c>
      <c r="Q44" s="107">
        <v>0</v>
      </c>
      <c r="R44" s="102">
        <v>0</v>
      </c>
      <c r="S44" s="109">
        <v>0</v>
      </c>
      <c r="T44" s="107">
        <v>0</v>
      </c>
      <c r="U44" s="102">
        <f>U63</f>
        <v>1051.6000000000001</v>
      </c>
      <c r="V44" s="106">
        <v>0</v>
      </c>
      <c r="W44" s="105">
        <v>0</v>
      </c>
      <c r="X44" s="104">
        <v>7275.9</v>
      </c>
      <c r="Y44" s="106">
        <v>0</v>
      </c>
      <c r="Z44" s="105">
        <v>0</v>
      </c>
      <c r="AA44" s="104">
        <v>12890</v>
      </c>
      <c r="AB44" s="106">
        <v>0</v>
      </c>
      <c r="AC44" s="105">
        <v>0</v>
      </c>
      <c r="AD44" s="104">
        <f>AD63</f>
        <v>22942.8</v>
      </c>
      <c r="AE44" s="106">
        <v>0</v>
      </c>
      <c r="AF44" s="105">
        <v>0</v>
      </c>
      <c r="AG44" s="104">
        <f>AG63</f>
        <v>16340.9</v>
      </c>
      <c r="AH44" s="106">
        <v>0</v>
      </c>
      <c r="AI44" s="105">
        <v>0</v>
      </c>
      <c r="AJ44" s="104">
        <v>0</v>
      </c>
      <c r="AK44" s="106">
        <v>0</v>
      </c>
      <c r="AL44" s="105">
        <v>0</v>
      </c>
      <c r="AM44" s="104">
        <v>0</v>
      </c>
      <c r="AN44" s="106">
        <v>0</v>
      </c>
      <c r="AO44" s="105">
        <v>0</v>
      </c>
      <c r="AP44" s="104">
        <v>0</v>
      </c>
      <c r="AQ44" s="106">
        <v>0</v>
      </c>
      <c r="AR44" s="105">
        <v>0</v>
      </c>
      <c r="AS44" s="77"/>
      <c r="AT44" s="100"/>
    </row>
    <row r="45" spans="1:46" ht="31.5" customHeight="1">
      <c r="A45" s="174"/>
      <c r="B45" s="197"/>
      <c r="C45" s="174"/>
      <c r="D45" s="93"/>
      <c r="E45" s="20" t="s">
        <v>32</v>
      </c>
      <c r="F45" s="108">
        <f>F39</f>
        <v>0</v>
      </c>
      <c r="G45" s="109">
        <f aca="true" t="shared" si="14" ref="G45:AR45">G39</f>
        <v>0</v>
      </c>
      <c r="H45" s="107">
        <f t="shared" si="14"/>
        <v>0</v>
      </c>
      <c r="I45" s="102">
        <f t="shared" si="14"/>
        <v>0</v>
      </c>
      <c r="J45" s="109">
        <f t="shared" si="14"/>
        <v>0</v>
      </c>
      <c r="K45" s="107">
        <f t="shared" si="14"/>
        <v>0</v>
      </c>
      <c r="L45" s="102">
        <f t="shared" si="14"/>
        <v>0</v>
      </c>
      <c r="M45" s="109">
        <f t="shared" si="14"/>
        <v>0</v>
      </c>
      <c r="N45" s="107">
        <f t="shared" si="14"/>
        <v>0</v>
      </c>
      <c r="O45" s="102">
        <f t="shared" si="14"/>
        <v>0</v>
      </c>
      <c r="P45" s="109">
        <f t="shared" si="14"/>
        <v>0</v>
      </c>
      <c r="Q45" s="107">
        <f t="shared" si="14"/>
        <v>0</v>
      </c>
      <c r="R45" s="102">
        <f t="shared" si="14"/>
        <v>0</v>
      </c>
      <c r="S45" s="109">
        <f t="shared" si="14"/>
        <v>0</v>
      </c>
      <c r="T45" s="107">
        <f t="shared" si="14"/>
        <v>0</v>
      </c>
      <c r="U45" s="102">
        <f t="shared" si="14"/>
        <v>0</v>
      </c>
      <c r="V45" s="109">
        <f t="shared" si="14"/>
        <v>0</v>
      </c>
      <c r="W45" s="107">
        <f t="shared" si="14"/>
        <v>0</v>
      </c>
      <c r="X45" s="102">
        <f t="shared" si="14"/>
        <v>0</v>
      </c>
      <c r="Y45" s="109">
        <f t="shared" si="14"/>
        <v>0</v>
      </c>
      <c r="Z45" s="107">
        <f t="shared" si="14"/>
        <v>0</v>
      </c>
      <c r="AA45" s="102">
        <f t="shared" si="14"/>
        <v>0</v>
      </c>
      <c r="AB45" s="109">
        <f t="shared" si="14"/>
        <v>0</v>
      </c>
      <c r="AC45" s="107">
        <f t="shared" si="14"/>
        <v>0</v>
      </c>
      <c r="AD45" s="102">
        <f t="shared" si="14"/>
        <v>0</v>
      </c>
      <c r="AE45" s="109">
        <f t="shared" si="14"/>
        <v>0</v>
      </c>
      <c r="AF45" s="107">
        <f t="shared" si="14"/>
        <v>0</v>
      </c>
      <c r="AG45" s="102">
        <f t="shared" si="14"/>
        <v>0</v>
      </c>
      <c r="AH45" s="109">
        <f t="shared" si="14"/>
        <v>0</v>
      </c>
      <c r="AI45" s="107">
        <f t="shared" si="14"/>
        <v>0</v>
      </c>
      <c r="AJ45" s="102">
        <f t="shared" si="14"/>
        <v>0</v>
      </c>
      <c r="AK45" s="109">
        <f t="shared" si="14"/>
        <v>0</v>
      </c>
      <c r="AL45" s="107">
        <f t="shared" si="14"/>
        <v>0</v>
      </c>
      <c r="AM45" s="102">
        <f t="shared" si="14"/>
        <v>0</v>
      </c>
      <c r="AN45" s="109">
        <f t="shared" si="14"/>
        <v>0</v>
      </c>
      <c r="AO45" s="107">
        <f t="shared" si="14"/>
        <v>0</v>
      </c>
      <c r="AP45" s="102">
        <f t="shared" si="14"/>
        <v>0</v>
      </c>
      <c r="AQ45" s="109">
        <f t="shared" si="14"/>
        <v>0</v>
      </c>
      <c r="AR45" s="107">
        <f t="shared" si="14"/>
        <v>0</v>
      </c>
      <c r="AS45" s="98"/>
      <c r="AT45" s="95"/>
    </row>
    <row r="46" spans="1:46" ht="43.5" customHeight="1" hidden="1">
      <c r="A46" s="175"/>
      <c r="B46" s="198"/>
      <c r="C46" s="175"/>
      <c r="D46" s="93"/>
      <c r="E46" s="22" t="s">
        <v>38</v>
      </c>
      <c r="F46" s="108"/>
      <c r="G46" s="109"/>
      <c r="H46" s="107"/>
      <c r="I46" s="102"/>
      <c r="J46" s="109"/>
      <c r="K46" s="107"/>
      <c r="L46" s="102"/>
      <c r="M46" s="109"/>
      <c r="N46" s="107"/>
      <c r="O46" s="102"/>
      <c r="P46" s="109"/>
      <c r="Q46" s="107"/>
      <c r="R46" s="102"/>
      <c r="S46" s="109"/>
      <c r="T46" s="107"/>
      <c r="U46" s="102"/>
      <c r="V46" s="106"/>
      <c r="W46" s="105"/>
      <c r="X46" s="104"/>
      <c r="Y46" s="106"/>
      <c r="Z46" s="105"/>
      <c r="AA46" s="104"/>
      <c r="AB46" s="106"/>
      <c r="AC46" s="105"/>
      <c r="AD46" s="104"/>
      <c r="AE46" s="106"/>
      <c r="AF46" s="105"/>
      <c r="AG46" s="104"/>
      <c r="AH46" s="106"/>
      <c r="AI46" s="105"/>
      <c r="AJ46" s="104"/>
      <c r="AK46" s="106"/>
      <c r="AL46" s="105"/>
      <c r="AM46" s="104"/>
      <c r="AN46" s="106"/>
      <c r="AO46" s="105"/>
      <c r="AP46" s="104"/>
      <c r="AQ46" s="106"/>
      <c r="AR46" s="105"/>
      <c r="AS46" s="77"/>
      <c r="AT46" s="100"/>
    </row>
    <row r="47" spans="1:46" ht="12" customHeight="1">
      <c r="A47" s="173"/>
      <c r="B47" s="176" t="s">
        <v>52</v>
      </c>
      <c r="C47" s="173"/>
      <c r="D47" s="93"/>
      <c r="E47" s="29" t="s">
        <v>34</v>
      </c>
      <c r="F47" s="108">
        <f>I47+L47+O47+R47+U47+X47+AA47+AD47+AG47+AJ47+AM47+AP47</f>
        <v>8793.099999999999</v>
      </c>
      <c r="G47" s="109">
        <f>J47+M47+P47+S47+V47+Y47+AB47+AE47+AH47+AK47+AN47+AQ47</f>
        <v>400</v>
      </c>
      <c r="H47" s="107">
        <f>G47/F47*100</f>
        <v>4.5490213917730955</v>
      </c>
      <c r="I47" s="102">
        <f>I49+I50+I51</f>
        <v>0</v>
      </c>
      <c r="J47" s="109">
        <f>J49+J50+J51</f>
        <v>0</v>
      </c>
      <c r="K47" s="107">
        <f>K49+K50+K51</f>
        <v>0</v>
      </c>
      <c r="L47" s="102">
        <f>L50</f>
        <v>55</v>
      </c>
      <c r="M47" s="109">
        <f>M50</f>
        <v>52.2</v>
      </c>
      <c r="N47" s="107">
        <f>M47/L47*100</f>
        <v>94.9090909090909</v>
      </c>
      <c r="O47" s="102">
        <f>O50</f>
        <v>345</v>
      </c>
      <c r="P47" s="109">
        <f>P50</f>
        <v>347.8</v>
      </c>
      <c r="Q47" s="107">
        <v>0</v>
      </c>
      <c r="R47" s="102">
        <f>R49+R50+R51</f>
        <v>421.9</v>
      </c>
      <c r="S47" s="109">
        <f>S50</f>
        <v>0</v>
      </c>
      <c r="T47" s="107">
        <f>T49+T50+T51</f>
        <v>0</v>
      </c>
      <c r="U47" s="102">
        <f>U49+U50+U51</f>
        <v>3502.0999999999995</v>
      </c>
      <c r="V47" s="106">
        <f>V48+V49+V50</f>
        <v>0</v>
      </c>
      <c r="W47" s="105">
        <f>W48+W49+W50+W51</f>
        <v>0</v>
      </c>
      <c r="X47" s="104">
        <f>X48+X49+X50+X51</f>
        <v>1560</v>
      </c>
      <c r="Y47" s="106">
        <f>Y48+Y49+Y50+Y51</f>
        <v>0</v>
      </c>
      <c r="Z47" s="105">
        <f>Y47/X47*100</f>
        <v>0</v>
      </c>
      <c r="AA47" s="104">
        <f aca="true" t="shared" si="15" ref="AA47:AH47">AA48+AA49+AA50+AA51</f>
        <v>195.60000000000036</v>
      </c>
      <c r="AB47" s="106">
        <f t="shared" si="15"/>
        <v>0</v>
      </c>
      <c r="AC47" s="105">
        <f t="shared" si="15"/>
        <v>0</v>
      </c>
      <c r="AD47" s="104">
        <f t="shared" si="15"/>
        <v>0</v>
      </c>
      <c r="AE47" s="106">
        <f t="shared" si="15"/>
        <v>0</v>
      </c>
      <c r="AF47" s="105">
        <f t="shared" si="15"/>
        <v>0</v>
      </c>
      <c r="AG47" s="104">
        <f t="shared" si="15"/>
        <v>0</v>
      </c>
      <c r="AH47" s="106">
        <f t="shared" si="15"/>
        <v>0</v>
      </c>
      <c r="AI47" s="105">
        <v>0</v>
      </c>
      <c r="AJ47" s="104">
        <f>AJ48+AJ49+AJ50+AJ51</f>
        <v>0</v>
      </c>
      <c r="AK47" s="106">
        <f>AK48+AK49+AK50+AK51</f>
        <v>0</v>
      </c>
      <c r="AL47" s="105">
        <v>0</v>
      </c>
      <c r="AM47" s="104">
        <f>AM48+AM49+AM50+AM51</f>
        <v>0</v>
      </c>
      <c r="AN47" s="106">
        <f>AN48+AN49+AN50+AN51</f>
        <v>0</v>
      </c>
      <c r="AO47" s="105">
        <v>0</v>
      </c>
      <c r="AP47" s="104">
        <f>AP48+AP49+AP50</f>
        <v>2713.5</v>
      </c>
      <c r="AQ47" s="106">
        <f>AQ48+AQ49+AQ50+AQ51</f>
        <v>0</v>
      </c>
      <c r="AR47" s="105">
        <f>AQ47/AP47*100</f>
        <v>0</v>
      </c>
      <c r="AS47" s="98"/>
      <c r="AT47" s="95"/>
    </row>
    <row r="48" spans="1:46" ht="10.5" customHeight="1">
      <c r="A48" s="174"/>
      <c r="B48" s="177"/>
      <c r="C48" s="174"/>
      <c r="D48" s="93"/>
      <c r="E48" s="20" t="s">
        <v>31</v>
      </c>
      <c r="F48" s="108">
        <f>F55</f>
        <v>0</v>
      </c>
      <c r="G48" s="109">
        <f aca="true" t="shared" si="16" ref="G48:AR48">G55</f>
        <v>0</v>
      </c>
      <c r="H48" s="107">
        <f t="shared" si="16"/>
        <v>0</v>
      </c>
      <c r="I48" s="102">
        <f t="shared" si="16"/>
        <v>0</v>
      </c>
      <c r="J48" s="109">
        <f t="shared" si="16"/>
        <v>0</v>
      </c>
      <c r="K48" s="107">
        <f t="shared" si="16"/>
        <v>0</v>
      </c>
      <c r="L48" s="102">
        <f t="shared" si="16"/>
        <v>0</v>
      </c>
      <c r="M48" s="109">
        <f t="shared" si="16"/>
        <v>0</v>
      </c>
      <c r="N48" s="107">
        <f t="shared" si="16"/>
        <v>0</v>
      </c>
      <c r="O48" s="102">
        <f t="shared" si="16"/>
        <v>0</v>
      </c>
      <c r="P48" s="109">
        <f t="shared" si="16"/>
        <v>0</v>
      </c>
      <c r="Q48" s="107">
        <f t="shared" si="16"/>
        <v>0</v>
      </c>
      <c r="R48" s="102">
        <f t="shared" si="16"/>
        <v>0</v>
      </c>
      <c r="S48" s="109">
        <f t="shared" si="16"/>
        <v>0</v>
      </c>
      <c r="T48" s="107">
        <f t="shared" si="16"/>
        <v>0</v>
      </c>
      <c r="U48" s="102">
        <f t="shared" si="16"/>
        <v>0</v>
      </c>
      <c r="V48" s="109">
        <f t="shared" si="16"/>
        <v>0</v>
      </c>
      <c r="W48" s="107">
        <f t="shared" si="16"/>
        <v>0</v>
      </c>
      <c r="X48" s="102">
        <f t="shared" si="16"/>
        <v>0</v>
      </c>
      <c r="Y48" s="109">
        <f t="shared" si="16"/>
        <v>0</v>
      </c>
      <c r="Z48" s="107">
        <f t="shared" si="16"/>
        <v>0</v>
      </c>
      <c r="AA48" s="102">
        <f t="shared" si="16"/>
        <v>0</v>
      </c>
      <c r="AB48" s="109">
        <f t="shared" si="16"/>
        <v>0</v>
      </c>
      <c r="AC48" s="107">
        <f t="shared" si="16"/>
        <v>0</v>
      </c>
      <c r="AD48" s="102">
        <f t="shared" si="16"/>
        <v>0</v>
      </c>
      <c r="AE48" s="109">
        <f t="shared" si="16"/>
        <v>0</v>
      </c>
      <c r="AF48" s="107">
        <f t="shared" si="16"/>
        <v>0</v>
      </c>
      <c r="AG48" s="102">
        <f t="shared" si="16"/>
        <v>0</v>
      </c>
      <c r="AH48" s="109">
        <f t="shared" si="16"/>
        <v>0</v>
      </c>
      <c r="AI48" s="107">
        <f t="shared" si="16"/>
        <v>0</v>
      </c>
      <c r="AJ48" s="102">
        <f t="shared" si="16"/>
        <v>0</v>
      </c>
      <c r="AK48" s="109">
        <f t="shared" si="16"/>
        <v>0</v>
      </c>
      <c r="AL48" s="107">
        <f t="shared" si="16"/>
        <v>0</v>
      </c>
      <c r="AM48" s="102">
        <f t="shared" si="16"/>
        <v>0</v>
      </c>
      <c r="AN48" s="109">
        <f t="shared" si="16"/>
        <v>0</v>
      </c>
      <c r="AO48" s="107">
        <f t="shared" si="16"/>
        <v>0</v>
      </c>
      <c r="AP48" s="102">
        <f t="shared" si="16"/>
        <v>0</v>
      </c>
      <c r="AQ48" s="109">
        <f t="shared" si="16"/>
        <v>0</v>
      </c>
      <c r="AR48" s="107">
        <f t="shared" si="16"/>
        <v>0</v>
      </c>
      <c r="AS48" s="77"/>
      <c r="AT48" s="100"/>
    </row>
    <row r="49" spans="1:46" ht="11.25" customHeight="1">
      <c r="A49" s="174"/>
      <c r="B49" s="177"/>
      <c r="C49" s="174"/>
      <c r="D49" s="93"/>
      <c r="E49" s="20" t="s">
        <v>35</v>
      </c>
      <c r="F49" s="108">
        <f>I49+L49+O49+R49+U49+X49+AA49+AD49+AG49+AJ49+AM49+AP49</f>
        <v>0</v>
      </c>
      <c r="G49" s="109">
        <f>J49+M49+P49+S49+V49+Y49+AB49+AE49+AH49+AK49+AN49+AQ49</f>
        <v>0</v>
      </c>
      <c r="H49" s="107">
        <v>0</v>
      </c>
      <c r="I49" s="102">
        <v>0</v>
      </c>
      <c r="J49" s="109">
        <v>0</v>
      </c>
      <c r="K49" s="107">
        <v>0</v>
      </c>
      <c r="L49" s="102">
        <v>0</v>
      </c>
      <c r="M49" s="109">
        <v>0</v>
      </c>
      <c r="N49" s="107">
        <v>0</v>
      </c>
      <c r="O49" s="102">
        <v>0</v>
      </c>
      <c r="P49" s="109">
        <v>0</v>
      </c>
      <c r="Q49" s="107">
        <v>0</v>
      </c>
      <c r="R49" s="102">
        <v>0</v>
      </c>
      <c r="S49" s="109">
        <v>0</v>
      </c>
      <c r="T49" s="107">
        <v>0</v>
      </c>
      <c r="U49" s="102">
        <v>0</v>
      </c>
      <c r="V49" s="106">
        <v>0</v>
      </c>
      <c r="W49" s="105">
        <v>0</v>
      </c>
      <c r="X49" s="104">
        <v>0</v>
      </c>
      <c r="Y49" s="106">
        <v>0</v>
      </c>
      <c r="Z49" s="105">
        <v>0</v>
      </c>
      <c r="AA49" s="104">
        <f>AA37-AA43</f>
        <v>0</v>
      </c>
      <c r="AB49" s="106">
        <v>0</v>
      </c>
      <c r="AC49" s="105">
        <v>0</v>
      </c>
      <c r="AD49" s="104">
        <v>0</v>
      </c>
      <c r="AE49" s="106">
        <v>0</v>
      </c>
      <c r="AF49" s="105">
        <v>0</v>
      </c>
      <c r="AG49" s="104">
        <v>0</v>
      </c>
      <c r="AH49" s="106">
        <f>AH37-AH43</f>
        <v>0</v>
      </c>
      <c r="AI49" s="105">
        <v>0</v>
      </c>
      <c r="AJ49" s="104">
        <v>0</v>
      </c>
      <c r="AK49" s="106">
        <f>AK37-AK43</f>
        <v>0</v>
      </c>
      <c r="AL49" s="105">
        <v>0</v>
      </c>
      <c r="AM49" s="104">
        <v>0</v>
      </c>
      <c r="AN49" s="106">
        <v>0</v>
      </c>
      <c r="AO49" s="105">
        <v>0</v>
      </c>
      <c r="AP49" s="104">
        <v>0</v>
      </c>
      <c r="AQ49" s="106">
        <f>AQ37-AQ43</f>
        <v>0</v>
      </c>
      <c r="AR49" s="105">
        <v>0</v>
      </c>
      <c r="AS49" s="98"/>
      <c r="AT49" s="95"/>
    </row>
    <row r="50" spans="1:46" ht="12" customHeight="1">
      <c r="A50" s="174"/>
      <c r="B50" s="177"/>
      <c r="C50" s="174"/>
      <c r="D50" s="93"/>
      <c r="E50" s="21" t="s">
        <v>57</v>
      </c>
      <c r="F50" s="108">
        <f>I50+L50+O50+R50+U50+X50+AA50+AD50+AG50+AJ50+AM50+AP50</f>
        <v>8793.099999999999</v>
      </c>
      <c r="G50" s="109">
        <f>J50+M50+P50+S50+V50+Y50+AB50+AE50+AH50+AK50+AN50+AQ50</f>
        <v>400</v>
      </c>
      <c r="H50" s="107">
        <f>G50/F50*100</f>
        <v>4.5490213917730955</v>
      </c>
      <c r="I50" s="102">
        <f>I38-I44</f>
        <v>0</v>
      </c>
      <c r="J50" s="109">
        <v>0</v>
      </c>
      <c r="K50" s="107">
        <v>0</v>
      </c>
      <c r="L50" s="102">
        <v>55</v>
      </c>
      <c r="M50" s="109">
        <f>M38-M44</f>
        <v>52.2</v>
      </c>
      <c r="N50" s="107">
        <v>94.9</v>
      </c>
      <c r="O50" s="102">
        <v>345</v>
      </c>
      <c r="P50" s="109">
        <v>347.8</v>
      </c>
      <c r="Q50" s="107">
        <f>P50/O50*100</f>
        <v>100.81159420289856</v>
      </c>
      <c r="R50" s="102">
        <v>421.9</v>
      </c>
      <c r="S50" s="109">
        <f>S38-S44</f>
        <v>0</v>
      </c>
      <c r="T50" s="107">
        <v>0</v>
      </c>
      <c r="U50" s="102">
        <f>U38-U44</f>
        <v>3502.0999999999995</v>
      </c>
      <c r="V50" s="106">
        <f>V38-V44</f>
        <v>0</v>
      </c>
      <c r="W50" s="105">
        <v>0</v>
      </c>
      <c r="X50" s="104">
        <f>X38-X44</f>
        <v>1560</v>
      </c>
      <c r="Y50" s="106">
        <f>Y38-Y44</f>
        <v>0</v>
      </c>
      <c r="Z50" s="105">
        <v>0</v>
      </c>
      <c r="AA50" s="104">
        <f>AA38-AA44</f>
        <v>195.60000000000036</v>
      </c>
      <c r="AB50" s="106">
        <f>AB38-AB44</f>
        <v>0</v>
      </c>
      <c r="AC50" s="105">
        <v>0</v>
      </c>
      <c r="AD50" s="104">
        <v>0</v>
      </c>
      <c r="AE50" s="106">
        <f>AE38-AE44</f>
        <v>0</v>
      </c>
      <c r="AF50" s="105">
        <v>0</v>
      </c>
      <c r="AG50" s="104">
        <v>0</v>
      </c>
      <c r="AH50" s="106">
        <f>AH38-AH44</f>
        <v>0</v>
      </c>
      <c r="AI50" s="105" t="e">
        <f>AH50/AG50*100</f>
        <v>#DIV/0!</v>
      </c>
      <c r="AJ50" s="104">
        <f>AJ38-AJ44</f>
        <v>0</v>
      </c>
      <c r="AK50" s="106">
        <f>AK38-AK44</f>
        <v>0</v>
      </c>
      <c r="AL50" s="105">
        <v>0</v>
      </c>
      <c r="AM50" s="104">
        <f>AM38-AM44</f>
        <v>0</v>
      </c>
      <c r="AN50" s="106">
        <f>AN38-AN44</f>
        <v>0</v>
      </c>
      <c r="AO50" s="105">
        <v>0</v>
      </c>
      <c r="AP50" s="104">
        <v>2713.5</v>
      </c>
      <c r="AQ50" s="106">
        <f>AQ38-AQ44</f>
        <v>0</v>
      </c>
      <c r="AR50" s="105">
        <f>AQ50/AP50*100</f>
        <v>0</v>
      </c>
      <c r="AS50" s="77"/>
      <c r="AT50" s="100"/>
    </row>
    <row r="51" spans="1:46" ht="33" customHeight="1">
      <c r="A51" s="174"/>
      <c r="B51" s="177"/>
      <c r="C51" s="174"/>
      <c r="D51" s="93"/>
      <c r="E51" s="67" t="s">
        <v>32</v>
      </c>
      <c r="F51" s="108">
        <f>F58</f>
        <v>0</v>
      </c>
      <c r="G51" s="109">
        <f aca="true" t="shared" si="17" ref="G51:AR51">G58</f>
        <v>0</v>
      </c>
      <c r="H51" s="107">
        <f t="shared" si="17"/>
        <v>0</v>
      </c>
      <c r="I51" s="102">
        <f t="shared" si="17"/>
        <v>0</v>
      </c>
      <c r="J51" s="109">
        <f t="shared" si="17"/>
        <v>0</v>
      </c>
      <c r="K51" s="107">
        <f t="shared" si="17"/>
        <v>0</v>
      </c>
      <c r="L51" s="102">
        <f t="shared" si="17"/>
        <v>0</v>
      </c>
      <c r="M51" s="109">
        <f t="shared" si="17"/>
        <v>0</v>
      </c>
      <c r="N51" s="107">
        <f t="shared" si="17"/>
        <v>0</v>
      </c>
      <c r="O51" s="102">
        <f t="shared" si="17"/>
        <v>0</v>
      </c>
      <c r="P51" s="109">
        <f t="shared" si="17"/>
        <v>0</v>
      </c>
      <c r="Q51" s="107">
        <f t="shared" si="17"/>
        <v>0</v>
      </c>
      <c r="R51" s="102">
        <f t="shared" si="17"/>
        <v>0</v>
      </c>
      <c r="S51" s="109">
        <f t="shared" si="17"/>
        <v>0</v>
      </c>
      <c r="T51" s="107">
        <f t="shared" si="17"/>
        <v>0</v>
      </c>
      <c r="U51" s="102">
        <f t="shared" si="17"/>
        <v>0</v>
      </c>
      <c r="V51" s="109">
        <f t="shared" si="17"/>
        <v>0</v>
      </c>
      <c r="W51" s="107">
        <f t="shared" si="17"/>
        <v>0</v>
      </c>
      <c r="X51" s="102">
        <f t="shared" si="17"/>
        <v>0</v>
      </c>
      <c r="Y51" s="109">
        <f t="shared" si="17"/>
        <v>0</v>
      </c>
      <c r="Z51" s="107">
        <f t="shared" si="17"/>
        <v>0</v>
      </c>
      <c r="AA51" s="102">
        <f t="shared" si="17"/>
        <v>0</v>
      </c>
      <c r="AB51" s="109">
        <f t="shared" si="17"/>
        <v>0</v>
      </c>
      <c r="AC51" s="107">
        <f t="shared" si="17"/>
        <v>0</v>
      </c>
      <c r="AD51" s="102">
        <f t="shared" si="17"/>
        <v>0</v>
      </c>
      <c r="AE51" s="109">
        <f t="shared" si="17"/>
        <v>0</v>
      </c>
      <c r="AF51" s="107">
        <f t="shared" si="17"/>
        <v>0</v>
      </c>
      <c r="AG51" s="102">
        <f t="shared" si="17"/>
        <v>0</v>
      </c>
      <c r="AH51" s="109">
        <f t="shared" si="17"/>
        <v>0</v>
      </c>
      <c r="AI51" s="107">
        <f t="shared" si="17"/>
        <v>0</v>
      </c>
      <c r="AJ51" s="102">
        <f t="shared" si="17"/>
        <v>0</v>
      </c>
      <c r="AK51" s="109">
        <f t="shared" si="17"/>
        <v>0</v>
      </c>
      <c r="AL51" s="107">
        <f t="shared" si="17"/>
        <v>0</v>
      </c>
      <c r="AM51" s="102">
        <f t="shared" si="17"/>
        <v>0</v>
      </c>
      <c r="AN51" s="109">
        <f t="shared" si="17"/>
        <v>0</v>
      </c>
      <c r="AO51" s="107">
        <f t="shared" si="17"/>
        <v>0</v>
      </c>
      <c r="AP51" s="102">
        <f t="shared" si="17"/>
        <v>0</v>
      </c>
      <c r="AQ51" s="109">
        <f t="shared" si="17"/>
        <v>0</v>
      </c>
      <c r="AR51" s="107">
        <f t="shared" si="17"/>
        <v>0</v>
      </c>
      <c r="AS51" s="98"/>
      <c r="AT51" s="95"/>
    </row>
    <row r="52" spans="1:46" ht="54.75" customHeight="1">
      <c r="A52" s="175"/>
      <c r="B52" s="178"/>
      <c r="C52" s="175"/>
      <c r="D52" s="93"/>
      <c r="E52" s="22" t="s">
        <v>38</v>
      </c>
      <c r="F52" s="108">
        <f>I52+L52+O52+R52+U52+X52+AA52+AD52+AG52+AJ52+AM52+AP52</f>
        <v>5240.3</v>
      </c>
      <c r="G52" s="84">
        <f>J52+M52+P52+S52+V52+Y52+AB52+AE52+AH52+AK52+AN52+AQ52</f>
        <v>128</v>
      </c>
      <c r="H52" s="85">
        <f>G52/F52*100</f>
        <v>2.442608247619411</v>
      </c>
      <c r="I52" s="86"/>
      <c r="J52" s="84"/>
      <c r="K52" s="85"/>
      <c r="L52" s="86"/>
      <c r="M52" s="87"/>
      <c r="N52" s="85"/>
      <c r="O52" s="86">
        <f>O40</f>
        <v>285</v>
      </c>
      <c r="P52" s="87">
        <v>128</v>
      </c>
      <c r="Q52" s="85">
        <f>P52/O52*100</f>
        <v>44.91228070175438</v>
      </c>
      <c r="R52" s="86"/>
      <c r="S52" s="87"/>
      <c r="T52" s="85"/>
      <c r="U52" s="86">
        <f>U40</f>
        <v>4955.3</v>
      </c>
      <c r="V52" s="81"/>
      <c r="W52" s="88"/>
      <c r="X52" s="89">
        <v>0</v>
      </c>
      <c r="Y52" s="81"/>
      <c r="Z52" s="88"/>
      <c r="AA52" s="89">
        <v>0</v>
      </c>
      <c r="AB52" s="81"/>
      <c r="AC52" s="88"/>
      <c r="AD52" s="89">
        <v>0</v>
      </c>
      <c r="AE52" s="81"/>
      <c r="AF52" s="88"/>
      <c r="AG52" s="104">
        <v>0</v>
      </c>
      <c r="AH52" s="81"/>
      <c r="AI52" s="88"/>
      <c r="AJ52" s="89"/>
      <c r="AK52" s="81"/>
      <c r="AL52" s="88"/>
      <c r="AM52" s="89"/>
      <c r="AN52" s="81"/>
      <c r="AO52" s="88"/>
      <c r="AP52" s="89"/>
      <c r="AQ52" s="81"/>
      <c r="AR52" s="88"/>
      <c r="AS52" s="77"/>
      <c r="AT52" s="100"/>
    </row>
    <row r="53" spans="1:46" ht="16.5" customHeight="1">
      <c r="A53" s="93"/>
      <c r="B53" s="101" t="s">
        <v>50</v>
      </c>
      <c r="C53" s="93"/>
      <c r="D53" s="93"/>
      <c r="E53" s="22"/>
      <c r="F53" s="83"/>
      <c r="G53" s="84"/>
      <c r="H53" s="85"/>
      <c r="I53" s="86"/>
      <c r="J53" s="84"/>
      <c r="K53" s="85"/>
      <c r="L53" s="86"/>
      <c r="M53" s="84"/>
      <c r="N53" s="85"/>
      <c r="O53" s="86"/>
      <c r="P53" s="84"/>
      <c r="Q53" s="85"/>
      <c r="R53" s="86"/>
      <c r="S53" s="84"/>
      <c r="T53" s="85"/>
      <c r="U53" s="86"/>
      <c r="V53" s="84"/>
      <c r="W53" s="85"/>
      <c r="X53" s="86"/>
      <c r="Y53" s="84"/>
      <c r="Z53" s="85"/>
      <c r="AA53" s="86"/>
      <c r="AB53" s="84"/>
      <c r="AC53" s="85"/>
      <c r="AD53" s="86"/>
      <c r="AE53" s="84"/>
      <c r="AF53" s="85"/>
      <c r="AG53" s="86"/>
      <c r="AH53" s="84"/>
      <c r="AI53" s="85"/>
      <c r="AJ53" s="86"/>
      <c r="AK53" s="84"/>
      <c r="AL53" s="85"/>
      <c r="AM53" s="86"/>
      <c r="AN53" s="84"/>
      <c r="AO53" s="85"/>
      <c r="AP53" s="86"/>
      <c r="AQ53" s="84"/>
      <c r="AR53" s="85"/>
      <c r="AS53" s="98"/>
      <c r="AT53" s="95"/>
    </row>
    <row r="54" spans="1:46" ht="11.25" customHeight="1">
      <c r="A54" s="173"/>
      <c r="B54" s="176" t="s">
        <v>54</v>
      </c>
      <c r="C54" s="173"/>
      <c r="D54" s="93"/>
      <c r="E54" s="29" t="s">
        <v>34</v>
      </c>
      <c r="F54" s="108">
        <f>F57</f>
        <v>1783.1</v>
      </c>
      <c r="G54" s="109">
        <f aca="true" t="shared" si="18" ref="G54:AR54">G57</f>
        <v>0</v>
      </c>
      <c r="H54" s="107">
        <f t="shared" si="18"/>
        <v>0</v>
      </c>
      <c r="I54" s="102">
        <f t="shared" si="18"/>
        <v>0</v>
      </c>
      <c r="J54" s="109">
        <f t="shared" si="18"/>
        <v>0</v>
      </c>
      <c r="K54" s="107">
        <f t="shared" si="18"/>
        <v>0</v>
      </c>
      <c r="L54" s="102">
        <f t="shared" si="18"/>
        <v>0</v>
      </c>
      <c r="M54" s="109">
        <f t="shared" si="18"/>
        <v>0</v>
      </c>
      <c r="N54" s="107">
        <f t="shared" si="18"/>
        <v>0</v>
      </c>
      <c r="O54" s="102">
        <f t="shared" si="18"/>
        <v>0</v>
      </c>
      <c r="P54" s="109">
        <f t="shared" si="18"/>
        <v>0</v>
      </c>
      <c r="Q54" s="107">
        <f t="shared" si="18"/>
        <v>0</v>
      </c>
      <c r="R54" s="102">
        <f t="shared" si="18"/>
        <v>223.1</v>
      </c>
      <c r="S54" s="109">
        <f t="shared" si="18"/>
        <v>0</v>
      </c>
      <c r="T54" s="107">
        <f t="shared" si="18"/>
        <v>0</v>
      </c>
      <c r="U54" s="102">
        <f t="shared" si="18"/>
        <v>0</v>
      </c>
      <c r="V54" s="109">
        <f t="shared" si="18"/>
        <v>0</v>
      </c>
      <c r="W54" s="107">
        <f t="shared" si="18"/>
        <v>0</v>
      </c>
      <c r="X54" s="102">
        <f t="shared" si="18"/>
        <v>1560</v>
      </c>
      <c r="Y54" s="109">
        <f t="shared" si="18"/>
        <v>0</v>
      </c>
      <c r="Z54" s="107">
        <f t="shared" si="18"/>
        <v>0</v>
      </c>
      <c r="AA54" s="102">
        <f t="shared" si="18"/>
        <v>0</v>
      </c>
      <c r="AB54" s="109">
        <f t="shared" si="18"/>
        <v>0</v>
      </c>
      <c r="AC54" s="107">
        <f t="shared" si="18"/>
        <v>0</v>
      </c>
      <c r="AD54" s="102">
        <f t="shared" si="18"/>
        <v>0</v>
      </c>
      <c r="AE54" s="109">
        <f t="shared" si="18"/>
        <v>0</v>
      </c>
      <c r="AF54" s="107">
        <f t="shared" si="18"/>
        <v>0</v>
      </c>
      <c r="AG54" s="102">
        <f t="shared" si="18"/>
        <v>0</v>
      </c>
      <c r="AH54" s="109">
        <f t="shared" si="18"/>
        <v>0</v>
      </c>
      <c r="AI54" s="107">
        <f t="shared" si="18"/>
        <v>0</v>
      </c>
      <c r="AJ54" s="102">
        <f t="shared" si="18"/>
        <v>0</v>
      </c>
      <c r="AK54" s="109">
        <f t="shared" si="18"/>
        <v>0</v>
      </c>
      <c r="AL54" s="107">
        <f t="shared" si="18"/>
        <v>0</v>
      </c>
      <c r="AM54" s="102">
        <f t="shared" si="18"/>
        <v>0</v>
      </c>
      <c r="AN54" s="109">
        <f t="shared" si="18"/>
        <v>0</v>
      </c>
      <c r="AO54" s="107">
        <f t="shared" si="18"/>
        <v>0</v>
      </c>
      <c r="AP54" s="102">
        <f t="shared" si="18"/>
        <v>0</v>
      </c>
      <c r="AQ54" s="109">
        <f t="shared" si="18"/>
        <v>0</v>
      </c>
      <c r="AR54" s="107" t="e">
        <f t="shared" si="18"/>
        <v>#DIV/0!</v>
      </c>
      <c r="AS54" s="77"/>
      <c r="AT54" s="100"/>
    </row>
    <row r="55" spans="1:46" ht="12.75" customHeight="1">
      <c r="A55" s="174"/>
      <c r="B55" s="177"/>
      <c r="C55" s="174"/>
      <c r="D55" s="93"/>
      <c r="E55" s="20" t="s">
        <v>31</v>
      </c>
      <c r="F55" s="108">
        <f>F67</f>
        <v>0</v>
      </c>
      <c r="G55" s="109">
        <f aca="true" t="shared" si="19" ref="G55:AR55">G67</f>
        <v>0</v>
      </c>
      <c r="H55" s="107">
        <f t="shared" si="19"/>
        <v>0</v>
      </c>
      <c r="I55" s="102">
        <f t="shared" si="19"/>
        <v>0</v>
      </c>
      <c r="J55" s="109">
        <f t="shared" si="19"/>
        <v>0</v>
      </c>
      <c r="K55" s="107">
        <f t="shared" si="19"/>
        <v>0</v>
      </c>
      <c r="L55" s="102">
        <f t="shared" si="19"/>
        <v>0</v>
      </c>
      <c r="M55" s="109">
        <f t="shared" si="19"/>
        <v>0</v>
      </c>
      <c r="N55" s="107">
        <f t="shared" si="19"/>
        <v>0</v>
      </c>
      <c r="O55" s="102">
        <f t="shared" si="19"/>
        <v>0</v>
      </c>
      <c r="P55" s="109">
        <f t="shared" si="19"/>
        <v>0</v>
      </c>
      <c r="Q55" s="107">
        <f t="shared" si="19"/>
        <v>0</v>
      </c>
      <c r="R55" s="102">
        <f t="shared" si="19"/>
        <v>0</v>
      </c>
      <c r="S55" s="109">
        <f t="shared" si="19"/>
        <v>0</v>
      </c>
      <c r="T55" s="107">
        <f t="shared" si="19"/>
        <v>0</v>
      </c>
      <c r="U55" s="102">
        <f t="shared" si="19"/>
        <v>0</v>
      </c>
      <c r="V55" s="109">
        <f t="shared" si="19"/>
        <v>0</v>
      </c>
      <c r="W55" s="107">
        <f t="shared" si="19"/>
        <v>0</v>
      </c>
      <c r="X55" s="102">
        <f t="shared" si="19"/>
        <v>0</v>
      </c>
      <c r="Y55" s="109">
        <f t="shared" si="19"/>
        <v>0</v>
      </c>
      <c r="Z55" s="107">
        <f t="shared" si="19"/>
        <v>0</v>
      </c>
      <c r="AA55" s="102">
        <f t="shared" si="19"/>
        <v>0</v>
      </c>
      <c r="AB55" s="109">
        <f t="shared" si="19"/>
        <v>0</v>
      </c>
      <c r="AC55" s="107">
        <f t="shared" si="19"/>
        <v>0</v>
      </c>
      <c r="AD55" s="102">
        <f t="shared" si="19"/>
        <v>0</v>
      </c>
      <c r="AE55" s="109">
        <f t="shared" si="19"/>
        <v>0</v>
      </c>
      <c r="AF55" s="107">
        <f t="shared" si="19"/>
        <v>0</v>
      </c>
      <c r="AG55" s="102">
        <f t="shared" si="19"/>
        <v>0</v>
      </c>
      <c r="AH55" s="109">
        <f t="shared" si="19"/>
        <v>0</v>
      </c>
      <c r="AI55" s="107">
        <f t="shared" si="19"/>
        <v>0</v>
      </c>
      <c r="AJ55" s="102">
        <f t="shared" si="19"/>
        <v>0</v>
      </c>
      <c r="AK55" s="109">
        <f t="shared" si="19"/>
        <v>0</v>
      </c>
      <c r="AL55" s="107">
        <f t="shared" si="19"/>
        <v>0</v>
      </c>
      <c r="AM55" s="102">
        <f t="shared" si="19"/>
        <v>0</v>
      </c>
      <c r="AN55" s="109">
        <f t="shared" si="19"/>
        <v>0</v>
      </c>
      <c r="AO55" s="107">
        <f t="shared" si="19"/>
        <v>0</v>
      </c>
      <c r="AP55" s="102">
        <f t="shared" si="19"/>
        <v>0</v>
      </c>
      <c r="AQ55" s="109">
        <f t="shared" si="19"/>
        <v>0</v>
      </c>
      <c r="AR55" s="107">
        <f t="shared" si="19"/>
        <v>0</v>
      </c>
      <c r="AS55" s="98"/>
      <c r="AT55" s="95"/>
    </row>
    <row r="56" spans="1:46" ht="12" customHeight="1">
      <c r="A56" s="174"/>
      <c r="B56" s="177"/>
      <c r="C56" s="174"/>
      <c r="D56" s="93"/>
      <c r="E56" s="20" t="s">
        <v>35</v>
      </c>
      <c r="F56" s="108">
        <f>F55</f>
        <v>0</v>
      </c>
      <c r="G56" s="109">
        <f aca="true" t="shared" si="20" ref="G56:AR56">G55</f>
        <v>0</v>
      </c>
      <c r="H56" s="107">
        <f t="shared" si="20"/>
        <v>0</v>
      </c>
      <c r="I56" s="102">
        <f t="shared" si="20"/>
        <v>0</v>
      </c>
      <c r="J56" s="109">
        <f t="shared" si="20"/>
        <v>0</v>
      </c>
      <c r="K56" s="107">
        <f t="shared" si="20"/>
        <v>0</v>
      </c>
      <c r="L56" s="102">
        <f t="shared" si="20"/>
        <v>0</v>
      </c>
      <c r="M56" s="109">
        <f t="shared" si="20"/>
        <v>0</v>
      </c>
      <c r="N56" s="107">
        <f t="shared" si="20"/>
        <v>0</v>
      </c>
      <c r="O56" s="102">
        <f t="shared" si="20"/>
        <v>0</v>
      </c>
      <c r="P56" s="109">
        <f t="shared" si="20"/>
        <v>0</v>
      </c>
      <c r="Q56" s="107">
        <f t="shared" si="20"/>
        <v>0</v>
      </c>
      <c r="R56" s="102">
        <f t="shared" si="20"/>
        <v>0</v>
      </c>
      <c r="S56" s="109">
        <f t="shared" si="20"/>
        <v>0</v>
      </c>
      <c r="T56" s="107">
        <f t="shared" si="20"/>
        <v>0</v>
      </c>
      <c r="U56" s="102">
        <f t="shared" si="20"/>
        <v>0</v>
      </c>
      <c r="V56" s="109">
        <f t="shared" si="20"/>
        <v>0</v>
      </c>
      <c r="W56" s="107">
        <f t="shared" si="20"/>
        <v>0</v>
      </c>
      <c r="X56" s="102">
        <f t="shared" si="20"/>
        <v>0</v>
      </c>
      <c r="Y56" s="109">
        <f t="shared" si="20"/>
        <v>0</v>
      </c>
      <c r="Z56" s="107">
        <f t="shared" si="20"/>
        <v>0</v>
      </c>
      <c r="AA56" s="102">
        <f t="shared" si="20"/>
        <v>0</v>
      </c>
      <c r="AB56" s="109">
        <f t="shared" si="20"/>
        <v>0</v>
      </c>
      <c r="AC56" s="107">
        <f t="shared" si="20"/>
        <v>0</v>
      </c>
      <c r="AD56" s="102">
        <f t="shared" si="20"/>
        <v>0</v>
      </c>
      <c r="AE56" s="109">
        <f t="shared" si="20"/>
        <v>0</v>
      </c>
      <c r="AF56" s="107">
        <f t="shared" si="20"/>
        <v>0</v>
      </c>
      <c r="AG56" s="102">
        <f t="shared" si="20"/>
        <v>0</v>
      </c>
      <c r="AH56" s="109">
        <f t="shared" si="20"/>
        <v>0</v>
      </c>
      <c r="AI56" s="107">
        <f t="shared" si="20"/>
        <v>0</v>
      </c>
      <c r="AJ56" s="102">
        <f t="shared" si="20"/>
        <v>0</v>
      </c>
      <c r="AK56" s="109">
        <f t="shared" si="20"/>
        <v>0</v>
      </c>
      <c r="AL56" s="107">
        <f t="shared" si="20"/>
        <v>0</v>
      </c>
      <c r="AM56" s="102">
        <f t="shared" si="20"/>
        <v>0</v>
      </c>
      <c r="AN56" s="109">
        <f t="shared" si="20"/>
        <v>0</v>
      </c>
      <c r="AO56" s="107">
        <f t="shared" si="20"/>
        <v>0</v>
      </c>
      <c r="AP56" s="102">
        <f t="shared" si="20"/>
        <v>0</v>
      </c>
      <c r="AQ56" s="109">
        <f t="shared" si="20"/>
        <v>0</v>
      </c>
      <c r="AR56" s="107">
        <f t="shared" si="20"/>
        <v>0</v>
      </c>
      <c r="AS56" s="77"/>
      <c r="AT56" s="100"/>
    </row>
    <row r="57" spans="1:46" ht="12.75" customHeight="1">
      <c r="A57" s="174"/>
      <c r="B57" s="177"/>
      <c r="C57" s="174"/>
      <c r="D57" s="93"/>
      <c r="E57" s="21" t="s">
        <v>57</v>
      </c>
      <c r="F57" s="108">
        <f>I57+L57+O57+R57+U57+X57+AA57+AD57+AG57+AJ57+AM57+AP57</f>
        <v>1783.1</v>
      </c>
      <c r="G57" s="109">
        <f>M57+P57+S57+V57+Y57+AB57+AE57+AH57+AK57+AN57+AQ57</f>
        <v>0</v>
      </c>
      <c r="H57" s="107">
        <f>G57/F57*100</f>
        <v>0</v>
      </c>
      <c r="I57" s="102">
        <v>0</v>
      </c>
      <c r="J57" s="109">
        <v>0</v>
      </c>
      <c r="K57" s="107">
        <v>0</v>
      </c>
      <c r="L57" s="102">
        <v>0</v>
      </c>
      <c r="M57" s="109">
        <v>0</v>
      </c>
      <c r="N57" s="107">
        <v>0</v>
      </c>
      <c r="O57" s="102">
        <v>0</v>
      </c>
      <c r="P57" s="109">
        <v>0</v>
      </c>
      <c r="Q57" s="107">
        <v>0</v>
      </c>
      <c r="R57" s="102">
        <f>104.2+67.8+51.1</f>
        <v>223.1</v>
      </c>
      <c r="S57" s="109">
        <v>0</v>
      </c>
      <c r="T57" s="107">
        <v>0</v>
      </c>
      <c r="U57" s="102">
        <v>0</v>
      </c>
      <c r="V57" s="106">
        <v>0</v>
      </c>
      <c r="W57" s="105">
        <v>0</v>
      </c>
      <c r="X57" s="104">
        <v>1560</v>
      </c>
      <c r="Y57" s="106">
        <v>0</v>
      </c>
      <c r="Z57" s="105">
        <v>0</v>
      </c>
      <c r="AA57" s="104">
        <v>0</v>
      </c>
      <c r="AB57" s="106">
        <v>0</v>
      </c>
      <c r="AC57" s="105">
        <v>0</v>
      </c>
      <c r="AD57" s="104">
        <v>0</v>
      </c>
      <c r="AE57" s="106">
        <v>0</v>
      </c>
      <c r="AF57" s="105">
        <v>0</v>
      </c>
      <c r="AG57" s="104">
        <v>0</v>
      </c>
      <c r="AH57" s="106">
        <v>0</v>
      </c>
      <c r="AI57" s="105">
        <v>0</v>
      </c>
      <c r="AJ57" s="104">
        <v>0</v>
      </c>
      <c r="AK57" s="106">
        <v>0</v>
      </c>
      <c r="AL57" s="105">
        <v>0</v>
      </c>
      <c r="AM57" s="104">
        <v>0</v>
      </c>
      <c r="AN57" s="106">
        <v>0</v>
      </c>
      <c r="AO57" s="105">
        <v>0</v>
      </c>
      <c r="AP57" s="104">
        <v>0</v>
      </c>
      <c r="AQ57" s="106">
        <v>0</v>
      </c>
      <c r="AR57" s="105" t="e">
        <f>AQ57/AP57*100</f>
        <v>#DIV/0!</v>
      </c>
      <c r="AS57" s="98"/>
      <c r="AT57" s="95"/>
    </row>
    <row r="58" spans="1:46" ht="33" customHeight="1">
      <c r="A58" s="174"/>
      <c r="B58" s="177"/>
      <c r="C58" s="174"/>
      <c r="D58" s="93"/>
      <c r="E58" s="67" t="s">
        <v>32</v>
      </c>
      <c r="F58" s="108">
        <f>F56</f>
        <v>0</v>
      </c>
      <c r="G58" s="109">
        <f aca="true" t="shared" si="21" ref="G58:AR58">G56</f>
        <v>0</v>
      </c>
      <c r="H58" s="107">
        <f t="shared" si="21"/>
        <v>0</v>
      </c>
      <c r="I58" s="102">
        <f t="shared" si="21"/>
        <v>0</v>
      </c>
      <c r="J58" s="109">
        <f t="shared" si="21"/>
        <v>0</v>
      </c>
      <c r="K58" s="107">
        <f t="shared" si="21"/>
        <v>0</v>
      </c>
      <c r="L58" s="102">
        <f t="shared" si="21"/>
        <v>0</v>
      </c>
      <c r="M58" s="109">
        <f t="shared" si="21"/>
        <v>0</v>
      </c>
      <c r="N58" s="107">
        <f t="shared" si="21"/>
        <v>0</v>
      </c>
      <c r="O58" s="102">
        <f t="shared" si="21"/>
        <v>0</v>
      </c>
      <c r="P58" s="109">
        <f t="shared" si="21"/>
        <v>0</v>
      </c>
      <c r="Q58" s="107">
        <f t="shared" si="21"/>
        <v>0</v>
      </c>
      <c r="R58" s="102">
        <f t="shared" si="21"/>
        <v>0</v>
      </c>
      <c r="S58" s="109">
        <f t="shared" si="21"/>
        <v>0</v>
      </c>
      <c r="T58" s="107">
        <f t="shared" si="21"/>
        <v>0</v>
      </c>
      <c r="U58" s="102">
        <f t="shared" si="21"/>
        <v>0</v>
      </c>
      <c r="V58" s="109">
        <f t="shared" si="21"/>
        <v>0</v>
      </c>
      <c r="W58" s="107">
        <f t="shared" si="21"/>
        <v>0</v>
      </c>
      <c r="X58" s="102">
        <f t="shared" si="21"/>
        <v>0</v>
      </c>
      <c r="Y58" s="109">
        <f t="shared" si="21"/>
        <v>0</v>
      </c>
      <c r="Z58" s="107">
        <f t="shared" si="21"/>
        <v>0</v>
      </c>
      <c r="AA58" s="102">
        <f t="shared" si="21"/>
        <v>0</v>
      </c>
      <c r="AB58" s="109">
        <f t="shared" si="21"/>
        <v>0</v>
      </c>
      <c r="AC58" s="107">
        <f t="shared" si="21"/>
        <v>0</v>
      </c>
      <c r="AD58" s="102">
        <f t="shared" si="21"/>
        <v>0</v>
      </c>
      <c r="AE58" s="109">
        <f t="shared" si="21"/>
        <v>0</v>
      </c>
      <c r="AF58" s="107">
        <f t="shared" si="21"/>
        <v>0</v>
      </c>
      <c r="AG58" s="102">
        <f t="shared" si="21"/>
        <v>0</v>
      </c>
      <c r="AH58" s="109">
        <f t="shared" si="21"/>
        <v>0</v>
      </c>
      <c r="AI58" s="107">
        <f t="shared" si="21"/>
        <v>0</v>
      </c>
      <c r="AJ58" s="102">
        <f t="shared" si="21"/>
        <v>0</v>
      </c>
      <c r="AK58" s="109">
        <f t="shared" si="21"/>
        <v>0</v>
      </c>
      <c r="AL58" s="107">
        <f t="shared" si="21"/>
        <v>0</v>
      </c>
      <c r="AM58" s="102">
        <f t="shared" si="21"/>
        <v>0</v>
      </c>
      <c r="AN58" s="109">
        <f t="shared" si="21"/>
        <v>0</v>
      </c>
      <c r="AO58" s="107">
        <f t="shared" si="21"/>
        <v>0</v>
      </c>
      <c r="AP58" s="102">
        <f t="shared" si="21"/>
        <v>0</v>
      </c>
      <c r="AQ58" s="109">
        <f t="shared" si="21"/>
        <v>0</v>
      </c>
      <c r="AR58" s="107">
        <f t="shared" si="21"/>
        <v>0</v>
      </c>
      <c r="AS58" s="77"/>
      <c r="AT58" s="100"/>
    </row>
    <row r="59" spans="1:46" ht="43.5" customHeight="1" hidden="1">
      <c r="A59" s="175"/>
      <c r="B59" s="178"/>
      <c r="C59" s="175"/>
      <c r="D59" s="93"/>
      <c r="E59" s="22" t="s">
        <v>38</v>
      </c>
      <c r="F59" s="108">
        <f>F58</f>
        <v>0</v>
      </c>
      <c r="G59" s="109">
        <f aca="true" t="shared" si="22" ref="G59:AR59">G58</f>
        <v>0</v>
      </c>
      <c r="H59" s="107">
        <f t="shared" si="22"/>
        <v>0</v>
      </c>
      <c r="I59" s="102">
        <f t="shared" si="22"/>
        <v>0</v>
      </c>
      <c r="J59" s="109">
        <f t="shared" si="22"/>
        <v>0</v>
      </c>
      <c r="K59" s="107">
        <f t="shared" si="22"/>
        <v>0</v>
      </c>
      <c r="L59" s="102">
        <f t="shared" si="22"/>
        <v>0</v>
      </c>
      <c r="M59" s="109">
        <f t="shared" si="22"/>
        <v>0</v>
      </c>
      <c r="N59" s="107">
        <f t="shared" si="22"/>
        <v>0</v>
      </c>
      <c r="O59" s="102">
        <f t="shared" si="22"/>
        <v>0</v>
      </c>
      <c r="P59" s="109">
        <f t="shared" si="22"/>
        <v>0</v>
      </c>
      <c r="Q59" s="107">
        <f t="shared" si="22"/>
        <v>0</v>
      </c>
      <c r="R59" s="102">
        <f t="shared" si="22"/>
        <v>0</v>
      </c>
      <c r="S59" s="109">
        <f t="shared" si="22"/>
        <v>0</v>
      </c>
      <c r="T59" s="107">
        <f t="shared" si="22"/>
        <v>0</v>
      </c>
      <c r="U59" s="102">
        <f t="shared" si="22"/>
        <v>0</v>
      </c>
      <c r="V59" s="109">
        <f t="shared" si="22"/>
        <v>0</v>
      </c>
      <c r="W59" s="107">
        <f t="shared" si="22"/>
        <v>0</v>
      </c>
      <c r="X59" s="102">
        <f t="shared" si="22"/>
        <v>0</v>
      </c>
      <c r="Y59" s="109">
        <f t="shared" si="22"/>
        <v>0</v>
      </c>
      <c r="Z59" s="107">
        <f t="shared" si="22"/>
        <v>0</v>
      </c>
      <c r="AA59" s="102">
        <f t="shared" si="22"/>
        <v>0</v>
      </c>
      <c r="AB59" s="109">
        <f t="shared" si="22"/>
        <v>0</v>
      </c>
      <c r="AC59" s="107">
        <f t="shared" si="22"/>
        <v>0</v>
      </c>
      <c r="AD59" s="102">
        <f t="shared" si="22"/>
        <v>0</v>
      </c>
      <c r="AE59" s="109">
        <f t="shared" si="22"/>
        <v>0</v>
      </c>
      <c r="AF59" s="107">
        <f t="shared" si="22"/>
        <v>0</v>
      </c>
      <c r="AG59" s="102">
        <f t="shared" si="22"/>
        <v>0</v>
      </c>
      <c r="AH59" s="109">
        <f t="shared" si="22"/>
        <v>0</v>
      </c>
      <c r="AI59" s="107">
        <f t="shared" si="22"/>
        <v>0</v>
      </c>
      <c r="AJ59" s="102">
        <f t="shared" si="22"/>
        <v>0</v>
      </c>
      <c r="AK59" s="109">
        <f t="shared" si="22"/>
        <v>0</v>
      </c>
      <c r="AL59" s="107">
        <f t="shared" si="22"/>
        <v>0</v>
      </c>
      <c r="AM59" s="102">
        <f t="shared" si="22"/>
        <v>0</v>
      </c>
      <c r="AN59" s="109">
        <f t="shared" si="22"/>
        <v>0</v>
      </c>
      <c r="AO59" s="107">
        <f t="shared" si="22"/>
        <v>0</v>
      </c>
      <c r="AP59" s="102">
        <f t="shared" si="22"/>
        <v>0</v>
      </c>
      <c r="AQ59" s="109">
        <f t="shared" si="22"/>
        <v>0</v>
      </c>
      <c r="AR59" s="107">
        <f t="shared" si="22"/>
        <v>0</v>
      </c>
      <c r="AS59" s="98"/>
      <c r="AT59" s="95"/>
    </row>
    <row r="60" spans="1:46" ht="11.25" customHeight="1">
      <c r="A60" s="173"/>
      <c r="B60" s="176" t="s">
        <v>55</v>
      </c>
      <c r="C60" s="173"/>
      <c r="D60" s="93"/>
      <c r="E60" s="20" t="s">
        <v>34</v>
      </c>
      <c r="F60" s="108">
        <f>I60+L60+O60+R60+U60+X60+AA60+AD60+AG60+AJ60+AM60+AP60</f>
        <v>76614</v>
      </c>
      <c r="G60" s="109">
        <f>J60+M60+P60+S60+V60+Y60+AB60+AE60+AH60+AK60+AN60+AQ60</f>
        <v>0</v>
      </c>
      <c r="H60" s="107">
        <f>G60/F60*100</f>
        <v>0</v>
      </c>
      <c r="I60" s="102">
        <v>0</v>
      </c>
      <c r="J60" s="109">
        <v>0</v>
      </c>
      <c r="K60" s="107">
        <v>0</v>
      </c>
      <c r="L60" s="102">
        <v>0</v>
      </c>
      <c r="M60" s="109">
        <v>0</v>
      </c>
      <c r="N60" s="107">
        <v>0</v>
      </c>
      <c r="O60" s="102">
        <v>10.5</v>
      </c>
      <c r="P60" s="109">
        <v>0</v>
      </c>
      <c r="Q60" s="107">
        <v>0</v>
      </c>
      <c r="R60" s="102">
        <f>R63</f>
        <v>198.8</v>
      </c>
      <c r="S60" s="109">
        <f>S63</f>
        <v>0</v>
      </c>
      <c r="T60" s="107">
        <v>0</v>
      </c>
      <c r="U60" s="102">
        <f>U63</f>
        <v>1051.6000000000001</v>
      </c>
      <c r="V60" s="106">
        <f>V63</f>
        <v>0</v>
      </c>
      <c r="W60" s="105">
        <f>V60/U60*100</f>
        <v>0</v>
      </c>
      <c r="X60" s="104">
        <f>X63</f>
        <v>7275.9</v>
      </c>
      <c r="Y60" s="106">
        <f>Y63</f>
        <v>0</v>
      </c>
      <c r="Z60" s="105">
        <f>Y60/X60*100</f>
        <v>0</v>
      </c>
      <c r="AA60" s="104">
        <f>AA61+AA62+AA63+AA64+AA65</f>
        <v>13085.6</v>
      </c>
      <c r="AB60" s="106">
        <f>AB61+AB62+AB63+AB64</f>
        <v>0</v>
      </c>
      <c r="AC60" s="105">
        <v>0</v>
      </c>
      <c r="AD60" s="104">
        <f>AD63+AD61+AD62</f>
        <v>30796.699999999997</v>
      </c>
      <c r="AE60" s="106">
        <f>AE63</f>
        <v>0</v>
      </c>
      <c r="AF60" s="105">
        <v>0</v>
      </c>
      <c r="AG60" s="104">
        <f>AG61+AG62+AG63+AG64</f>
        <v>24194.9</v>
      </c>
      <c r="AH60" s="106">
        <f>AH61+AH62+AH63+AH64</f>
        <v>0</v>
      </c>
      <c r="AI60" s="105">
        <f>AH60/AG60*100</f>
        <v>0</v>
      </c>
      <c r="AJ60" s="104">
        <f>AJ61+AJ62+AJ63</f>
        <v>0</v>
      </c>
      <c r="AK60" s="106">
        <f>AK61+AK62+AK63+AK64</f>
        <v>0</v>
      </c>
      <c r="AL60" s="105" t="e">
        <f>AK60/AJ60*100</f>
        <v>#DIV/0!</v>
      </c>
      <c r="AM60" s="104">
        <v>0</v>
      </c>
      <c r="AN60" s="106">
        <f>AN63</f>
        <v>0</v>
      </c>
      <c r="AO60" s="105">
        <v>0</v>
      </c>
      <c r="AP60" s="104">
        <f>AP63+AP64</f>
        <v>0</v>
      </c>
      <c r="AQ60" s="106">
        <f>AQ62+AQ63+AQ64</f>
        <v>0</v>
      </c>
      <c r="AR60" s="105" t="e">
        <f>AQ60/AP60*100</f>
        <v>#DIV/0!</v>
      </c>
      <c r="AS60" s="77"/>
      <c r="AT60" s="100"/>
    </row>
    <row r="61" spans="1:46" ht="12.75" customHeight="1">
      <c r="A61" s="174"/>
      <c r="B61" s="177"/>
      <c r="C61" s="174"/>
      <c r="D61" s="93"/>
      <c r="E61" s="20" t="s">
        <v>31</v>
      </c>
      <c r="F61" s="108">
        <f>I61+L61+O61+R61+U61+X61+AA61+AD61+AG61+AJ61+AM61+AP61</f>
        <v>6126.1</v>
      </c>
      <c r="G61" s="109">
        <f>J61+M61+P61+S61+V61+Y61+AB61+AE61+AH61+AK61+AN61+AQ61</f>
        <v>0</v>
      </c>
      <c r="H61" s="107">
        <f aca="true" t="shared" si="23" ref="H61:AR61">H36</f>
        <v>0</v>
      </c>
      <c r="I61" s="102">
        <f t="shared" si="23"/>
        <v>0</v>
      </c>
      <c r="J61" s="109">
        <f t="shared" si="23"/>
        <v>0</v>
      </c>
      <c r="K61" s="107">
        <f t="shared" si="23"/>
        <v>0</v>
      </c>
      <c r="L61" s="102">
        <f t="shared" si="23"/>
        <v>0</v>
      </c>
      <c r="M61" s="109">
        <f t="shared" si="23"/>
        <v>0</v>
      </c>
      <c r="N61" s="107">
        <f t="shared" si="23"/>
        <v>0</v>
      </c>
      <c r="O61" s="102">
        <f t="shared" si="23"/>
        <v>0</v>
      </c>
      <c r="P61" s="109">
        <f t="shared" si="23"/>
        <v>0</v>
      </c>
      <c r="Q61" s="107">
        <f t="shared" si="23"/>
        <v>0</v>
      </c>
      <c r="R61" s="102">
        <f t="shared" si="23"/>
        <v>0</v>
      </c>
      <c r="S61" s="109">
        <f t="shared" si="23"/>
        <v>0</v>
      </c>
      <c r="T61" s="107">
        <f t="shared" si="23"/>
        <v>0</v>
      </c>
      <c r="U61" s="102">
        <f t="shared" si="23"/>
        <v>0</v>
      </c>
      <c r="V61" s="109">
        <f t="shared" si="23"/>
        <v>0</v>
      </c>
      <c r="W61" s="107">
        <f t="shared" si="23"/>
        <v>0</v>
      </c>
      <c r="X61" s="102">
        <f t="shared" si="23"/>
        <v>0</v>
      </c>
      <c r="Y61" s="109">
        <f t="shared" si="23"/>
        <v>0</v>
      </c>
      <c r="Z61" s="107">
        <f t="shared" si="23"/>
        <v>0</v>
      </c>
      <c r="AA61" s="102">
        <f t="shared" si="23"/>
        <v>0</v>
      </c>
      <c r="AB61" s="109">
        <f t="shared" si="23"/>
        <v>0</v>
      </c>
      <c r="AC61" s="107" t="e">
        <f t="shared" si="23"/>
        <v>#DIV/0!</v>
      </c>
      <c r="AD61" s="102">
        <v>3063</v>
      </c>
      <c r="AE61" s="109">
        <f t="shared" si="23"/>
        <v>0</v>
      </c>
      <c r="AF61" s="107">
        <f t="shared" si="23"/>
        <v>0</v>
      </c>
      <c r="AG61" s="102">
        <v>3063.1</v>
      </c>
      <c r="AH61" s="109">
        <f t="shared" si="23"/>
        <v>0</v>
      </c>
      <c r="AI61" s="107">
        <f t="shared" si="23"/>
        <v>0</v>
      </c>
      <c r="AJ61" s="102">
        <f t="shared" si="23"/>
        <v>0</v>
      </c>
      <c r="AK61" s="109">
        <f t="shared" si="23"/>
        <v>0</v>
      </c>
      <c r="AL61" s="107">
        <f t="shared" si="23"/>
        <v>0</v>
      </c>
      <c r="AM61" s="102">
        <f t="shared" si="23"/>
        <v>0</v>
      </c>
      <c r="AN61" s="109">
        <f t="shared" si="23"/>
        <v>0</v>
      </c>
      <c r="AO61" s="107">
        <f t="shared" si="23"/>
        <v>0</v>
      </c>
      <c r="AP61" s="102">
        <f t="shared" si="23"/>
        <v>0</v>
      </c>
      <c r="AQ61" s="109">
        <f t="shared" si="23"/>
        <v>0</v>
      </c>
      <c r="AR61" s="107">
        <f t="shared" si="23"/>
        <v>0</v>
      </c>
      <c r="AS61" s="98"/>
      <c r="AT61" s="95"/>
    </row>
    <row r="62" spans="1:46" ht="13.5" customHeight="1">
      <c r="A62" s="174"/>
      <c r="B62" s="177"/>
      <c r="C62" s="174"/>
      <c r="D62" s="93"/>
      <c r="E62" s="20" t="s">
        <v>35</v>
      </c>
      <c r="F62" s="108">
        <f>I62+L62+O62+R62+U62+X62+AA62+AD62+AG62+AJ62+AM62+AP62</f>
        <v>9581.8</v>
      </c>
      <c r="G62" s="109">
        <f aca="true" t="shared" si="24" ref="G62:AR62">G37</f>
        <v>0</v>
      </c>
      <c r="H62" s="107">
        <f t="shared" si="24"/>
        <v>0</v>
      </c>
      <c r="I62" s="102">
        <f t="shared" si="24"/>
        <v>0</v>
      </c>
      <c r="J62" s="109">
        <f t="shared" si="24"/>
        <v>0</v>
      </c>
      <c r="K62" s="107">
        <f t="shared" si="24"/>
        <v>0</v>
      </c>
      <c r="L62" s="102">
        <f t="shared" si="24"/>
        <v>0</v>
      </c>
      <c r="M62" s="109">
        <f t="shared" si="24"/>
        <v>0</v>
      </c>
      <c r="N62" s="107">
        <f t="shared" si="24"/>
        <v>0</v>
      </c>
      <c r="O62" s="102">
        <f t="shared" si="24"/>
        <v>0</v>
      </c>
      <c r="P62" s="109">
        <f t="shared" si="24"/>
        <v>0</v>
      </c>
      <c r="Q62" s="107">
        <f t="shared" si="24"/>
        <v>0</v>
      </c>
      <c r="R62" s="102">
        <f t="shared" si="24"/>
        <v>0</v>
      </c>
      <c r="S62" s="109">
        <f t="shared" si="24"/>
        <v>0</v>
      </c>
      <c r="T62" s="107">
        <f t="shared" si="24"/>
        <v>0</v>
      </c>
      <c r="U62" s="102">
        <f t="shared" si="24"/>
        <v>0</v>
      </c>
      <c r="V62" s="109">
        <f t="shared" si="24"/>
        <v>0</v>
      </c>
      <c r="W62" s="107">
        <f t="shared" si="24"/>
        <v>0</v>
      </c>
      <c r="X62" s="102">
        <f t="shared" si="24"/>
        <v>0</v>
      </c>
      <c r="Y62" s="109">
        <f t="shared" si="24"/>
        <v>0</v>
      </c>
      <c r="Z62" s="107">
        <f t="shared" si="24"/>
        <v>0</v>
      </c>
      <c r="AA62" s="102">
        <f t="shared" si="24"/>
        <v>0</v>
      </c>
      <c r="AB62" s="109">
        <f t="shared" si="24"/>
        <v>0</v>
      </c>
      <c r="AC62" s="107" t="e">
        <f t="shared" si="24"/>
        <v>#DIV/0!</v>
      </c>
      <c r="AD62" s="102">
        <f>AD37</f>
        <v>4790.9</v>
      </c>
      <c r="AE62" s="109">
        <f t="shared" si="24"/>
        <v>0</v>
      </c>
      <c r="AF62" s="107">
        <f t="shared" si="24"/>
        <v>0</v>
      </c>
      <c r="AG62" s="102">
        <f>AG37</f>
        <v>4790.9</v>
      </c>
      <c r="AH62" s="109">
        <f t="shared" si="24"/>
        <v>0</v>
      </c>
      <c r="AI62" s="107">
        <f t="shared" si="24"/>
        <v>0</v>
      </c>
      <c r="AJ62" s="102">
        <v>0</v>
      </c>
      <c r="AK62" s="109">
        <f t="shared" si="24"/>
        <v>0</v>
      </c>
      <c r="AL62" s="107">
        <f t="shared" si="24"/>
        <v>0</v>
      </c>
      <c r="AM62" s="102">
        <f t="shared" si="24"/>
        <v>0</v>
      </c>
      <c r="AN62" s="109">
        <f t="shared" si="24"/>
        <v>0</v>
      </c>
      <c r="AO62" s="107">
        <f t="shared" si="24"/>
        <v>0</v>
      </c>
      <c r="AP62" s="102">
        <f t="shared" si="24"/>
        <v>0</v>
      </c>
      <c r="AQ62" s="109">
        <f t="shared" si="24"/>
        <v>0</v>
      </c>
      <c r="AR62" s="107">
        <f t="shared" si="24"/>
        <v>0</v>
      </c>
      <c r="AS62" s="77"/>
      <c r="AT62" s="100"/>
    </row>
    <row r="63" spans="1:46" ht="13.5" customHeight="1">
      <c r="A63" s="174"/>
      <c r="B63" s="177"/>
      <c r="C63" s="174"/>
      <c r="D63" s="93"/>
      <c r="E63" s="21" t="s">
        <v>57</v>
      </c>
      <c r="F63" s="108">
        <f>I63+L63+O63+R63+U63+X63+AA63+AD63+AG63+AJ63+AM63+AP63</f>
        <v>60906.1</v>
      </c>
      <c r="G63" s="109">
        <f>J63+M63+P63+S63+V63+Y63+AB63+AE63+AH63+AK63+AN63+AQ63</f>
        <v>0</v>
      </c>
      <c r="H63" s="107">
        <v>0</v>
      </c>
      <c r="I63" s="102">
        <v>0</v>
      </c>
      <c r="J63" s="109">
        <v>0</v>
      </c>
      <c r="K63" s="107">
        <v>0</v>
      </c>
      <c r="L63" s="102">
        <v>0</v>
      </c>
      <c r="M63" s="109">
        <v>0</v>
      </c>
      <c r="N63" s="107">
        <v>0</v>
      </c>
      <c r="O63" s="102">
        <v>10.5</v>
      </c>
      <c r="P63" s="109">
        <v>0</v>
      </c>
      <c r="Q63" s="107">
        <v>0</v>
      </c>
      <c r="R63" s="102">
        <v>198.8</v>
      </c>
      <c r="S63" s="109">
        <v>0</v>
      </c>
      <c r="T63" s="107">
        <v>0</v>
      </c>
      <c r="U63" s="102">
        <f>1000.2+51.4</f>
        <v>1051.6000000000001</v>
      </c>
      <c r="V63" s="106">
        <v>0</v>
      </c>
      <c r="W63" s="105">
        <v>0</v>
      </c>
      <c r="X63" s="104">
        <v>7275.9</v>
      </c>
      <c r="Y63" s="106">
        <v>0</v>
      </c>
      <c r="Z63" s="105">
        <v>0</v>
      </c>
      <c r="AA63" s="104">
        <f>12890+195.6</f>
        <v>13085.6</v>
      </c>
      <c r="AB63" s="106">
        <v>0</v>
      </c>
      <c r="AC63" s="105">
        <v>0</v>
      </c>
      <c r="AD63" s="104">
        <f>AD20+AD14</f>
        <v>22942.8</v>
      </c>
      <c r="AE63" s="106">
        <v>0</v>
      </c>
      <c r="AF63" s="105">
        <v>0</v>
      </c>
      <c r="AG63" s="104">
        <f>AG20+AG14</f>
        <v>16340.9</v>
      </c>
      <c r="AH63" s="106">
        <v>0</v>
      </c>
      <c r="AI63" s="105">
        <v>0</v>
      </c>
      <c r="AJ63" s="104">
        <v>0</v>
      </c>
      <c r="AK63" s="106">
        <v>0</v>
      </c>
      <c r="AL63" s="105">
        <v>0</v>
      </c>
      <c r="AM63" s="104">
        <v>0</v>
      </c>
      <c r="AN63" s="106">
        <v>0</v>
      </c>
      <c r="AO63" s="105">
        <v>0</v>
      </c>
      <c r="AP63" s="104">
        <v>0</v>
      </c>
      <c r="AQ63" s="106">
        <v>0</v>
      </c>
      <c r="AR63" s="105" t="e">
        <f>AQ63/AP63*100</f>
        <v>#DIV/0!</v>
      </c>
      <c r="AS63" s="98"/>
      <c r="AT63" s="95"/>
    </row>
    <row r="64" spans="1:46" ht="31.5" customHeight="1">
      <c r="A64" s="174"/>
      <c r="B64" s="177"/>
      <c r="C64" s="174"/>
      <c r="D64" s="93"/>
      <c r="E64" s="67" t="s">
        <v>32</v>
      </c>
      <c r="F64" s="108">
        <f>F45</f>
        <v>0</v>
      </c>
      <c r="G64" s="109">
        <f aca="true" t="shared" si="25" ref="G64:AQ64">G45</f>
        <v>0</v>
      </c>
      <c r="H64" s="107">
        <f t="shared" si="25"/>
        <v>0</v>
      </c>
      <c r="I64" s="102">
        <f t="shared" si="25"/>
        <v>0</v>
      </c>
      <c r="J64" s="109">
        <f t="shared" si="25"/>
        <v>0</v>
      </c>
      <c r="K64" s="107">
        <f t="shared" si="25"/>
        <v>0</v>
      </c>
      <c r="L64" s="102">
        <f t="shared" si="25"/>
        <v>0</v>
      </c>
      <c r="M64" s="109">
        <f t="shared" si="25"/>
        <v>0</v>
      </c>
      <c r="N64" s="107">
        <f t="shared" si="25"/>
        <v>0</v>
      </c>
      <c r="O64" s="102">
        <f t="shared" si="25"/>
        <v>0</v>
      </c>
      <c r="P64" s="109">
        <f t="shared" si="25"/>
        <v>0</v>
      </c>
      <c r="Q64" s="107">
        <f t="shared" si="25"/>
        <v>0</v>
      </c>
      <c r="R64" s="102">
        <f t="shared" si="25"/>
        <v>0</v>
      </c>
      <c r="S64" s="109">
        <f t="shared" si="25"/>
        <v>0</v>
      </c>
      <c r="T64" s="107">
        <f t="shared" si="25"/>
        <v>0</v>
      </c>
      <c r="U64" s="102">
        <f t="shared" si="25"/>
        <v>0</v>
      </c>
      <c r="V64" s="109">
        <f t="shared" si="25"/>
        <v>0</v>
      </c>
      <c r="W64" s="107">
        <f t="shared" si="25"/>
        <v>0</v>
      </c>
      <c r="X64" s="102">
        <f t="shared" si="25"/>
        <v>0</v>
      </c>
      <c r="Y64" s="109">
        <f t="shared" si="25"/>
        <v>0</v>
      </c>
      <c r="Z64" s="107">
        <f t="shared" si="25"/>
        <v>0</v>
      </c>
      <c r="AA64" s="102">
        <f t="shared" si="25"/>
        <v>0</v>
      </c>
      <c r="AB64" s="109">
        <f t="shared" si="25"/>
        <v>0</v>
      </c>
      <c r="AC64" s="107">
        <f t="shared" si="25"/>
        <v>0</v>
      </c>
      <c r="AD64" s="102">
        <f t="shared" si="25"/>
        <v>0</v>
      </c>
      <c r="AE64" s="109">
        <f t="shared" si="25"/>
        <v>0</v>
      </c>
      <c r="AF64" s="107">
        <f t="shared" si="25"/>
        <v>0</v>
      </c>
      <c r="AG64" s="102">
        <f t="shared" si="25"/>
        <v>0</v>
      </c>
      <c r="AH64" s="109">
        <f t="shared" si="25"/>
        <v>0</v>
      </c>
      <c r="AI64" s="107">
        <f t="shared" si="25"/>
        <v>0</v>
      </c>
      <c r="AJ64" s="102">
        <f t="shared" si="25"/>
        <v>0</v>
      </c>
      <c r="AK64" s="109">
        <f t="shared" si="25"/>
        <v>0</v>
      </c>
      <c r="AL64" s="107">
        <f t="shared" si="25"/>
        <v>0</v>
      </c>
      <c r="AM64" s="102">
        <f t="shared" si="25"/>
        <v>0</v>
      </c>
      <c r="AN64" s="109">
        <f t="shared" si="25"/>
        <v>0</v>
      </c>
      <c r="AO64" s="107">
        <f t="shared" si="25"/>
        <v>0</v>
      </c>
      <c r="AP64" s="102">
        <f t="shared" si="25"/>
        <v>0</v>
      </c>
      <c r="AQ64" s="109">
        <f t="shared" si="25"/>
        <v>0</v>
      </c>
      <c r="AR64" s="107">
        <v>0</v>
      </c>
      <c r="AS64" s="77"/>
      <c r="AT64" s="100"/>
    </row>
    <row r="65" spans="1:46" ht="43.5" customHeight="1">
      <c r="A65" s="175"/>
      <c r="B65" s="178"/>
      <c r="C65" s="175"/>
      <c r="D65" s="93"/>
      <c r="E65" s="22" t="s">
        <v>38</v>
      </c>
      <c r="F65" s="108">
        <f>I65+L65+O65+R65+U65+X65+AA65+AD65+AG65+AJ65+AM65+AP65</f>
        <v>285</v>
      </c>
      <c r="G65" s="109">
        <f>J65+M65+P65+S65+V65+Y65+AB65+AE65+AH65+AK65+AN65+AQ65</f>
        <v>128</v>
      </c>
      <c r="H65" s="107">
        <f aca="true" t="shared" si="26" ref="H65:AR65">H40</f>
        <v>0</v>
      </c>
      <c r="I65" s="102">
        <f t="shared" si="26"/>
        <v>0</v>
      </c>
      <c r="J65" s="109">
        <f t="shared" si="26"/>
        <v>0</v>
      </c>
      <c r="K65" s="107">
        <f t="shared" si="26"/>
        <v>0</v>
      </c>
      <c r="L65" s="102">
        <f t="shared" si="26"/>
        <v>0</v>
      </c>
      <c r="M65" s="109">
        <f t="shared" si="26"/>
        <v>0</v>
      </c>
      <c r="N65" s="107">
        <f t="shared" si="26"/>
        <v>0</v>
      </c>
      <c r="O65" s="102">
        <f t="shared" si="26"/>
        <v>285</v>
      </c>
      <c r="P65" s="109">
        <v>128</v>
      </c>
      <c r="Q65" s="107">
        <f>P65/O65*100</f>
        <v>44.91228070175438</v>
      </c>
      <c r="R65" s="102">
        <f t="shared" si="26"/>
        <v>0</v>
      </c>
      <c r="S65" s="109">
        <f t="shared" si="26"/>
        <v>0</v>
      </c>
      <c r="T65" s="107">
        <f t="shared" si="26"/>
        <v>0</v>
      </c>
      <c r="U65" s="102">
        <v>0</v>
      </c>
      <c r="V65" s="109">
        <f t="shared" si="26"/>
        <v>0</v>
      </c>
      <c r="W65" s="107">
        <f t="shared" si="26"/>
        <v>0</v>
      </c>
      <c r="X65" s="102">
        <v>0</v>
      </c>
      <c r="Y65" s="109">
        <f t="shared" si="26"/>
        <v>0</v>
      </c>
      <c r="Z65" s="107">
        <f t="shared" si="26"/>
        <v>0</v>
      </c>
      <c r="AA65" s="102">
        <v>0</v>
      </c>
      <c r="AB65" s="109">
        <f t="shared" si="26"/>
        <v>0</v>
      </c>
      <c r="AC65" s="107">
        <f t="shared" si="26"/>
        <v>0</v>
      </c>
      <c r="AD65" s="102">
        <v>0</v>
      </c>
      <c r="AE65" s="109">
        <f t="shared" si="26"/>
        <v>0</v>
      </c>
      <c r="AF65" s="107">
        <f t="shared" si="26"/>
        <v>0</v>
      </c>
      <c r="AG65" s="102">
        <v>0</v>
      </c>
      <c r="AH65" s="109">
        <f t="shared" si="26"/>
        <v>0</v>
      </c>
      <c r="AI65" s="107">
        <f t="shared" si="26"/>
        <v>0</v>
      </c>
      <c r="AJ65" s="102">
        <f t="shared" si="26"/>
        <v>0</v>
      </c>
      <c r="AK65" s="109">
        <f t="shared" si="26"/>
        <v>0</v>
      </c>
      <c r="AL65" s="107">
        <f t="shared" si="26"/>
        <v>0</v>
      </c>
      <c r="AM65" s="102">
        <f t="shared" si="26"/>
        <v>0</v>
      </c>
      <c r="AN65" s="109">
        <f t="shared" si="26"/>
        <v>0</v>
      </c>
      <c r="AO65" s="107">
        <f t="shared" si="26"/>
        <v>0</v>
      </c>
      <c r="AP65" s="102">
        <f t="shared" si="26"/>
        <v>0</v>
      </c>
      <c r="AQ65" s="109">
        <f t="shared" si="26"/>
        <v>0</v>
      </c>
      <c r="AR65" s="107">
        <f t="shared" si="26"/>
        <v>0</v>
      </c>
      <c r="AS65" s="98"/>
      <c r="AT65" s="95"/>
    </row>
    <row r="66" spans="1:46" ht="11.25" customHeight="1">
      <c r="A66" s="173"/>
      <c r="B66" s="176" t="s">
        <v>56</v>
      </c>
      <c r="C66" s="173"/>
      <c r="D66" s="93"/>
      <c r="E66" s="20" t="s">
        <v>34</v>
      </c>
      <c r="F66" s="108">
        <f>F69</f>
        <v>6615.6</v>
      </c>
      <c r="G66" s="109">
        <f aca="true" t="shared" si="27" ref="G66:AR66">G69</f>
        <v>400</v>
      </c>
      <c r="H66" s="107">
        <f t="shared" si="27"/>
        <v>6.046314771146986</v>
      </c>
      <c r="I66" s="102">
        <f t="shared" si="27"/>
        <v>0</v>
      </c>
      <c r="J66" s="109">
        <f t="shared" si="27"/>
        <v>0</v>
      </c>
      <c r="K66" s="107">
        <f t="shared" si="27"/>
        <v>0</v>
      </c>
      <c r="L66" s="102">
        <f t="shared" si="27"/>
        <v>55</v>
      </c>
      <c r="M66" s="109">
        <f t="shared" si="27"/>
        <v>52.2</v>
      </c>
      <c r="N66" s="107">
        <f t="shared" si="27"/>
        <v>94.9090909090909</v>
      </c>
      <c r="O66" s="102">
        <f t="shared" si="27"/>
        <v>345</v>
      </c>
      <c r="P66" s="109">
        <f t="shared" si="27"/>
        <v>347.8</v>
      </c>
      <c r="Q66" s="107">
        <f>P66/O66*100</f>
        <v>100.81159420289856</v>
      </c>
      <c r="R66" s="102">
        <f t="shared" si="27"/>
        <v>0</v>
      </c>
      <c r="S66" s="109">
        <f t="shared" si="27"/>
        <v>0</v>
      </c>
      <c r="T66" s="107">
        <f t="shared" si="27"/>
        <v>0</v>
      </c>
      <c r="U66" s="102">
        <f t="shared" si="27"/>
        <v>3502.1</v>
      </c>
      <c r="V66" s="109">
        <f t="shared" si="27"/>
        <v>0</v>
      </c>
      <c r="W66" s="107">
        <f t="shared" si="27"/>
        <v>0</v>
      </c>
      <c r="X66" s="102">
        <f t="shared" si="27"/>
        <v>0</v>
      </c>
      <c r="Y66" s="109">
        <f t="shared" si="27"/>
        <v>0</v>
      </c>
      <c r="Z66" s="107">
        <f t="shared" si="27"/>
        <v>0</v>
      </c>
      <c r="AA66" s="102">
        <f t="shared" si="27"/>
        <v>0</v>
      </c>
      <c r="AB66" s="109">
        <f t="shared" si="27"/>
        <v>0</v>
      </c>
      <c r="AC66" s="107">
        <f t="shared" si="27"/>
        <v>0</v>
      </c>
      <c r="AD66" s="102">
        <f t="shared" si="27"/>
        <v>0</v>
      </c>
      <c r="AE66" s="109">
        <f t="shared" si="27"/>
        <v>0</v>
      </c>
      <c r="AF66" s="107">
        <f t="shared" si="27"/>
        <v>0</v>
      </c>
      <c r="AG66" s="102">
        <f t="shared" si="27"/>
        <v>0</v>
      </c>
      <c r="AH66" s="109">
        <f t="shared" si="27"/>
        <v>0</v>
      </c>
      <c r="AI66" s="107" t="e">
        <f t="shared" si="27"/>
        <v>#DIV/0!</v>
      </c>
      <c r="AJ66" s="102">
        <f t="shared" si="27"/>
        <v>0</v>
      </c>
      <c r="AK66" s="109">
        <f t="shared" si="27"/>
        <v>0</v>
      </c>
      <c r="AL66" s="107">
        <f t="shared" si="27"/>
        <v>0</v>
      </c>
      <c r="AM66" s="102">
        <f t="shared" si="27"/>
        <v>0</v>
      </c>
      <c r="AN66" s="109">
        <f t="shared" si="27"/>
        <v>0</v>
      </c>
      <c r="AO66" s="107">
        <f t="shared" si="27"/>
        <v>0</v>
      </c>
      <c r="AP66" s="102">
        <f t="shared" si="27"/>
        <v>2713.5</v>
      </c>
      <c r="AQ66" s="109">
        <f t="shared" si="27"/>
        <v>0</v>
      </c>
      <c r="AR66" s="107">
        <f t="shared" si="27"/>
        <v>0</v>
      </c>
      <c r="AS66" s="77"/>
      <c r="AT66" s="100"/>
    </row>
    <row r="67" spans="1:46" ht="10.5" customHeight="1">
      <c r="A67" s="174"/>
      <c r="B67" s="177"/>
      <c r="C67" s="174"/>
      <c r="D67" s="93"/>
      <c r="E67" s="20" t="s">
        <v>31</v>
      </c>
      <c r="F67" s="108">
        <f>F19</f>
        <v>0</v>
      </c>
      <c r="G67" s="109">
        <f aca="true" t="shared" si="28" ref="G67:AR67">G19</f>
        <v>0</v>
      </c>
      <c r="H67" s="107">
        <f t="shared" si="28"/>
        <v>0</v>
      </c>
      <c r="I67" s="102">
        <f t="shared" si="28"/>
        <v>0</v>
      </c>
      <c r="J67" s="109">
        <f t="shared" si="28"/>
        <v>0</v>
      </c>
      <c r="K67" s="107">
        <f t="shared" si="28"/>
        <v>0</v>
      </c>
      <c r="L67" s="102">
        <f t="shared" si="28"/>
        <v>0</v>
      </c>
      <c r="M67" s="109">
        <f t="shared" si="28"/>
        <v>0</v>
      </c>
      <c r="N67" s="107">
        <f t="shared" si="28"/>
        <v>0</v>
      </c>
      <c r="O67" s="102">
        <f t="shared" si="28"/>
        <v>0</v>
      </c>
      <c r="P67" s="109">
        <f t="shared" si="28"/>
        <v>0</v>
      </c>
      <c r="Q67" s="107">
        <f t="shared" si="28"/>
        <v>0</v>
      </c>
      <c r="R67" s="102">
        <f t="shared" si="28"/>
        <v>0</v>
      </c>
      <c r="S67" s="109">
        <f t="shared" si="28"/>
        <v>0</v>
      </c>
      <c r="T67" s="107">
        <f t="shared" si="28"/>
        <v>0</v>
      </c>
      <c r="U67" s="102">
        <f t="shared" si="28"/>
        <v>0</v>
      </c>
      <c r="V67" s="109">
        <f t="shared" si="28"/>
        <v>0</v>
      </c>
      <c r="W67" s="107">
        <f t="shared" si="28"/>
        <v>0</v>
      </c>
      <c r="X67" s="102">
        <f t="shared" si="28"/>
        <v>0</v>
      </c>
      <c r="Y67" s="109">
        <f t="shared" si="28"/>
        <v>0</v>
      </c>
      <c r="Z67" s="107">
        <f t="shared" si="28"/>
        <v>0</v>
      </c>
      <c r="AA67" s="102">
        <f t="shared" si="28"/>
        <v>0</v>
      </c>
      <c r="AB67" s="109">
        <f t="shared" si="28"/>
        <v>0</v>
      </c>
      <c r="AC67" s="107">
        <f t="shared" si="28"/>
        <v>0</v>
      </c>
      <c r="AD67" s="102">
        <f t="shared" si="28"/>
        <v>0</v>
      </c>
      <c r="AE67" s="109">
        <f t="shared" si="28"/>
        <v>0</v>
      </c>
      <c r="AF67" s="107">
        <f t="shared" si="28"/>
        <v>0</v>
      </c>
      <c r="AG67" s="102">
        <f t="shared" si="28"/>
        <v>0</v>
      </c>
      <c r="AH67" s="109">
        <f t="shared" si="28"/>
        <v>0</v>
      </c>
      <c r="AI67" s="107">
        <f t="shared" si="28"/>
        <v>0</v>
      </c>
      <c r="AJ67" s="102">
        <f t="shared" si="28"/>
        <v>0</v>
      </c>
      <c r="AK67" s="109">
        <f t="shared" si="28"/>
        <v>0</v>
      </c>
      <c r="AL67" s="107">
        <f t="shared" si="28"/>
        <v>0</v>
      </c>
      <c r="AM67" s="102">
        <f t="shared" si="28"/>
        <v>0</v>
      </c>
      <c r="AN67" s="109">
        <f t="shared" si="28"/>
        <v>0</v>
      </c>
      <c r="AO67" s="107">
        <f t="shared" si="28"/>
        <v>0</v>
      </c>
      <c r="AP67" s="102">
        <f t="shared" si="28"/>
        <v>0</v>
      </c>
      <c r="AQ67" s="109">
        <f t="shared" si="28"/>
        <v>0</v>
      </c>
      <c r="AR67" s="107">
        <f t="shared" si="28"/>
        <v>0</v>
      </c>
      <c r="AS67" s="98"/>
      <c r="AT67" s="95"/>
    </row>
    <row r="68" spans="1:46" ht="9.75" customHeight="1">
      <c r="A68" s="174"/>
      <c r="B68" s="177"/>
      <c r="C68" s="174"/>
      <c r="D68" s="93"/>
      <c r="E68" s="20" t="s">
        <v>35</v>
      </c>
      <c r="F68" s="108">
        <f>F67</f>
        <v>0</v>
      </c>
      <c r="G68" s="109">
        <f aca="true" t="shared" si="29" ref="G68:AR68">G67</f>
        <v>0</v>
      </c>
      <c r="H68" s="107">
        <f t="shared" si="29"/>
        <v>0</v>
      </c>
      <c r="I68" s="102">
        <f t="shared" si="29"/>
        <v>0</v>
      </c>
      <c r="J68" s="109">
        <f t="shared" si="29"/>
        <v>0</v>
      </c>
      <c r="K68" s="107">
        <f t="shared" si="29"/>
        <v>0</v>
      </c>
      <c r="L68" s="102">
        <f t="shared" si="29"/>
        <v>0</v>
      </c>
      <c r="M68" s="109">
        <f t="shared" si="29"/>
        <v>0</v>
      </c>
      <c r="N68" s="107">
        <f t="shared" si="29"/>
        <v>0</v>
      </c>
      <c r="O68" s="102">
        <f t="shared" si="29"/>
        <v>0</v>
      </c>
      <c r="P68" s="109">
        <f t="shared" si="29"/>
        <v>0</v>
      </c>
      <c r="Q68" s="107">
        <f t="shared" si="29"/>
        <v>0</v>
      </c>
      <c r="R68" s="102">
        <f t="shared" si="29"/>
        <v>0</v>
      </c>
      <c r="S68" s="109">
        <f t="shared" si="29"/>
        <v>0</v>
      </c>
      <c r="T68" s="107">
        <f t="shared" si="29"/>
        <v>0</v>
      </c>
      <c r="U68" s="102">
        <f t="shared" si="29"/>
        <v>0</v>
      </c>
      <c r="V68" s="109">
        <f t="shared" si="29"/>
        <v>0</v>
      </c>
      <c r="W68" s="107">
        <f t="shared" si="29"/>
        <v>0</v>
      </c>
      <c r="X68" s="102">
        <f t="shared" si="29"/>
        <v>0</v>
      </c>
      <c r="Y68" s="109">
        <f t="shared" si="29"/>
        <v>0</v>
      </c>
      <c r="Z68" s="107">
        <f t="shared" si="29"/>
        <v>0</v>
      </c>
      <c r="AA68" s="102">
        <f t="shared" si="29"/>
        <v>0</v>
      </c>
      <c r="AB68" s="109">
        <f t="shared" si="29"/>
        <v>0</v>
      </c>
      <c r="AC68" s="107">
        <f t="shared" si="29"/>
        <v>0</v>
      </c>
      <c r="AD68" s="102">
        <f t="shared" si="29"/>
        <v>0</v>
      </c>
      <c r="AE68" s="109">
        <f t="shared" si="29"/>
        <v>0</v>
      </c>
      <c r="AF68" s="107">
        <f t="shared" si="29"/>
        <v>0</v>
      </c>
      <c r="AG68" s="102">
        <f t="shared" si="29"/>
        <v>0</v>
      </c>
      <c r="AH68" s="109">
        <f t="shared" si="29"/>
        <v>0</v>
      </c>
      <c r="AI68" s="107">
        <f t="shared" si="29"/>
        <v>0</v>
      </c>
      <c r="AJ68" s="102">
        <f t="shared" si="29"/>
        <v>0</v>
      </c>
      <c r="AK68" s="109">
        <f t="shared" si="29"/>
        <v>0</v>
      </c>
      <c r="AL68" s="107">
        <f t="shared" si="29"/>
        <v>0</v>
      </c>
      <c r="AM68" s="102">
        <f t="shared" si="29"/>
        <v>0</v>
      </c>
      <c r="AN68" s="109">
        <f t="shared" si="29"/>
        <v>0</v>
      </c>
      <c r="AO68" s="107">
        <f t="shared" si="29"/>
        <v>0</v>
      </c>
      <c r="AP68" s="102">
        <f t="shared" si="29"/>
        <v>0</v>
      </c>
      <c r="AQ68" s="109">
        <f t="shared" si="29"/>
        <v>0</v>
      </c>
      <c r="AR68" s="107">
        <f t="shared" si="29"/>
        <v>0</v>
      </c>
      <c r="AS68" s="77"/>
      <c r="AT68" s="100"/>
    </row>
    <row r="69" spans="1:46" ht="12" customHeight="1">
      <c r="A69" s="174"/>
      <c r="B69" s="177"/>
      <c r="C69" s="174"/>
      <c r="D69" s="93"/>
      <c r="E69" s="21" t="s">
        <v>57</v>
      </c>
      <c r="F69" s="108">
        <f>I69+L69+O69+R69+U69+X69+AA69+AD69+AG69+AJ69+AM69+AP69</f>
        <v>6615.6</v>
      </c>
      <c r="G69" s="109">
        <f>J69+M69+P69+S69+V69+Y69+AB69+AE69+AH69+AK69+AN69+AQ69</f>
        <v>400</v>
      </c>
      <c r="H69" s="107">
        <f>G69/F69*100</f>
        <v>6.046314771146986</v>
      </c>
      <c r="I69" s="102">
        <v>0</v>
      </c>
      <c r="J69" s="109">
        <v>0</v>
      </c>
      <c r="K69" s="107">
        <v>0</v>
      </c>
      <c r="L69" s="102">
        <f>L38</f>
        <v>55</v>
      </c>
      <c r="M69" s="109">
        <f>M38</f>
        <v>52.2</v>
      </c>
      <c r="N69" s="107">
        <f>M69/L69*100</f>
        <v>94.9090909090909</v>
      </c>
      <c r="O69" s="102">
        <v>345</v>
      </c>
      <c r="P69" s="109">
        <v>347.8</v>
      </c>
      <c r="Q69" s="107">
        <f>P69/O69*100</f>
        <v>100.81159420289856</v>
      </c>
      <c r="R69" s="102">
        <v>0</v>
      </c>
      <c r="S69" s="109">
        <v>0</v>
      </c>
      <c r="T69" s="107">
        <v>0</v>
      </c>
      <c r="U69" s="102">
        <v>3502.1</v>
      </c>
      <c r="V69" s="106">
        <v>0</v>
      </c>
      <c r="W69" s="105">
        <v>0</v>
      </c>
      <c r="X69" s="104">
        <v>0</v>
      </c>
      <c r="Y69" s="106">
        <v>0</v>
      </c>
      <c r="Z69" s="105">
        <v>0</v>
      </c>
      <c r="AA69" s="104">
        <v>0</v>
      </c>
      <c r="AB69" s="106">
        <v>0</v>
      </c>
      <c r="AC69" s="105">
        <v>0</v>
      </c>
      <c r="AD69" s="104">
        <v>0</v>
      </c>
      <c r="AE69" s="106">
        <v>0</v>
      </c>
      <c r="AF69" s="105">
        <v>0</v>
      </c>
      <c r="AG69" s="104">
        <v>0</v>
      </c>
      <c r="AH69" s="106">
        <v>0</v>
      </c>
      <c r="AI69" s="105" t="e">
        <f>AH69/AG69*100</f>
        <v>#DIV/0!</v>
      </c>
      <c r="AJ69" s="104">
        <v>0</v>
      </c>
      <c r="AK69" s="106">
        <v>0</v>
      </c>
      <c r="AL69" s="105">
        <v>0</v>
      </c>
      <c r="AM69" s="104">
        <v>0</v>
      </c>
      <c r="AN69" s="106">
        <v>0</v>
      </c>
      <c r="AO69" s="105">
        <v>0</v>
      </c>
      <c r="AP69" s="104">
        <v>2713.5</v>
      </c>
      <c r="AQ69" s="106">
        <v>0</v>
      </c>
      <c r="AR69" s="105">
        <v>0</v>
      </c>
      <c r="AS69" s="98"/>
      <c r="AT69" s="95"/>
    </row>
    <row r="70" spans="1:46" ht="31.5" customHeight="1">
      <c r="A70" s="174"/>
      <c r="B70" s="177"/>
      <c r="C70" s="174"/>
      <c r="D70" s="93"/>
      <c r="E70" s="67" t="s">
        <v>32</v>
      </c>
      <c r="F70" s="108">
        <f>I70+L70+O70+R70+U70+X70+AA70+AD70+AG70+AJ70+AM70+AP70</f>
        <v>0</v>
      </c>
      <c r="G70" s="109">
        <f aca="true" t="shared" si="30" ref="G70:AQ70">G68</f>
        <v>0</v>
      </c>
      <c r="H70" s="107">
        <f t="shared" si="30"/>
        <v>0</v>
      </c>
      <c r="I70" s="102">
        <f t="shared" si="30"/>
        <v>0</v>
      </c>
      <c r="J70" s="109">
        <f t="shared" si="30"/>
        <v>0</v>
      </c>
      <c r="K70" s="107">
        <f t="shared" si="30"/>
        <v>0</v>
      </c>
      <c r="L70" s="102">
        <f t="shared" si="30"/>
        <v>0</v>
      </c>
      <c r="M70" s="109">
        <f t="shared" si="30"/>
        <v>0</v>
      </c>
      <c r="N70" s="107">
        <f t="shared" si="30"/>
        <v>0</v>
      </c>
      <c r="O70" s="102">
        <f t="shared" si="30"/>
        <v>0</v>
      </c>
      <c r="P70" s="109">
        <f t="shared" si="30"/>
        <v>0</v>
      </c>
      <c r="Q70" s="107">
        <f t="shared" si="30"/>
        <v>0</v>
      </c>
      <c r="R70" s="102">
        <f t="shared" si="30"/>
        <v>0</v>
      </c>
      <c r="S70" s="109">
        <f t="shared" si="30"/>
        <v>0</v>
      </c>
      <c r="T70" s="107">
        <f t="shared" si="30"/>
        <v>0</v>
      </c>
      <c r="U70" s="102"/>
      <c r="V70" s="109">
        <f t="shared" si="30"/>
        <v>0</v>
      </c>
      <c r="W70" s="107">
        <f t="shared" si="30"/>
        <v>0</v>
      </c>
      <c r="X70" s="102">
        <f t="shared" si="30"/>
        <v>0</v>
      </c>
      <c r="Y70" s="109">
        <f t="shared" si="30"/>
        <v>0</v>
      </c>
      <c r="Z70" s="107">
        <f t="shared" si="30"/>
        <v>0</v>
      </c>
      <c r="AA70" s="102">
        <f t="shared" si="30"/>
        <v>0</v>
      </c>
      <c r="AB70" s="109">
        <f t="shared" si="30"/>
        <v>0</v>
      </c>
      <c r="AC70" s="107">
        <f t="shared" si="30"/>
        <v>0</v>
      </c>
      <c r="AD70" s="102">
        <f t="shared" si="30"/>
        <v>0</v>
      </c>
      <c r="AE70" s="109">
        <f t="shared" si="30"/>
        <v>0</v>
      </c>
      <c r="AF70" s="107">
        <f t="shared" si="30"/>
        <v>0</v>
      </c>
      <c r="AG70" s="102">
        <f t="shared" si="30"/>
        <v>0</v>
      </c>
      <c r="AH70" s="109">
        <f t="shared" si="30"/>
        <v>0</v>
      </c>
      <c r="AI70" s="107">
        <f t="shared" si="30"/>
        <v>0</v>
      </c>
      <c r="AJ70" s="102">
        <f t="shared" si="30"/>
        <v>0</v>
      </c>
      <c r="AK70" s="109">
        <f t="shared" si="30"/>
        <v>0</v>
      </c>
      <c r="AL70" s="107">
        <f t="shared" si="30"/>
        <v>0</v>
      </c>
      <c r="AM70" s="102">
        <f t="shared" si="30"/>
        <v>0</v>
      </c>
      <c r="AN70" s="109">
        <f t="shared" si="30"/>
        <v>0</v>
      </c>
      <c r="AO70" s="107">
        <f t="shared" si="30"/>
        <v>0</v>
      </c>
      <c r="AP70" s="102">
        <f t="shared" si="30"/>
        <v>0</v>
      </c>
      <c r="AQ70" s="109">
        <f t="shared" si="30"/>
        <v>0</v>
      </c>
      <c r="AR70" s="105">
        <v>0</v>
      </c>
      <c r="AS70" s="77"/>
      <c r="AT70" s="100"/>
    </row>
    <row r="71" spans="1:46" ht="42.75" customHeight="1">
      <c r="A71" s="175"/>
      <c r="B71" s="178"/>
      <c r="C71" s="175"/>
      <c r="D71" s="93"/>
      <c r="E71" s="22" t="s">
        <v>38</v>
      </c>
      <c r="F71" s="83">
        <f>I71+L71+O71+R71+U71+X71+AA71+AD71+AG71+AJ71+AM71+AP71</f>
        <v>4955.3</v>
      </c>
      <c r="G71" s="84">
        <v>0</v>
      </c>
      <c r="H71" s="85">
        <f aca="true" t="shared" si="31" ref="H71:AR71">H70</f>
        <v>0</v>
      </c>
      <c r="I71" s="86">
        <f t="shared" si="31"/>
        <v>0</v>
      </c>
      <c r="J71" s="84">
        <f t="shared" si="31"/>
        <v>0</v>
      </c>
      <c r="K71" s="85">
        <f t="shared" si="31"/>
        <v>0</v>
      </c>
      <c r="L71" s="86">
        <f t="shared" si="31"/>
        <v>0</v>
      </c>
      <c r="M71" s="84">
        <f t="shared" si="31"/>
        <v>0</v>
      </c>
      <c r="N71" s="85">
        <f t="shared" si="31"/>
        <v>0</v>
      </c>
      <c r="O71" s="86">
        <f t="shared" si="31"/>
        <v>0</v>
      </c>
      <c r="P71" s="84">
        <v>0</v>
      </c>
      <c r="Q71" s="85">
        <f t="shared" si="31"/>
        <v>0</v>
      </c>
      <c r="R71" s="86">
        <f t="shared" si="31"/>
        <v>0</v>
      </c>
      <c r="S71" s="84">
        <f t="shared" si="31"/>
        <v>0</v>
      </c>
      <c r="T71" s="85">
        <f t="shared" si="31"/>
        <v>0</v>
      </c>
      <c r="U71" s="86">
        <v>4955.3</v>
      </c>
      <c r="V71" s="84">
        <f t="shared" si="31"/>
        <v>0</v>
      </c>
      <c r="W71" s="85">
        <f t="shared" si="31"/>
        <v>0</v>
      </c>
      <c r="X71" s="86">
        <f t="shared" si="31"/>
        <v>0</v>
      </c>
      <c r="Y71" s="84">
        <f t="shared" si="31"/>
        <v>0</v>
      </c>
      <c r="Z71" s="85">
        <f t="shared" si="31"/>
        <v>0</v>
      </c>
      <c r="AA71" s="86">
        <f t="shared" si="31"/>
        <v>0</v>
      </c>
      <c r="AB71" s="84">
        <f t="shared" si="31"/>
        <v>0</v>
      </c>
      <c r="AC71" s="85">
        <f t="shared" si="31"/>
        <v>0</v>
      </c>
      <c r="AD71" s="86">
        <f t="shared" si="31"/>
        <v>0</v>
      </c>
      <c r="AE71" s="84">
        <f t="shared" si="31"/>
        <v>0</v>
      </c>
      <c r="AF71" s="85">
        <f t="shared" si="31"/>
        <v>0</v>
      </c>
      <c r="AG71" s="86">
        <f t="shared" si="31"/>
        <v>0</v>
      </c>
      <c r="AH71" s="84">
        <f t="shared" si="31"/>
        <v>0</v>
      </c>
      <c r="AI71" s="85">
        <f t="shared" si="31"/>
        <v>0</v>
      </c>
      <c r="AJ71" s="86">
        <f t="shared" si="31"/>
        <v>0</v>
      </c>
      <c r="AK71" s="84">
        <f t="shared" si="31"/>
        <v>0</v>
      </c>
      <c r="AL71" s="85">
        <f t="shared" si="31"/>
        <v>0</v>
      </c>
      <c r="AM71" s="86">
        <f t="shared" si="31"/>
        <v>0</v>
      </c>
      <c r="AN71" s="84">
        <f t="shared" si="31"/>
        <v>0</v>
      </c>
      <c r="AO71" s="85">
        <f t="shared" si="31"/>
        <v>0</v>
      </c>
      <c r="AP71" s="86">
        <f t="shared" si="31"/>
        <v>0</v>
      </c>
      <c r="AQ71" s="84">
        <f t="shared" si="31"/>
        <v>0</v>
      </c>
      <c r="AR71" s="85">
        <f t="shared" si="31"/>
        <v>0</v>
      </c>
      <c r="AS71" s="99"/>
      <c r="AT71" s="96"/>
    </row>
    <row r="72" spans="1:46" ht="21" customHeight="1" hidden="1">
      <c r="A72" s="120"/>
      <c r="B72" s="122"/>
      <c r="C72" s="120"/>
      <c r="D72" s="120"/>
      <c r="E72" s="123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5"/>
      <c r="R72" s="125"/>
      <c r="S72" s="125"/>
      <c r="T72" s="125"/>
      <c r="U72" s="125"/>
      <c r="V72" s="125"/>
      <c r="W72" s="125"/>
      <c r="X72" s="125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6"/>
      <c r="AT72" s="126"/>
    </row>
    <row r="73" spans="4:46" ht="23.25" customHeight="1" hidden="1">
      <c r="D73" s="93"/>
      <c r="E73" s="22"/>
      <c r="F73" s="85"/>
      <c r="G73" s="85"/>
      <c r="H73" s="107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99"/>
      <c r="AT73" s="210"/>
    </row>
    <row r="74" spans="1:46" ht="23.25" customHeight="1" hidden="1">
      <c r="A74" s="120"/>
      <c r="B74" s="122"/>
      <c r="C74" s="120"/>
      <c r="D74" s="120"/>
      <c r="E74" s="123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5"/>
      <c r="R74" s="125"/>
      <c r="S74" s="125"/>
      <c r="T74" s="125"/>
      <c r="U74" s="125"/>
      <c r="V74" s="125"/>
      <c r="W74" s="125"/>
      <c r="X74" s="125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6"/>
      <c r="AT74" s="126"/>
    </row>
    <row r="75" spans="1:46" ht="27.75" customHeight="1" hidden="1">
      <c r="A75" s="120"/>
      <c r="B75" s="122"/>
      <c r="C75" s="120"/>
      <c r="D75" s="120"/>
      <c r="E75" s="123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5"/>
      <c r="R75" s="125"/>
      <c r="S75" s="125"/>
      <c r="T75" s="125"/>
      <c r="U75" s="125"/>
      <c r="V75" s="125"/>
      <c r="W75" s="125"/>
      <c r="X75" s="125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6"/>
      <c r="AT75" s="126"/>
    </row>
    <row r="76" spans="1:44" s="9" customFormat="1" ht="32.25" customHeight="1">
      <c r="A76" s="201" t="s">
        <v>60</v>
      </c>
      <c r="B76" s="202"/>
      <c r="C76" s="202"/>
      <c r="D76" s="202"/>
      <c r="E76" s="202"/>
      <c r="F76" s="202"/>
      <c r="G76" s="8"/>
      <c r="H76" s="209"/>
      <c r="I76" s="209"/>
      <c r="J76" s="209"/>
      <c r="K76" s="209"/>
      <c r="L76" s="209"/>
      <c r="M76" s="209"/>
      <c r="N76" s="209"/>
      <c r="O76" s="209"/>
      <c r="P76" s="209"/>
      <c r="Q76" s="207" t="s">
        <v>64</v>
      </c>
      <c r="R76" s="207"/>
      <c r="S76" s="207"/>
      <c r="T76" s="207"/>
      <c r="U76" s="207"/>
      <c r="V76" s="207"/>
      <c r="W76" s="207"/>
      <c r="X76" s="207"/>
      <c r="Y76" s="18"/>
      <c r="Z76" s="18"/>
      <c r="AA76" s="18"/>
      <c r="AB76" s="1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s="9" customFormat="1" ht="21.75" customHeight="1" hidden="1">
      <c r="A77" s="201"/>
      <c r="B77" s="202"/>
      <c r="C77" s="202"/>
      <c r="D77" s="202"/>
      <c r="E77" s="202"/>
      <c r="F77" s="8"/>
      <c r="G77" s="8"/>
      <c r="H77" s="205"/>
      <c r="I77" s="206"/>
      <c r="J77" s="206"/>
      <c r="K77" s="206"/>
      <c r="L77" s="206"/>
      <c r="M77" s="206"/>
      <c r="N77" s="206"/>
      <c r="O77" s="206"/>
      <c r="P77" s="206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6" s="9" customFormat="1" ht="21.75" customHeight="1">
      <c r="A78" s="201" t="s">
        <v>42</v>
      </c>
      <c r="B78" s="202"/>
      <c r="C78" s="202"/>
      <c r="D78" s="202"/>
      <c r="E78" s="202"/>
      <c r="F78" s="202"/>
      <c r="G78" s="8"/>
      <c r="H78" s="121"/>
      <c r="I78" s="80"/>
      <c r="J78" s="80"/>
      <c r="K78" s="80"/>
      <c r="L78" s="80"/>
      <c r="M78" s="80"/>
      <c r="N78" s="90"/>
      <c r="O78" s="208" t="s">
        <v>63</v>
      </c>
      <c r="P78" s="208"/>
      <c r="Q78" s="208"/>
      <c r="R78" s="208"/>
      <c r="S78" s="208"/>
      <c r="T78" s="208"/>
      <c r="U78" s="208"/>
      <c r="V78" s="208"/>
      <c r="W78" s="208"/>
      <c r="X78" s="208"/>
      <c r="Y78" s="92"/>
      <c r="Z78" s="92"/>
      <c r="AA78" s="92"/>
      <c r="AB78" s="92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204"/>
      <c r="AT78" s="204"/>
    </row>
    <row r="79" spans="1:46" s="9" customFormat="1" ht="9" customHeight="1">
      <c r="A79" s="7"/>
      <c r="B79" s="114" t="s">
        <v>27</v>
      </c>
      <c r="C79" s="114"/>
      <c r="D79" s="114"/>
      <c r="E79" s="8"/>
      <c r="F79" s="8"/>
      <c r="G79" s="8"/>
      <c r="H79" s="15"/>
      <c r="I79" s="15"/>
      <c r="J79" s="15"/>
      <c r="K79" s="15"/>
      <c r="L79" s="15"/>
      <c r="M79" s="16"/>
      <c r="N79" s="115" t="s">
        <v>43</v>
      </c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90"/>
      <c r="Z79" s="90"/>
      <c r="AA79" s="90"/>
      <c r="AB79" s="1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204"/>
      <c r="AT79" s="204"/>
    </row>
    <row r="80" spans="1:46" s="9" customFormat="1" ht="0.75" customHeight="1" hidden="1">
      <c r="A80" s="121"/>
      <c r="B80" s="121"/>
      <c r="C80" s="121"/>
      <c r="D80" s="121"/>
      <c r="E80" s="12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204"/>
      <c r="AT80" s="204"/>
    </row>
    <row r="81" spans="1:46" ht="12.75" customHeight="1" hidden="1">
      <c r="A81" s="11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9"/>
      <c r="U81" s="19"/>
      <c r="V81" s="19"/>
      <c r="W81" s="19"/>
      <c r="X81" s="19"/>
      <c r="Y81" s="19"/>
      <c r="Z81" s="19"/>
      <c r="AA81" s="19"/>
      <c r="AB81" s="19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204"/>
      <c r="AT81" s="204"/>
    </row>
    <row r="82" spans="1:46" ht="0.75" customHeight="1" hidden="1">
      <c r="A82" s="11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9"/>
      <c r="U82" s="19"/>
      <c r="V82" s="19"/>
      <c r="W82" s="19"/>
      <c r="X82" s="19"/>
      <c r="Y82" s="19"/>
      <c r="Z82" s="19"/>
      <c r="AA82" s="19"/>
      <c r="AB82" s="19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204"/>
      <c r="AT82" s="204"/>
    </row>
    <row r="83" spans="1:46" ht="0.75" customHeight="1" hidden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9"/>
      <c r="U83" s="19"/>
      <c r="V83" s="19"/>
      <c r="W83" s="19"/>
      <c r="X83" s="19"/>
      <c r="Y83" s="19"/>
      <c r="Z83" s="19"/>
      <c r="AA83" s="19"/>
      <c r="AB83" s="19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204"/>
      <c r="AT83" s="204"/>
    </row>
    <row r="84" spans="1:46" ht="22.5" customHeight="1">
      <c r="A84" s="203" t="s">
        <v>37</v>
      </c>
      <c r="B84" s="203"/>
      <c r="C84" s="203"/>
      <c r="D84" s="203"/>
      <c r="E84" s="203"/>
      <c r="F84" s="203"/>
      <c r="G84" s="203"/>
      <c r="H84" s="203"/>
      <c r="I84" s="112"/>
      <c r="J84" s="6"/>
      <c r="K84" s="6"/>
      <c r="L84" s="6"/>
      <c r="M84" s="6"/>
      <c r="N84" s="91"/>
      <c r="O84" s="200" t="s">
        <v>65</v>
      </c>
      <c r="P84" s="200"/>
      <c r="Q84" s="200"/>
      <c r="R84" s="200"/>
      <c r="S84" s="200"/>
      <c r="T84" s="200"/>
      <c r="U84" s="200"/>
      <c r="V84" s="200"/>
      <c r="W84" s="200"/>
      <c r="X84" s="200"/>
      <c r="Y84" s="90"/>
      <c r="Z84" s="90"/>
      <c r="AA84" s="90"/>
      <c r="AB84" s="19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204"/>
      <c r="AT84" s="204"/>
    </row>
    <row r="85" spans="1:4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</sheetData>
  <sheetProtection/>
  <mergeCells count="117">
    <mergeCell ref="C66:C71"/>
    <mergeCell ref="A78:F78"/>
    <mergeCell ref="H77:P77"/>
    <mergeCell ref="Q76:X76"/>
    <mergeCell ref="O78:X78"/>
    <mergeCell ref="H76:P76"/>
    <mergeCell ref="A76:F76"/>
    <mergeCell ref="A66:A71"/>
    <mergeCell ref="B66:B71"/>
    <mergeCell ref="O79:X79"/>
    <mergeCell ref="O84:X84"/>
    <mergeCell ref="AS29:AS33"/>
    <mergeCell ref="C29:C34"/>
    <mergeCell ref="AT23:AT28"/>
    <mergeCell ref="A77:E77"/>
    <mergeCell ref="A84:H84"/>
    <mergeCell ref="C60:C65"/>
    <mergeCell ref="B47:B52"/>
    <mergeCell ref="AS78:AT84"/>
    <mergeCell ref="D17:D22"/>
    <mergeCell ref="D23:D28"/>
    <mergeCell ref="A11:A16"/>
    <mergeCell ref="A17:A22"/>
    <mergeCell ref="B41:B46"/>
    <mergeCell ref="A60:A65"/>
    <mergeCell ref="A47:A52"/>
    <mergeCell ref="B54:B59"/>
    <mergeCell ref="A54:A59"/>
    <mergeCell ref="D29:D34"/>
    <mergeCell ref="A41:A46"/>
    <mergeCell ref="C41:C46"/>
    <mergeCell ref="B60:B65"/>
    <mergeCell ref="C54:C59"/>
    <mergeCell ref="A35:D40"/>
    <mergeCell ref="B29:B34"/>
    <mergeCell ref="A29:A34"/>
    <mergeCell ref="C47:C52"/>
    <mergeCell ref="C11:C16"/>
    <mergeCell ref="B23:B28"/>
    <mergeCell ref="C23:C28"/>
    <mergeCell ref="A23:A28"/>
    <mergeCell ref="B17:B22"/>
    <mergeCell ref="C17:C22"/>
    <mergeCell ref="B11:B16"/>
    <mergeCell ref="D11:D16"/>
    <mergeCell ref="AQ6:AQ7"/>
    <mergeCell ref="AM5:AO5"/>
    <mergeCell ref="AS11:AS15"/>
    <mergeCell ref="J6:J7"/>
    <mergeCell ref="K6:K7"/>
    <mergeCell ref="V6:V7"/>
    <mergeCell ref="F4:H5"/>
    <mergeCell ref="H6:H7"/>
    <mergeCell ref="T6:T7"/>
    <mergeCell ref="AP6:AP7"/>
    <mergeCell ref="AJ5:AL5"/>
    <mergeCell ref="AS4:AS7"/>
    <mergeCell ref="P6:P7"/>
    <mergeCell ref="Q6:Q7"/>
    <mergeCell ref="X6:X7"/>
    <mergeCell ref="AM6:AM7"/>
    <mergeCell ref="I6:I7"/>
    <mergeCell ref="AS23:AS28"/>
    <mergeCell ref="AJ6:AJ7"/>
    <mergeCell ref="AS35:AS38"/>
    <mergeCell ref="AA6:AA7"/>
    <mergeCell ref="AD6:AD7"/>
    <mergeCell ref="AK6:AK7"/>
    <mergeCell ref="AL6:AL7"/>
    <mergeCell ref="B9:AT9"/>
    <mergeCell ref="G6:G7"/>
    <mergeCell ref="AT29:AT33"/>
    <mergeCell ref="L6:L7"/>
    <mergeCell ref="AC6:AC7"/>
    <mergeCell ref="L5:N5"/>
    <mergeCell ref="O5:Q5"/>
    <mergeCell ref="O6:O7"/>
    <mergeCell ref="N6:N7"/>
    <mergeCell ref="AI6:AI7"/>
    <mergeCell ref="AN6:AN7"/>
    <mergeCell ref="AG5:AI5"/>
    <mergeCell ref="AT35:AT38"/>
    <mergeCell ref="AF6:AF7"/>
    <mergeCell ref="R6:R7"/>
    <mergeCell ref="AB6:AB7"/>
    <mergeCell ref="AE6:AE7"/>
    <mergeCell ref="AA5:AC5"/>
    <mergeCell ref="Y6:Y7"/>
    <mergeCell ref="AD5:AF5"/>
    <mergeCell ref="AO6:AO7"/>
    <mergeCell ref="AG6:AG7"/>
    <mergeCell ref="R1:Y1"/>
    <mergeCell ref="X2:Y2"/>
    <mergeCell ref="U5:W5"/>
    <mergeCell ref="X5:Z5"/>
    <mergeCell ref="U6:U7"/>
    <mergeCell ref="M6:M7"/>
    <mergeCell ref="Z6:Z7"/>
    <mergeCell ref="I4:AR4"/>
    <mergeCell ref="I5:K5"/>
    <mergeCell ref="W6:W7"/>
    <mergeCell ref="A4:A7"/>
    <mergeCell ref="B4:B7"/>
    <mergeCell ref="C4:C7"/>
    <mergeCell ref="D4:D7"/>
    <mergeCell ref="E4:E7"/>
    <mergeCell ref="F6:F7"/>
    <mergeCell ref="AT17:AT22"/>
    <mergeCell ref="AS17:AS19"/>
    <mergeCell ref="AP5:AR5"/>
    <mergeCell ref="AR6:AR7"/>
    <mergeCell ref="AH6:AH7"/>
    <mergeCell ref="R5:T5"/>
    <mergeCell ref="AT11:AT15"/>
    <mergeCell ref="S6:S7"/>
    <mergeCell ref="AS20:AS22"/>
    <mergeCell ref="AT4:AT7"/>
  </mergeCells>
  <printOptions/>
  <pageMargins left="0" right="0" top="0" bottom="0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Слюсаренко</dc:creator>
  <cp:keywords/>
  <dc:description/>
  <cp:lastModifiedBy>oz6</cp:lastModifiedBy>
  <cp:lastPrinted>2020-03-10T10:32:45Z</cp:lastPrinted>
  <dcterms:created xsi:type="dcterms:W3CDTF">2017-07-13T09:34:43Z</dcterms:created>
  <dcterms:modified xsi:type="dcterms:W3CDTF">2020-04-14T13:15:28Z</dcterms:modified>
  <cp:category/>
  <cp:version/>
  <cp:contentType/>
  <cp:contentStatus/>
</cp:coreProperties>
</file>