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65" windowHeight="12360" activeTab="4"/>
  </bookViews>
  <sheets>
    <sheet name="на 2019 год" sheetId="1" r:id="rId1"/>
    <sheet name="на 01.04.2019" sheetId="2" r:id="rId2"/>
    <sheet name="на 01.07.2019" sheetId="5" r:id="rId3"/>
    <sheet name="на 01.10.2019" sheetId="4" r:id="rId4"/>
    <sheet name="на 31.12.2019 сетевой" sheetId="6" r:id="rId5"/>
    <sheet name="на 31.12.2019 по показателям" sheetId="7" r:id="rId6"/>
  </sheets>
  <calcPr calcId="125725"/>
</workbook>
</file>

<file path=xl/calcChain.xml><?xml version="1.0" encoding="utf-8"?>
<calcChain xmlns="http://schemas.openxmlformats.org/spreadsheetml/2006/main">
  <c r="AK51" i="6"/>
  <c r="AQ52"/>
  <c r="F56"/>
  <c r="AP57"/>
  <c r="AO57"/>
  <c r="AM57"/>
  <c r="AL57"/>
  <c r="AJ57"/>
  <c r="AI57"/>
  <c r="AG57"/>
  <c r="AF57"/>
  <c r="AD57"/>
  <c r="AC57"/>
  <c r="AA57"/>
  <c r="Z57"/>
  <c r="X57"/>
  <c r="W57"/>
  <c r="U57"/>
  <c r="T57"/>
  <c r="R57"/>
  <c r="Q57"/>
  <c r="O57"/>
  <c r="N57"/>
  <c r="L57"/>
  <c r="K57"/>
  <c r="I57"/>
  <c r="H57"/>
  <c r="AP56"/>
  <c r="AO56"/>
  <c r="AL56"/>
  <c r="AI56"/>
  <c r="AG56"/>
  <c r="AF56"/>
  <c r="AD56"/>
  <c r="AC56"/>
  <c r="AA56"/>
  <c r="Z56"/>
  <c r="U56"/>
  <c r="T56"/>
  <c r="R56"/>
  <c r="Q56"/>
  <c r="O56"/>
  <c r="N56"/>
  <c r="L56"/>
  <c r="K56"/>
  <c r="I56"/>
  <c r="H56"/>
  <c r="H50"/>
  <c r="I50"/>
  <c r="AP50"/>
  <c r="AO50"/>
  <c r="AM50"/>
  <c r="AM56" s="1"/>
  <c r="AL50"/>
  <c r="AJ50"/>
  <c r="AJ56" s="1"/>
  <c r="AI50"/>
  <c r="AG50"/>
  <c r="AF50"/>
  <c r="AD50"/>
  <c r="AC50"/>
  <c r="AA50"/>
  <c r="Z50"/>
  <c r="W50"/>
  <c r="W56" s="1"/>
  <c r="U50"/>
  <c r="T50"/>
  <c r="R50"/>
  <c r="Q50"/>
  <c r="O50"/>
  <c r="N50"/>
  <c r="L50"/>
  <c r="K50"/>
  <c r="AP55"/>
  <c r="AO55"/>
  <c r="AM55"/>
  <c r="AL55"/>
  <c r="AJ55"/>
  <c r="AI55"/>
  <c r="AG55"/>
  <c r="AF55"/>
  <c r="AD55"/>
  <c r="AC55"/>
  <c r="AA55"/>
  <c r="Z55"/>
  <c r="X55"/>
  <c r="W55"/>
  <c r="U55"/>
  <c r="T55"/>
  <c r="V55" s="1"/>
  <c r="R55"/>
  <c r="Q55"/>
  <c r="O55"/>
  <c r="N55"/>
  <c r="L55"/>
  <c r="K55"/>
  <c r="I55"/>
  <c r="H55"/>
  <c r="AP49"/>
  <c r="AO49"/>
  <c r="AM49"/>
  <c r="AL49"/>
  <c r="AJ49"/>
  <c r="AI49"/>
  <c r="AG49"/>
  <c r="AF49"/>
  <c r="AD49"/>
  <c r="AC49"/>
  <c r="AA49"/>
  <c r="Z49"/>
  <c r="X49"/>
  <c r="W49"/>
  <c r="U49"/>
  <c r="T49"/>
  <c r="R49"/>
  <c r="Q49"/>
  <c r="O49"/>
  <c r="N49"/>
  <c r="L49"/>
  <c r="K49"/>
  <c r="I49"/>
  <c r="H49"/>
  <c r="F57"/>
  <c r="E57"/>
  <c r="J56"/>
  <c r="F55"/>
  <c r="G55"/>
  <c r="J55"/>
  <c r="M55"/>
  <c r="P55"/>
  <c r="S55"/>
  <c r="Y55"/>
  <c r="AB55"/>
  <c r="AE55"/>
  <c r="AH55"/>
  <c r="AK55"/>
  <c r="AN55"/>
  <c r="AQ55"/>
  <c r="E55"/>
  <c r="AE43" l="1"/>
  <c r="AE47"/>
  <c r="AH43"/>
  <c r="AN47"/>
  <c r="AN46"/>
  <c r="AN43"/>
  <c r="AQ43"/>
  <c r="AQ47"/>
  <c r="AQ59"/>
  <c r="AQ63"/>
  <c r="I59"/>
  <c r="J59"/>
  <c r="K59"/>
  <c r="L59"/>
  <c r="M59"/>
  <c r="N59"/>
  <c r="O59"/>
  <c r="P59"/>
  <c r="Q59"/>
  <c r="R59"/>
  <c r="S59"/>
  <c r="T59"/>
  <c r="U59"/>
  <c r="V59"/>
  <c r="W59"/>
  <c r="X59"/>
  <c r="Z59"/>
  <c r="AA59"/>
  <c r="AC59"/>
  <c r="AD59"/>
  <c r="AF59"/>
  <c r="AG59"/>
  <c r="AI59"/>
  <c r="AJ59"/>
  <c r="AL59"/>
  <c r="AM59"/>
  <c r="AO59"/>
  <c r="AP59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L62"/>
  <c r="AM62"/>
  <c r="AO62"/>
  <c r="AP62"/>
  <c r="I63"/>
  <c r="J63"/>
  <c r="K63"/>
  <c r="L63"/>
  <c r="M63"/>
  <c r="N63"/>
  <c r="O63"/>
  <c r="P63"/>
  <c r="Q63"/>
  <c r="R63"/>
  <c r="S63"/>
  <c r="T63"/>
  <c r="U63"/>
  <c r="V63"/>
  <c r="W63"/>
  <c r="X63"/>
  <c r="Z63"/>
  <c r="AA63"/>
  <c r="AC63"/>
  <c r="AD63"/>
  <c r="AF63"/>
  <c r="AG63"/>
  <c r="AI63"/>
  <c r="AJ63"/>
  <c r="AL63"/>
  <c r="AM63"/>
  <c r="AO63"/>
  <c r="AP63"/>
  <c r="H63"/>
  <c r="H61"/>
  <c r="H60"/>
  <c r="H59"/>
  <c r="G62"/>
  <c r="E59"/>
  <c r="F62"/>
  <c r="F63"/>
  <c r="E63"/>
  <c r="E62"/>
  <c r="F47"/>
  <c r="E47"/>
  <c r="AB47"/>
  <c r="F43"/>
  <c r="E43"/>
  <c r="G46"/>
  <c r="F46"/>
  <c r="E46"/>
  <c r="F33"/>
  <c r="F34"/>
  <c r="F35"/>
  <c r="E35"/>
  <c r="E34"/>
  <c r="E33"/>
  <c r="E29"/>
  <c r="E27" s="1"/>
  <c r="AK24"/>
  <c r="AK21"/>
  <c r="AQ16"/>
  <c r="AQ19"/>
  <c r="AQ18"/>
  <c r="AM11"/>
  <c r="AQ13"/>
  <c r="F54" l="1"/>
  <c r="E54"/>
  <c r="G63"/>
  <c r="F61"/>
  <c r="F60"/>
  <c r="AO51"/>
  <c r="AL51"/>
  <c r="AM52"/>
  <c r="AP52"/>
  <c r="W51"/>
  <c r="AP43"/>
  <c r="AD43"/>
  <c r="F59" l="1"/>
  <c r="G59"/>
  <c r="AP37"/>
  <c r="AO37"/>
  <c r="AM37"/>
  <c r="AL37"/>
  <c r="AJ37"/>
  <c r="AI37"/>
  <c r="AG37"/>
  <c r="AF37"/>
  <c r="AD37"/>
  <c r="AC37"/>
  <c r="AA37"/>
  <c r="Z37"/>
  <c r="X37"/>
  <c r="W37"/>
  <c r="U37"/>
  <c r="T37"/>
  <c r="R37"/>
  <c r="Q37"/>
  <c r="O37"/>
  <c r="N37"/>
  <c r="G33"/>
  <c r="AO32"/>
  <c r="AM32"/>
  <c r="AL32"/>
  <c r="AJ32"/>
  <c r="AI32"/>
  <c r="AD32"/>
  <c r="AC32"/>
  <c r="AA32"/>
  <c r="Z32"/>
  <c r="AQ34" l="1"/>
  <c r="AQ50"/>
  <c r="AP32"/>
  <c r="AQ32" s="1"/>
  <c r="AQ29"/>
  <c r="F20"/>
  <c r="F22"/>
  <c r="F23"/>
  <c r="F25"/>
  <c r="F26"/>
  <c r="F28"/>
  <c r="F30"/>
  <c r="F31"/>
  <c r="F36"/>
  <c r="F38"/>
  <c r="F39"/>
  <c r="F40"/>
  <c r="F41"/>
  <c r="F42"/>
  <c r="F44"/>
  <c r="F45"/>
  <c r="AO27"/>
  <c r="AM27"/>
  <c r="AL27"/>
  <c r="AI27"/>
  <c r="AG27"/>
  <c r="AF27"/>
  <c r="AD27"/>
  <c r="AC27"/>
  <c r="AA27"/>
  <c r="Z27"/>
  <c r="E23"/>
  <c r="E24"/>
  <c r="E25"/>
  <c r="E22"/>
  <c r="E49" s="1"/>
  <c r="AM24"/>
  <c r="AJ24"/>
  <c r="AP21"/>
  <c r="AO21"/>
  <c r="AL21"/>
  <c r="AI21"/>
  <c r="AG21"/>
  <c r="AF21"/>
  <c r="AD21"/>
  <c r="AC21"/>
  <c r="AP19"/>
  <c r="AM19"/>
  <c r="X19"/>
  <c r="AO16"/>
  <c r="AL16"/>
  <c r="AJ16"/>
  <c r="AI16"/>
  <c r="AG16"/>
  <c r="AF16"/>
  <c r="AD16"/>
  <c r="AC16"/>
  <c r="AA16"/>
  <c r="Z16"/>
  <c r="W16"/>
  <c r="U16"/>
  <c r="T16"/>
  <c r="R16"/>
  <c r="Q16"/>
  <c r="O16"/>
  <c r="N16"/>
  <c r="L16"/>
  <c r="K16"/>
  <c r="I16"/>
  <c r="H16"/>
  <c r="E18"/>
  <c r="E14"/>
  <c r="E51" s="1"/>
  <c r="E13"/>
  <c r="F17"/>
  <c r="X50" l="1"/>
  <c r="X56" s="1"/>
  <c r="F29"/>
  <c r="AM21"/>
  <c r="AJ21"/>
  <c r="AJ27"/>
  <c r="X51"/>
  <c r="AP16"/>
  <c r="AP51"/>
  <c r="E50"/>
  <c r="G29"/>
  <c r="AP27"/>
  <c r="AQ27" s="1"/>
  <c r="F24"/>
  <c r="F19"/>
  <c r="G24"/>
  <c r="AM16"/>
  <c r="X16"/>
  <c r="F18"/>
  <c r="E16"/>
  <c r="AO11"/>
  <c r="AQ14"/>
  <c r="AJ11"/>
  <c r="AI11"/>
  <c r="AG11"/>
  <c r="AD11"/>
  <c r="AA11"/>
  <c r="AP11"/>
  <c r="AM14"/>
  <c r="AM51" s="1"/>
  <c r="AO52"/>
  <c r="AL52"/>
  <c r="AJ52"/>
  <c r="AI52"/>
  <c r="AG52"/>
  <c r="AF52"/>
  <c r="AD52"/>
  <c r="AC52"/>
  <c r="AA52"/>
  <c r="Z52"/>
  <c r="X52"/>
  <c r="V52"/>
  <c r="U52"/>
  <c r="T52"/>
  <c r="S52"/>
  <c r="R52"/>
  <c r="Q52"/>
  <c r="O52"/>
  <c r="N52"/>
  <c r="L52"/>
  <c r="K52"/>
  <c r="I52"/>
  <c r="H52"/>
  <c r="E52"/>
  <c r="AJ51"/>
  <c r="AI51"/>
  <c r="AG51"/>
  <c r="AC51"/>
  <c r="AA51"/>
  <c r="U51"/>
  <c r="T51"/>
  <c r="S51"/>
  <c r="R51"/>
  <c r="Q51"/>
  <c r="O51"/>
  <c r="N51"/>
  <c r="L51"/>
  <c r="K51"/>
  <c r="I51"/>
  <c r="H51"/>
  <c r="S50"/>
  <c r="V49"/>
  <c r="S49"/>
  <c r="AH47"/>
  <c r="Y47"/>
  <c r="G47"/>
  <c r="AO43"/>
  <c r="AM43"/>
  <c r="AL43"/>
  <c r="AJ43"/>
  <c r="AI43"/>
  <c r="AG43"/>
  <c r="AF43"/>
  <c r="AC43"/>
  <c r="AA43"/>
  <c r="Z43"/>
  <c r="X43"/>
  <c r="W43"/>
  <c r="U43"/>
  <c r="T43"/>
  <c r="R43"/>
  <c r="Q43"/>
  <c r="O43"/>
  <c r="N43"/>
  <c r="L43"/>
  <c r="K43"/>
  <c r="I43"/>
  <c r="H43"/>
  <c r="L37"/>
  <c r="K37"/>
  <c r="I37"/>
  <c r="H37"/>
  <c r="W36"/>
  <c r="Y35"/>
  <c r="G35"/>
  <c r="Y34"/>
  <c r="G34"/>
  <c r="Y33"/>
  <c r="AG32"/>
  <c r="AF32"/>
  <c r="X32"/>
  <c r="U32"/>
  <c r="T32"/>
  <c r="Q32"/>
  <c r="O32"/>
  <c r="N32"/>
  <c r="L32"/>
  <c r="K32"/>
  <c r="I32"/>
  <c r="H32"/>
  <c r="E32"/>
  <c r="X27"/>
  <c r="W27"/>
  <c r="U27"/>
  <c r="T27"/>
  <c r="R27"/>
  <c r="Q27"/>
  <c r="O27"/>
  <c r="N27"/>
  <c r="L27"/>
  <c r="K27"/>
  <c r="I27"/>
  <c r="H27"/>
  <c r="Y24"/>
  <c r="J24"/>
  <c r="AA21"/>
  <c r="Z21"/>
  <c r="X21"/>
  <c r="W21"/>
  <c r="U21"/>
  <c r="T21"/>
  <c r="R21"/>
  <c r="Q21"/>
  <c r="O21"/>
  <c r="N21"/>
  <c r="L21"/>
  <c r="K21"/>
  <c r="I21"/>
  <c r="H21"/>
  <c r="E21"/>
  <c r="F15"/>
  <c r="F52" s="1"/>
  <c r="AF51"/>
  <c r="F12"/>
  <c r="F49" s="1"/>
  <c r="AL11"/>
  <c r="AC11"/>
  <c r="Z11"/>
  <c r="X11"/>
  <c r="W11"/>
  <c r="U11"/>
  <c r="T11"/>
  <c r="R11"/>
  <c r="Q11"/>
  <c r="O11"/>
  <c r="N11"/>
  <c r="L11"/>
  <c r="K11"/>
  <c r="I11"/>
  <c r="H11"/>
  <c r="E11"/>
  <c r="T56" i="5"/>
  <c r="T52" s="1"/>
  <c r="I56"/>
  <c r="I54"/>
  <c r="G54"/>
  <c r="I53"/>
  <c r="G53"/>
  <c r="AQ52"/>
  <c r="AP52"/>
  <c r="AO52"/>
  <c r="AN52"/>
  <c r="AM52"/>
  <c r="AL52"/>
  <c r="AK52"/>
  <c r="AJ52"/>
  <c r="AI52"/>
  <c r="AH52"/>
  <c r="AG52"/>
  <c r="AF52"/>
  <c r="AE52"/>
  <c r="AD52"/>
  <c r="AC52"/>
  <c r="AB52"/>
  <c r="Z52"/>
  <c r="Y52"/>
  <c r="W52"/>
  <c r="V52"/>
  <c r="S52"/>
  <c r="Q52"/>
  <c r="P52"/>
  <c r="N52"/>
  <c r="M52"/>
  <c r="K52"/>
  <c r="J52"/>
  <c r="F52"/>
  <c r="AQ48"/>
  <c r="AP48"/>
  <c r="AO48"/>
  <c r="AN48"/>
  <c r="AM48"/>
  <c r="AL48"/>
  <c r="AK48"/>
  <c r="AJ48"/>
  <c r="AI48"/>
  <c r="AH48"/>
  <c r="AG48"/>
  <c r="AF48"/>
  <c r="AE48"/>
  <c r="AD48"/>
  <c r="AC48"/>
  <c r="AB48"/>
  <c r="Z48"/>
  <c r="Y48"/>
  <c r="X48"/>
  <c r="W48"/>
  <c r="V48"/>
  <c r="U48"/>
  <c r="T48"/>
  <c r="S48"/>
  <c r="Q48"/>
  <c r="P48"/>
  <c r="N48"/>
  <c r="M48"/>
  <c r="K48"/>
  <c r="J48"/>
  <c r="F48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Z47"/>
  <c r="Y47"/>
  <c r="W47"/>
  <c r="V47"/>
  <c r="U47"/>
  <c r="T47"/>
  <c r="S47"/>
  <c r="Q47"/>
  <c r="P47"/>
  <c r="N47"/>
  <c r="M47"/>
  <c r="K47"/>
  <c r="J47"/>
  <c r="F47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Z46"/>
  <c r="Y46"/>
  <c r="W46"/>
  <c r="V46"/>
  <c r="U46"/>
  <c r="T46"/>
  <c r="S46"/>
  <c r="Q46"/>
  <c r="P46"/>
  <c r="N46"/>
  <c r="M46"/>
  <c r="K46"/>
  <c r="J46"/>
  <c r="F46"/>
  <c r="AS45"/>
  <c r="AS44" s="1"/>
  <c r="AR45"/>
  <c r="AR44" s="1"/>
  <c r="AQ45"/>
  <c r="AP45"/>
  <c r="AO45"/>
  <c r="AN45"/>
  <c r="AM45"/>
  <c r="AL45"/>
  <c r="AK45"/>
  <c r="AJ45"/>
  <c r="AI45"/>
  <c r="AH45"/>
  <c r="AG45"/>
  <c r="AF45"/>
  <c r="AE45"/>
  <c r="AD45"/>
  <c r="AC45"/>
  <c r="AB45"/>
  <c r="Z45"/>
  <c r="Y45"/>
  <c r="X45"/>
  <c r="W45"/>
  <c r="V45"/>
  <c r="U45"/>
  <c r="T45"/>
  <c r="S45"/>
  <c r="Q45"/>
  <c r="P45"/>
  <c r="N45"/>
  <c r="M45"/>
  <c r="K45"/>
  <c r="J45"/>
  <c r="F45"/>
  <c r="AA43"/>
  <c r="I43"/>
  <c r="G43"/>
  <c r="H43" s="1"/>
  <c r="I41"/>
  <c r="G41"/>
  <c r="I40"/>
  <c r="G40"/>
  <c r="AQ39"/>
  <c r="AP39"/>
  <c r="AO39"/>
  <c r="AN39"/>
  <c r="AM39"/>
  <c r="AL39"/>
  <c r="AK39"/>
  <c r="AJ39"/>
  <c r="AI39"/>
  <c r="AH39"/>
  <c r="AG39"/>
  <c r="AF39"/>
  <c r="AE39"/>
  <c r="AD39"/>
  <c r="AC39"/>
  <c r="AB39"/>
  <c r="Z39"/>
  <c r="Y39"/>
  <c r="W39"/>
  <c r="V39"/>
  <c r="T39"/>
  <c r="S39"/>
  <c r="Q39"/>
  <c r="P39"/>
  <c r="N39"/>
  <c r="M39"/>
  <c r="K39"/>
  <c r="G39" s="1"/>
  <c r="J39"/>
  <c r="F39"/>
  <c r="I38"/>
  <c r="G38"/>
  <c r="I37"/>
  <c r="G37"/>
  <c r="I36"/>
  <c r="G36"/>
  <c r="I35"/>
  <c r="G35"/>
  <c r="I34"/>
  <c r="G34"/>
  <c r="AQ33"/>
  <c r="AP33"/>
  <c r="AO33"/>
  <c r="AN33"/>
  <c r="AM33"/>
  <c r="AL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Q33"/>
  <c r="P33"/>
  <c r="N33"/>
  <c r="M33"/>
  <c r="K33"/>
  <c r="J33"/>
  <c r="I33"/>
  <c r="I32"/>
  <c r="G32"/>
  <c r="AA31"/>
  <c r="I31"/>
  <c r="G31"/>
  <c r="H31" s="1"/>
  <c r="AA30"/>
  <c r="I30"/>
  <c r="G30"/>
  <c r="H30" s="1"/>
  <c r="AA29"/>
  <c r="I29"/>
  <c r="G29"/>
  <c r="H29" s="1"/>
  <c r="AQ28"/>
  <c r="AP28"/>
  <c r="AO28"/>
  <c r="AN28"/>
  <c r="AM28"/>
  <c r="AL28"/>
  <c r="AK28"/>
  <c r="AJ28"/>
  <c r="AI28"/>
  <c r="AH28"/>
  <c r="AG28"/>
  <c r="AF28"/>
  <c r="AE28"/>
  <c r="AD28"/>
  <c r="AC28"/>
  <c r="AB28"/>
  <c r="Z28"/>
  <c r="Y28"/>
  <c r="W28"/>
  <c r="V28"/>
  <c r="S28"/>
  <c r="Q28"/>
  <c r="P28"/>
  <c r="N28"/>
  <c r="M28"/>
  <c r="K28"/>
  <c r="J28"/>
  <c r="F28"/>
  <c r="I27"/>
  <c r="G27"/>
  <c r="I26"/>
  <c r="G26"/>
  <c r="I25"/>
  <c r="G25"/>
  <c r="H25" s="1"/>
  <c r="I24"/>
  <c r="G24"/>
  <c r="AQ23"/>
  <c r="AP23"/>
  <c r="AO23"/>
  <c r="AN23"/>
  <c r="AM23"/>
  <c r="AL23"/>
  <c r="AK23"/>
  <c r="AJ23"/>
  <c r="AI23"/>
  <c r="AH23"/>
  <c r="AG23"/>
  <c r="AF23"/>
  <c r="AE23"/>
  <c r="AD23"/>
  <c r="AC23"/>
  <c r="AB23"/>
  <c r="Z23"/>
  <c r="Y23"/>
  <c r="W23"/>
  <c r="V23"/>
  <c r="T23"/>
  <c r="S23"/>
  <c r="Q23"/>
  <c r="P23"/>
  <c r="N23"/>
  <c r="M23"/>
  <c r="K23"/>
  <c r="J23"/>
  <c r="I23"/>
  <c r="F23"/>
  <c r="G22"/>
  <c r="I20"/>
  <c r="G20"/>
  <c r="AA19"/>
  <c r="L19"/>
  <c r="I19"/>
  <c r="G19"/>
  <c r="H19" s="1"/>
  <c r="I18"/>
  <c r="G18"/>
  <c r="I17"/>
  <c r="G17"/>
  <c r="AQ16"/>
  <c r="AP16"/>
  <c r="AO16"/>
  <c r="AN16"/>
  <c r="AM16"/>
  <c r="AL16"/>
  <c r="AK16"/>
  <c r="AJ16"/>
  <c r="AI16"/>
  <c r="AH16"/>
  <c r="AG16"/>
  <c r="AF16"/>
  <c r="AE16"/>
  <c r="AD16"/>
  <c r="AC16"/>
  <c r="AB16"/>
  <c r="Z16"/>
  <c r="Y16"/>
  <c r="W16"/>
  <c r="V16"/>
  <c r="T16"/>
  <c r="S16"/>
  <c r="Q16"/>
  <c r="P16"/>
  <c r="N16"/>
  <c r="M16"/>
  <c r="K16"/>
  <c r="J16"/>
  <c r="F16"/>
  <c r="I15"/>
  <c r="G15"/>
  <c r="I14"/>
  <c r="G14"/>
  <c r="H14" s="1"/>
  <c r="I13"/>
  <c r="G13"/>
  <c r="H13" s="1"/>
  <c r="I12"/>
  <c r="G12"/>
  <c r="G11" s="1"/>
  <c r="AQ11"/>
  <c r="AP11"/>
  <c r="AO11"/>
  <c r="AN11"/>
  <c r="AM11"/>
  <c r="AL11"/>
  <c r="AK11"/>
  <c r="AJ11"/>
  <c r="AI11"/>
  <c r="AH11"/>
  <c r="AG11"/>
  <c r="AF11"/>
  <c r="AE11"/>
  <c r="AD11"/>
  <c r="AC11"/>
  <c r="AB11"/>
  <c r="Z11"/>
  <c r="Y11"/>
  <c r="W11"/>
  <c r="V11"/>
  <c r="T11"/>
  <c r="S11"/>
  <c r="Q11"/>
  <c r="P11"/>
  <c r="N11"/>
  <c r="M11"/>
  <c r="K11"/>
  <c r="J11"/>
  <c r="F11"/>
  <c r="AQ51" i="6" l="1"/>
  <c r="AD48"/>
  <c r="G18"/>
  <c r="G19"/>
  <c r="W52"/>
  <c r="W48" s="1"/>
  <c r="F21"/>
  <c r="G21" s="1"/>
  <c r="F13"/>
  <c r="F50" s="1"/>
  <c r="G50" s="1"/>
  <c r="AN52"/>
  <c r="AN51"/>
  <c r="AK50"/>
  <c r="G56" i="5"/>
  <c r="Z48" i="6"/>
  <c r="I16" i="5"/>
  <c r="F16" i="6"/>
  <c r="F27"/>
  <c r="G27" s="1"/>
  <c r="F32"/>
  <c r="G32" s="1"/>
  <c r="F37"/>
  <c r="G43"/>
  <c r="G23" i="5"/>
  <c r="H23" s="1"/>
  <c r="G16" i="6"/>
  <c r="G16" i="5"/>
  <c r="H16" s="1"/>
  <c r="F14" i="6"/>
  <c r="I52" i="5"/>
  <c r="AM44"/>
  <c r="AC48" i="6"/>
  <c r="AE44" i="5"/>
  <c r="F44"/>
  <c r="N44"/>
  <c r="Q44"/>
  <c r="T44"/>
  <c r="V44"/>
  <c r="AC44"/>
  <c r="AG44"/>
  <c r="AI44"/>
  <c r="AK44"/>
  <c r="AO44"/>
  <c r="AQ44"/>
  <c r="H48" i="6"/>
  <c r="J44" i="5"/>
  <c r="I48"/>
  <c r="E48" i="6"/>
  <c r="T48"/>
  <c r="AJ48"/>
  <c r="AO48"/>
  <c r="I11" i="5"/>
  <c r="AA48" i="6"/>
  <c r="O48"/>
  <c r="M44" i="5"/>
  <c r="P44"/>
  <c r="S44"/>
  <c r="U44"/>
  <c r="Y44"/>
  <c r="AB44"/>
  <c r="AD44"/>
  <c r="AF44"/>
  <c r="AH44"/>
  <c r="AJ44"/>
  <c r="AL44"/>
  <c r="AN44"/>
  <c r="AP44"/>
  <c r="AQ11" i="6"/>
  <c r="AF48"/>
  <c r="G52"/>
  <c r="Y21"/>
  <c r="I48"/>
  <c r="L48"/>
  <c r="R48"/>
  <c r="Y49"/>
  <c r="K48"/>
  <c r="N48"/>
  <c r="Q48"/>
  <c r="S48"/>
  <c r="U48"/>
  <c r="Y50"/>
  <c r="J51"/>
  <c r="AB52"/>
  <c r="I45" i="5"/>
  <c r="G45"/>
  <c r="H45" s="1"/>
  <c r="AA47"/>
  <c r="J21" i="6"/>
  <c r="AI48"/>
  <c r="AL48"/>
  <c r="Y51"/>
  <c r="AH52"/>
  <c r="Y52"/>
  <c r="AA16" i="5"/>
  <c r="G48"/>
  <c r="H48" s="1"/>
  <c r="AA48"/>
  <c r="G52"/>
  <c r="AF11" i="6"/>
  <c r="W32"/>
  <c r="Y32" s="1"/>
  <c r="X48"/>
  <c r="AG48"/>
  <c r="H11" i="5"/>
  <c r="G33"/>
  <c r="W44"/>
  <c r="K44"/>
  <c r="I46"/>
  <c r="AA46"/>
  <c r="L47"/>
  <c r="L16"/>
  <c r="G28"/>
  <c r="H28" s="1"/>
  <c r="AA28"/>
  <c r="I28"/>
  <c r="H39"/>
  <c r="AA45"/>
  <c r="G46"/>
  <c r="H46" s="1"/>
  <c r="I39"/>
  <c r="G47"/>
  <c r="H47" s="1"/>
  <c r="Z44"/>
  <c r="I47"/>
  <c r="G13" i="6" l="1"/>
  <c r="AP48"/>
  <c r="AQ48" s="1"/>
  <c r="AM48"/>
  <c r="AN48" s="1"/>
  <c r="AN50"/>
  <c r="AK48"/>
  <c r="AB48"/>
  <c r="F51"/>
  <c r="F11"/>
  <c r="G11" s="1"/>
  <c r="G14"/>
  <c r="L44" i="5"/>
  <c r="J48" i="6"/>
  <c r="Y48"/>
  <c r="AA44" i="5"/>
  <c r="AH48" i="6"/>
  <c r="I44" i="5"/>
  <c r="G44"/>
  <c r="H44" s="1"/>
  <c r="F48" i="6" l="1"/>
  <c r="G51"/>
  <c r="I50" i="4"/>
  <c r="G50"/>
  <c r="H50" s="1"/>
  <c r="AS47"/>
  <c r="AR47"/>
  <c r="AQ47"/>
  <c r="AP47"/>
  <c r="AO47"/>
  <c r="AN47"/>
  <c r="AL47"/>
  <c r="AK47"/>
  <c r="AI47"/>
  <c r="AH47"/>
  <c r="AF47"/>
  <c r="AF43" s="1"/>
  <c r="AE47"/>
  <c r="AC47"/>
  <c r="AB47"/>
  <c r="Z47"/>
  <c r="X47"/>
  <c r="W47"/>
  <c r="V47"/>
  <c r="U47"/>
  <c r="T47"/>
  <c r="S47"/>
  <c r="Q47"/>
  <c r="P47"/>
  <c r="N47"/>
  <c r="M47"/>
  <c r="K47"/>
  <c r="J47"/>
  <c r="F47"/>
  <c r="AS46"/>
  <c r="AR46"/>
  <c r="AP46"/>
  <c r="AO46"/>
  <c r="AN46"/>
  <c r="AL46"/>
  <c r="AK46"/>
  <c r="AI46"/>
  <c r="AE46"/>
  <c r="AC46"/>
  <c r="Z46"/>
  <c r="Y46"/>
  <c r="W46"/>
  <c r="V46"/>
  <c r="U46"/>
  <c r="T46"/>
  <c r="S46"/>
  <c r="Q46"/>
  <c r="P46"/>
  <c r="N46"/>
  <c r="M46"/>
  <c r="K46"/>
  <c r="J46"/>
  <c r="F46"/>
  <c r="AS45"/>
  <c r="AR45"/>
  <c r="AQ45"/>
  <c r="AP45"/>
  <c r="AO45"/>
  <c r="AN45"/>
  <c r="AL45"/>
  <c r="AK45"/>
  <c r="AI45"/>
  <c r="AH45"/>
  <c r="AE45"/>
  <c r="AB45"/>
  <c r="Z45"/>
  <c r="Y45"/>
  <c r="W45"/>
  <c r="V45"/>
  <c r="U45"/>
  <c r="T45"/>
  <c r="S45"/>
  <c r="Q45"/>
  <c r="P45"/>
  <c r="N45"/>
  <c r="M45"/>
  <c r="K45"/>
  <c r="J45"/>
  <c r="F45"/>
  <c r="AS44"/>
  <c r="AS43" s="1"/>
  <c r="AR44"/>
  <c r="AR43" s="1"/>
  <c r="AQ44"/>
  <c r="AP44"/>
  <c r="AO44"/>
  <c r="AN44"/>
  <c r="AL44"/>
  <c r="AK44"/>
  <c r="AI44"/>
  <c r="AH44"/>
  <c r="AE44"/>
  <c r="AB44"/>
  <c r="AB43" s="1"/>
  <c r="Z44"/>
  <c r="Y44"/>
  <c r="X44"/>
  <c r="W44"/>
  <c r="V44"/>
  <c r="U44"/>
  <c r="T44"/>
  <c r="S44"/>
  <c r="Q44"/>
  <c r="P44"/>
  <c r="N44"/>
  <c r="M44"/>
  <c r="K44"/>
  <c r="J44"/>
  <c r="F44"/>
  <c r="AJ42"/>
  <c r="AA42"/>
  <c r="I42"/>
  <c r="H42"/>
  <c r="I40"/>
  <c r="G40"/>
  <c r="I39"/>
  <c r="G39"/>
  <c r="AQ38"/>
  <c r="AP38"/>
  <c r="AO38"/>
  <c r="AN38"/>
  <c r="AL38"/>
  <c r="AK38"/>
  <c r="AI38"/>
  <c r="AH38"/>
  <c r="AE38"/>
  <c r="AC38"/>
  <c r="AB38"/>
  <c r="Z38"/>
  <c r="Y38"/>
  <c r="W38"/>
  <c r="V38"/>
  <c r="T38"/>
  <c r="S38"/>
  <c r="Q38"/>
  <c r="P38"/>
  <c r="N38"/>
  <c r="M38"/>
  <c r="K38"/>
  <c r="J38"/>
  <c r="F38"/>
  <c r="I37"/>
  <c r="G37"/>
  <c r="I36"/>
  <c r="G36"/>
  <c r="I35"/>
  <c r="G35"/>
  <c r="I34"/>
  <c r="G34"/>
  <c r="I33"/>
  <c r="G33"/>
  <c r="AQ32"/>
  <c r="AP32"/>
  <c r="AO32"/>
  <c r="AN32"/>
  <c r="AL32"/>
  <c r="AH32"/>
  <c r="AE32"/>
  <c r="AB32"/>
  <c r="AA32"/>
  <c r="Z32"/>
  <c r="Y32"/>
  <c r="X32"/>
  <c r="W32"/>
  <c r="V32"/>
  <c r="U32"/>
  <c r="T32"/>
  <c r="S32"/>
  <c r="Q32"/>
  <c r="P32"/>
  <c r="N32"/>
  <c r="M32"/>
  <c r="K32"/>
  <c r="J32"/>
  <c r="Y31"/>
  <c r="Y47" s="1"/>
  <c r="G31"/>
  <c r="AA30"/>
  <c r="I30"/>
  <c r="G30"/>
  <c r="H30" s="1"/>
  <c r="AA29"/>
  <c r="I29"/>
  <c r="G29"/>
  <c r="H29" s="1"/>
  <c r="AA28"/>
  <c r="I28"/>
  <c r="G28"/>
  <c r="H28" s="1"/>
  <c r="AQ27"/>
  <c r="AP27"/>
  <c r="AO27"/>
  <c r="AN27"/>
  <c r="AL27"/>
  <c r="AK27"/>
  <c r="AI27"/>
  <c r="AH27"/>
  <c r="AE27"/>
  <c r="AB27"/>
  <c r="Z27"/>
  <c r="W27"/>
  <c r="V27"/>
  <c r="S27"/>
  <c r="Q27"/>
  <c r="P27"/>
  <c r="N27"/>
  <c r="M27"/>
  <c r="K27"/>
  <c r="J27"/>
  <c r="F27"/>
  <c r="I26"/>
  <c r="G26"/>
  <c r="I25"/>
  <c r="G25"/>
  <c r="I24"/>
  <c r="G24"/>
  <c r="H24" s="1"/>
  <c r="I23"/>
  <c r="G23"/>
  <c r="AQ22"/>
  <c r="AP22"/>
  <c r="AO22"/>
  <c r="AN22"/>
  <c r="AL22"/>
  <c r="AK22"/>
  <c r="AH22"/>
  <c r="AE22"/>
  <c r="AB22"/>
  <c r="Z22"/>
  <c r="Y22"/>
  <c r="W22"/>
  <c r="V22"/>
  <c r="T22"/>
  <c r="S22"/>
  <c r="Q22"/>
  <c r="P22"/>
  <c r="N22"/>
  <c r="M22"/>
  <c r="K22"/>
  <c r="J22"/>
  <c r="F22"/>
  <c r="G21"/>
  <c r="I19"/>
  <c r="G19"/>
  <c r="AA18"/>
  <c r="L18"/>
  <c r="I18"/>
  <c r="G18"/>
  <c r="H18" s="1"/>
  <c r="I17"/>
  <c r="G17"/>
  <c r="I16"/>
  <c r="G16"/>
  <c r="AQ15"/>
  <c r="AP15"/>
  <c r="AO15"/>
  <c r="AN15"/>
  <c r="AL15"/>
  <c r="AK15"/>
  <c r="AH15"/>
  <c r="AE15"/>
  <c r="AC15"/>
  <c r="AB15"/>
  <c r="Z15"/>
  <c r="Y15"/>
  <c r="W15"/>
  <c r="V15"/>
  <c r="T15"/>
  <c r="S15"/>
  <c r="Q15"/>
  <c r="P15"/>
  <c r="N15"/>
  <c r="M15"/>
  <c r="K15"/>
  <c r="J15"/>
  <c r="F15"/>
  <c r="I14"/>
  <c r="G14"/>
  <c r="AQ13"/>
  <c r="AQ46" s="1"/>
  <c r="AH13"/>
  <c r="AH46" s="1"/>
  <c r="AH43" s="1"/>
  <c r="G13"/>
  <c r="H13" s="1"/>
  <c r="I12"/>
  <c r="G12"/>
  <c r="I11"/>
  <c r="G11"/>
  <c r="AP10"/>
  <c r="AO10"/>
  <c r="AN10"/>
  <c r="AL10"/>
  <c r="AK10"/>
  <c r="AE10"/>
  <c r="AB10"/>
  <c r="Z10"/>
  <c r="Y10"/>
  <c r="W10"/>
  <c r="V10"/>
  <c r="T10"/>
  <c r="S10"/>
  <c r="Q10"/>
  <c r="P10"/>
  <c r="N10"/>
  <c r="M10"/>
  <c r="K10"/>
  <c r="J10"/>
  <c r="F10"/>
  <c r="G38" l="1"/>
  <c r="H38" s="1"/>
  <c r="I32"/>
  <c r="G22"/>
  <c r="H22" s="1"/>
  <c r="I38"/>
  <c r="AQ43"/>
  <c r="F43"/>
  <c r="I44"/>
  <c r="AC43"/>
  <c r="AD43" s="1"/>
  <c r="G10"/>
  <c r="H10" s="1"/>
  <c r="K43"/>
  <c r="N43"/>
  <c r="Q43"/>
  <c r="T43"/>
  <c r="V43"/>
  <c r="AA44"/>
  <c r="AE43"/>
  <c r="AI43"/>
  <c r="AJ43" s="1"/>
  <c r="AL43"/>
  <c r="AO43"/>
  <c r="I45"/>
  <c r="M43"/>
  <c r="P43"/>
  <c r="S43"/>
  <c r="U43"/>
  <c r="AA45"/>
  <c r="L46"/>
  <c r="AD47"/>
  <c r="AQ10"/>
  <c r="L15"/>
  <c r="W43"/>
  <c r="G27"/>
  <c r="H27" s="1"/>
  <c r="G44"/>
  <c r="H44" s="1"/>
  <c r="G45"/>
  <c r="H45" s="1"/>
  <c r="G46"/>
  <c r="H46" s="1"/>
  <c r="G47"/>
  <c r="H47" s="1"/>
  <c r="G15"/>
  <c r="H15" s="1"/>
  <c r="AA15"/>
  <c r="I15"/>
  <c r="I22"/>
  <c r="G32"/>
  <c r="AJ38"/>
  <c r="J43"/>
  <c r="AK43"/>
  <c r="AN43"/>
  <c r="AP43"/>
  <c r="AA46"/>
  <c r="AJ47"/>
  <c r="AJ46"/>
  <c r="AA47"/>
  <c r="Y43"/>
  <c r="I47"/>
  <c r="AH10"/>
  <c r="H12"/>
  <c r="I13"/>
  <c r="I10" s="1"/>
  <c r="Y27"/>
  <c r="AA27" s="1"/>
  <c r="I31"/>
  <c r="I27" s="1"/>
  <c r="Z43"/>
  <c r="I46"/>
  <c r="L43" l="1"/>
  <c r="G43"/>
  <c r="H43" s="1"/>
  <c r="I43"/>
  <c r="AA43"/>
  <c r="Z47" i="2" l="1"/>
  <c r="AA47"/>
  <c r="AB47"/>
  <c r="AC47"/>
  <c r="AD47"/>
  <c r="AE47"/>
  <c r="AF47"/>
  <c r="AG47"/>
  <c r="AH47"/>
  <c r="AI47"/>
  <c r="AJ47"/>
  <c r="AK47"/>
  <c r="AL47"/>
  <c r="AM47"/>
  <c r="AN47"/>
  <c r="AO47"/>
  <c r="AP47"/>
  <c r="Y47"/>
  <c r="V47"/>
  <c r="S47"/>
  <c r="Q47"/>
  <c r="P47"/>
  <c r="N47"/>
  <c r="M47"/>
  <c r="K47"/>
  <c r="J47"/>
  <c r="F47"/>
  <c r="AQ42"/>
  <c r="AQ47" s="1"/>
  <c r="G19" l="1"/>
  <c r="H19" s="1"/>
  <c r="Q39"/>
  <c r="P39"/>
  <c r="N39"/>
  <c r="M39"/>
  <c r="Q33"/>
  <c r="P33"/>
  <c r="N33"/>
  <c r="M33"/>
  <c r="Q28"/>
  <c r="P28"/>
  <c r="N28"/>
  <c r="M28"/>
  <c r="Q23"/>
  <c r="P23"/>
  <c r="N23"/>
  <c r="M23"/>
  <c r="Q11"/>
  <c r="P11"/>
  <c r="N11"/>
  <c r="M11"/>
  <c r="Q16"/>
  <c r="P16"/>
  <c r="L19" l="1"/>
  <c r="AQ48" l="1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Q48"/>
  <c r="P48"/>
  <c r="N48"/>
  <c r="M48"/>
  <c r="K48"/>
  <c r="G48" s="1"/>
  <c r="J48"/>
  <c r="H48"/>
  <c r="F48"/>
  <c r="AS47"/>
  <c r="AR47"/>
  <c r="X47"/>
  <c r="W47"/>
  <c r="U47"/>
  <c r="T47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Q46"/>
  <c r="P46"/>
  <c r="N46"/>
  <c r="M46"/>
  <c r="K46"/>
  <c r="G46" s="1"/>
  <c r="J46"/>
  <c r="H46"/>
  <c r="F46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Q45"/>
  <c r="P45"/>
  <c r="N45"/>
  <c r="M45"/>
  <c r="K45"/>
  <c r="J45"/>
  <c r="H45"/>
  <c r="F45"/>
  <c r="I43"/>
  <c r="I42"/>
  <c r="I41"/>
  <c r="I40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K39"/>
  <c r="J39"/>
  <c r="H39"/>
  <c r="G39"/>
  <c r="F39"/>
  <c r="I38"/>
  <c r="I37"/>
  <c r="I36"/>
  <c r="I35"/>
  <c r="I34"/>
  <c r="AQ33"/>
  <c r="AP33"/>
  <c r="AO33"/>
  <c r="AN33"/>
  <c r="AM33"/>
  <c r="AL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K33"/>
  <c r="J33"/>
  <c r="H33"/>
  <c r="G33"/>
  <c r="I32"/>
  <c r="I31"/>
  <c r="I30"/>
  <c r="I29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K28"/>
  <c r="J28"/>
  <c r="H28"/>
  <c r="G28"/>
  <c r="F28"/>
  <c r="I27"/>
  <c r="I26"/>
  <c r="I25"/>
  <c r="I24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K23"/>
  <c r="J23"/>
  <c r="H23"/>
  <c r="G23"/>
  <c r="F23"/>
  <c r="I20"/>
  <c r="I19"/>
  <c r="I18"/>
  <c r="I17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N16"/>
  <c r="M16"/>
  <c r="K16"/>
  <c r="J16"/>
  <c r="H16"/>
  <c r="G16"/>
  <c r="F16"/>
  <c r="I15"/>
  <c r="I14"/>
  <c r="I13"/>
  <c r="I12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K11"/>
  <c r="J11"/>
  <c r="H11"/>
  <c r="G11"/>
  <c r="F11"/>
  <c r="I45" i="1"/>
  <c r="I46"/>
  <c r="I47"/>
  <c r="G45" i="2" l="1"/>
  <c r="AP44"/>
  <c r="V44"/>
  <c r="AF44"/>
  <c r="I45"/>
  <c r="I47"/>
  <c r="I23"/>
  <c r="J44"/>
  <c r="P44"/>
  <c r="U44"/>
  <c r="W44"/>
  <c r="AC44"/>
  <c r="AG44"/>
  <c r="AI44"/>
  <c r="AK44"/>
  <c r="AM44"/>
  <c r="AS44"/>
  <c r="T44"/>
  <c r="X44"/>
  <c r="Z44"/>
  <c r="AD44"/>
  <c r="AJ44"/>
  <c r="AL44"/>
  <c r="AR44"/>
  <c r="I48"/>
  <c r="L47"/>
  <c r="G47"/>
  <c r="I33"/>
  <c r="I39"/>
  <c r="M44"/>
  <c r="AA44"/>
  <c r="AO44"/>
  <c r="L16"/>
  <c r="I16"/>
  <c r="AH44"/>
  <c r="S44"/>
  <c r="Y44"/>
  <c r="AQ44"/>
  <c r="AE44"/>
  <c r="I28"/>
  <c r="F44"/>
  <c r="AN44"/>
  <c r="I46"/>
  <c r="Q44"/>
  <c r="K44"/>
  <c r="AB44"/>
  <c r="N44"/>
  <c r="I11"/>
  <c r="G39" i="1"/>
  <c r="H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F39"/>
  <c r="G33"/>
  <c r="H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F33"/>
  <c r="G28"/>
  <c r="H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F28"/>
  <c r="G23"/>
  <c r="H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F23"/>
  <c r="G16"/>
  <c r="H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F16"/>
  <c r="I17"/>
  <c r="I18"/>
  <c r="I19"/>
  <c r="I20"/>
  <c r="I21"/>
  <c r="I24"/>
  <c r="I25"/>
  <c r="I26"/>
  <c r="I27"/>
  <c r="I29"/>
  <c r="I30"/>
  <c r="I31"/>
  <c r="I32"/>
  <c r="I34"/>
  <c r="I35"/>
  <c r="I36"/>
  <c r="I37"/>
  <c r="I38"/>
  <c r="I40"/>
  <c r="I41"/>
  <c r="I42"/>
  <c r="I43"/>
  <c r="I44"/>
  <c r="I13"/>
  <c r="I14"/>
  <c r="I15"/>
  <c r="I12"/>
  <c r="G11"/>
  <c r="H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F11"/>
  <c r="G51"/>
  <c r="H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F51"/>
  <c r="L44" i="2" l="1"/>
  <c r="G44"/>
  <c r="H47"/>
  <c r="I44"/>
  <c r="I39" i="1"/>
  <c r="I33"/>
  <c r="I28"/>
  <c r="I23"/>
  <c r="I16"/>
  <c r="I11"/>
  <c r="I51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F50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F52"/>
  <c r="G49"/>
  <c r="H49"/>
  <c r="I49"/>
  <c r="J49"/>
  <c r="K49"/>
  <c r="L49"/>
  <c r="M49"/>
  <c r="M48" s="1"/>
  <c r="N49"/>
  <c r="O49"/>
  <c r="P49"/>
  <c r="Q49"/>
  <c r="R49"/>
  <c r="S49"/>
  <c r="T49"/>
  <c r="U49"/>
  <c r="U48" s="1"/>
  <c r="V49"/>
  <c r="W49"/>
  <c r="W48" s="1"/>
  <c r="X49"/>
  <c r="Y49"/>
  <c r="Y48" s="1"/>
  <c r="Z49"/>
  <c r="AA49"/>
  <c r="AB49"/>
  <c r="AC49"/>
  <c r="AD49"/>
  <c r="AE49"/>
  <c r="AE48" s="1"/>
  <c r="AF49"/>
  <c r="AG49"/>
  <c r="AH49"/>
  <c r="AI49"/>
  <c r="AJ49"/>
  <c r="AK49"/>
  <c r="AL49"/>
  <c r="AM49"/>
  <c r="AN49"/>
  <c r="AO49"/>
  <c r="AO48" s="1"/>
  <c r="AP49"/>
  <c r="AQ49"/>
  <c r="AQ48" s="1"/>
  <c r="F49"/>
  <c r="F48" s="1"/>
  <c r="S48"/>
  <c r="AS49"/>
  <c r="AR49"/>
  <c r="AR48" l="1"/>
  <c r="AS48"/>
  <c r="AM48"/>
  <c r="AI48"/>
  <c r="AG48"/>
  <c r="AC48"/>
  <c r="AK48"/>
  <c r="Q48"/>
  <c r="AP48"/>
  <c r="AN48"/>
  <c r="AL48"/>
  <c r="AH48"/>
  <c r="AF48"/>
  <c r="AD48"/>
  <c r="AB48"/>
  <c r="Z48"/>
  <c r="V48"/>
  <c r="T48"/>
  <c r="R48"/>
  <c r="P48"/>
  <c r="N48"/>
  <c r="J48"/>
  <c r="O48"/>
  <c r="AJ48"/>
  <c r="I48"/>
  <c r="X48"/>
  <c r="AA48"/>
  <c r="G48" l="1"/>
  <c r="L48"/>
  <c r="K48"/>
  <c r="H48"/>
  <c r="G49" i="6" l="1"/>
  <c r="G48" l="1"/>
</calcChain>
</file>

<file path=xl/sharedStrings.xml><?xml version="1.0" encoding="utf-8"?>
<sst xmlns="http://schemas.openxmlformats.org/spreadsheetml/2006/main" count="889" uniqueCount="193">
  <si>
    <t>№ п/п</t>
  </si>
  <si>
    <t xml:space="preserve">Наименование программных мероприятий </t>
  </si>
  <si>
    <t>Исполнитель</t>
  </si>
  <si>
    <t>Целевой показатель, №</t>
  </si>
  <si>
    <t>Источники финансирования</t>
  </si>
  <si>
    <t>Объем финансирования (тыс.рублей), всего:</t>
  </si>
  <si>
    <t>проверка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</si>
  <si>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</si>
  <si>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</si>
  <si>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</si>
  <si>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</si>
  <si>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</si>
  <si>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</si>
  <si>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</si>
  <si>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</si>
  <si>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</si>
  <si>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</si>
  <si>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</si>
  <si>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</si>
  <si>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</si>
  <si>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</si>
  <si>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 xml:space="preserve">план </t>
  </si>
  <si>
    <t xml:space="preserve">факт </t>
  </si>
  <si>
    <t>исполнение, %</t>
  </si>
  <si>
    <t>9</t>
  </si>
  <si>
    <t>38</t>
  </si>
  <si>
    <t>39</t>
  </si>
  <si>
    <t>40</t>
  </si>
  <si>
    <t xml:space="preserve">Управление по учету и распределению муниципального жилого фонда администрации города Урай </t>
  </si>
  <si>
    <t>Бюджет Ханты-Мансийского автономного округа-Югры</t>
  </si>
  <si>
    <t>Бюджет городского округа город Урай</t>
  </si>
  <si>
    <t>Управление по учету и распределению муниципального жилого фонда администрации города Урай</t>
  </si>
  <si>
    <t>без финансирования</t>
  </si>
  <si>
    <t>Задача 2: Уменьшение числа семей, нуждающихся в улучшении жилищных условий</t>
  </si>
  <si>
    <t>Выплата возмещений за жилые помещения в рамках соглашений, заключенных с собственниками изымаемых жилых помещений</t>
  </si>
  <si>
    <t>Предоставление молодым семьям социальных выплат в виде субсидий</t>
  </si>
  <si>
    <t xml:space="preserve">Федеральный  бюджет </t>
  </si>
  <si>
    <t>Муниципальное казенное учреждение «Управление капитального строительства города Урай»"</t>
  </si>
  <si>
    <t xml:space="preserve">ВСЕГО </t>
  </si>
  <si>
    <t>Ответственный исполнитель</t>
  </si>
  <si>
    <t>Согласовано:</t>
  </si>
  <si>
    <t>муниципальной программы:</t>
  </si>
  <si>
    <t xml:space="preserve">Председатель Комитета по финансам администрации города Урай </t>
  </si>
  <si>
    <t xml:space="preserve">______________И.В.Хусаинова </t>
  </si>
  <si>
    <t>"____"___________2018 года</t>
  </si>
  <si>
    <t>"_____"____________2018 года</t>
  </si>
  <si>
    <t>Исполнитель Аристархова Е..В. 2-33-51</t>
  </si>
  <si>
    <t>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</t>
  </si>
  <si>
    <t>1.1.1</t>
  </si>
  <si>
    <t>Всего:</t>
  </si>
  <si>
    <t xml:space="preserve">Иные источники финансирования </t>
  </si>
  <si>
    <t>1.1.2</t>
  </si>
  <si>
    <t>1</t>
  </si>
  <si>
    <t>1.1</t>
  </si>
  <si>
    <t>Цель: Создание условий, способствующих улучшению жилищных условий и качества жилищного обеспечения жителей, проживающих на территории муниципального образования город Урай</t>
  </si>
  <si>
    <t>Задача 1. Обеспечение устойчивого сокращения аварийного жилищного фонда</t>
  </si>
  <si>
    <t>1.2</t>
  </si>
  <si>
    <t>1.2.1</t>
  </si>
  <si>
    <t>Предоставление жилых помещений по договорам социального найма гражданам в порядке очередности</t>
  </si>
  <si>
    <t xml:space="preserve">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</t>
  </si>
  <si>
    <t>1.2.3</t>
  </si>
  <si>
    <t>1.2.2</t>
  </si>
  <si>
    <t>1.2.4</t>
  </si>
  <si>
    <t xml:space="preserve">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 </t>
  </si>
  <si>
    <t>1.2.5</t>
  </si>
  <si>
    <t>Отнесение жилых помещений муниципального жилого фонда к специализированному жилищному фонду</t>
  </si>
  <si>
    <t>1.2.6</t>
  </si>
  <si>
    <t>Реконструкция нежилого здания детской поликлиники под жилой дом в городе Урай</t>
  </si>
  <si>
    <t xml:space="preserve">Начальник управления по учету и распределению муниципального жилого фонда администрации города Урай </t>
  </si>
  <si>
    <t>_________________ С.В.Белова</t>
  </si>
  <si>
    <t>Сетевой график</t>
  </si>
  <si>
    <t>на 2019 год</t>
  </si>
  <si>
    <t>***</t>
  </si>
  <si>
    <t>Организация содержания муниципального жилищного фонда, всего                                                            в том числе:</t>
  </si>
  <si>
    <t xml:space="preserve">   - кадастр</t>
  </si>
  <si>
    <t xml:space="preserve">   - оценка</t>
  </si>
  <si>
    <t xml:space="preserve">   - простойные периоды</t>
  </si>
  <si>
    <t>по исполнению муниципальных программ</t>
  </si>
  <si>
    <t>Объект является переходящим, планируемая дата  аукциона 06.05.2019г.,  заключение контракта не ранее 20.05.2019г. В части осовения остатков прошлых лет - в 2018 году заключен муниципальный контракт на выполнение строительно-монтажных работ с ПК "Будивельник" со сроком выполнения работ до 30.04.2019г., всего освоение по контракту составило 23 555,6 тыс.руб., освоение за март составляет 11 627,4 тыс.руб., оплата пройдет в апреле.</t>
  </si>
  <si>
    <t>Приобретение квартир не осуществлялось.</t>
  </si>
  <si>
    <t xml:space="preserve">Выплачено собственникам жилого помещения остаток суммы по соглашению 2018 года </t>
  </si>
  <si>
    <t>В порядке очередности предоставлены 7 жилых помещений площадью 246,9 кв.м.</t>
  </si>
  <si>
    <t xml:space="preserve">Предоставлено 1 жилое помещение площадью 33,0 кв.м. При проведении аукционов на приобретение 12 квартир заявок не поступило. </t>
  </si>
  <si>
    <t>Выданы 5 свидетельств молодым семьям -  получателям субсидий</t>
  </si>
  <si>
    <t>В виду отсутствия заявившихся на субсидию в 2019 году выплат не планируется</t>
  </si>
  <si>
    <t>Жилые помещения к спец.фонду не относились.</t>
  </si>
  <si>
    <t>i9o</t>
  </si>
  <si>
    <t>по исполнению муниципальной программы</t>
  </si>
  <si>
    <t xml:space="preserve">«Улучшение жилищных условий жителей, проживающих на территории муниципального образования город Урай» на 2019-2030 
</t>
  </si>
  <si>
    <t>по состоянию на 01.10.2019</t>
  </si>
  <si>
    <t>Приобретены 26 квартир плоащадью 1,5 тыс.кв.м.</t>
  </si>
  <si>
    <t>Муниципальным контрактом предусмотрено очередное  приобретение квартир в 4 квартале.</t>
  </si>
  <si>
    <t xml:space="preserve">Выплачено собственникам жилого помещения остаток суммы по соглашению 2018 года, а так же за 2 жилых помещения площадью 80,8 кв.м. </t>
  </si>
  <si>
    <t>В порядке очередности предоставлены 12 жилых помещений площадью 406,2 кв.м.</t>
  </si>
  <si>
    <t xml:space="preserve">Предоставлено 10 жилых помещений площадью 338,9 кв.м. готовится аукцион на приобретение 3 квартир в новостройке </t>
  </si>
  <si>
    <t xml:space="preserve">Выданы 5 свидетельств молодым семьям -  получателям субсидий, все оплачены, моодые семьи получили субсидии в полном обьеме.  </t>
  </si>
  <si>
    <t>Одно жилое помещение отнесено к маневренному фонду.</t>
  </si>
  <si>
    <t>Заключен МК с ООО СК "Ной" на сумму 75331.3 тыс.руб. на строительно монтажные работы. Срок выполнения работ по МК до 29.10.2019. Заключен МК с ООО "Прайд" на выполненпие работ по благоустройству на сумму  8051.6 тыс. руб. срок выполнения работ до 18.10.2019г.</t>
  </si>
  <si>
    <t xml:space="preserve"> Из-за позднего поступления денежных средств из ЛУКОЙЛа оплата за выполненные работы в сентябре будет произведена  в октябре месяце -20406,5 тыс.рублей.</t>
  </si>
  <si>
    <t>Кроме того, за счет остатков денежных средств 2018  года исполнено:</t>
  </si>
  <si>
    <t>Оплата за фактически выполненные работы.</t>
  </si>
  <si>
    <t>Ответственный исполнитель муниципальной программы</t>
  </si>
  <si>
    <t>______________________ С.В.Белова</t>
  </si>
  <si>
    <t xml:space="preserve">________________________И.В.Хусаинова </t>
  </si>
  <si>
    <t>"____"___________2019 года</t>
  </si>
  <si>
    <t>"_____"____________2019 года</t>
  </si>
  <si>
    <t>Исполнитель Белова С.В. 2-33-51</t>
  </si>
  <si>
    <t>по состоянию на 01.07.2019</t>
  </si>
  <si>
    <t>Из-за отсутсвия решения суда в части наследования выплаты в сумме 1057,1 т.руб. были произведены 08.07.2019.</t>
  </si>
  <si>
    <t>В порядке очередности предоставлены 10 жилых помещений площадью 336,2 кв.м.</t>
  </si>
  <si>
    <t xml:space="preserve">Предоставлено 1 жилое помещение площадью 33,0 кв.м. По результатам проведения аукционов приобретены 9 квартир площадью 305,9 кв.м. </t>
  </si>
  <si>
    <t xml:space="preserve">Выданы 5 свидетельств молодым семьям -  получателям субсидий, 4 из них оплачены </t>
  </si>
  <si>
    <t>Выплаты субсидии одной семье не произведены в связи с расторжением сделки (хотели приобрести жилое помещение, признанное непригодным)</t>
  </si>
  <si>
    <t>Жилые помещения к спец.фонду не относились</t>
  </si>
  <si>
    <t xml:space="preserve">Заключен МК с ООО СК "НОЙ" на сумму 75 331,3 тыс.руб. на на строительно монтажные работы. Срок выполнения работ по МК до 29.10.2019г.                               Выполнены работы по МК с ООО Верховина по устройству теплоизоляции гравием на сумму 599,0 тыс.руб.   </t>
  </si>
  <si>
    <t>За счет остатков предыдущих лет.</t>
  </si>
  <si>
    <t>Неисполнение обусловлено срывом сроков выполнения работ подрядной организацией. В связи с этим  с ООО "Верховина" расторгнут договор, проведены повторные торги и заключен МК с ООО СК "НОЙ".</t>
  </si>
  <si>
    <t>по состоянию на 31.12.2019</t>
  </si>
  <si>
    <t>2</t>
  </si>
  <si>
    <t>Отчет</t>
  </si>
  <si>
    <t xml:space="preserve">о ходе исполнения комплексного плана (сетевого графика) реализации муниципальной программы </t>
  </si>
  <si>
    <t>за 2019 год</t>
  </si>
  <si>
    <t xml:space="preserve">Основные мероприятия муниципальной программы                    (их взаимосвязь с целевыми показателями муниицпальной программы) </t>
  </si>
  <si>
    <t>Ответственный исполнитель/ соисполнитель</t>
  </si>
  <si>
    <t>Финансовые затраты на реализацию (тыс.руб.)</t>
  </si>
  <si>
    <t>в том числе:</t>
  </si>
  <si>
    <t>-</t>
  </si>
  <si>
    <t>Приобретены 83 квартиры площадью 4,7 тыс.кв.м.</t>
  </si>
  <si>
    <t>Приобретены 43 квартир площадью 2,7 тыс.кв.м.</t>
  </si>
  <si>
    <t>3</t>
  </si>
  <si>
    <t xml:space="preserve">Выплачено собственникам жилого помещения остаток суммы по соглашению 2018 года, а так же за 10 жилых помещений площадью 431,5 кв.м. </t>
  </si>
  <si>
    <t xml:space="preserve">Приобретено в муниципальную собственность 15 квартир площадью 508,1 кв.м. Предоставлено 11 жилых помещений площадью 376,1 кв.м. включая приобретенное жилое помещение в 2018 году </t>
  </si>
  <si>
    <t>Оплата произведена в соответствии с условиями заключенных муниципальных контрактов</t>
  </si>
  <si>
    <t>Реализация основных мероприятий регионального проекта "Обеспечение устойчивого сокращения непригодного для проживания жилищного фонда"           (1, 2)</t>
  </si>
  <si>
    <t>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                         (1)</t>
  </si>
  <si>
    <t>Выплата возмещений за жилые помещения в рамках соглашений, заключенных с собственниками изымаемых жилых помещений               (1)</t>
  </si>
  <si>
    <t>4</t>
  </si>
  <si>
    <t>Предоставление жилых помещений по договорам социального найма гражданам в порядке очередности (2)</t>
  </si>
  <si>
    <t>В порядке очередности предоставлены 15 жилых помещений площадью 554,9 кв.м.</t>
  </si>
  <si>
    <t>На аукционы по приобретению 61 квартиры заявок не поступило, муниципальные контракты не заключены</t>
  </si>
  <si>
    <t>5</t>
  </si>
  <si>
    <t>6</t>
  </si>
  <si>
    <t xml:space="preserve">Выданы 5 свидетельств молодым семьям -  получателям субсидий, все оплачены, моодые семьи получили субсидии в полном обьеме, а так же 1 семья - дополнительную субсидию  </t>
  </si>
  <si>
    <t>Выплаты произведены в соотвтетствии с размерами субсидии</t>
  </si>
  <si>
    <t>В виду отсутствия заявившихся на субсидию в 2019 году выплаты не предусмотрены</t>
  </si>
  <si>
    <t>К маневренному фонду отнесены 4 жилых помещения площадью 256,5 кв.м.</t>
  </si>
  <si>
    <t>7</t>
  </si>
  <si>
    <t>8</t>
  </si>
  <si>
    <t xml:space="preserve">    </t>
  </si>
  <si>
    <t xml:space="preserve"> Неосвоение в сумме 13 917,3 связано с тем что в процессе строительства выявлены работы, не учтенные сметной документацией, без которых не возможно выполнение последующих видов работ.  В настоящее время работы возобновлены ведется приемка освоения. </t>
  </si>
  <si>
    <t xml:space="preserve">Выполнены и оплачены работы по МК с ООО Верховина по устройству теплоизоляции гравием на сумму 599,0 тыс.руб. Заключен МК с ООО СК "НОЙ" на сумму 73 749,3тыс.руб. на строительно монтажные работы Все на сегодняшний день профинансировано 70 591,4тыс.руб. Выполнены и оплачены работы по договору с И.П.Ситоленко Е.Ю.  по установке МАФов на сумму 223,4 тыс.руб.                                                                   В рамках  МК с ООО "Прайд" за выполненные работы по благоустройству оплачено 6 267,8 тыс.руб. Оплачено технологическое присоединение АО "ЮТЭК-Региональные сети" в сумме 10,0 тыс.руб. </t>
  </si>
  <si>
    <t>"____"___________2020 года</t>
  </si>
  <si>
    <t>"_____"____________2020 года</t>
  </si>
  <si>
    <t>Исполнитель Аристархова ЕВ 2-33-51</t>
  </si>
  <si>
    <t>Соисполнитель 1 - Муниципальное казенное учреждение "Управление капитального строительства города Урай"</t>
  </si>
  <si>
    <t>9*</t>
  </si>
  <si>
    <t>№</t>
  </si>
  <si>
    <t>Таблица 2</t>
  </si>
  <si>
    <t>ОТЧЕТ</t>
  </si>
  <si>
    <t>Ед. изм.</t>
  </si>
  <si>
    <t>Значение целевого показателя муниципальной программы</t>
  </si>
  <si>
    <t>Степень достижения целевого показателя &lt;2&gt;, %</t>
  </si>
  <si>
    <t>&lt;1&gt; ссылка на Указ Президента Российской Федерации, государственную программу Ханты-Мансийского автономного округа - Югры или иной правовой акт, которым установлен данный показатель.</t>
  </si>
  <si>
    <t xml:space="preserve">&lt;2&gt; Расчет степени достижения целевого показателя осуществляется по следующей формуле: </t>
  </si>
  <si>
    <t>1) Для прямого показателя  факт/план*100 (положительной динамикой является увеличение значения показателя).</t>
  </si>
  <si>
    <t>2) Для обратного показателя  (100-факт/план*100)+100 (положительной динамикой является снижение значения показателя).</t>
  </si>
  <si>
    <t>3) Для показателя, плановое значение которого установлено в интервале не менее/не более пограничного значения, степень достижения составляет 100% в случае, если фактическое значение показателя находится в диапазоне интервала. Если фактическое значение показателя не соответствует диапазону интервала плановых условий, то степень достижения рассчитывается как отношение фактического значения показателя к пограничному значению диапазона интервала.</t>
  </si>
  <si>
    <t>(в редакции постановления администрации города Урай от 20.12.2019 №3099)</t>
  </si>
  <si>
    <t>о достижении целевых показателей муниципальной программы</t>
  </si>
  <si>
    <t>таблица 1</t>
  </si>
  <si>
    <t xml:space="preserve">«Улучшение жилищных условий жителей, проживающих на территории муниципального образования город Урай» на 2019-2030 </t>
  </si>
  <si>
    <t>Обоснование отклонений значений целевого показателя на конец отчетного года (при наличии)</t>
  </si>
  <si>
    <t>отчетный год (факт)</t>
  </si>
  <si>
    <t>отчетный год (план)</t>
  </si>
  <si>
    <t xml:space="preserve">Исполнители: </t>
  </si>
  <si>
    <t>Аристархова Е.В., тел.2-33-51 (доб.083)</t>
  </si>
  <si>
    <t xml:space="preserve">«__»_________20__г.  </t>
  </si>
  <si>
    <t>Ответственный исполнитель муниципальной программы:</t>
  </si>
  <si>
    <t>%</t>
  </si>
  <si>
    <t>С.В.Белова</t>
  </si>
  <si>
    <r>
      <t xml:space="preserve"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нуждающихся в жилых помещениях.                                                - </t>
    </r>
    <r>
      <rPr>
        <i/>
        <sz val="12"/>
        <color theme="1"/>
        <rFont val="Times New Roman"/>
        <family val="1"/>
        <charset val="204"/>
      </rPr>
      <t>Распоряжение Правительства Ханты-Мансийского автономного округа - Югры от 15.03.2013 №92-рп  «Об оценке эффективности деятельности органов местного самоуправления городских округов и муниципальных районов Ханты-Мансийского автономного округа – Югры».</t>
    </r>
  </si>
  <si>
    <t>тыс.кв.м.</t>
  </si>
  <si>
    <t>Наименование целевого показателя муниципальной программы &lt;1&gt;</t>
  </si>
  <si>
    <t>Площадь расселенного аварийного фонда определена на основании заключенных договоров мены и соглашений о выплате возмещений за изымаемые жилые помещения с собственниками жилья</t>
  </si>
  <si>
    <r>
      <t xml:space="preserve">Количество квадратных метров расселенного аварийного жилищного фонда.                                                                                 - </t>
    </r>
    <r>
      <rPr>
        <i/>
        <sz val="12"/>
        <color theme="1"/>
        <rFont val="Times New Roman"/>
        <family val="1"/>
        <charset val="204"/>
      </rPr>
      <t>Указ Президента Российской Федерации  от 07.05.2018 № 204 «О национальных целях и стратегических задачах развития Российской Федерации на период до 2024 года».                                      - Региональный проект «Обеспечение устойчивого сокращения непригодного для проживания жилищного фонда», утвержденный протоколом заседания Проектного комитета ХМАО-Югры от 04.12.2018 №37.</t>
    </r>
  </si>
  <si>
    <t>Начальник управления по учету и распределению муниципального жилого фонда                                      администрации города Урай</t>
  </si>
  <si>
    <t>За 2019 год обеспечены жильем в рамках жилищных программ 422 семьи по следующим категориям: 15 - очередники, 138 - переселенные из непригодного/аварийного жилья, 11 - дети-сироты, 258 - получившие субсидии как: отдельные категории, молодые семьи, выезжающие из РКС, альтернативщики, а так же получившие поддержку через Центр социальных выплат и Ипотечное Агентство Югры.Число семей, состоящих на учете в качестве нуждающихся в жилых помещениях на конец прошлого года,  составило 474.</t>
  </si>
  <si>
    <t xml:space="preserve">Доля детей-сирот и детей, оставшихся без попечения родителей, лиц из числа детей-сирот и детей, оставшихся без попечения родителей, обеспеченных жилыми помещениями, в общем количестве включенных в список детей-сирот и детей, оставшихся без попечения родителей, лиц из числа детей-сирот и детей, оставшихся без попечения родителей, которые подлежат обеспечению жилыми помещениями специализированного жилищного фонда по договорам найма специализированных жилых помещений за весь период реализации программы.  </t>
  </si>
  <si>
    <t>Местный бюджет</t>
  </si>
  <si>
    <t>Бюджет ХМАО-Югры</t>
  </si>
  <si>
    <t xml:space="preserve">Ответственный исполнитель - Управление по учету и распределению муниципального жилого фонда администрации города Урай </t>
  </si>
  <si>
    <t xml:space="preserve">Выполнены СМР по внутренней отделке здания.  </t>
  </si>
  <si>
    <t>Примечание: возможны погрешности за счет математического округления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</si>
</sst>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0.0%"/>
    <numFmt numFmtId="167" formatCode="_-* #,##0.0_р_._-;\-* #,##0.0_р_._-;_-* &quot;-&quot;??_р_._-;_-@_-"/>
    <numFmt numFmtId="168" formatCode="#,##0.0_ ;\-#,##0.0\ "/>
    <numFmt numFmtId="169" formatCode="_-* #,##0.00000_р_._-;\-* #,##0.00000_р_._-;_-* &quot;-&quot;??_р_._-;_-@_-"/>
    <numFmt numFmtId="170" formatCode="#,##0.0"/>
    <numFmt numFmtId="171" formatCode="_-* #,##0.0_р_._-;\-* #,##0.0_р_._-;_-* &quot;-&quot;?_р_.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2" xfId="2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16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>
      <alignment horizontal="left" vertical="center" wrapText="1"/>
    </xf>
    <xf numFmtId="167" fontId="2" fillId="2" borderId="2" xfId="1" applyNumberFormat="1" applyFont="1" applyFill="1" applyBorder="1" applyAlignment="1">
      <alignment horizontal="right" vertical="center" wrapText="1"/>
    </xf>
    <xf numFmtId="167" fontId="4" fillId="0" borderId="2" xfId="1" applyNumberFormat="1" applyFont="1" applyFill="1" applyBorder="1" applyAlignment="1">
      <alignment horizontal="right" vertical="center" wrapText="1"/>
    </xf>
    <xf numFmtId="43" fontId="2" fillId="0" borderId="2" xfId="1" applyFont="1" applyFill="1" applyBorder="1" applyAlignment="1">
      <alignment horizontal="right" vertical="center" wrapText="1"/>
    </xf>
    <xf numFmtId="9" fontId="2" fillId="0" borderId="2" xfId="2" applyFont="1" applyFill="1" applyBorder="1" applyAlignment="1">
      <alignment horizontal="right" vertical="center" wrapText="1"/>
    </xf>
    <xf numFmtId="166" fontId="2" fillId="0" borderId="2" xfId="1" applyNumberFormat="1" applyFont="1" applyFill="1" applyBorder="1" applyAlignment="1">
      <alignment horizontal="right" vertical="center" wrapText="1"/>
    </xf>
    <xf numFmtId="167" fontId="2" fillId="0" borderId="2" xfId="1" applyNumberFormat="1" applyFont="1" applyFill="1" applyBorder="1" applyAlignment="1">
      <alignment horizontal="right" vertical="center" wrapText="1"/>
    </xf>
    <xf numFmtId="168" fontId="2" fillId="0" borderId="2" xfId="1" applyNumberFormat="1" applyFont="1" applyFill="1" applyBorder="1" applyAlignment="1">
      <alignment horizontal="right" vertical="center" wrapText="1"/>
    </xf>
    <xf numFmtId="169" fontId="2" fillId="0" borderId="2" xfId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3" fontId="2" fillId="2" borderId="2" xfId="1" applyFont="1" applyFill="1" applyBorder="1" applyAlignment="1">
      <alignment horizontal="right" vertical="center" wrapText="1"/>
    </xf>
    <xf numFmtId="43" fontId="4" fillId="0" borderId="2" xfId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9" fontId="2" fillId="0" borderId="2" xfId="2" applyFont="1" applyFill="1" applyBorder="1" applyAlignment="1">
      <alignment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0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67" fontId="4" fillId="4" borderId="4" xfId="1" applyNumberFormat="1" applyFont="1" applyFill="1" applyBorder="1" applyAlignment="1">
      <alignment horizontal="right" vertical="center" wrapText="1"/>
    </xf>
    <xf numFmtId="167" fontId="4" fillId="4" borderId="2" xfId="1" applyNumberFormat="1" applyFont="1" applyFill="1" applyBorder="1" applyAlignment="1">
      <alignment horizontal="right" vertical="center" wrapText="1"/>
    </xf>
    <xf numFmtId="167" fontId="4" fillId="2" borderId="2" xfId="1" applyNumberFormat="1" applyFont="1" applyFill="1" applyBorder="1" applyAlignment="1">
      <alignment horizontal="right" vertical="center" wrapText="1" indent="1"/>
    </xf>
    <xf numFmtId="167" fontId="4" fillId="2" borderId="2" xfId="1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168" fontId="2" fillId="0" borderId="0" xfId="0" applyNumberFormat="1" applyFont="1" applyFill="1" applyAlignment="1">
      <alignment vertical="center" wrapText="1"/>
    </xf>
    <xf numFmtId="165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70" fontId="6" fillId="0" borderId="2" xfId="0" applyNumberFormat="1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49" fontId="2" fillId="4" borderId="2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167" fontId="4" fillId="4" borderId="2" xfId="1" applyNumberFormat="1" applyFont="1" applyFill="1" applyBorder="1" applyAlignment="1">
      <alignment horizontal="right" vertical="center" wrapText="1" indent="1"/>
    </xf>
    <xf numFmtId="165" fontId="2" fillId="4" borderId="2" xfId="0" applyNumberFormat="1" applyFont="1" applyFill="1" applyBorder="1" applyAlignment="1">
      <alignment horizontal="left" vertical="center" wrapText="1"/>
    </xf>
    <xf numFmtId="167" fontId="2" fillId="2" borderId="4" xfId="1" applyNumberFormat="1" applyFont="1" applyFill="1" applyBorder="1" applyAlignment="1">
      <alignment horizontal="right" vertical="center" wrapText="1"/>
    </xf>
    <xf numFmtId="170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70" fontId="2" fillId="3" borderId="4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170" fontId="6" fillId="0" borderId="4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167" fontId="2" fillId="2" borderId="3" xfId="1" applyNumberFormat="1" applyFont="1" applyFill="1" applyBorder="1" applyAlignment="1">
      <alignment horizontal="right" vertical="center" wrapText="1"/>
    </xf>
    <xf numFmtId="17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" xfId="1" applyNumberFormat="1" applyFont="1" applyFill="1" applyBorder="1" applyAlignment="1">
      <alignment horizontal="right" vertical="center" wrapText="1"/>
    </xf>
    <xf numFmtId="167" fontId="3" fillId="4" borderId="4" xfId="1" applyNumberFormat="1" applyFont="1" applyFill="1" applyBorder="1" applyAlignment="1">
      <alignment horizontal="right" vertical="center" wrapText="1"/>
    </xf>
    <xf numFmtId="167" fontId="3" fillId="2" borderId="2" xfId="1" applyNumberFormat="1" applyFont="1" applyFill="1" applyBorder="1" applyAlignment="1">
      <alignment horizontal="right" vertical="center" wrapText="1" indent="1"/>
    </xf>
    <xf numFmtId="167" fontId="3" fillId="2" borderId="2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17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2" fillId="5" borderId="2" xfId="1" applyNumberFormat="1" applyFont="1" applyFill="1" applyBorder="1" applyAlignment="1">
      <alignment horizontal="right" vertical="center" wrapText="1"/>
    </xf>
    <xf numFmtId="167" fontId="3" fillId="5" borderId="2" xfId="1" applyNumberFormat="1" applyFont="1" applyFill="1" applyBorder="1" applyAlignment="1">
      <alignment horizontal="right" vertical="center" wrapText="1"/>
    </xf>
    <xf numFmtId="170" fontId="2" fillId="5" borderId="2" xfId="0" applyNumberFormat="1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164" fontId="2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43" fontId="2" fillId="0" borderId="2" xfId="1" applyNumberFormat="1" applyFont="1" applyFill="1" applyBorder="1" applyAlignment="1">
      <alignment horizontal="right" vertical="center" wrapText="1"/>
    </xf>
    <xf numFmtId="9" fontId="2" fillId="2" borderId="2" xfId="2" applyFont="1" applyFill="1" applyBorder="1" applyAlignment="1">
      <alignment horizontal="right" vertical="center" wrapText="1"/>
    </xf>
    <xf numFmtId="43" fontId="2" fillId="0" borderId="2" xfId="1" applyFont="1" applyFill="1" applyBorder="1" applyAlignment="1">
      <alignment horizontal="left" vertical="center" wrapText="1"/>
    </xf>
    <xf numFmtId="43" fontId="3" fillId="0" borderId="2" xfId="1" applyFont="1" applyFill="1" applyBorder="1" applyAlignment="1">
      <alignment horizontal="right" vertical="center" wrapText="1"/>
    </xf>
    <xf numFmtId="43" fontId="4" fillId="0" borderId="0" xfId="1" applyFont="1" applyFill="1" applyBorder="1" applyAlignment="1">
      <alignment horizontal="right" vertical="center"/>
    </xf>
    <xf numFmtId="43" fontId="6" fillId="0" borderId="2" xfId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right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17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8" fillId="2" borderId="2" xfId="0" applyNumberFormat="1" applyFont="1" applyFill="1" applyBorder="1" applyAlignment="1" applyProtection="1">
      <alignment vertical="center" wrapText="1"/>
      <protection locked="0"/>
    </xf>
    <xf numFmtId="171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8" fillId="2" borderId="2" xfId="2" applyFont="1" applyFill="1" applyBorder="1" applyAlignment="1">
      <alignment horizontal="right" vertical="center" wrapText="1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left" vertical="center" wrapText="1"/>
    </xf>
    <xf numFmtId="167" fontId="8" fillId="2" borderId="2" xfId="1" applyNumberFormat="1" applyFont="1" applyFill="1" applyBorder="1" applyAlignment="1">
      <alignment horizontal="right" vertical="center" wrapText="1"/>
    </xf>
    <xf numFmtId="166" fontId="8" fillId="2" borderId="2" xfId="1" applyNumberFormat="1" applyFont="1" applyFill="1" applyBorder="1" applyAlignment="1">
      <alignment vertical="center" wrapText="1"/>
    </xf>
    <xf numFmtId="167" fontId="9" fillId="0" borderId="2" xfId="1" applyNumberFormat="1" applyFont="1" applyFill="1" applyBorder="1" applyAlignment="1">
      <alignment horizontal="right" vertical="center" wrapText="1"/>
    </xf>
    <xf numFmtId="43" fontId="8" fillId="0" borderId="2" xfId="1" applyFont="1" applyFill="1" applyBorder="1" applyAlignment="1">
      <alignment horizontal="right" vertical="center" wrapText="1"/>
    </xf>
    <xf numFmtId="9" fontId="8" fillId="0" borderId="2" xfId="2" applyFont="1" applyFill="1" applyBorder="1" applyAlignment="1">
      <alignment horizontal="right" vertical="center" wrapText="1"/>
    </xf>
    <xf numFmtId="166" fontId="8" fillId="0" borderId="2" xfId="1" applyNumberFormat="1" applyFont="1" applyFill="1" applyBorder="1" applyAlignment="1">
      <alignment horizontal="right" vertical="center" wrapText="1"/>
    </xf>
    <xf numFmtId="167" fontId="8" fillId="0" borderId="2" xfId="1" applyNumberFormat="1" applyFont="1" applyFill="1" applyBorder="1" applyAlignment="1">
      <alignment horizontal="right" vertical="center" wrapText="1"/>
    </xf>
    <xf numFmtId="9" fontId="8" fillId="0" borderId="2" xfId="2" applyFont="1" applyFill="1" applyBorder="1" applyAlignment="1">
      <alignment horizontal="center" vertical="center" wrapText="1"/>
    </xf>
    <xf numFmtId="169" fontId="8" fillId="0" borderId="2" xfId="1" applyNumberFormat="1" applyFont="1" applyFill="1" applyBorder="1" applyAlignment="1">
      <alignment horizontal="right" vertical="center" wrapText="1"/>
    </xf>
    <xf numFmtId="165" fontId="8" fillId="0" borderId="2" xfId="0" applyNumberFormat="1" applyFont="1" applyFill="1" applyBorder="1" applyAlignment="1">
      <alignment horizontal="left" vertical="center" wrapText="1"/>
    </xf>
    <xf numFmtId="43" fontId="8" fillId="0" borderId="2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166" fontId="8" fillId="2" borderId="2" xfId="2" applyNumberFormat="1" applyFont="1" applyFill="1" applyBorder="1" applyAlignment="1">
      <alignment horizontal="right" vertical="center" wrapText="1"/>
    </xf>
    <xf numFmtId="166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3" fontId="8" fillId="2" borderId="2" xfId="1" applyFont="1" applyFill="1" applyBorder="1" applyAlignment="1">
      <alignment horizontal="right" vertical="center" wrapText="1"/>
    </xf>
    <xf numFmtId="3" fontId="8" fillId="0" borderId="2" xfId="2" applyNumberFormat="1" applyFont="1" applyFill="1" applyBorder="1" applyAlignment="1">
      <alignment horizontal="right" vertical="center" wrapText="1"/>
    </xf>
    <xf numFmtId="166" fontId="8" fillId="0" borderId="2" xfId="2" applyNumberFormat="1" applyFont="1" applyFill="1" applyBorder="1" applyAlignment="1">
      <alignment horizontal="right" vertical="center" wrapText="1"/>
    </xf>
    <xf numFmtId="170" fontId="8" fillId="0" borderId="2" xfId="2" applyNumberFormat="1" applyFont="1" applyFill="1" applyBorder="1" applyAlignment="1">
      <alignment horizontal="right" vertical="center" wrapText="1"/>
    </xf>
    <xf numFmtId="166" fontId="8" fillId="0" borderId="2" xfId="2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left" vertical="center" wrapText="1"/>
    </xf>
    <xf numFmtId="171" fontId="8" fillId="2" borderId="2" xfId="0" applyNumberFormat="1" applyFont="1" applyFill="1" applyBorder="1" applyAlignment="1" applyProtection="1">
      <alignment vertical="center" wrapText="1"/>
      <protection locked="0"/>
    </xf>
    <xf numFmtId="9" fontId="8" fillId="0" borderId="2" xfId="1" applyNumberFormat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vertical="center" wrapText="1"/>
    </xf>
    <xf numFmtId="43" fontId="8" fillId="0" borderId="2" xfId="1" applyFont="1" applyFill="1" applyBorder="1" applyAlignment="1">
      <alignment horizontal="center" vertical="center" wrapText="1"/>
    </xf>
    <xf numFmtId="167" fontId="8" fillId="0" borderId="2" xfId="1" applyNumberFormat="1" applyFont="1" applyFill="1" applyBorder="1" applyAlignment="1">
      <alignment vertical="center" wrapText="1"/>
    </xf>
    <xf numFmtId="171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2" xfId="2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43" fontId="8" fillId="0" borderId="2" xfId="1" applyFont="1" applyFill="1" applyBorder="1" applyAlignment="1">
      <alignment horizontal="left" vertical="center" wrapText="1"/>
    </xf>
    <xf numFmtId="43" fontId="9" fillId="0" borderId="2" xfId="1" applyFont="1" applyFill="1" applyBorder="1" applyAlignment="1">
      <alignment horizontal="right" vertical="center" wrapText="1"/>
    </xf>
    <xf numFmtId="43" fontId="11" fillId="0" borderId="2" xfId="1" applyFont="1" applyFill="1" applyBorder="1" applyAlignment="1">
      <alignment horizontal="right" vertical="top" wrapText="1"/>
    </xf>
    <xf numFmtId="43" fontId="7" fillId="0" borderId="0" xfId="1" applyFont="1" applyFill="1" applyBorder="1" applyAlignment="1">
      <alignment horizontal="right" vertical="center"/>
    </xf>
    <xf numFmtId="4" fontId="8" fillId="0" borderId="2" xfId="2" applyNumberFormat="1" applyFont="1" applyFill="1" applyBorder="1" applyAlignment="1">
      <alignment horizontal="right" vertical="center" wrapText="1"/>
    </xf>
    <xf numFmtId="9" fontId="8" fillId="0" borderId="2" xfId="2" applyNumberFormat="1" applyFont="1" applyFill="1" applyBorder="1" applyAlignment="1">
      <alignment horizontal="center" vertical="center" wrapText="1"/>
    </xf>
    <xf numFmtId="4" fontId="8" fillId="0" borderId="2" xfId="2" applyNumberFormat="1" applyFont="1" applyFill="1" applyBorder="1" applyAlignment="1">
      <alignment horizontal="center" vertical="center" wrapText="1"/>
    </xf>
    <xf numFmtId="166" fontId="8" fillId="0" borderId="2" xfId="1" applyNumberFormat="1" applyFont="1" applyFill="1" applyBorder="1" applyAlignment="1">
      <alignment horizontal="center" vertical="center" wrapText="1"/>
    </xf>
    <xf numFmtId="170" fontId="11" fillId="0" borderId="2" xfId="0" applyNumberFormat="1" applyFont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center"/>
    </xf>
    <xf numFmtId="49" fontId="8" fillId="4" borderId="2" xfId="0" applyNumberFormat="1" applyFont="1" applyFill="1" applyBorder="1" applyAlignment="1">
      <alignment horizontal="left" vertical="center" wrapText="1"/>
    </xf>
    <xf numFmtId="167" fontId="7" fillId="4" borderId="4" xfId="1" applyNumberFormat="1" applyFont="1" applyFill="1" applyBorder="1" applyAlignment="1">
      <alignment horizontal="right" vertical="center" wrapText="1"/>
    </xf>
    <xf numFmtId="166" fontId="7" fillId="4" borderId="4" xfId="2" applyNumberFormat="1" applyFont="1" applyFill="1" applyBorder="1" applyAlignment="1">
      <alignment horizontal="right" vertical="center" wrapText="1"/>
    </xf>
    <xf numFmtId="9" fontId="7" fillId="0" borderId="4" xfId="1" applyNumberFormat="1" applyFont="1" applyFill="1" applyBorder="1" applyAlignment="1">
      <alignment horizontal="right" vertical="center" wrapText="1"/>
    </xf>
    <xf numFmtId="166" fontId="7" fillId="0" borderId="4" xfId="1" applyNumberFormat="1" applyFont="1" applyFill="1" applyBorder="1" applyAlignment="1">
      <alignment horizontal="right" vertical="center" wrapText="1"/>
    </xf>
    <xf numFmtId="168" fontId="7" fillId="4" borderId="4" xfId="1" applyNumberFormat="1" applyFont="1" applyFill="1" applyBorder="1" applyAlignment="1">
      <alignment horizontal="right" vertical="center" wrapText="1"/>
    </xf>
    <xf numFmtId="166" fontId="7" fillId="4" borderId="4" xfId="1" applyNumberFormat="1" applyFont="1" applyFill="1" applyBorder="1" applyAlignment="1">
      <alignment horizontal="center" vertical="center" wrapText="1"/>
    </xf>
    <xf numFmtId="167" fontId="7" fillId="4" borderId="4" xfId="1" applyNumberFormat="1" applyFont="1" applyFill="1" applyBorder="1" applyAlignment="1">
      <alignment vertical="center" wrapText="1"/>
    </xf>
    <xf numFmtId="166" fontId="7" fillId="4" borderId="4" xfId="1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vertical="top" wrapText="1"/>
    </xf>
    <xf numFmtId="0" fontId="8" fillId="4" borderId="2" xfId="0" applyFont="1" applyFill="1" applyBorder="1" applyAlignment="1">
      <alignment horizontal="left" vertical="center" wrapText="1"/>
    </xf>
    <xf numFmtId="167" fontId="7" fillId="4" borderId="2" xfId="1" applyNumberFormat="1" applyFont="1" applyFill="1" applyBorder="1" applyAlignment="1">
      <alignment horizontal="right" vertical="center" wrapText="1" indent="1"/>
    </xf>
    <xf numFmtId="167" fontId="7" fillId="6" borderId="2" xfId="1" applyNumberFormat="1" applyFont="1" applyFill="1" applyBorder="1" applyAlignment="1">
      <alignment horizontal="right" vertical="center" wrapText="1" indent="1"/>
    </xf>
    <xf numFmtId="9" fontId="7" fillId="0" borderId="2" xfId="1" applyNumberFormat="1" applyFont="1" applyFill="1" applyBorder="1" applyAlignment="1">
      <alignment horizontal="right" vertical="center" wrapText="1" indent="1"/>
    </xf>
    <xf numFmtId="168" fontId="7" fillId="6" borderId="2" xfId="1" applyNumberFormat="1" applyFont="1" applyFill="1" applyBorder="1" applyAlignment="1">
      <alignment horizontal="right" vertical="center" wrapText="1" indent="1"/>
    </xf>
    <xf numFmtId="166" fontId="7" fillId="3" borderId="2" xfId="1" applyNumberFormat="1" applyFont="1" applyFill="1" applyBorder="1" applyAlignment="1">
      <alignment horizontal="center" vertical="center" wrapText="1"/>
    </xf>
    <xf numFmtId="166" fontId="7" fillId="3" borderId="2" xfId="1" applyNumberFormat="1" applyFont="1" applyFill="1" applyBorder="1" applyAlignment="1">
      <alignment horizontal="right" vertical="center" wrapText="1" indent="1"/>
    </xf>
    <xf numFmtId="167" fontId="7" fillId="3" borderId="2" xfId="1" applyNumberFormat="1" applyFont="1" applyFill="1" applyBorder="1" applyAlignment="1">
      <alignment horizontal="right" vertical="center" wrapText="1" indent="1"/>
    </xf>
    <xf numFmtId="165" fontId="8" fillId="4" borderId="2" xfId="0" applyNumberFormat="1" applyFont="1" applyFill="1" applyBorder="1" applyAlignment="1">
      <alignment horizontal="left" vertical="center" wrapText="1"/>
    </xf>
    <xf numFmtId="167" fontId="7" fillId="4" borderId="2" xfId="1" applyNumberFormat="1" applyFont="1" applyFill="1" applyBorder="1" applyAlignment="1">
      <alignment horizontal="right" vertical="center" wrapText="1"/>
    </xf>
    <xf numFmtId="167" fontId="7" fillId="6" borderId="2" xfId="1" applyNumberFormat="1" applyFont="1" applyFill="1" applyBorder="1" applyAlignment="1">
      <alignment horizontal="right" vertical="center" wrapText="1"/>
    </xf>
    <xf numFmtId="9" fontId="7" fillId="0" borderId="2" xfId="1" applyNumberFormat="1" applyFont="1" applyFill="1" applyBorder="1" applyAlignment="1">
      <alignment horizontal="right" vertical="center" wrapText="1"/>
    </xf>
    <xf numFmtId="168" fontId="7" fillId="6" borderId="2" xfId="1" applyNumberFormat="1" applyFont="1" applyFill="1" applyBorder="1" applyAlignment="1">
      <alignment horizontal="right" vertical="center" wrapText="1"/>
    </xf>
    <xf numFmtId="166" fontId="7" fillId="3" borderId="2" xfId="1" applyNumberFormat="1" applyFont="1" applyFill="1" applyBorder="1" applyAlignment="1">
      <alignment horizontal="right" vertical="center" wrapText="1"/>
    </xf>
    <xf numFmtId="167" fontId="7" fillId="3" borderId="2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8" fillId="0" borderId="17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167" fontId="8" fillId="2" borderId="17" xfId="1" applyNumberFormat="1" applyFont="1" applyFill="1" applyBorder="1" applyAlignment="1">
      <alignment horizontal="right" vertical="center" wrapText="1"/>
    </xf>
    <xf numFmtId="166" fontId="8" fillId="2" borderId="17" xfId="1" applyNumberFormat="1" applyFont="1" applyFill="1" applyBorder="1" applyAlignment="1">
      <alignment vertical="center" wrapText="1"/>
    </xf>
    <xf numFmtId="43" fontId="9" fillId="0" borderId="17" xfId="1" applyFont="1" applyFill="1" applyBorder="1" applyAlignment="1">
      <alignment horizontal="right" vertical="center" wrapText="1"/>
    </xf>
    <xf numFmtId="167" fontId="8" fillId="0" borderId="17" xfId="1" applyNumberFormat="1" applyFont="1" applyFill="1" applyBorder="1" applyAlignment="1">
      <alignment horizontal="right" vertical="center" wrapText="1"/>
    </xf>
    <xf numFmtId="9" fontId="8" fillId="0" borderId="17" xfId="2" applyFont="1" applyFill="1" applyBorder="1" applyAlignment="1">
      <alignment horizontal="right" vertical="center" wrapText="1"/>
    </xf>
    <xf numFmtId="43" fontId="8" fillId="0" borderId="17" xfId="1" applyFont="1" applyFill="1" applyBorder="1" applyAlignment="1">
      <alignment horizontal="right" vertical="center" wrapText="1"/>
    </xf>
    <xf numFmtId="9" fontId="8" fillId="0" borderId="17" xfId="2" applyFont="1" applyFill="1" applyBorder="1" applyAlignment="1">
      <alignment vertical="center" wrapText="1"/>
    </xf>
    <xf numFmtId="4" fontId="8" fillId="0" borderId="17" xfId="2" applyNumberFormat="1" applyFont="1" applyFill="1" applyBorder="1" applyAlignment="1">
      <alignment horizontal="right" vertical="center" wrapText="1"/>
    </xf>
    <xf numFmtId="9" fontId="8" fillId="0" borderId="17" xfId="2" applyNumberFormat="1" applyFont="1" applyFill="1" applyBorder="1" applyAlignment="1">
      <alignment horizontal="center" vertical="center" wrapText="1"/>
    </xf>
    <xf numFmtId="43" fontId="8" fillId="0" borderId="17" xfId="1" applyFont="1" applyFill="1" applyBorder="1" applyAlignment="1">
      <alignment horizontal="center" vertical="center" wrapText="1"/>
    </xf>
    <xf numFmtId="4" fontId="8" fillId="0" borderId="17" xfId="2" applyNumberFormat="1" applyFont="1" applyFill="1" applyBorder="1" applyAlignment="1">
      <alignment horizontal="center" vertical="center" wrapText="1"/>
    </xf>
    <xf numFmtId="166" fontId="8" fillId="0" borderId="17" xfId="1" applyNumberFormat="1" applyFont="1" applyFill="1" applyBorder="1" applyAlignment="1">
      <alignment horizontal="center" vertical="center" wrapText="1"/>
    </xf>
    <xf numFmtId="170" fontId="11" fillId="0" borderId="17" xfId="0" applyNumberFormat="1" applyFont="1" applyBorder="1" applyAlignment="1">
      <alignment horizontal="center" vertical="top" wrapText="1"/>
    </xf>
    <xf numFmtId="3" fontId="11" fillId="0" borderId="17" xfId="0" applyNumberFormat="1" applyFont="1" applyBorder="1" applyAlignment="1">
      <alignment horizontal="center" vertical="top" wrapText="1"/>
    </xf>
    <xf numFmtId="0" fontId="8" fillId="0" borderId="18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165" fontId="8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justify"/>
    </xf>
    <xf numFmtId="168" fontId="8" fillId="0" borderId="0" xfId="0" applyNumberFormat="1" applyFont="1" applyFill="1" applyAlignment="1">
      <alignment vertical="center"/>
    </xf>
    <xf numFmtId="168" fontId="8" fillId="0" borderId="0" xfId="0" applyNumberFormat="1" applyFont="1" applyFill="1" applyAlignment="1">
      <alignment horizontal="center" vertical="center"/>
    </xf>
    <xf numFmtId="49" fontId="8" fillId="3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164" fontId="8" fillId="3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67" fontId="7" fillId="2" borderId="2" xfId="1" applyNumberFormat="1" applyFont="1" applyFill="1" applyBorder="1" applyAlignment="1">
      <alignment horizontal="right" vertical="center" wrapText="1" indent="1"/>
    </xf>
    <xf numFmtId="43" fontId="7" fillId="0" borderId="2" xfId="1" applyFont="1" applyFill="1" applyBorder="1" applyAlignment="1">
      <alignment horizontal="right" vertical="center" wrapText="1"/>
    </xf>
    <xf numFmtId="167" fontId="7" fillId="2" borderId="2" xfId="1" applyNumberFormat="1" applyFont="1" applyFill="1" applyBorder="1" applyAlignment="1">
      <alignment horizontal="right" vertical="center" wrapText="1"/>
    </xf>
    <xf numFmtId="167" fontId="7" fillId="0" borderId="2" xfId="1" applyNumberFormat="1" applyFont="1" applyFill="1" applyBorder="1" applyAlignment="1">
      <alignment horizontal="right" vertical="center" wrapText="1"/>
    </xf>
    <xf numFmtId="165" fontId="7" fillId="3" borderId="0" xfId="0" applyNumberFormat="1" applyFont="1" applyFill="1" applyBorder="1" applyAlignment="1">
      <alignment horizontal="center" vertical="center" wrapText="1" shrinkToFit="1"/>
    </xf>
    <xf numFmtId="0" fontId="8" fillId="3" borderId="0" xfId="0" applyFont="1" applyFill="1" applyBorder="1" applyAlignment="1">
      <alignment horizontal="left" vertical="center" wrapText="1"/>
    </xf>
    <xf numFmtId="167" fontId="7" fillId="3" borderId="0" xfId="1" applyNumberFormat="1" applyFont="1" applyFill="1" applyBorder="1" applyAlignment="1">
      <alignment horizontal="right" vertical="center" wrapText="1"/>
    </xf>
    <xf numFmtId="166" fontId="7" fillId="3" borderId="0" xfId="2" applyNumberFormat="1" applyFont="1" applyFill="1" applyBorder="1" applyAlignment="1">
      <alignment horizontal="right" vertical="center" wrapText="1"/>
    </xf>
    <xf numFmtId="43" fontId="9" fillId="3" borderId="0" xfId="1" applyFont="1" applyFill="1" applyBorder="1" applyAlignment="1">
      <alignment horizontal="right" vertical="center" wrapText="1"/>
    </xf>
    <xf numFmtId="9" fontId="8" fillId="3" borderId="0" xfId="2" applyFont="1" applyFill="1" applyBorder="1" applyAlignment="1">
      <alignment horizontal="right" vertical="center" wrapText="1"/>
    </xf>
    <xf numFmtId="9" fontId="7" fillId="3" borderId="0" xfId="1" applyNumberFormat="1" applyFont="1" applyFill="1" applyBorder="1" applyAlignment="1">
      <alignment horizontal="right" vertical="center" wrapText="1"/>
    </xf>
    <xf numFmtId="166" fontId="7" fillId="3" borderId="0" xfId="1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left" vertical="center" wrapText="1"/>
    </xf>
    <xf numFmtId="171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2" xfId="1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43" fontId="7" fillId="2" borderId="2" xfId="1" applyFont="1" applyFill="1" applyBorder="1" applyAlignment="1">
      <alignment horizontal="right" vertical="center" wrapText="1"/>
    </xf>
    <xf numFmtId="168" fontId="8" fillId="0" borderId="2" xfId="1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left" vertical="center"/>
    </xf>
    <xf numFmtId="9" fontId="8" fillId="2" borderId="2" xfId="0" applyNumberFormat="1" applyFont="1" applyFill="1" applyBorder="1" applyAlignment="1" applyProtection="1">
      <alignment horizontal="right" vertical="center"/>
      <protection locked="0"/>
    </xf>
    <xf numFmtId="9" fontId="8" fillId="0" borderId="2" xfId="0" applyNumberFormat="1" applyFont="1" applyFill="1" applyBorder="1" applyAlignment="1" applyProtection="1">
      <alignment horizontal="right" vertical="center"/>
      <protection locked="0"/>
    </xf>
    <xf numFmtId="9" fontId="8" fillId="0" borderId="2" xfId="2" applyFont="1" applyFill="1" applyBorder="1" applyAlignment="1">
      <alignment horizontal="right" vertical="center"/>
    </xf>
    <xf numFmtId="9" fontId="8" fillId="2" borderId="2" xfId="2" applyFont="1" applyFill="1" applyBorder="1" applyAlignment="1">
      <alignment horizontal="right" vertical="center"/>
    </xf>
    <xf numFmtId="167" fontId="8" fillId="0" borderId="2" xfId="2" applyNumberFormat="1" applyFont="1" applyFill="1" applyBorder="1" applyAlignment="1">
      <alignment horizontal="right" vertical="center" wrapText="1"/>
    </xf>
    <xf numFmtId="9" fontId="8" fillId="2" borderId="2" xfId="1" applyNumberFormat="1" applyFont="1" applyFill="1" applyBorder="1" applyAlignment="1">
      <alignment horizontal="right" vertical="center" wrapText="1"/>
    </xf>
    <xf numFmtId="9" fontId="8" fillId="0" borderId="2" xfId="1" applyNumberFormat="1" applyFont="1" applyFill="1" applyBorder="1" applyAlignment="1">
      <alignment horizontal="right" vertical="center" wrapText="1"/>
    </xf>
    <xf numFmtId="43" fontId="8" fillId="0" borderId="2" xfId="1" applyFont="1" applyFill="1" applyBorder="1" applyAlignment="1">
      <alignment vertical="center"/>
    </xf>
    <xf numFmtId="9" fontId="8" fillId="0" borderId="2" xfId="2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vertical="top" wrapText="1"/>
    </xf>
    <xf numFmtId="166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170" fontId="11" fillId="0" borderId="2" xfId="0" applyNumberFormat="1" applyFont="1" applyBorder="1" applyAlignment="1">
      <alignment horizontal="right" vertical="center" wrapText="1"/>
    </xf>
    <xf numFmtId="43" fontId="8" fillId="2" borderId="2" xfId="1" applyFont="1" applyFill="1" applyBorder="1" applyAlignment="1" applyProtection="1">
      <alignment vertical="center"/>
      <protection locked="0"/>
    </xf>
    <xf numFmtId="43" fontId="8" fillId="2" borderId="2" xfId="1" applyFont="1" applyFill="1" applyBorder="1" applyAlignment="1" applyProtection="1">
      <alignment horizontal="center" vertical="center" wrapText="1"/>
      <protection locked="0"/>
    </xf>
    <xf numFmtId="9" fontId="7" fillId="0" borderId="4" xfId="1" applyNumberFormat="1" applyFont="1" applyFill="1" applyBorder="1" applyAlignment="1">
      <alignment horizontal="right" vertical="center"/>
    </xf>
    <xf numFmtId="9" fontId="7" fillId="0" borderId="2" xfId="1" applyNumberFormat="1" applyFont="1" applyFill="1" applyBorder="1" applyAlignment="1">
      <alignment horizontal="right" vertical="center" indent="1"/>
    </xf>
    <xf numFmtId="9" fontId="7" fillId="0" borderId="2" xfId="1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top" wrapText="1"/>
    </xf>
    <xf numFmtId="0" fontId="7" fillId="0" borderId="2" xfId="0" applyFont="1" applyFill="1" applyBorder="1" applyAlignment="1">
      <alignment horizontal="right" vertical="center"/>
    </xf>
    <xf numFmtId="10" fontId="7" fillId="4" borderId="4" xfId="1" applyNumberFormat="1" applyFont="1" applyFill="1" applyBorder="1" applyAlignment="1">
      <alignment horizontal="right" vertical="center" wrapText="1"/>
    </xf>
    <xf numFmtId="9" fontId="8" fillId="0" borderId="2" xfId="1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171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3" borderId="0" xfId="0" applyFill="1" applyBorder="1"/>
    <xf numFmtId="0" fontId="11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9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71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2" xfId="1" applyNumberFormat="1" applyFont="1" applyFill="1" applyBorder="1" applyAlignment="1">
      <alignment horizontal="center" vertical="center" wrapText="1"/>
    </xf>
    <xf numFmtId="167" fontId="8" fillId="0" borderId="2" xfId="2" applyNumberFormat="1" applyFont="1" applyFill="1" applyBorder="1" applyAlignment="1">
      <alignment horizontal="center" vertical="center" wrapText="1"/>
    </xf>
    <xf numFmtId="166" fontId="8" fillId="2" borderId="2" xfId="1" applyNumberFormat="1" applyFont="1" applyFill="1" applyBorder="1" applyAlignment="1">
      <alignment horizontal="right" vertical="center" wrapText="1"/>
    </xf>
    <xf numFmtId="166" fontId="8" fillId="3" borderId="2" xfId="1" applyNumberFormat="1" applyFont="1" applyFill="1" applyBorder="1" applyAlignment="1">
      <alignment horizontal="right" vertical="center" wrapText="1"/>
    </xf>
    <xf numFmtId="167" fontId="8" fillId="3" borderId="2" xfId="1" applyNumberFormat="1" applyFont="1" applyFill="1" applyBorder="1" applyAlignment="1">
      <alignment horizontal="right" vertical="center" wrapText="1"/>
    </xf>
    <xf numFmtId="9" fontId="8" fillId="3" borderId="2" xfId="1" applyNumberFormat="1" applyFont="1" applyFill="1" applyBorder="1" applyAlignment="1">
      <alignment horizontal="right" vertical="center" wrapText="1"/>
    </xf>
    <xf numFmtId="9" fontId="8" fillId="3" borderId="2" xfId="1" applyNumberFormat="1" applyFont="1" applyFill="1" applyBorder="1" applyAlignment="1">
      <alignment horizontal="right" vertical="center"/>
    </xf>
    <xf numFmtId="166" fontId="8" fillId="3" borderId="4" xfId="1" applyNumberFormat="1" applyFont="1" applyFill="1" applyBorder="1" applyAlignment="1">
      <alignment horizontal="right" vertical="center" wrapText="1"/>
    </xf>
    <xf numFmtId="167" fontId="7" fillId="2" borderId="17" xfId="1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 applyProtection="1">
      <alignment vertical="center" wrapText="1"/>
      <protection locked="0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166" fontId="7" fillId="2" borderId="17" xfId="1" applyNumberFormat="1" applyFont="1" applyFill="1" applyBorder="1" applyAlignment="1">
      <alignment vertical="center" wrapText="1"/>
    </xf>
    <xf numFmtId="167" fontId="7" fillId="0" borderId="17" xfId="1" applyNumberFormat="1" applyFont="1" applyFill="1" applyBorder="1" applyAlignment="1">
      <alignment horizontal="right" vertical="center" wrapText="1"/>
    </xf>
    <xf numFmtId="9" fontId="7" fillId="0" borderId="17" xfId="2" applyFont="1" applyFill="1" applyBorder="1" applyAlignment="1">
      <alignment horizontal="right" vertical="center" wrapText="1"/>
    </xf>
    <xf numFmtId="43" fontId="7" fillId="0" borderId="17" xfId="1" applyFont="1" applyFill="1" applyBorder="1" applyAlignment="1">
      <alignment horizontal="right" vertical="center" wrapText="1"/>
    </xf>
    <xf numFmtId="9" fontId="7" fillId="0" borderId="17" xfId="2" applyFont="1" applyFill="1" applyBorder="1" applyAlignment="1">
      <alignment vertical="center" wrapText="1"/>
    </xf>
    <xf numFmtId="4" fontId="7" fillId="0" borderId="17" xfId="2" applyNumberFormat="1" applyFont="1" applyFill="1" applyBorder="1" applyAlignment="1">
      <alignment horizontal="right" vertical="center" wrapText="1"/>
    </xf>
    <xf numFmtId="9" fontId="7" fillId="0" borderId="17" xfId="2" applyNumberFormat="1" applyFont="1" applyFill="1" applyBorder="1" applyAlignment="1">
      <alignment horizontal="center" vertical="center" wrapText="1"/>
    </xf>
    <xf numFmtId="43" fontId="7" fillId="0" borderId="17" xfId="1" applyFont="1" applyFill="1" applyBorder="1" applyAlignment="1">
      <alignment horizontal="center" vertical="center" wrapText="1"/>
    </xf>
    <xf numFmtId="166" fontId="7" fillId="0" borderId="17" xfId="1" applyNumberFormat="1" applyFont="1" applyFill="1" applyBorder="1" applyAlignment="1">
      <alignment horizontal="right" vertical="center" wrapText="1"/>
    </xf>
    <xf numFmtId="9" fontId="7" fillId="0" borderId="17" xfId="2" applyNumberFormat="1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vertical="center" wrapText="1" shrinkToFit="1"/>
    </xf>
    <xf numFmtId="170" fontId="7" fillId="0" borderId="17" xfId="2" applyNumberFormat="1" applyFont="1" applyFill="1" applyBorder="1" applyAlignment="1">
      <alignment horizontal="righ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 wrapText="1"/>
    </xf>
    <xf numFmtId="165" fontId="4" fillId="4" borderId="6" xfId="0" applyNumberFormat="1" applyFont="1" applyFill="1" applyBorder="1" applyAlignment="1">
      <alignment horizontal="center" vertical="center" wrapText="1" shrinkToFit="1"/>
    </xf>
    <xf numFmtId="165" fontId="4" fillId="4" borderId="7" xfId="0" applyNumberFormat="1" applyFont="1" applyFill="1" applyBorder="1" applyAlignment="1">
      <alignment horizontal="center" vertical="center" wrapText="1" shrinkToFit="1"/>
    </xf>
    <xf numFmtId="165" fontId="4" fillId="4" borderId="8" xfId="0" applyNumberFormat="1" applyFont="1" applyFill="1" applyBorder="1" applyAlignment="1">
      <alignment horizontal="center" vertical="center" wrapText="1" shrinkToFit="1"/>
    </xf>
    <xf numFmtId="165" fontId="4" fillId="4" borderId="9" xfId="0" applyNumberFormat="1" applyFont="1" applyFill="1" applyBorder="1" applyAlignment="1">
      <alignment horizontal="center" vertical="center" wrapText="1" shrinkToFit="1"/>
    </xf>
    <xf numFmtId="165" fontId="4" fillId="4" borderId="0" xfId="0" applyNumberFormat="1" applyFont="1" applyFill="1" applyBorder="1" applyAlignment="1">
      <alignment horizontal="center" vertical="center" wrapText="1" shrinkToFit="1"/>
    </xf>
    <xf numFmtId="165" fontId="4" fillId="4" borderId="10" xfId="0" applyNumberFormat="1" applyFont="1" applyFill="1" applyBorder="1" applyAlignment="1">
      <alignment horizontal="center" vertical="center" wrapText="1" shrinkToFit="1"/>
    </xf>
    <xf numFmtId="165" fontId="4" fillId="4" borderId="11" xfId="0" applyNumberFormat="1" applyFont="1" applyFill="1" applyBorder="1" applyAlignment="1">
      <alignment horizontal="center" vertical="center" wrapText="1" shrinkToFit="1"/>
    </xf>
    <xf numFmtId="165" fontId="4" fillId="4" borderId="1" xfId="0" applyNumberFormat="1" applyFont="1" applyFill="1" applyBorder="1" applyAlignment="1">
      <alignment horizontal="center" vertical="center" wrapText="1" shrinkToFit="1"/>
    </xf>
    <xf numFmtId="165" fontId="4" fillId="4" borderId="1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68" fontId="2" fillId="0" borderId="0" xfId="0" applyNumberFormat="1" applyFont="1" applyFill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68" fontId="8" fillId="0" borderId="0" xfId="0" applyNumberFormat="1" applyFont="1" applyFill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 shrinkToFit="1"/>
    </xf>
    <xf numFmtId="165" fontId="7" fillId="4" borderId="7" xfId="0" applyNumberFormat="1" applyFont="1" applyFill="1" applyBorder="1" applyAlignment="1">
      <alignment horizontal="center" vertical="center" wrapText="1" shrinkToFit="1"/>
    </xf>
    <xf numFmtId="165" fontId="7" fillId="4" borderId="8" xfId="0" applyNumberFormat="1" applyFont="1" applyFill="1" applyBorder="1" applyAlignment="1">
      <alignment horizontal="center" vertical="center" wrapText="1" shrinkToFit="1"/>
    </xf>
    <xf numFmtId="165" fontId="7" fillId="4" borderId="9" xfId="0" applyNumberFormat="1" applyFont="1" applyFill="1" applyBorder="1" applyAlignment="1">
      <alignment horizontal="center" vertical="center" wrapText="1" shrinkToFit="1"/>
    </xf>
    <xf numFmtId="165" fontId="7" fillId="4" borderId="0" xfId="0" applyNumberFormat="1" applyFont="1" applyFill="1" applyBorder="1" applyAlignment="1">
      <alignment horizontal="center" vertical="center" wrapText="1" shrinkToFit="1"/>
    </xf>
    <xf numFmtId="165" fontId="7" fillId="4" borderId="10" xfId="0" applyNumberFormat="1" applyFont="1" applyFill="1" applyBorder="1" applyAlignment="1">
      <alignment horizontal="center" vertical="center" wrapText="1" shrinkToFit="1"/>
    </xf>
    <xf numFmtId="165" fontId="7" fillId="4" borderId="11" xfId="0" applyNumberFormat="1" applyFont="1" applyFill="1" applyBorder="1" applyAlignment="1">
      <alignment horizontal="center" vertical="center" wrapText="1" shrinkToFit="1"/>
    </xf>
    <xf numFmtId="165" fontId="7" fillId="4" borderId="1" xfId="0" applyNumberFormat="1" applyFont="1" applyFill="1" applyBorder="1" applyAlignment="1">
      <alignment horizontal="center" vertical="center" wrapText="1" shrinkToFit="1"/>
    </xf>
    <xf numFmtId="165" fontId="7" fillId="4" borderId="12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8" fontId="8" fillId="0" borderId="0" xfId="0" applyNumberFormat="1" applyFont="1" applyFill="1" applyAlignment="1">
      <alignment horizontal="left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 wrapText="1" shrinkToFit="1"/>
    </xf>
    <xf numFmtId="165" fontId="8" fillId="0" borderId="14" xfId="0" applyNumberFormat="1" applyFont="1" applyFill="1" applyBorder="1" applyAlignment="1">
      <alignment horizontal="center" vertical="center" wrapText="1" shrinkToFit="1"/>
    </xf>
    <xf numFmtId="165" fontId="8" fillId="0" borderId="15" xfId="0" applyNumberFormat="1" applyFont="1" applyFill="1" applyBorder="1" applyAlignment="1">
      <alignment horizontal="center" vertical="center" wrapText="1" shrinkToFit="1"/>
    </xf>
    <xf numFmtId="165" fontId="8" fillId="0" borderId="6" xfId="0" applyNumberFormat="1" applyFont="1" applyFill="1" applyBorder="1" applyAlignment="1">
      <alignment horizontal="left" vertical="center" wrapText="1" shrinkToFit="1"/>
    </xf>
    <xf numFmtId="165" fontId="8" fillId="0" borderId="7" xfId="0" applyNumberFormat="1" applyFont="1" applyFill="1" applyBorder="1" applyAlignment="1">
      <alignment horizontal="left" vertical="center" wrapText="1" shrinkToFit="1"/>
    </xf>
    <xf numFmtId="165" fontId="8" fillId="0" borderId="8" xfId="0" applyNumberFormat="1" applyFont="1" applyFill="1" applyBorder="1" applyAlignment="1">
      <alignment horizontal="left" vertical="center" wrapText="1" shrinkToFit="1"/>
    </xf>
    <xf numFmtId="165" fontId="8" fillId="0" borderId="9" xfId="0" applyNumberFormat="1" applyFont="1" applyFill="1" applyBorder="1" applyAlignment="1">
      <alignment horizontal="left" vertical="center" wrapText="1" shrinkToFit="1"/>
    </xf>
    <xf numFmtId="165" fontId="8" fillId="0" borderId="0" xfId="0" applyNumberFormat="1" applyFont="1" applyFill="1" applyBorder="1" applyAlignment="1">
      <alignment horizontal="left" vertical="center" wrapText="1" shrinkToFit="1"/>
    </xf>
    <xf numFmtId="165" fontId="8" fillId="0" borderId="10" xfId="0" applyNumberFormat="1" applyFont="1" applyFill="1" applyBorder="1" applyAlignment="1">
      <alignment horizontal="left" vertical="center" wrapText="1" shrinkToFit="1"/>
    </xf>
    <xf numFmtId="165" fontId="8" fillId="0" borderId="11" xfId="0" applyNumberFormat="1" applyFont="1" applyFill="1" applyBorder="1" applyAlignment="1">
      <alignment horizontal="left" vertical="center" wrapText="1" shrinkToFit="1"/>
    </xf>
    <xf numFmtId="165" fontId="8" fillId="0" borderId="1" xfId="0" applyNumberFormat="1" applyFont="1" applyFill="1" applyBorder="1" applyAlignment="1">
      <alignment horizontal="left" vertical="center" wrapText="1" shrinkToFit="1"/>
    </xf>
    <xf numFmtId="165" fontId="8" fillId="0" borderId="12" xfId="0" applyNumberFormat="1" applyFont="1" applyFill="1" applyBorder="1" applyAlignment="1">
      <alignment horizontal="left" vertical="center" wrapText="1" shrinkToFit="1"/>
    </xf>
    <xf numFmtId="165" fontId="8" fillId="2" borderId="6" xfId="0" applyNumberFormat="1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9"/>
  <sheetViews>
    <sheetView zoomScale="75" zoomScaleNormal="75" workbookViewId="0">
      <pane xSplit="9" ySplit="8" topLeftCell="J30" activePane="bottomRight" state="frozen"/>
      <selection pane="topRight" activeCell="J1" sqref="J1"/>
      <selection pane="bottomLeft" activeCell="A9" sqref="A9"/>
      <selection pane="bottomRight" activeCell="F45" sqref="F45"/>
    </sheetView>
  </sheetViews>
  <sheetFormatPr defaultRowHeight="18.75"/>
  <cols>
    <col min="1" max="1" width="7.85546875" style="1" customWidth="1"/>
    <col min="2" max="2" width="44.85546875" style="1" customWidth="1"/>
    <col min="3" max="3" width="20.85546875" style="1" customWidth="1"/>
    <col min="4" max="4" width="15.42578125" style="67" customWidth="1"/>
    <col min="5" max="5" width="24.7109375" style="2" customWidth="1"/>
    <col min="6" max="7" width="18.85546875" style="56" customWidth="1"/>
    <col min="8" max="8" width="18.85546875" style="1" customWidth="1"/>
    <col min="9" max="9" width="18.85546875" style="57" customWidth="1"/>
    <col min="10" max="10" width="22" style="1" customWidth="1"/>
    <col min="11" max="12" width="22" style="1" hidden="1" customWidth="1"/>
    <col min="13" max="13" width="22" style="1" customWidth="1"/>
    <col min="14" max="15" width="22" style="1" hidden="1" customWidth="1"/>
    <col min="16" max="16" width="22" style="1" customWidth="1"/>
    <col min="17" max="18" width="22" style="1" hidden="1" customWidth="1"/>
    <col min="19" max="19" width="22" style="1" customWidth="1"/>
    <col min="20" max="21" width="22" style="1" hidden="1" customWidth="1"/>
    <col min="22" max="22" width="22" style="1" customWidth="1"/>
    <col min="23" max="24" width="22" style="1" hidden="1" customWidth="1"/>
    <col min="25" max="25" width="22" style="1" customWidth="1"/>
    <col min="26" max="27" width="22" style="1" hidden="1" customWidth="1"/>
    <col min="28" max="28" width="17.85546875" style="1" customWidth="1"/>
    <col min="29" max="30" width="17.85546875" style="1" hidden="1" customWidth="1"/>
    <col min="31" max="31" width="17.85546875" style="1" customWidth="1"/>
    <col min="32" max="33" width="17.85546875" style="1" hidden="1" customWidth="1"/>
    <col min="34" max="34" width="17.85546875" style="1" customWidth="1"/>
    <col min="35" max="36" width="17.85546875" style="1" hidden="1" customWidth="1"/>
    <col min="37" max="37" width="17.85546875" style="1" customWidth="1"/>
    <col min="38" max="39" width="17.85546875" style="1" hidden="1" customWidth="1"/>
    <col min="40" max="40" width="17.85546875" style="1" customWidth="1"/>
    <col min="41" max="42" width="17.85546875" style="1" hidden="1" customWidth="1"/>
    <col min="43" max="43" width="17.85546875" style="1" customWidth="1"/>
    <col min="44" max="45" width="17.85546875" style="1" hidden="1" customWidth="1"/>
    <col min="46" max="46" width="39.7109375" style="5" customWidth="1"/>
    <col min="47" max="47" width="40.28515625" style="5" customWidth="1"/>
    <col min="48" max="49" width="16.28515625" style="5" customWidth="1"/>
    <col min="50" max="16384" width="9.140625" style="5"/>
  </cols>
  <sheetData>
    <row r="1" spans="1:48">
      <c r="F1" s="2"/>
      <c r="G1" s="1"/>
      <c r="H1" s="3"/>
      <c r="I1" s="4"/>
      <c r="J1" s="5"/>
      <c r="K1" s="5"/>
      <c r="AQ1" s="5"/>
      <c r="AT1" s="1"/>
      <c r="AU1" s="1"/>
    </row>
    <row r="2" spans="1:48">
      <c r="A2" s="400" t="s">
        <v>70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</row>
    <row r="3" spans="1:48">
      <c r="A3" s="400" t="s">
        <v>77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  <c r="AU3" s="400"/>
    </row>
    <row r="4" spans="1:48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</row>
    <row r="5" spans="1:48">
      <c r="A5" s="402" t="s">
        <v>71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</row>
    <row r="6" spans="1:48">
      <c r="A6" s="399" t="s">
        <v>0</v>
      </c>
      <c r="B6" s="399" t="s">
        <v>1</v>
      </c>
      <c r="C6" s="399" t="s">
        <v>2</v>
      </c>
      <c r="D6" s="372" t="s">
        <v>3</v>
      </c>
      <c r="E6" s="399" t="s">
        <v>4</v>
      </c>
      <c r="F6" s="403" t="s">
        <v>5</v>
      </c>
      <c r="G6" s="403"/>
      <c r="H6" s="403"/>
      <c r="I6" s="6" t="s">
        <v>6</v>
      </c>
      <c r="J6" s="399" t="s">
        <v>7</v>
      </c>
      <c r="K6" s="399"/>
      <c r="L6" s="399"/>
      <c r="M6" s="399" t="s">
        <v>8</v>
      </c>
      <c r="N6" s="399"/>
      <c r="O6" s="399"/>
      <c r="P6" s="399" t="s">
        <v>9</v>
      </c>
      <c r="Q6" s="399"/>
      <c r="R6" s="399"/>
      <c r="S6" s="399" t="s">
        <v>10</v>
      </c>
      <c r="T6" s="399"/>
      <c r="U6" s="399"/>
      <c r="V6" s="399" t="s">
        <v>11</v>
      </c>
      <c r="W6" s="399"/>
      <c r="X6" s="399"/>
      <c r="Y6" s="399" t="s">
        <v>12</v>
      </c>
      <c r="Z6" s="399"/>
      <c r="AA6" s="399"/>
      <c r="AB6" s="399" t="s">
        <v>13</v>
      </c>
      <c r="AC6" s="399"/>
      <c r="AD6" s="399"/>
      <c r="AE6" s="399" t="s">
        <v>14</v>
      </c>
      <c r="AF6" s="399"/>
      <c r="AG6" s="399"/>
      <c r="AH6" s="399" t="s">
        <v>15</v>
      </c>
      <c r="AI6" s="399"/>
      <c r="AJ6" s="399"/>
      <c r="AK6" s="399" t="s">
        <v>16</v>
      </c>
      <c r="AL6" s="399"/>
      <c r="AM6" s="399"/>
      <c r="AN6" s="399" t="s">
        <v>17</v>
      </c>
      <c r="AO6" s="399"/>
      <c r="AP6" s="399"/>
      <c r="AQ6" s="399" t="s">
        <v>18</v>
      </c>
      <c r="AR6" s="399"/>
      <c r="AS6" s="399"/>
      <c r="AT6" s="398" t="s">
        <v>19</v>
      </c>
      <c r="AU6" s="398" t="s">
        <v>20</v>
      </c>
    </row>
    <row r="7" spans="1:48" s="10" customFormat="1" ht="37.5">
      <c r="A7" s="399"/>
      <c r="B7" s="399"/>
      <c r="C7" s="399"/>
      <c r="D7" s="372"/>
      <c r="E7" s="399"/>
      <c r="F7" s="7" t="s">
        <v>21</v>
      </c>
      <c r="G7" s="7" t="s">
        <v>22</v>
      </c>
      <c r="H7" s="7" t="s">
        <v>23</v>
      </c>
      <c r="I7" s="8" t="s">
        <v>21</v>
      </c>
      <c r="J7" s="9" t="s">
        <v>21</v>
      </c>
      <c r="K7" s="9" t="s">
        <v>22</v>
      </c>
      <c r="L7" s="9" t="s">
        <v>23</v>
      </c>
      <c r="M7" s="9" t="s">
        <v>21</v>
      </c>
      <c r="N7" s="9" t="s">
        <v>22</v>
      </c>
      <c r="O7" s="9" t="s">
        <v>23</v>
      </c>
      <c r="P7" s="9" t="s">
        <v>21</v>
      </c>
      <c r="Q7" s="9" t="s">
        <v>22</v>
      </c>
      <c r="R7" s="9" t="s">
        <v>23</v>
      </c>
      <c r="S7" s="9" t="s">
        <v>21</v>
      </c>
      <c r="T7" s="9" t="s">
        <v>22</v>
      </c>
      <c r="U7" s="9" t="s">
        <v>23</v>
      </c>
      <c r="V7" s="9" t="s">
        <v>21</v>
      </c>
      <c r="W7" s="9" t="s">
        <v>22</v>
      </c>
      <c r="X7" s="9" t="s">
        <v>23</v>
      </c>
      <c r="Y7" s="9" t="s">
        <v>21</v>
      </c>
      <c r="Z7" s="9" t="s">
        <v>22</v>
      </c>
      <c r="AA7" s="9" t="s">
        <v>23</v>
      </c>
      <c r="AB7" s="9" t="s">
        <v>21</v>
      </c>
      <c r="AC7" s="9" t="s">
        <v>22</v>
      </c>
      <c r="AD7" s="9" t="s">
        <v>23</v>
      </c>
      <c r="AE7" s="9" t="s">
        <v>21</v>
      </c>
      <c r="AF7" s="9" t="s">
        <v>22</v>
      </c>
      <c r="AG7" s="9" t="s">
        <v>23</v>
      </c>
      <c r="AH7" s="9" t="s">
        <v>21</v>
      </c>
      <c r="AI7" s="9" t="s">
        <v>22</v>
      </c>
      <c r="AJ7" s="9" t="s">
        <v>23</v>
      </c>
      <c r="AK7" s="9" t="s">
        <v>21</v>
      </c>
      <c r="AL7" s="9" t="s">
        <v>22</v>
      </c>
      <c r="AM7" s="9" t="s">
        <v>23</v>
      </c>
      <c r="AN7" s="9" t="s">
        <v>21</v>
      </c>
      <c r="AO7" s="9" t="s">
        <v>22</v>
      </c>
      <c r="AP7" s="9" t="s">
        <v>23</v>
      </c>
      <c r="AQ7" s="9" t="s">
        <v>21</v>
      </c>
      <c r="AR7" s="9" t="s">
        <v>22</v>
      </c>
      <c r="AS7" s="9" t="s">
        <v>23</v>
      </c>
      <c r="AT7" s="398"/>
      <c r="AU7" s="398"/>
    </row>
    <row r="8" spans="1:48" s="16" customForma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2">
        <v>6</v>
      </c>
      <c r="G8" s="12">
        <v>7</v>
      </c>
      <c r="H8" s="12">
        <v>8</v>
      </c>
      <c r="I8" s="92"/>
      <c r="J8" s="13" t="s">
        <v>24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3">
        <v>23</v>
      </c>
      <c r="Y8" s="13">
        <v>24</v>
      </c>
      <c r="Z8" s="13">
        <v>25</v>
      </c>
      <c r="AA8" s="13">
        <v>26</v>
      </c>
      <c r="AB8" s="13">
        <v>27</v>
      </c>
      <c r="AC8" s="13">
        <v>28</v>
      </c>
      <c r="AD8" s="13">
        <v>29</v>
      </c>
      <c r="AE8" s="13">
        <v>30</v>
      </c>
      <c r="AF8" s="13">
        <v>31</v>
      </c>
      <c r="AG8" s="13">
        <v>32</v>
      </c>
      <c r="AH8" s="13">
        <v>33</v>
      </c>
      <c r="AI8" s="13">
        <v>34</v>
      </c>
      <c r="AJ8" s="13">
        <v>35</v>
      </c>
      <c r="AK8" s="13">
        <v>36</v>
      </c>
      <c r="AL8" s="13">
        <v>37</v>
      </c>
      <c r="AM8" s="13">
        <v>38</v>
      </c>
      <c r="AN8" s="13">
        <v>39</v>
      </c>
      <c r="AO8" s="13">
        <v>40</v>
      </c>
      <c r="AP8" s="13">
        <v>41</v>
      </c>
      <c r="AQ8" s="13" t="s">
        <v>25</v>
      </c>
      <c r="AR8" s="13">
        <v>43</v>
      </c>
      <c r="AS8" s="13">
        <v>44</v>
      </c>
      <c r="AT8" s="13" t="s">
        <v>26</v>
      </c>
      <c r="AU8" s="14" t="s">
        <v>27</v>
      </c>
      <c r="AV8" s="15"/>
    </row>
    <row r="9" spans="1:48" s="16" customFormat="1">
      <c r="A9" s="11" t="s">
        <v>52</v>
      </c>
      <c r="B9" s="17" t="s">
        <v>54</v>
      </c>
      <c r="C9" s="11"/>
      <c r="D9" s="11"/>
      <c r="E9" s="11"/>
      <c r="F9" s="12"/>
      <c r="G9" s="12"/>
      <c r="H9" s="12"/>
      <c r="I9" s="18"/>
      <c r="J9" s="13"/>
      <c r="K9" s="13"/>
      <c r="L9" s="13"/>
      <c r="M9" s="13"/>
      <c r="N9" s="13"/>
      <c r="O9" s="13"/>
      <c r="P9" s="13"/>
      <c r="Q9" s="13"/>
      <c r="R9" s="19"/>
      <c r="S9" s="13"/>
      <c r="T9" s="13"/>
      <c r="U9" s="19"/>
      <c r="V9" s="13"/>
      <c r="W9" s="13"/>
      <c r="X9" s="19"/>
      <c r="Y9" s="13"/>
      <c r="Z9" s="13"/>
      <c r="AA9" s="19"/>
      <c r="AB9" s="13"/>
      <c r="AC9" s="13"/>
      <c r="AD9" s="19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20"/>
      <c r="AT9" s="21"/>
      <c r="AU9" s="21"/>
    </row>
    <row r="10" spans="1:48" s="16" customFormat="1">
      <c r="A10" s="11" t="s">
        <v>53</v>
      </c>
      <c r="B10" s="17" t="s">
        <v>55</v>
      </c>
      <c r="C10" s="11"/>
      <c r="D10" s="11"/>
      <c r="E10" s="11"/>
      <c r="F10" s="12"/>
      <c r="G10" s="12"/>
      <c r="H10" s="12"/>
      <c r="I10" s="18"/>
      <c r="J10" s="13"/>
      <c r="K10" s="13"/>
      <c r="L10" s="13"/>
      <c r="M10" s="13"/>
      <c r="N10" s="13"/>
      <c r="O10" s="22"/>
      <c r="P10" s="13"/>
      <c r="Q10" s="13"/>
      <c r="R10" s="19"/>
      <c r="S10" s="13"/>
      <c r="T10" s="13"/>
      <c r="U10" s="19"/>
      <c r="V10" s="13"/>
      <c r="W10" s="13"/>
      <c r="X10" s="19"/>
      <c r="Y10" s="13"/>
      <c r="Z10" s="13"/>
      <c r="AA10" s="19"/>
      <c r="AB10" s="13"/>
      <c r="AC10" s="13"/>
      <c r="AD10" s="19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20"/>
      <c r="AT10" s="21"/>
      <c r="AU10" s="21"/>
    </row>
    <row r="11" spans="1:48" s="16" customFormat="1" ht="80.25" customHeight="1">
      <c r="A11" s="357" t="s">
        <v>48</v>
      </c>
      <c r="B11" s="369" t="s">
        <v>47</v>
      </c>
      <c r="C11" s="363" t="s">
        <v>28</v>
      </c>
      <c r="D11" s="366" t="s">
        <v>48</v>
      </c>
      <c r="E11" s="64" t="s">
        <v>49</v>
      </c>
      <c r="F11" s="91">
        <f>F12+F13+F14+F15</f>
        <v>40320.199999999997</v>
      </c>
      <c r="G11" s="91">
        <f t="shared" ref="G11:AQ11" si="0">G12+G13+G14+G15</f>
        <v>0</v>
      </c>
      <c r="H11" s="91">
        <f t="shared" si="0"/>
        <v>0</v>
      </c>
      <c r="I11" s="99">
        <f t="shared" si="0"/>
        <v>40320.199999999997</v>
      </c>
      <c r="J11" s="91">
        <f t="shared" si="0"/>
        <v>0</v>
      </c>
      <c r="K11" s="91">
        <f t="shared" si="0"/>
        <v>0</v>
      </c>
      <c r="L11" s="91">
        <f t="shared" si="0"/>
        <v>0</v>
      </c>
      <c r="M11" s="91">
        <f t="shared" si="0"/>
        <v>0</v>
      </c>
      <c r="N11" s="91">
        <f t="shared" si="0"/>
        <v>0</v>
      </c>
      <c r="O11" s="91">
        <f t="shared" si="0"/>
        <v>0</v>
      </c>
      <c r="P11" s="91">
        <f t="shared" si="0"/>
        <v>0</v>
      </c>
      <c r="Q11" s="91">
        <f t="shared" si="0"/>
        <v>0</v>
      </c>
      <c r="R11" s="91">
        <f t="shared" si="0"/>
        <v>0</v>
      </c>
      <c r="S11" s="91">
        <f t="shared" si="0"/>
        <v>0</v>
      </c>
      <c r="T11" s="91">
        <f t="shared" si="0"/>
        <v>0</v>
      </c>
      <c r="U11" s="91">
        <f t="shared" si="0"/>
        <v>0</v>
      </c>
      <c r="V11" s="91">
        <f t="shared" si="0"/>
        <v>0</v>
      </c>
      <c r="W11" s="91">
        <f t="shared" si="0"/>
        <v>0</v>
      </c>
      <c r="X11" s="91">
        <f t="shared" si="0"/>
        <v>0</v>
      </c>
      <c r="Y11" s="91">
        <f t="shared" si="0"/>
        <v>0</v>
      </c>
      <c r="Z11" s="91">
        <f t="shared" si="0"/>
        <v>0</v>
      </c>
      <c r="AA11" s="91">
        <f t="shared" si="0"/>
        <v>0</v>
      </c>
      <c r="AB11" s="91">
        <f t="shared" si="0"/>
        <v>0</v>
      </c>
      <c r="AC11" s="91">
        <f t="shared" si="0"/>
        <v>0</v>
      </c>
      <c r="AD11" s="91">
        <f t="shared" si="0"/>
        <v>0</v>
      </c>
      <c r="AE11" s="91">
        <f t="shared" si="0"/>
        <v>0</v>
      </c>
      <c r="AF11" s="91">
        <f t="shared" si="0"/>
        <v>0</v>
      </c>
      <c r="AG11" s="91">
        <f t="shared" si="0"/>
        <v>0</v>
      </c>
      <c r="AH11" s="91">
        <f t="shared" si="0"/>
        <v>40320.199999999997</v>
      </c>
      <c r="AI11" s="91">
        <f t="shared" si="0"/>
        <v>0</v>
      </c>
      <c r="AJ11" s="91">
        <f t="shared" si="0"/>
        <v>0</v>
      </c>
      <c r="AK11" s="91">
        <f t="shared" si="0"/>
        <v>0</v>
      </c>
      <c r="AL11" s="91">
        <f t="shared" si="0"/>
        <v>0</v>
      </c>
      <c r="AM11" s="91">
        <f t="shared" si="0"/>
        <v>0</v>
      </c>
      <c r="AN11" s="91">
        <f t="shared" si="0"/>
        <v>0</v>
      </c>
      <c r="AO11" s="91">
        <f t="shared" si="0"/>
        <v>0</v>
      </c>
      <c r="AP11" s="91">
        <f t="shared" si="0"/>
        <v>0</v>
      </c>
      <c r="AQ11" s="91">
        <f t="shared" si="0"/>
        <v>0</v>
      </c>
      <c r="AR11" s="13"/>
      <c r="AS11" s="20"/>
      <c r="AT11" s="21"/>
      <c r="AU11" s="21"/>
    </row>
    <row r="12" spans="1:48" s="10" customFormat="1" ht="80.25" customHeight="1">
      <c r="A12" s="358"/>
      <c r="B12" s="370"/>
      <c r="C12" s="364"/>
      <c r="D12" s="367"/>
      <c r="E12" s="44" t="s">
        <v>36</v>
      </c>
      <c r="F12" s="24">
        <v>0</v>
      </c>
      <c r="G12" s="24"/>
      <c r="H12" s="24"/>
      <c r="I12" s="94">
        <f>J12+M12+P12+S12+V12+Y12+AB12+AE12+AH12+AK12+AN12+AQ12</f>
        <v>0</v>
      </c>
      <c r="J12" s="26">
        <v>0</v>
      </c>
      <c r="K12" s="26"/>
      <c r="L12" s="27"/>
      <c r="M12" s="26">
        <v>0</v>
      </c>
      <c r="N12" s="26"/>
      <c r="O12" s="28"/>
      <c r="P12" s="29">
        <v>0</v>
      </c>
      <c r="Q12" s="29"/>
      <c r="R12" s="27"/>
      <c r="S12" s="29">
        <v>0</v>
      </c>
      <c r="T12" s="26"/>
      <c r="U12" s="27"/>
      <c r="V12" s="26">
        <v>0</v>
      </c>
      <c r="W12" s="26"/>
      <c r="X12" s="27"/>
      <c r="Y12" s="26">
        <v>0</v>
      </c>
      <c r="Z12" s="26"/>
      <c r="AA12" s="27"/>
      <c r="AB12" s="26">
        <v>0</v>
      </c>
      <c r="AC12" s="26"/>
      <c r="AD12" s="27"/>
      <c r="AE12" s="26">
        <v>0</v>
      </c>
      <c r="AF12" s="26"/>
      <c r="AG12" s="27"/>
      <c r="AH12" s="30">
        <v>0</v>
      </c>
      <c r="AI12" s="26"/>
      <c r="AJ12" s="26"/>
      <c r="AK12" s="26">
        <v>0</v>
      </c>
      <c r="AL12" s="26"/>
      <c r="AM12" s="26"/>
      <c r="AN12" s="31">
        <v>0</v>
      </c>
      <c r="AO12" s="26"/>
      <c r="AP12" s="26"/>
      <c r="AQ12" s="29">
        <v>0</v>
      </c>
      <c r="AR12" s="26">
        <v>0</v>
      </c>
      <c r="AS12" s="26">
        <v>0</v>
      </c>
      <c r="AT12" s="38"/>
      <c r="AU12" s="38"/>
    </row>
    <row r="13" spans="1:48" s="10" customFormat="1" ht="80.25" customHeight="1">
      <c r="A13" s="358"/>
      <c r="B13" s="370"/>
      <c r="C13" s="364"/>
      <c r="D13" s="367"/>
      <c r="E13" s="23" t="s">
        <v>29</v>
      </c>
      <c r="F13" s="24">
        <v>38304.199999999997</v>
      </c>
      <c r="G13" s="24"/>
      <c r="H13" s="24"/>
      <c r="I13" s="94">
        <f t="shared" ref="I13:I47" si="1">J13+M13+P13+S13+V13+Y13+AB13+AE13+AH13+AK13+AN13+AQ13</f>
        <v>38304.199999999997</v>
      </c>
      <c r="J13" s="26">
        <v>0</v>
      </c>
      <c r="K13" s="26"/>
      <c r="L13" s="27"/>
      <c r="M13" s="26">
        <v>0</v>
      </c>
      <c r="N13" s="26"/>
      <c r="O13" s="28"/>
      <c r="P13" s="29">
        <v>0</v>
      </c>
      <c r="Q13" s="29"/>
      <c r="R13" s="27"/>
      <c r="S13" s="29">
        <v>0</v>
      </c>
      <c r="T13" s="26"/>
      <c r="U13" s="27"/>
      <c r="V13" s="26">
        <v>0</v>
      </c>
      <c r="W13" s="26"/>
      <c r="X13" s="27"/>
      <c r="Y13" s="26">
        <v>0</v>
      </c>
      <c r="Z13" s="26"/>
      <c r="AA13" s="27"/>
      <c r="AB13" s="26">
        <v>0</v>
      </c>
      <c r="AC13" s="26"/>
      <c r="AD13" s="27"/>
      <c r="AE13" s="26">
        <v>0</v>
      </c>
      <c r="AF13" s="26"/>
      <c r="AG13" s="27"/>
      <c r="AH13" s="30">
        <v>38304.199999999997</v>
      </c>
      <c r="AI13" s="26"/>
      <c r="AJ13" s="26"/>
      <c r="AK13" s="26">
        <v>0</v>
      </c>
      <c r="AL13" s="26"/>
      <c r="AM13" s="26"/>
      <c r="AN13" s="31">
        <v>0</v>
      </c>
      <c r="AO13" s="26"/>
      <c r="AP13" s="26"/>
      <c r="AQ13" s="29">
        <v>0</v>
      </c>
      <c r="AR13" s="26"/>
      <c r="AS13" s="26"/>
      <c r="AT13" s="38"/>
      <c r="AU13" s="38"/>
    </row>
    <row r="14" spans="1:48" s="10" customFormat="1" ht="80.25" customHeight="1">
      <c r="A14" s="358"/>
      <c r="B14" s="370"/>
      <c r="C14" s="364"/>
      <c r="D14" s="367"/>
      <c r="E14" s="23" t="s">
        <v>30</v>
      </c>
      <c r="F14" s="24">
        <v>2016</v>
      </c>
      <c r="G14" s="24"/>
      <c r="H14" s="24"/>
      <c r="I14" s="94">
        <f t="shared" si="1"/>
        <v>2016</v>
      </c>
      <c r="J14" s="26">
        <v>0</v>
      </c>
      <c r="K14" s="26"/>
      <c r="L14" s="27"/>
      <c r="M14" s="26">
        <v>0</v>
      </c>
      <c r="N14" s="26"/>
      <c r="O14" s="28"/>
      <c r="P14" s="29">
        <v>0</v>
      </c>
      <c r="Q14" s="29"/>
      <c r="R14" s="27"/>
      <c r="S14" s="29">
        <v>0</v>
      </c>
      <c r="T14" s="26"/>
      <c r="U14" s="27"/>
      <c r="V14" s="26">
        <v>0</v>
      </c>
      <c r="W14" s="26"/>
      <c r="X14" s="27"/>
      <c r="Y14" s="26">
        <v>0</v>
      </c>
      <c r="Z14" s="26"/>
      <c r="AA14" s="27"/>
      <c r="AB14" s="26">
        <v>0</v>
      </c>
      <c r="AC14" s="26"/>
      <c r="AD14" s="27"/>
      <c r="AE14" s="26">
        <v>0</v>
      </c>
      <c r="AF14" s="26"/>
      <c r="AG14" s="27"/>
      <c r="AH14" s="30">
        <v>2016</v>
      </c>
      <c r="AI14" s="26"/>
      <c r="AJ14" s="26"/>
      <c r="AK14" s="26">
        <v>0</v>
      </c>
      <c r="AL14" s="26"/>
      <c r="AM14" s="26"/>
      <c r="AN14" s="31">
        <v>0</v>
      </c>
      <c r="AO14" s="26"/>
      <c r="AP14" s="26"/>
      <c r="AQ14" s="29">
        <v>0</v>
      </c>
      <c r="AR14" s="26"/>
      <c r="AS14" s="26"/>
      <c r="AT14" s="38"/>
      <c r="AU14" s="38"/>
    </row>
    <row r="15" spans="1:48" s="10" customFormat="1" ht="80.25" customHeight="1">
      <c r="A15" s="359"/>
      <c r="B15" s="371"/>
      <c r="C15" s="365"/>
      <c r="D15" s="368"/>
      <c r="E15" s="62" t="s">
        <v>50</v>
      </c>
      <c r="F15" s="24">
        <v>0</v>
      </c>
      <c r="G15" s="24"/>
      <c r="H15" s="24"/>
      <c r="I15" s="94">
        <f t="shared" si="1"/>
        <v>0</v>
      </c>
      <c r="J15" s="29">
        <v>0</v>
      </c>
      <c r="K15" s="29"/>
      <c r="L15" s="27"/>
      <c r="M15" s="29">
        <v>0</v>
      </c>
      <c r="N15" s="29"/>
      <c r="O15" s="28"/>
      <c r="P15" s="29">
        <v>0</v>
      </c>
      <c r="Q15" s="29"/>
      <c r="R15" s="27"/>
      <c r="S15" s="29">
        <v>0</v>
      </c>
      <c r="T15" s="26"/>
      <c r="U15" s="27"/>
      <c r="V15" s="26">
        <v>0</v>
      </c>
      <c r="W15" s="26"/>
      <c r="X15" s="27"/>
      <c r="Y15" s="26">
        <v>0</v>
      </c>
      <c r="Z15" s="26"/>
      <c r="AA15" s="27"/>
      <c r="AB15" s="26">
        <v>0</v>
      </c>
      <c r="AC15" s="26"/>
      <c r="AD15" s="27"/>
      <c r="AE15" s="26">
        <v>0</v>
      </c>
      <c r="AF15" s="26"/>
      <c r="AG15" s="27"/>
      <c r="AH15" s="30">
        <v>0</v>
      </c>
      <c r="AI15" s="26"/>
      <c r="AJ15" s="26"/>
      <c r="AK15" s="26">
        <v>0</v>
      </c>
      <c r="AL15" s="26"/>
      <c r="AM15" s="26"/>
      <c r="AN15" s="31">
        <v>0</v>
      </c>
      <c r="AO15" s="26"/>
      <c r="AP15" s="26"/>
      <c r="AQ15" s="29">
        <v>0</v>
      </c>
      <c r="AR15" s="26">
        <v>0</v>
      </c>
      <c r="AS15" s="26">
        <v>0</v>
      </c>
      <c r="AT15" s="38"/>
      <c r="AU15" s="38"/>
    </row>
    <row r="16" spans="1:48" s="10" customFormat="1" ht="80.25" customHeight="1">
      <c r="A16" s="372" t="s">
        <v>51</v>
      </c>
      <c r="B16" s="369" t="s">
        <v>34</v>
      </c>
      <c r="C16" s="363" t="s">
        <v>31</v>
      </c>
      <c r="D16" s="366" t="s">
        <v>51</v>
      </c>
      <c r="E16" s="66" t="s">
        <v>49</v>
      </c>
      <c r="F16" s="91">
        <f>F17+F18+F19+F20</f>
        <v>4756.1000000000004</v>
      </c>
      <c r="G16" s="91">
        <f t="shared" ref="G16:AQ16" si="2">G17+G18+G19+G20</f>
        <v>0</v>
      </c>
      <c r="H16" s="91">
        <f t="shared" si="2"/>
        <v>0</v>
      </c>
      <c r="I16" s="99">
        <f t="shared" si="2"/>
        <v>4756.1000000000004</v>
      </c>
      <c r="J16" s="91">
        <f t="shared" si="2"/>
        <v>0</v>
      </c>
      <c r="K16" s="91">
        <f t="shared" si="2"/>
        <v>0</v>
      </c>
      <c r="L16" s="91">
        <f t="shared" si="2"/>
        <v>0</v>
      </c>
      <c r="M16" s="91">
        <f t="shared" si="2"/>
        <v>2000</v>
      </c>
      <c r="N16" s="91">
        <f t="shared" si="2"/>
        <v>0</v>
      </c>
      <c r="O16" s="91">
        <f t="shared" si="2"/>
        <v>0</v>
      </c>
      <c r="P16" s="91">
        <f t="shared" si="2"/>
        <v>2756.1</v>
      </c>
      <c r="Q16" s="91">
        <f t="shared" si="2"/>
        <v>0</v>
      </c>
      <c r="R16" s="91">
        <f t="shared" si="2"/>
        <v>0</v>
      </c>
      <c r="S16" s="91">
        <f t="shared" si="2"/>
        <v>0</v>
      </c>
      <c r="T16" s="91">
        <f t="shared" si="2"/>
        <v>0</v>
      </c>
      <c r="U16" s="91">
        <f t="shared" si="2"/>
        <v>0</v>
      </c>
      <c r="V16" s="91">
        <f t="shared" si="2"/>
        <v>0</v>
      </c>
      <c r="W16" s="91">
        <f t="shared" si="2"/>
        <v>0</v>
      </c>
      <c r="X16" s="91">
        <f t="shared" si="2"/>
        <v>0</v>
      </c>
      <c r="Y16" s="91">
        <f t="shared" si="2"/>
        <v>0</v>
      </c>
      <c r="Z16" s="91">
        <f t="shared" si="2"/>
        <v>0</v>
      </c>
      <c r="AA16" s="91">
        <f t="shared" si="2"/>
        <v>0</v>
      </c>
      <c r="AB16" s="91">
        <f t="shared" si="2"/>
        <v>0</v>
      </c>
      <c r="AC16" s="91">
        <f t="shared" si="2"/>
        <v>0</v>
      </c>
      <c r="AD16" s="91">
        <f t="shared" si="2"/>
        <v>0</v>
      </c>
      <c r="AE16" s="91">
        <f t="shared" si="2"/>
        <v>0</v>
      </c>
      <c r="AF16" s="91">
        <f t="shared" si="2"/>
        <v>0</v>
      </c>
      <c r="AG16" s="91">
        <f t="shared" si="2"/>
        <v>0</v>
      </c>
      <c r="AH16" s="91">
        <f t="shared" si="2"/>
        <v>0</v>
      </c>
      <c r="AI16" s="91">
        <f t="shared" si="2"/>
        <v>0</v>
      </c>
      <c r="AJ16" s="91">
        <f t="shared" si="2"/>
        <v>0</v>
      </c>
      <c r="AK16" s="91">
        <f t="shared" si="2"/>
        <v>0</v>
      </c>
      <c r="AL16" s="91">
        <f t="shared" si="2"/>
        <v>0</v>
      </c>
      <c r="AM16" s="91">
        <f t="shared" si="2"/>
        <v>0</v>
      </c>
      <c r="AN16" s="91">
        <f t="shared" si="2"/>
        <v>0</v>
      </c>
      <c r="AO16" s="91">
        <f t="shared" si="2"/>
        <v>0</v>
      </c>
      <c r="AP16" s="91">
        <f t="shared" si="2"/>
        <v>0</v>
      </c>
      <c r="AQ16" s="91">
        <f t="shared" si="2"/>
        <v>0</v>
      </c>
      <c r="AR16" s="26">
        <v>0</v>
      </c>
      <c r="AS16" s="26">
        <v>0</v>
      </c>
      <c r="AT16" s="36"/>
      <c r="AU16" s="37"/>
    </row>
    <row r="17" spans="1:47" s="10" customFormat="1" ht="80.25" customHeight="1">
      <c r="A17" s="372"/>
      <c r="B17" s="370"/>
      <c r="C17" s="364"/>
      <c r="D17" s="367"/>
      <c r="E17" s="44" t="s">
        <v>36</v>
      </c>
      <c r="F17" s="34">
        <v>0</v>
      </c>
      <c r="G17" s="34"/>
      <c r="H17" s="34"/>
      <c r="I17" s="94">
        <f t="shared" si="1"/>
        <v>0</v>
      </c>
      <c r="J17" s="26">
        <v>0</v>
      </c>
      <c r="K17" s="26"/>
      <c r="L17" s="27"/>
      <c r="M17" s="26">
        <v>0</v>
      </c>
      <c r="N17" s="26"/>
      <c r="O17" s="28"/>
      <c r="P17" s="26">
        <v>0</v>
      </c>
      <c r="Q17" s="26"/>
      <c r="R17" s="27"/>
      <c r="S17" s="26">
        <v>0</v>
      </c>
      <c r="T17" s="26"/>
      <c r="U17" s="27"/>
      <c r="V17" s="26">
        <v>0</v>
      </c>
      <c r="W17" s="26"/>
      <c r="X17" s="27"/>
      <c r="Y17" s="26">
        <v>0</v>
      </c>
      <c r="Z17" s="26"/>
      <c r="AA17" s="27"/>
      <c r="AB17" s="26">
        <v>0</v>
      </c>
      <c r="AC17" s="26"/>
      <c r="AD17" s="27"/>
      <c r="AE17" s="26">
        <v>0</v>
      </c>
      <c r="AF17" s="26"/>
      <c r="AG17" s="27"/>
      <c r="AH17" s="26">
        <v>0</v>
      </c>
      <c r="AI17" s="26"/>
      <c r="AJ17" s="26"/>
      <c r="AK17" s="26">
        <v>0</v>
      </c>
      <c r="AL17" s="26"/>
      <c r="AM17" s="26"/>
      <c r="AN17" s="26">
        <v>0</v>
      </c>
      <c r="AO17" s="26"/>
      <c r="AP17" s="26"/>
      <c r="AQ17" s="26">
        <v>0</v>
      </c>
      <c r="AR17" s="26"/>
      <c r="AS17" s="26"/>
      <c r="AT17" s="36"/>
      <c r="AU17" s="37"/>
    </row>
    <row r="18" spans="1:47" s="10" customFormat="1" ht="80.25" customHeight="1">
      <c r="A18" s="372"/>
      <c r="B18" s="370"/>
      <c r="C18" s="364"/>
      <c r="D18" s="367"/>
      <c r="E18" s="23" t="s">
        <v>29</v>
      </c>
      <c r="F18" s="34">
        <v>0</v>
      </c>
      <c r="G18" s="34"/>
      <c r="H18" s="34"/>
      <c r="I18" s="94">
        <f t="shared" si="1"/>
        <v>0</v>
      </c>
      <c r="J18" s="26">
        <v>0</v>
      </c>
      <c r="K18" s="26"/>
      <c r="L18" s="27"/>
      <c r="M18" s="26">
        <v>0</v>
      </c>
      <c r="N18" s="26"/>
      <c r="O18" s="28"/>
      <c r="P18" s="26">
        <v>0</v>
      </c>
      <c r="Q18" s="26"/>
      <c r="R18" s="27"/>
      <c r="S18" s="26">
        <v>0</v>
      </c>
      <c r="T18" s="26"/>
      <c r="U18" s="27"/>
      <c r="V18" s="26">
        <v>0</v>
      </c>
      <c r="W18" s="26"/>
      <c r="X18" s="27"/>
      <c r="Y18" s="26">
        <v>0</v>
      </c>
      <c r="Z18" s="26"/>
      <c r="AA18" s="27"/>
      <c r="AB18" s="26">
        <v>0</v>
      </c>
      <c r="AC18" s="26"/>
      <c r="AD18" s="27"/>
      <c r="AE18" s="26">
        <v>0</v>
      </c>
      <c r="AF18" s="26"/>
      <c r="AG18" s="27"/>
      <c r="AH18" s="26">
        <v>0</v>
      </c>
      <c r="AI18" s="26"/>
      <c r="AJ18" s="26"/>
      <c r="AK18" s="26">
        <v>0</v>
      </c>
      <c r="AL18" s="26"/>
      <c r="AM18" s="26"/>
      <c r="AN18" s="26">
        <v>0</v>
      </c>
      <c r="AO18" s="26"/>
      <c r="AP18" s="26"/>
      <c r="AQ18" s="26">
        <v>0</v>
      </c>
      <c r="AR18" s="26"/>
      <c r="AS18" s="26"/>
      <c r="AT18" s="36"/>
      <c r="AU18" s="37"/>
    </row>
    <row r="19" spans="1:47" s="10" customFormat="1" ht="80.25" customHeight="1">
      <c r="A19" s="372"/>
      <c r="B19" s="370"/>
      <c r="C19" s="364"/>
      <c r="D19" s="367"/>
      <c r="E19" s="23" t="s">
        <v>30</v>
      </c>
      <c r="F19" s="34">
        <v>4756.1000000000004</v>
      </c>
      <c r="G19" s="34"/>
      <c r="H19" s="34"/>
      <c r="I19" s="94">
        <f t="shared" si="1"/>
        <v>4756.1000000000004</v>
      </c>
      <c r="J19" s="26"/>
      <c r="K19" s="26"/>
      <c r="L19" s="27"/>
      <c r="M19" s="26">
        <v>2000</v>
      </c>
      <c r="N19" s="26"/>
      <c r="O19" s="28"/>
      <c r="P19" s="26">
        <v>2756.1</v>
      </c>
      <c r="Q19" s="26"/>
      <c r="R19" s="27"/>
      <c r="S19" s="26">
        <v>0</v>
      </c>
      <c r="T19" s="26"/>
      <c r="U19" s="27"/>
      <c r="V19" s="26">
        <v>0</v>
      </c>
      <c r="W19" s="26"/>
      <c r="X19" s="27"/>
      <c r="Y19" s="26">
        <v>0</v>
      </c>
      <c r="Z19" s="26"/>
      <c r="AA19" s="27"/>
      <c r="AB19" s="26">
        <v>0</v>
      </c>
      <c r="AC19" s="26"/>
      <c r="AD19" s="27"/>
      <c r="AE19" s="26">
        <v>0</v>
      </c>
      <c r="AF19" s="26"/>
      <c r="AG19" s="27"/>
      <c r="AH19" s="26">
        <v>0</v>
      </c>
      <c r="AI19" s="26"/>
      <c r="AJ19" s="26"/>
      <c r="AK19" s="26">
        <v>0</v>
      </c>
      <c r="AL19" s="26"/>
      <c r="AM19" s="26"/>
      <c r="AN19" s="26">
        <v>0</v>
      </c>
      <c r="AO19" s="26"/>
      <c r="AP19" s="26"/>
      <c r="AQ19" s="26">
        <v>0</v>
      </c>
      <c r="AR19" s="26"/>
      <c r="AS19" s="26"/>
      <c r="AT19" s="36"/>
      <c r="AU19" s="37"/>
    </row>
    <row r="20" spans="1:47" s="10" customFormat="1" ht="80.25" customHeight="1">
      <c r="A20" s="372"/>
      <c r="B20" s="371"/>
      <c r="C20" s="365"/>
      <c r="D20" s="368"/>
      <c r="E20" s="62" t="s">
        <v>50</v>
      </c>
      <c r="F20" s="34">
        <v>0</v>
      </c>
      <c r="G20" s="34"/>
      <c r="H20" s="34"/>
      <c r="I20" s="94">
        <f t="shared" si="1"/>
        <v>0</v>
      </c>
      <c r="J20" s="26">
        <v>0</v>
      </c>
      <c r="K20" s="26"/>
      <c r="L20" s="27"/>
      <c r="M20" s="26">
        <v>0</v>
      </c>
      <c r="N20" s="26"/>
      <c r="O20" s="28"/>
      <c r="P20" s="26">
        <v>0</v>
      </c>
      <c r="Q20" s="26"/>
      <c r="R20" s="27"/>
      <c r="S20" s="26">
        <v>0</v>
      </c>
      <c r="T20" s="26"/>
      <c r="U20" s="27"/>
      <c r="V20" s="26">
        <v>0</v>
      </c>
      <c r="W20" s="26"/>
      <c r="X20" s="27"/>
      <c r="Y20" s="26">
        <v>0</v>
      </c>
      <c r="Z20" s="26"/>
      <c r="AA20" s="27"/>
      <c r="AB20" s="26">
        <v>0</v>
      </c>
      <c r="AC20" s="26"/>
      <c r="AD20" s="27"/>
      <c r="AE20" s="26">
        <v>0</v>
      </c>
      <c r="AF20" s="26"/>
      <c r="AG20" s="27"/>
      <c r="AH20" s="26">
        <v>0</v>
      </c>
      <c r="AI20" s="26"/>
      <c r="AJ20" s="26"/>
      <c r="AK20" s="26">
        <v>0</v>
      </c>
      <c r="AL20" s="26"/>
      <c r="AM20" s="26"/>
      <c r="AN20" s="26">
        <v>0</v>
      </c>
      <c r="AO20" s="26"/>
      <c r="AP20" s="26"/>
      <c r="AQ20" s="26">
        <v>0</v>
      </c>
      <c r="AR20" s="26"/>
      <c r="AS20" s="26"/>
      <c r="AT20" s="36"/>
      <c r="AU20" s="37"/>
    </row>
    <row r="21" spans="1:47" s="10" customFormat="1">
      <c r="A21" s="73" t="s">
        <v>56</v>
      </c>
      <c r="B21" s="17" t="s">
        <v>33</v>
      </c>
      <c r="C21" s="33"/>
      <c r="D21" s="13"/>
      <c r="E21" s="23"/>
      <c r="F21" s="34"/>
      <c r="G21" s="34"/>
      <c r="H21" s="34"/>
      <c r="I21" s="94">
        <f t="shared" si="1"/>
        <v>0</v>
      </c>
      <c r="J21" s="26"/>
      <c r="K21" s="26"/>
      <c r="L21" s="27"/>
      <c r="M21" s="26"/>
      <c r="N21" s="26"/>
      <c r="O21" s="28"/>
      <c r="P21" s="26"/>
      <c r="Q21" s="26"/>
      <c r="R21" s="27"/>
      <c r="S21" s="26"/>
      <c r="T21" s="26"/>
      <c r="U21" s="27"/>
      <c r="V21" s="26"/>
      <c r="W21" s="26"/>
      <c r="X21" s="27"/>
      <c r="Y21" s="26"/>
      <c r="Z21" s="26"/>
      <c r="AA21" s="27"/>
      <c r="AB21" s="26"/>
      <c r="AC21" s="26"/>
      <c r="AD21" s="27"/>
      <c r="AE21" s="26"/>
      <c r="AF21" s="26"/>
      <c r="AG21" s="27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>
        <v>0</v>
      </c>
      <c r="AT21" s="36"/>
      <c r="AU21" s="37"/>
    </row>
    <row r="22" spans="1:47" s="10" customFormat="1" ht="80.25" customHeight="1">
      <c r="A22" s="11" t="s">
        <v>57</v>
      </c>
      <c r="B22" s="32" t="s">
        <v>58</v>
      </c>
      <c r="C22" s="33" t="s">
        <v>31</v>
      </c>
      <c r="D22" s="13" t="s">
        <v>51</v>
      </c>
      <c r="E22" s="23" t="s">
        <v>32</v>
      </c>
      <c r="F22" s="34">
        <v>0</v>
      </c>
      <c r="G22" s="34">
        <v>0</v>
      </c>
      <c r="H22" s="34">
        <v>0</v>
      </c>
      <c r="I22" s="94">
        <v>0</v>
      </c>
      <c r="J22" s="26">
        <v>0</v>
      </c>
      <c r="K22" s="26"/>
      <c r="L22" s="27"/>
      <c r="M22" s="26">
        <v>0</v>
      </c>
      <c r="N22" s="26"/>
      <c r="O22" s="28"/>
      <c r="P22" s="26">
        <v>0</v>
      </c>
      <c r="Q22" s="26"/>
      <c r="R22" s="27"/>
      <c r="S22" s="26">
        <v>0</v>
      </c>
      <c r="T22" s="26"/>
      <c r="U22" s="27"/>
      <c r="V22" s="26">
        <v>0</v>
      </c>
      <c r="W22" s="26"/>
      <c r="X22" s="27"/>
      <c r="Y22" s="26">
        <v>0</v>
      </c>
      <c r="Z22" s="26"/>
      <c r="AA22" s="27"/>
      <c r="AB22" s="26">
        <v>0</v>
      </c>
      <c r="AC22" s="26"/>
      <c r="AD22" s="27"/>
      <c r="AE22" s="26">
        <v>0</v>
      </c>
      <c r="AF22" s="26"/>
      <c r="AG22" s="27"/>
      <c r="AH22" s="26">
        <v>0</v>
      </c>
      <c r="AI22" s="26"/>
      <c r="AJ22" s="26"/>
      <c r="AK22" s="26">
        <v>0</v>
      </c>
      <c r="AL22" s="26"/>
      <c r="AM22" s="26"/>
      <c r="AN22" s="26">
        <v>0</v>
      </c>
      <c r="AO22" s="26"/>
      <c r="AP22" s="26"/>
      <c r="AQ22" s="26">
        <v>0</v>
      </c>
      <c r="AR22" s="26">
        <v>0</v>
      </c>
      <c r="AS22" s="26">
        <v>0</v>
      </c>
      <c r="AT22" s="36"/>
      <c r="AU22" s="37"/>
    </row>
    <row r="23" spans="1:47" s="10" customFormat="1" ht="80.25" customHeight="1">
      <c r="A23" s="357" t="s">
        <v>61</v>
      </c>
      <c r="B23" s="360" t="s">
        <v>59</v>
      </c>
      <c r="C23" s="363" t="s">
        <v>31</v>
      </c>
      <c r="D23" s="366" t="s">
        <v>51</v>
      </c>
      <c r="E23" s="66" t="s">
        <v>49</v>
      </c>
      <c r="F23" s="91">
        <f>F24+F25+F26+F27</f>
        <v>22299.599999999999</v>
      </c>
      <c r="G23" s="91">
        <f t="shared" ref="G23:AQ23" si="3">G24+G25+G26+G27</f>
        <v>0</v>
      </c>
      <c r="H23" s="91">
        <f t="shared" si="3"/>
        <v>0</v>
      </c>
      <c r="I23" s="93">
        <f t="shared" si="3"/>
        <v>22299.599999999999</v>
      </c>
      <c r="J23" s="91">
        <f t="shared" si="3"/>
        <v>0</v>
      </c>
      <c r="K23" s="91">
        <f t="shared" si="3"/>
        <v>0</v>
      </c>
      <c r="L23" s="91">
        <f t="shared" si="3"/>
        <v>0</v>
      </c>
      <c r="M23" s="91">
        <f t="shared" si="3"/>
        <v>0</v>
      </c>
      <c r="N23" s="91">
        <f t="shared" si="3"/>
        <v>0</v>
      </c>
      <c r="O23" s="91">
        <f t="shared" si="3"/>
        <v>0</v>
      </c>
      <c r="P23" s="91">
        <f t="shared" si="3"/>
        <v>0</v>
      </c>
      <c r="Q23" s="91">
        <f t="shared" si="3"/>
        <v>0</v>
      </c>
      <c r="R23" s="91">
        <f t="shared" si="3"/>
        <v>0</v>
      </c>
      <c r="S23" s="91">
        <f t="shared" si="3"/>
        <v>0</v>
      </c>
      <c r="T23" s="91">
        <f t="shared" si="3"/>
        <v>0</v>
      </c>
      <c r="U23" s="91">
        <f t="shared" si="3"/>
        <v>0</v>
      </c>
      <c r="V23" s="91">
        <f t="shared" si="3"/>
        <v>0</v>
      </c>
      <c r="W23" s="91">
        <f t="shared" si="3"/>
        <v>0</v>
      </c>
      <c r="X23" s="91">
        <f t="shared" si="3"/>
        <v>0</v>
      </c>
      <c r="Y23" s="91">
        <f t="shared" si="3"/>
        <v>0</v>
      </c>
      <c r="Z23" s="91">
        <f t="shared" si="3"/>
        <v>0</v>
      </c>
      <c r="AA23" s="91">
        <f t="shared" si="3"/>
        <v>0</v>
      </c>
      <c r="AB23" s="91">
        <f t="shared" si="3"/>
        <v>0</v>
      </c>
      <c r="AC23" s="91">
        <f t="shared" si="3"/>
        <v>0</v>
      </c>
      <c r="AD23" s="91">
        <f t="shared" si="3"/>
        <v>0</v>
      </c>
      <c r="AE23" s="91">
        <f t="shared" si="3"/>
        <v>0</v>
      </c>
      <c r="AF23" s="91">
        <f t="shared" si="3"/>
        <v>0</v>
      </c>
      <c r="AG23" s="91">
        <f t="shared" si="3"/>
        <v>0</v>
      </c>
      <c r="AH23" s="91">
        <f t="shared" si="3"/>
        <v>0</v>
      </c>
      <c r="AI23" s="91">
        <f t="shared" si="3"/>
        <v>0</v>
      </c>
      <c r="AJ23" s="91">
        <f t="shared" si="3"/>
        <v>0</v>
      </c>
      <c r="AK23" s="91">
        <f t="shared" si="3"/>
        <v>22299.599999999999</v>
      </c>
      <c r="AL23" s="91">
        <f t="shared" si="3"/>
        <v>0</v>
      </c>
      <c r="AM23" s="91">
        <f t="shared" si="3"/>
        <v>0</v>
      </c>
      <c r="AN23" s="91">
        <f t="shared" si="3"/>
        <v>0</v>
      </c>
      <c r="AO23" s="91">
        <f t="shared" si="3"/>
        <v>0</v>
      </c>
      <c r="AP23" s="91">
        <f t="shared" si="3"/>
        <v>0</v>
      </c>
      <c r="AQ23" s="91">
        <f t="shared" si="3"/>
        <v>0</v>
      </c>
      <c r="AR23" s="26"/>
      <c r="AS23" s="26"/>
      <c r="AT23" s="36"/>
      <c r="AU23" s="37"/>
    </row>
    <row r="24" spans="1:47" s="10" customFormat="1" ht="80.25" customHeight="1">
      <c r="A24" s="358"/>
      <c r="B24" s="361"/>
      <c r="C24" s="364"/>
      <c r="D24" s="367"/>
      <c r="E24" s="44" t="s">
        <v>36</v>
      </c>
      <c r="F24" s="34">
        <v>0</v>
      </c>
      <c r="G24" s="34"/>
      <c r="H24" s="34"/>
      <c r="I24" s="94">
        <f t="shared" si="1"/>
        <v>0</v>
      </c>
      <c r="J24" s="26">
        <v>0</v>
      </c>
      <c r="K24" s="26"/>
      <c r="L24" s="27"/>
      <c r="M24" s="26">
        <v>0</v>
      </c>
      <c r="N24" s="26"/>
      <c r="O24" s="28"/>
      <c r="P24" s="26">
        <v>0</v>
      </c>
      <c r="Q24" s="26"/>
      <c r="R24" s="27"/>
      <c r="S24" s="26">
        <v>0</v>
      </c>
      <c r="T24" s="26"/>
      <c r="U24" s="27"/>
      <c r="V24" s="26">
        <v>0</v>
      </c>
      <c r="W24" s="26"/>
      <c r="X24" s="27"/>
      <c r="Y24" s="26">
        <v>0</v>
      </c>
      <c r="Z24" s="26"/>
      <c r="AA24" s="27"/>
      <c r="AB24" s="26">
        <v>0</v>
      </c>
      <c r="AC24" s="26"/>
      <c r="AD24" s="27"/>
      <c r="AE24" s="26">
        <v>0</v>
      </c>
      <c r="AF24" s="26"/>
      <c r="AG24" s="27"/>
      <c r="AH24" s="26">
        <v>0</v>
      </c>
      <c r="AI24" s="26"/>
      <c r="AJ24" s="26"/>
      <c r="AK24" s="26">
        <v>0</v>
      </c>
      <c r="AL24" s="26"/>
      <c r="AM24" s="26"/>
      <c r="AN24" s="26">
        <v>0</v>
      </c>
      <c r="AO24" s="26"/>
      <c r="AP24" s="26"/>
      <c r="AQ24" s="26">
        <v>0</v>
      </c>
      <c r="AR24" s="26"/>
      <c r="AS24" s="26"/>
      <c r="AT24" s="36"/>
      <c r="AU24" s="37"/>
    </row>
    <row r="25" spans="1:47" s="10" customFormat="1" ht="80.25" customHeight="1">
      <c r="A25" s="358"/>
      <c r="B25" s="361"/>
      <c r="C25" s="364"/>
      <c r="D25" s="367"/>
      <c r="E25" s="23" t="s">
        <v>29</v>
      </c>
      <c r="F25" s="34">
        <v>22299.599999999999</v>
      </c>
      <c r="G25" s="34"/>
      <c r="H25" s="34"/>
      <c r="I25" s="94">
        <f t="shared" si="1"/>
        <v>22299.599999999999</v>
      </c>
      <c r="J25" s="26">
        <v>0</v>
      </c>
      <c r="K25" s="26"/>
      <c r="L25" s="27"/>
      <c r="M25" s="26">
        <v>0</v>
      </c>
      <c r="N25" s="26"/>
      <c r="O25" s="28"/>
      <c r="P25" s="26">
        <v>0</v>
      </c>
      <c r="Q25" s="26"/>
      <c r="R25" s="27"/>
      <c r="S25" s="26">
        <v>0</v>
      </c>
      <c r="T25" s="26"/>
      <c r="U25" s="27"/>
      <c r="V25" s="26">
        <v>0</v>
      </c>
      <c r="W25" s="26"/>
      <c r="X25" s="27"/>
      <c r="Y25" s="26">
        <v>0</v>
      </c>
      <c r="Z25" s="26"/>
      <c r="AA25" s="27"/>
      <c r="AB25" s="26">
        <v>0</v>
      </c>
      <c r="AC25" s="26"/>
      <c r="AD25" s="27"/>
      <c r="AE25" s="26">
        <v>0</v>
      </c>
      <c r="AF25" s="26"/>
      <c r="AG25" s="27"/>
      <c r="AH25" s="26">
        <v>0</v>
      </c>
      <c r="AI25" s="26"/>
      <c r="AJ25" s="26"/>
      <c r="AK25" s="26">
        <v>22299.599999999999</v>
      </c>
      <c r="AL25" s="26"/>
      <c r="AM25" s="26"/>
      <c r="AN25" s="26">
        <v>0</v>
      </c>
      <c r="AO25" s="26"/>
      <c r="AP25" s="26"/>
      <c r="AQ25" s="26">
        <v>0</v>
      </c>
      <c r="AR25" s="26"/>
      <c r="AS25" s="26"/>
      <c r="AT25" s="36"/>
      <c r="AU25" s="37"/>
    </row>
    <row r="26" spans="1:47" s="10" customFormat="1" ht="80.25" customHeight="1">
      <c r="A26" s="358"/>
      <c r="B26" s="361"/>
      <c r="C26" s="364"/>
      <c r="D26" s="367"/>
      <c r="E26" s="23" t="s">
        <v>30</v>
      </c>
      <c r="F26" s="34">
        <v>0</v>
      </c>
      <c r="G26" s="34"/>
      <c r="H26" s="34"/>
      <c r="I26" s="94">
        <f t="shared" si="1"/>
        <v>0</v>
      </c>
      <c r="J26" s="26">
        <v>0</v>
      </c>
      <c r="K26" s="26"/>
      <c r="L26" s="27"/>
      <c r="M26" s="26">
        <v>0</v>
      </c>
      <c r="N26" s="26"/>
      <c r="O26" s="28"/>
      <c r="P26" s="26">
        <v>0</v>
      </c>
      <c r="Q26" s="26"/>
      <c r="R26" s="27"/>
      <c r="S26" s="26">
        <v>0</v>
      </c>
      <c r="T26" s="26"/>
      <c r="U26" s="27"/>
      <c r="V26" s="26">
        <v>0</v>
      </c>
      <c r="W26" s="26"/>
      <c r="X26" s="27"/>
      <c r="Y26" s="26">
        <v>0</v>
      </c>
      <c r="Z26" s="26"/>
      <c r="AA26" s="27"/>
      <c r="AB26" s="26">
        <v>0</v>
      </c>
      <c r="AC26" s="26"/>
      <c r="AD26" s="27"/>
      <c r="AE26" s="26">
        <v>0</v>
      </c>
      <c r="AF26" s="26"/>
      <c r="AG26" s="27"/>
      <c r="AH26" s="26">
        <v>0</v>
      </c>
      <c r="AI26" s="26"/>
      <c r="AJ26" s="26"/>
      <c r="AK26" s="26">
        <v>0</v>
      </c>
      <c r="AL26" s="26"/>
      <c r="AM26" s="26"/>
      <c r="AN26" s="26">
        <v>0</v>
      </c>
      <c r="AO26" s="26"/>
      <c r="AP26" s="26"/>
      <c r="AQ26" s="26">
        <v>0</v>
      </c>
      <c r="AR26" s="26"/>
      <c r="AS26" s="26"/>
      <c r="AT26" s="36"/>
      <c r="AU26" s="37"/>
    </row>
    <row r="27" spans="1:47" s="10" customFormat="1" ht="80.25" customHeight="1">
      <c r="A27" s="359"/>
      <c r="B27" s="362"/>
      <c r="C27" s="365"/>
      <c r="D27" s="368"/>
      <c r="E27" s="62" t="s">
        <v>50</v>
      </c>
      <c r="F27" s="34">
        <v>0</v>
      </c>
      <c r="G27" s="34"/>
      <c r="H27" s="34"/>
      <c r="I27" s="94">
        <f t="shared" si="1"/>
        <v>0</v>
      </c>
      <c r="J27" s="26">
        <v>0</v>
      </c>
      <c r="K27" s="26"/>
      <c r="L27" s="27"/>
      <c r="M27" s="26">
        <v>0</v>
      </c>
      <c r="N27" s="26"/>
      <c r="O27" s="28"/>
      <c r="P27" s="26">
        <v>0</v>
      </c>
      <c r="Q27" s="26"/>
      <c r="R27" s="27"/>
      <c r="S27" s="26">
        <v>0</v>
      </c>
      <c r="T27" s="26"/>
      <c r="U27" s="27"/>
      <c r="V27" s="26">
        <v>0</v>
      </c>
      <c r="W27" s="26"/>
      <c r="X27" s="27"/>
      <c r="Y27" s="26">
        <v>0</v>
      </c>
      <c r="Z27" s="26"/>
      <c r="AA27" s="27"/>
      <c r="AB27" s="26">
        <v>0</v>
      </c>
      <c r="AC27" s="26"/>
      <c r="AD27" s="27"/>
      <c r="AE27" s="26">
        <v>0</v>
      </c>
      <c r="AF27" s="26"/>
      <c r="AG27" s="27"/>
      <c r="AH27" s="26">
        <v>0</v>
      </c>
      <c r="AI27" s="26"/>
      <c r="AJ27" s="26"/>
      <c r="AK27" s="26">
        <v>0</v>
      </c>
      <c r="AL27" s="26"/>
      <c r="AM27" s="26"/>
      <c r="AN27" s="26">
        <v>0</v>
      </c>
      <c r="AO27" s="26"/>
      <c r="AP27" s="26"/>
      <c r="AQ27" s="26">
        <v>0</v>
      </c>
      <c r="AR27" s="26">
        <v>0</v>
      </c>
      <c r="AS27" s="26">
        <v>0</v>
      </c>
      <c r="AT27" s="36"/>
      <c r="AU27" s="37"/>
    </row>
    <row r="28" spans="1:47" s="10" customFormat="1" ht="80.25" customHeight="1">
      <c r="A28" s="357" t="s">
        <v>60</v>
      </c>
      <c r="B28" s="360" t="s">
        <v>35</v>
      </c>
      <c r="C28" s="363" t="s">
        <v>31</v>
      </c>
      <c r="D28" s="366" t="s">
        <v>57</v>
      </c>
      <c r="E28" s="66" t="s">
        <v>49</v>
      </c>
      <c r="F28" s="91">
        <f>F29+F30+F31+F32</f>
        <v>7844.5999999999995</v>
      </c>
      <c r="G28" s="91">
        <f t="shared" ref="G28:AQ28" si="4">G29+G30+G31+G32</f>
        <v>0</v>
      </c>
      <c r="H28" s="91">
        <f t="shared" si="4"/>
        <v>0</v>
      </c>
      <c r="I28" s="93">
        <f t="shared" si="4"/>
        <v>7844.5999999999995</v>
      </c>
      <c r="J28" s="91">
        <f t="shared" si="4"/>
        <v>0</v>
      </c>
      <c r="K28" s="91">
        <f t="shared" si="4"/>
        <v>0</v>
      </c>
      <c r="L28" s="91">
        <f t="shared" si="4"/>
        <v>0</v>
      </c>
      <c r="M28" s="91">
        <f t="shared" si="4"/>
        <v>0</v>
      </c>
      <c r="N28" s="91">
        <f t="shared" si="4"/>
        <v>0</v>
      </c>
      <c r="O28" s="91">
        <f t="shared" si="4"/>
        <v>0</v>
      </c>
      <c r="P28" s="91">
        <f t="shared" si="4"/>
        <v>0</v>
      </c>
      <c r="Q28" s="91">
        <f t="shared" si="4"/>
        <v>0</v>
      </c>
      <c r="R28" s="91">
        <f t="shared" si="4"/>
        <v>0</v>
      </c>
      <c r="S28" s="91">
        <f t="shared" si="4"/>
        <v>0</v>
      </c>
      <c r="T28" s="91">
        <f t="shared" si="4"/>
        <v>0</v>
      </c>
      <c r="U28" s="91">
        <f t="shared" si="4"/>
        <v>0</v>
      </c>
      <c r="V28" s="91">
        <f t="shared" si="4"/>
        <v>0</v>
      </c>
      <c r="W28" s="91">
        <f t="shared" si="4"/>
        <v>0</v>
      </c>
      <c r="X28" s="91">
        <f t="shared" si="4"/>
        <v>0</v>
      </c>
      <c r="Y28" s="91">
        <f t="shared" si="4"/>
        <v>0</v>
      </c>
      <c r="Z28" s="91">
        <f t="shared" si="4"/>
        <v>0</v>
      </c>
      <c r="AA28" s="91">
        <f t="shared" si="4"/>
        <v>0</v>
      </c>
      <c r="AB28" s="91">
        <f t="shared" si="4"/>
        <v>1120</v>
      </c>
      <c r="AC28" s="91">
        <f t="shared" si="4"/>
        <v>0</v>
      </c>
      <c r="AD28" s="91">
        <f t="shared" si="4"/>
        <v>0</v>
      </c>
      <c r="AE28" s="91">
        <f t="shared" si="4"/>
        <v>1120</v>
      </c>
      <c r="AF28" s="91">
        <f t="shared" si="4"/>
        <v>0</v>
      </c>
      <c r="AG28" s="91">
        <f t="shared" si="4"/>
        <v>0</v>
      </c>
      <c r="AH28" s="91">
        <f t="shared" si="4"/>
        <v>1120</v>
      </c>
      <c r="AI28" s="91">
        <f t="shared" si="4"/>
        <v>0</v>
      </c>
      <c r="AJ28" s="91">
        <f t="shared" si="4"/>
        <v>0</v>
      </c>
      <c r="AK28" s="91">
        <f t="shared" si="4"/>
        <v>1120</v>
      </c>
      <c r="AL28" s="91">
        <f t="shared" si="4"/>
        <v>0</v>
      </c>
      <c r="AM28" s="91">
        <f t="shared" si="4"/>
        <v>0</v>
      </c>
      <c r="AN28" s="91">
        <f t="shared" si="4"/>
        <v>1120</v>
      </c>
      <c r="AO28" s="91">
        <f t="shared" si="4"/>
        <v>0</v>
      </c>
      <c r="AP28" s="91">
        <f t="shared" si="4"/>
        <v>0</v>
      </c>
      <c r="AQ28" s="91">
        <f t="shared" si="4"/>
        <v>2244.6</v>
      </c>
      <c r="AR28" s="26"/>
      <c r="AS28" s="26"/>
      <c r="AT28" s="36"/>
      <c r="AU28" s="37"/>
    </row>
    <row r="29" spans="1:47" s="10" customFormat="1" ht="80.25" customHeight="1">
      <c r="A29" s="358"/>
      <c r="B29" s="361"/>
      <c r="C29" s="364"/>
      <c r="D29" s="367"/>
      <c r="E29" s="44" t="s">
        <v>36</v>
      </c>
      <c r="F29" s="34">
        <v>0</v>
      </c>
      <c r="G29" s="34"/>
      <c r="H29" s="34"/>
      <c r="I29" s="94">
        <f t="shared" si="1"/>
        <v>0</v>
      </c>
      <c r="J29" s="26">
        <v>0</v>
      </c>
      <c r="K29" s="26"/>
      <c r="L29" s="27"/>
      <c r="M29" s="26">
        <v>0</v>
      </c>
      <c r="N29" s="26"/>
      <c r="O29" s="28"/>
      <c r="P29" s="26">
        <v>0</v>
      </c>
      <c r="Q29" s="26"/>
      <c r="R29" s="27"/>
      <c r="S29" s="26">
        <v>0</v>
      </c>
      <c r="T29" s="26"/>
      <c r="U29" s="27"/>
      <c r="V29" s="26">
        <v>0</v>
      </c>
      <c r="W29" s="26"/>
      <c r="X29" s="27"/>
      <c r="Y29" s="26">
        <v>0</v>
      </c>
      <c r="Z29" s="26"/>
      <c r="AA29" s="27"/>
      <c r="AB29" s="26">
        <v>0</v>
      </c>
      <c r="AC29" s="26"/>
      <c r="AD29" s="27"/>
      <c r="AE29" s="26">
        <v>0</v>
      </c>
      <c r="AF29" s="26"/>
      <c r="AG29" s="27"/>
      <c r="AH29" s="26">
        <v>0</v>
      </c>
      <c r="AI29" s="26"/>
      <c r="AJ29" s="26"/>
      <c r="AK29" s="26">
        <v>0</v>
      </c>
      <c r="AL29" s="26"/>
      <c r="AM29" s="26"/>
      <c r="AN29" s="26">
        <v>0</v>
      </c>
      <c r="AO29" s="26"/>
      <c r="AP29" s="26"/>
      <c r="AQ29" s="26">
        <v>0</v>
      </c>
      <c r="AR29" s="26"/>
      <c r="AS29" s="26"/>
      <c r="AT29" s="36"/>
      <c r="AU29" s="37"/>
    </row>
    <row r="30" spans="1:47" s="10" customFormat="1" ht="80.25" customHeight="1">
      <c r="A30" s="358"/>
      <c r="B30" s="361"/>
      <c r="C30" s="364"/>
      <c r="D30" s="367"/>
      <c r="E30" s="23" t="s">
        <v>29</v>
      </c>
      <c r="F30" s="34">
        <v>7452.4</v>
      </c>
      <c r="G30" s="34"/>
      <c r="H30" s="34"/>
      <c r="I30" s="94">
        <f t="shared" si="1"/>
        <v>7452.4</v>
      </c>
      <c r="J30" s="26">
        <v>0</v>
      </c>
      <c r="K30" s="26"/>
      <c r="L30" s="27"/>
      <c r="M30" s="26">
        <v>0</v>
      </c>
      <c r="N30" s="26"/>
      <c r="O30" s="28"/>
      <c r="P30" s="26">
        <v>0</v>
      </c>
      <c r="Q30" s="26"/>
      <c r="R30" s="27"/>
      <c r="S30" s="26">
        <v>0</v>
      </c>
      <c r="T30" s="26"/>
      <c r="U30" s="27"/>
      <c r="V30" s="26">
        <v>0</v>
      </c>
      <c r="W30" s="26"/>
      <c r="X30" s="27"/>
      <c r="Y30" s="26">
        <v>0</v>
      </c>
      <c r="Z30" s="26"/>
      <c r="AA30" s="27"/>
      <c r="AB30" s="26">
        <v>1064</v>
      </c>
      <c r="AC30" s="26"/>
      <c r="AD30" s="27"/>
      <c r="AE30" s="26">
        <v>1064</v>
      </c>
      <c r="AF30" s="26"/>
      <c r="AG30" s="27"/>
      <c r="AH30" s="26">
        <v>1064</v>
      </c>
      <c r="AI30" s="26"/>
      <c r="AJ30" s="26"/>
      <c r="AK30" s="26">
        <v>1064</v>
      </c>
      <c r="AL30" s="26"/>
      <c r="AM30" s="26"/>
      <c r="AN30" s="26">
        <v>1064</v>
      </c>
      <c r="AO30" s="26"/>
      <c r="AP30" s="26"/>
      <c r="AQ30" s="26">
        <v>2132.4</v>
      </c>
      <c r="AR30" s="26"/>
      <c r="AS30" s="26"/>
      <c r="AT30" s="36"/>
      <c r="AU30" s="37"/>
    </row>
    <row r="31" spans="1:47" s="10" customFormat="1" ht="80.25" customHeight="1">
      <c r="A31" s="358"/>
      <c r="B31" s="361"/>
      <c r="C31" s="364"/>
      <c r="D31" s="367"/>
      <c r="E31" s="23" t="s">
        <v>30</v>
      </c>
      <c r="F31" s="34">
        <v>392.2</v>
      </c>
      <c r="G31" s="34"/>
      <c r="H31" s="34"/>
      <c r="I31" s="94">
        <f t="shared" si="1"/>
        <v>392.2</v>
      </c>
      <c r="J31" s="26"/>
      <c r="K31" s="26"/>
      <c r="L31" s="27"/>
      <c r="M31" s="26"/>
      <c r="N31" s="26"/>
      <c r="O31" s="28"/>
      <c r="P31" s="26"/>
      <c r="Q31" s="26"/>
      <c r="R31" s="27"/>
      <c r="S31" s="26"/>
      <c r="T31" s="26"/>
      <c r="U31" s="27"/>
      <c r="V31" s="26"/>
      <c r="W31" s="26"/>
      <c r="X31" s="27"/>
      <c r="Y31" s="26"/>
      <c r="Z31" s="26"/>
      <c r="AA31" s="27"/>
      <c r="AB31" s="26">
        <v>56</v>
      </c>
      <c r="AC31" s="26"/>
      <c r="AD31" s="27"/>
      <c r="AE31" s="26">
        <v>56</v>
      </c>
      <c r="AF31" s="26"/>
      <c r="AG31" s="27"/>
      <c r="AH31" s="26">
        <v>56</v>
      </c>
      <c r="AI31" s="26"/>
      <c r="AJ31" s="26"/>
      <c r="AK31" s="26">
        <v>56</v>
      </c>
      <c r="AL31" s="26"/>
      <c r="AM31" s="26"/>
      <c r="AN31" s="26">
        <v>56</v>
      </c>
      <c r="AO31" s="26"/>
      <c r="AP31" s="26"/>
      <c r="AQ31" s="26">
        <v>112.2</v>
      </c>
      <c r="AR31" s="26"/>
      <c r="AS31" s="26"/>
      <c r="AT31" s="36"/>
      <c r="AU31" s="37"/>
    </row>
    <row r="32" spans="1:47" s="10" customFormat="1" ht="80.25" customHeight="1">
      <c r="A32" s="359"/>
      <c r="B32" s="362"/>
      <c r="C32" s="365"/>
      <c r="D32" s="368"/>
      <c r="E32" s="62" t="s">
        <v>50</v>
      </c>
      <c r="F32" s="34"/>
      <c r="G32" s="34"/>
      <c r="H32" s="34"/>
      <c r="I32" s="94">
        <f t="shared" si="1"/>
        <v>0</v>
      </c>
      <c r="J32" s="26">
        <v>0</v>
      </c>
      <c r="K32" s="26"/>
      <c r="L32" s="27"/>
      <c r="M32" s="26">
        <v>0</v>
      </c>
      <c r="N32" s="26"/>
      <c r="O32" s="28"/>
      <c r="P32" s="26">
        <v>0</v>
      </c>
      <c r="Q32" s="26"/>
      <c r="R32" s="27"/>
      <c r="S32" s="26">
        <v>0</v>
      </c>
      <c r="T32" s="26"/>
      <c r="U32" s="27"/>
      <c r="V32" s="26">
        <v>0</v>
      </c>
      <c r="W32" s="26"/>
      <c r="X32" s="27"/>
      <c r="Y32" s="26">
        <v>0</v>
      </c>
      <c r="Z32" s="26"/>
      <c r="AA32" s="27"/>
      <c r="AB32" s="26">
        <v>0</v>
      </c>
      <c r="AC32" s="26"/>
      <c r="AD32" s="27"/>
      <c r="AE32" s="26">
        <v>0</v>
      </c>
      <c r="AF32" s="26"/>
      <c r="AG32" s="27"/>
      <c r="AH32" s="26">
        <v>0</v>
      </c>
      <c r="AI32" s="26"/>
      <c r="AJ32" s="26"/>
      <c r="AK32" s="26">
        <v>0</v>
      </c>
      <c r="AL32" s="26"/>
      <c r="AM32" s="26"/>
      <c r="AN32" s="26">
        <v>0</v>
      </c>
      <c r="AO32" s="26"/>
      <c r="AP32" s="26"/>
      <c r="AQ32" s="26">
        <v>0</v>
      </c>
      <c r="AR32" s="26">
        <v>0</v>
      </c>
      <c r="AS32" s="26">
        <v>0</v>
      </c>
      <c r="AT32" s="36"/>
      <c r="AU32" s="37"/>
    </row>
    <row r="33" spans="1:50" s="10" customFormat="1" ht="80.25" customHeight="1">
      <c r="A33" s="357" t="s">
        <v>62</v>
      </c>
      <c r="B33" s="360" t="s">
        <v>63</v>
      </c>
      <c r="C33" s="363" t="s">
        <v>31</v>
      </c>
      <c r="D33" s="366" t="s">
        <v>57</v>
      </c>
      <c r="E33" s="66" t="s">
        <v>49</v>
      </c>
      <c r="F33" s="91">
        <f>F34+F35+F36+F37</f>
        <v>888.2</v>
      </c>
      <c r="G33" s="91">
        <f t="shared" ref="G33:AQ33" si="5">G34+G35+G36+G37</f>
        <v>0</v>
      </c>
      <c r="H33" s="91">
        <f t="shared" si="5"/>
        <v>0</v>
      </c>
      <c r="I33" s="93">
        <f t="shared" si="5"/>
        <v>888.2</v>
      </c>
      <c r="J33" s="91">
        <f t="shared" si="5"/>
        <v>0</v>
      </c>
      <c r="K33" s="91">
        <f t="shared" si="5"/>
        <v>0</v>
      </c>
      <c r="L33" s="91">
        <f t="shared" si="5"/>
        <v>0</v>
      </c>
      <c r="M33" s="91">
        <f t="shared" si="5"/>
        <v>0</v>
      </c>
      <c r="N33" s="91">
        <f t="shared" si="5"/>
        <v>0</v>
      </c>
      <c r="O33" s="91">
        <f t="shared" si="5"/>
        <v>0</v>
      </c>
      <c r="P33" s="91">
        <f t="shared" si="5"/>
        <v>0</v>
      </c>
      <c r="Q33" s="91">
        <f t="shared" si="5"/>
        <v>0</v>
      </c>
      <c r="R33" s="91">
        <f t="shared" si="5"/>
        <v>0</v>
      </c>
      <c r="S33" s="91">
        <f t="shared" si="5"/>
        <v>0</v>
      </c>
      <c r="T33" s="91">
        <f t="shared" si="5"/>
        <v>0</v>
      </c>
      <c r="U33" s="91">
        <f t="shared" si="5"/>
        <v>0</v>
      </c>
      <c r="V33" s="91">
        <f t="shared" si="5"/>
        <v>0</v>
      </c>
      <c r="W33" s="91">
        <f t="shared" si="5"/>
        <v>0</v>
      </c>
      <c r="X33" s="91">
        <f t="shared" si="5"/>
        <v>0</v>
      </c>
      <c r="Y33" s="91">
        <f t="shared" si="5"/>
        <v>0</v>
      </c>
      <c r="Z33" s="91">
        <f t="shared" si="5"/>
        <v>0</v>
      </c>
      <c r="AA33" s="91">
        <f t="shared" si="5"/>
        <v>0</v>
      </c>
      <c r="AB33" s="91">
        <f t="shared" si="5"/>
        <v>0</v>
      </c>
      <c r="AC33" s="91">
        <f t="shared" si="5"/>
        <v>0</v>
      </c>
      <c r="AD33" s="91">
        <f t="shared" si="5"/>
        <v>0</v>
      </c>
      <c r="AE33" s="91">
        <f t="shared" si="5"/>
        <v>0</v>
      </c>
      <c r="AF33" s="91">
        <f t="shared" si="5"/>
        <v>0</v>
      </c>
      <c r="AG33" s="91">
        <f t="shared" si="5"/>
        <v>0</v>
      </c>
      <c r="AH33" s="91">
        <f t="shared" si="5"/>
        <v>0</v>
      </c>
      <c r="AI33" s="91">
        <f t="shared" si="5"/>
        <v>0</v>
      </c>
      <c r="AJ33" s="91">
        <f t="shared" si="5"/>
        <v>0</v>
      </c>
      <c r="AK33" s="91">
        <f t="shared" si="5"/>
        <v>888.2</v>
      </c>
      <c r="AL33" s="91">
        <f t="shared" si="5"/>
        <v>0</v>
      </c>
      <c r="AM33" s="91">
        <f t="shared" si="5"/>
        <v>0</v>
      </c>
      <c r="AN33" s="91">
        <f t="shared" si="5"/>
        <v>0</v>
      </c>
      <c r="AO33" s="91">
        <f t="shared" si="5"/>
        <v>0</v>
      </c>
      <c r="AP33" s="91">
        <f t="shared" si="5"/>
        <v>0</v>
      </c>
      <c r="AQ33" s="91">
        <f t="shared" si="5"/>
        <v>0</v>
      </c>
      <c r="AR33" s="26"/>
      <c r="AS33" s="26"/>
      <c r="AT33" s="36"/>
      <c r="AU33" s="37"/>
    </row>
    <row r="34" spans="1:50" s="10" customFormat="1" ht="80.25" customHeight="1">
      <c r="A34" s="358"/>
      <c r="B34" s="361"/>
      <c r="C34" s="364"/>
      <c r="D34" s="367"/>
      <c r="E34" s="44" t="s">
        <v>36</v>
      </c>
      <c r="F34" s="34">
        <v>888.2</v>
      </c>
      <c r="G34" s="34"/>
      <c r="H34" s="34"/>
      <c r="I34" s="94">
        <f t="shared" si="1"/>
        <v>888.2</v>
      </c>
      <c r="J34" s="26">
        <v>0</v>
      </c>
      <c r="K34" s="26"/>
      <c r="L34" s="27"/>
      <c r="M34" s="26">
        <v>0</v>
      </c>
      <c r="N34" s="26"/>
      <c r="O34" s="28"/>
      <c r="P34" s="26">
        <v>0</v>
      </c>
      <c r="Q34" s="26"/>
      <c r="R34" s="27"/>
      <c r="S34" s="26">
        <v>0</v>
      </c>
      <c r="T34" s="26"/>
      <c r="U34" s="27"/>
      <c r="V34" s="26"/>
      <c r="W34" s="26"/>
      <c r="X34" s="27"/>
      <c r="Y34" s="26">
        <v>0</v>
      </c>
      <c r="Z34" s="26"/>
      <c r="AA34" s="27"/>
      <c r="AB34" s="26">
        <v>0</v>
      </c>
      <c r="AC34" s="26"/>
      <c r="AD34" s="27"/>
      <c r="AE34" s="26">
        <v>0</v>
      </c>
      <c r="AF34" s="26"/>
      <c r="AG34" s="27"/>
      <c r="AH34" s="26">
        <v>0</v>
      </c>
      <c r="AI34" s="26"/>
      <c r="AJ34" s="26"/>
      <c r="AK34" s="26">
        <v>888.2</v>
      </c>
      <c r="AL34" s="26"/>
      <c r="AM34" s="26"/>
      <c r="AN34" s="26">
        <v>0</v>
      </c>
      <c r="AO34" s="26"/>
      <c r="AP34" s="26"/>
      <c r="AQ34" s="26">
        <v>0</v>
      </c>
      <c r="AR34" s="26"/>
      <c r="AS34" s="26"/>
      <c r="AT34" s="36"/>
      <c r="AU34" s="37"/>
    </row>
    <row r="35" spans="1:50" s="10" customFormat="1" ht="80.25" customHeight="1">
      <c r="A35" s="358"/>
      <c r="B35" s="361"/>
      <c r="C35" s="364"/>
      <c r="D35" s="367"/>
      <c r="E35" s="23" t="s">
        <v>29</v>
      </c>
      <c r="F35" s="34">
        <v>0</v>
      </c>
      <c r="G35" s="34"/>
      <c r="H35" s="34"/>
      <c r="I35" s="94">
        <f t="shared" si="1"/>
        <v>0</v>
      </c>
      <c r="J35" s="26">
        <v>0</v>
      </c>
      <c r="K35" s="26"/>
      <c r="L35" s="27"/>
      <c r="M35" s="26">
        <v>0</v>
      </c>
      <c r="N35" s="26"/>
      <c r="O35" s="28"/>
      <c r="P35" s="26">
        <v>0</v>
      </c>
      <c r="Q35" s="26"/>
      <c r="R35" s="27"/>
      <c r="S35" s="26">
        <v>0</v>
      </c>
      <c r="T35" s="26"/>
      <c r="U35" s="27"/>
      <c r="V35" s="26">
        <v>0</v>
      </c>
      <c r="W35" s="26"/>
      <c r="X35" s="27"/>
      <c r="Y35" s="26">
        <v>0</v>
      </c>
      <c r="Z35" s="26"/>
      <c r="AA35" s="27"/>
      <c r="AB35" s="26">
        <v>0</v>
      </c>
      <c r="AC35" s="26"/>
      <c r="AD35" s="27"/>
      <c r="AE35" s="26">
        <v>0</v>
      </c>
      <c r="AF35" s="26"/>
      <c r="AG35" s="27"/>
      <c r="AH35" s="26">
        <v>0</v>
      </c>
      <c r="AI35" s="26"/>
      <c r="AJ35" s="26"/>
      <c r="AK35" s="26">
        <v>0</v>
      </c>
      <c r="AL35" s="26"/>
      <c r="AM35" s="26"/>
      <c r="AN35" s="26">
        <v>0</v>
      </c>
      <c r="AO35" s="26"/>
      <c r="AP35" s="26"/>
      <c r="AQ35" s="26">
        <v>0</v>
      </c>
      <c r="AR35" s="26"/>
      <c r="AS35" s="26"/>
      <c r="AT35" s="36"/>
      <c r="AU35" s="37"/>
    </row>
    <row r="36" spans="1:50" s="10" customFormat="1" ht="80.25" customHeight="1">
      <c r="A36" s="358"/>
      <c r="B36" s="361"/>
      <c r="C36" s="364"/>
      <c r="D36" s="367"/>
      <c r="E36" s="23" t="s">
        <v>30</v>
      </c>
      <c r="F36" s="34">
        <v>0</v>
      </c>
      <c r="G36" s="34"/>
      <c r="H36" s="34"/>
      <c r="I36" s="94">
        <f t="shared" si="1"/>
        <v>0</v>
      </c>
      <c r="J36" s="26">
        <v>0</v>
      </c>
      <c r="K36" s="26"/>
      <c r="L36" s="27"/>
      <c r="M36" s="26">
        <v>0</v>
      </c>
      <c r="N36" s="26"/>
      <c r="O36" s="28"/>
      <c r="P36" s="26">
        <v>0</v>
      </c>
      <c r="Q36" s="26"/>
      <c r="R36" s="27"/>
      <c r="S36" s="26">
        <v>0</v>
      </c>
      <c r="T36" s="26"/>
      <c r="U36" s="27"/>
      <c r="V36" s="26">
        <v>0</v>
      </c>
      <c r="W36" s="26"/>
      <c r="X36" s="27"/>
      <c r="Y36" s="26">
        <v>0</v>
      </c>
      <c r="Z36" s="26"/>
      <c r="AA36" s="27"/>
      <c r="AB36" s="26">
        <v>0</v>
      </c>
      <c r="AC36" s="26"/>
      <c r="AD36" s="27"/>
      <c r="AE36" s="26">
        <v>0</v>
      </c>
      <c r="AF36" s="26"/>
      <c r="AG36" s="27"/>
      <c r="AH36" s="26">
        <v>0</v>
      </c>
      <c r="AI36" s="26"/>
      <c r="AJ36" s="26"/>
      <c r="AK36" s="26">
        <v>0</v>
      </c>
      <c r="AL36" s="26"/>
      <c r="AM36" s="26"/>
      <c r="AN36" s="26">
        <v>0</v>
      </c>
      <c r="AO36" s="26"/>
      <c r="AP36" s="26"/>
      <c r="AQ36" s="26">
        <v>0</v>
      </c>
      <c r="AR36" s="26"/>
      <c r="AS36" s="26"/>
      <c r="AT36" s="36"/>
      <c r="AU36" s="37"/>
    </row>
    <row r="37" spans="1:50" s="10" customFormat="1" ht="80.25" customHeight="1">
      <c r="A37" s="359"/>
      <c r="B37" s="362"/>
      <c r="C37" s="365"/>
      <c r="D37" s="368"/>
      <c r="E37" s="62" t="s">
        <v>50</v>
      </c>
      <c r="F37" s="34">
        <v>0</v>
      </c>
      <c r="G37" s="34"/>
      <c r="H37" s="34"/>
      <c r="I37" s="94">
        <f t="shared" si="1"/>
        <v>0</v>
      </c>
      <c r="J37" s="26">
        <v>0</v>
      </c>
      <c r="K37" s="26"/>
      <c r="L37" s="27"/>
      <c r="M37" s="26">
        <v>0</v>
      </c>
      <c r="N37" s="26"/>
      <c r="O37" s="28"/>
      <c r="P37" s="26">
        <v>0</v>
      </c>
      <c r="Q37" s="26"/>
      <c r="R37" s="27"/>
      <c r="S37" s="26">
        <v>0</v>
      </c>
      <c r="T37" s="26"/>
      <c r="U37" s="27"/>
      <c r="V37" s="26">
        <v>0</v>
      </c>
      <c r="W37" s="26"/>
      <c r="X37" s="27"/>
      <c r="Y37" s="26">
        <v>0</v>
      </c>
      <c r="Z37" s="26"/>
      <c r="AA37" s="27"/>
      <c r="AB37" s="26">
        <v>0</v>
      </c>
      <c r="AC37" s="26"/>
      <c r="AD37" s="27"/>
      <c r="AE37" s="26">
        <v>0</v>
      </c>
      <c r="AF37" s="26"/>
      <c r="AG37" s="27"/>
      <c r="AH37" s="26">
        <v>0</v>
      </c>
      <c r="AI37" s="26"/>
      <c r="AJ37" s="26"/>
      <c r="AK37" s="26">
        <v>0</v>
      </c>
      <c r="AL37" s="26"/>
      <c r="AM37" s="26"/>
      <c r="AN37" s="26">
        <v>0</v>
      </c>
      <c r="AO37" s="26"/>
      <c r="AP37" s="26"/>
      <c r="AQ37" s="26">
        <v>0</v>
      </c>
      <c r="AR37" s="26">
        <v>0</v>
      </c>
      <c r="AS37" s="26">
        <v>0</v>
      </c>
      <c r="AT37" s="36"/>
      <c r="AU37" s="37"/>
    </row>
    <row r="38" spans="1:50" s="10" customFormat="1" ht="80.25" customHeight="1">
      <c r="A38" s="72" t="s">
        <v>64</v>
      </c>
      <c r="B38" s="39" t="s">
        <v>65</v>
      </c>
      <c r="C38" s="40" t="s">
        <v>28</v>
      </c>
      <c r="D38" s="65" t="s">
        <v>57</v>
      </c>
      <c r="E38" s="23" t="s">
        <v>32</v>
      </c>
      <c r="F38" s="24">
        <v>0</v>
      </c>
      <c r="G38" s="24"/>
      <c r="H38" s="24"/>
      <c r="I38" s="94">
        <f t="shared" si="1"/>
        <v>0</v>
      </c>
      <c r="J38" s="29">
        <v>0</v>
      </c>
      <c r="K38" s="29"/>
      <c r="L38" s="27"/>
      <c r="M38" s="29">
        <v>0</v>
      </c>
      <c r="N38" s="29"/>
      <c r="O38" s="27"/>
      <c r="P38" s="26">
        <v>0</v>
      </c>
      <c r="Q38" s="26"/>
      <c r="R38" s="41"/>
      <c r="S38" s="26">
        <v>0</v>
      </c>
      <c r="T38" s="26"/>
      <c r="U38" s="42"/>
      <c r="V38" s="29">
        <v>0</v>
      </c>
      <c r="W38" s="26"/>
      <c r="X38" s="27"/>
      <c r="Y38" s="26">
        <v>0</v>
      </c>
      <c r="Z38" s="26"/>
      <c r="AA38" s="27"/>
      <c r="AB38" s="26">
        <v>0</v>
      </c>
      <c r="AC38" s="26"/>
      <c r="AD38" s="27"/>
      <c r="AE38" s="26">
        <v>0</v>
      </c>
      <c r="AF38" s="26"/>
      <c r="AG38" s="27"/>
      <c r="AH38" s="26">
        <v>0</v>
      </c>
      <c r="AI38" s="26"/>
      <c r="AJ38" s="26"/>
      <c r="AK38" s="26">
        <v>0</v>
      </c>
      <c r="AL38" s="26"/>
      <c r="AM38" s="26"/>
      <c r="AN38" s="26">
        <v>0</v>
      </c>
      <c r="AO38" s="26"/>
      <c r="AP38" s="26"/>
      <c r="AQ38" s="26">
        <v>0</v>
      </c>
      <c r="AR38" s="26">
        <v>0</v>
      </c>
      <c r="AS38" s="26">
        <v>0</v>
      </c>
      <c r="AT38" s="43"/>
      <c r="AU38" s="43"/>
    </row>
    <row r="39" spans="1:50" s="10" customFormat="1" ht="80.25" customHeight="1">
      <c r="A39" s="357" t="s">
        <v>66</v>
      </c>
      <c r="B39" s="369" t="s">
        <v>67</v>
      </c>
      <c r="C39" s="363" t="s">
        <v>37</v>
      </c>
      <c r="D39" s="366" t="s">
        <v>57</v>
      </c>
      <c r="E39" s="66" t="s">
        <v>49</v>
      </c>
      <c r="F39" s="91">
        <f>F40+F41+F42+F43</f>
        <v>76468</v>
      </c>
      <c r="G39" s="91">
        <f t="shared" ref="G39:AQ39" si="6">G40+G41+G42+G43</f>
        <v>0</v>
      </c>
      <c r="H39" s="91">
        <f t="shared" si="6"/>
        <v>0</v>
      </c>
      <c r="I39" s="93">
        <f t="shared" si="6"/>
        <v>76468</v>
      </c>
      <c r="J39" s="91">
        <f t="shared" si="6"/>
        <v>0</v>
      </c>
      <c r="K39" s="91">
        <f t="shared" si="6"/>
        <v>0</v>
      </c>
      <c r="L39" s="91">
        <f t="shared" si="6"/>
        <v>0</v>
      </c>
      <c r="M39" s="91">
        <f t="shared" si="6"/>
        <v>0</v>
      </c>
      <c r="N39" s="91">
        <f t="shared" si="6"/>
        <v>0</v>
      </c>
      <c r="O39" s="91">
        <f t="shared" si="6"/>
        <v>0</v>
      </c>
      <c r="P39" s="91">
        <f t="shared" si="6"/>
        <v>0</v>
      </c>
      <c r="Q39" s="91">
        <f t="shared" si="6"/>
        <v>0</v>
      </c>
      <c r="R39" s="91">
        <f t="shared" si="6"/>
        <v>0</v>
      </c>
      <c r="S39" s="91">
        <f t="shared" si="6"/>
        <v>0</v>
      </c>
      <c r="T39" s="91">
        <f t="shared" si="6"/>
        <v>0</v>
      </c>
      <c r="U39" s="91">
        <f t="shared" si="6"/>
        <v>0</v>
      </c>
      <c r="V39" s="91">
        <f t="shared" si="6"/>
        <v>0</v>
      </c>
      <c r="W39" s="91">
        <f t="shared" si="6"/>
        <v>0</v>
      </c>
      <c r="X39" s="91">
        <f t="shared" si="6"/>
        <v>0</v>
      </c>
      <c r="Y39" s="91">
        <f t="shared" si="6"/>
        <v>0</v>
      </c>
      <c r="Z39" s="91">
        <f t="shared" si="6"/>
        <v>0</v>
      </c>
      <c r="AA39" s="91">
        <f t="shared" si="6"/>
        <v>0</v>
      </c>
      <c r="AB39" s="91">
        <f t="shared" si="6"/>
        <v>0</v>
      </c>
      <c r="AC39" s="91">
        <f t="shared" si="6"/>
        <v>0</v>
      </c>
      <c r="AD39" s="91">
        <f t="shared" si="6"/>
        <v>0</v>
      </c>
      <c r="AE39" s="91">
        <f t="shared" si="6"/>
        <v>0</v>
      </c>
      <c r="AF39" s="91">
        <f t="shared" si="6"/>
        <v>0</v>
      </c>
      <c r="AG39" s="91">
        <f t="shared" si="6"/>
        <v>0</v>
      </c>
      <c r="AH39" s="91">
        <f t="shared" si="6"/>
        <v>0</v>
      </c>
      <c r="AI39" s="91">
        <f t="shared" si="6"/>
        <v>0</v>
      </c>
      <c r="AJ39" s="91">
        <f t="shared" si="6"/>
        <v>0</v>
      </c>
      <c r="AK39" s="91">
        <f t="shared" si="6"/>
        <v>0</v>
      </c>
      <c r="AL39" s="91">
        <f t="shared" si="6"/>
        <v>0</v>
      </c>
      <c r="AM39" s="91">
        <f t="shared" si="6"/>
        <v>0</v>
      </c>
      <c r="AN39" s="91">
        <f t="shared" si="6"/>
        <v>0</v>
      </c>
      <c r="AO39" s="91">
        <f t="shared" si="6"/>
        <v>0</v>
      </c>
      <c r="AP39" s="91">
        <f t="shared" si="6"/>
        <v>0</v>
      </c>
      <c r="AQ39" s="91">
        <f t="shared" si="6"/>
        <v>76468</v>
      </c>
      <c r="AR39" s="26"/>
      <c r="AS39" s="26"/>
      <c r="AT39" s="43"/>
      <c r="AU39" s="43"/>
    </row>
    <row r="40" spans="1:50" s="10" customFormat="1" ht="80.25" customHeight="1">
      <c r="A40" s="358"/>
      <c r="B40" s="370"/>
      <c r="C40" s="364"/>
      <c r="D40" s="367"/>
      <c r="E40" s="44" t="s">
        <v>36</v>
      </c>
      <c r="F40" s="24">
        <v>0</v>
      </c>
      <c r="G40" s="24"/>
      <c r="H40" s="24"/>
      <c r="I40" s="94">
        <f t="shared" si="1"/>
        <v>0</v>
      </c>
      <c r="J40" s="29">
        <v>0</v>
      </c>
      <c r="K40" s="29"/>
      <c r="L40" s="27"/>
      <c r="M40" s="29">
        <v>0</v>
      </c>
      <c r="N40" s="29"/>
      <c r="O40" s="27"/>
      <c r="P40" s="26">
        <v>0</v>
      </c>
      <c r="Q40" s="26"/>
      <c r="R40" s="41"/>
      <c r="S40" s="26">
        <v>0</v>
      </c>
      <c r="T40" s="26"/>
      <c r="U40" s="42"/>
      <c r="V40" s="29">
        <v>0</v>
      </c>
      <c r="W40" s="26"/>
      <c r="X40" s="27"/>
      <c r="Y40" s="26">
        <v>0</v>
      </c>
      <c r="Z40" s="26"/>
      <c r="AA40" s="27"/>
      <c r="AB40" s="26">
        <v>0</v>
      </c>
      <c r="AC40" s="26"/>
      <c r="AD40" s="27"/>
      <c r="AE40" s="26">
        <v>0</v>
      </c>
      <c r="AF40" s="26"/>
      <c r="AG40" s="27"/>
      <c r="AH40" s="26">
        <v>0</v>
      </c>
      <c r="AI40" s="26"/>
      <c r="AJ40" s="26"/>
      <c r="AK40" s="26">
        <v>0</v>
      </c>
      <c r="AL40" s="26"/>
      <c r="AM40" s="26"/>
      <c r="AN40" s="26">
        <v>0</v>
      </c>
      <c r="AO40" s="26"/>
      <c r="AP40" s="26"/>
      <c r="AQ40" s="26">
        <v>0</v>
      </c>
      <c r="AR40" s="26"/>
      <c r="AS40" s="26"/>
      <c r="AT40" s="43"/>
      <c r="AU40" s="43"/>
    </row>
    <row r="41" spans="1:50" s="10" customFormat="1" ht="80.25" customHeight="1">
      <c r="A41" s="358"/>
      <c r="B41" s="370"/>
      <c r="C41" s="364"/>
      <c r="D41" s="367"/>
      <c r="E41" s="23" t="s">
        <v>29</v>
      </c>
      <c r="F41" s="24">
        <v>0</v>
      </c>
      <c r="G41" s="24"/>
      <c r="H41" s="24"/>
      <c r="I41" s="94">
        <f t="shared" si="1"/>
        <v>0</v>
      </c>
      <c r="J41" s="29">
        <v>0</v>
      </c>
      <c r="K41" s="29"/>
      <c r="L41" s="27"/>
      <c r="M41" s="29">
        <v>0</v>
      </c>
      <c r="N41" s="29"/>
      <c r="O41" s="27"/>
      <c r="P41" s="26">
        <v>0</v>
      </c>
      <c r="Q41" s="26"/>
      <c r="R41" s="41"/>
      <c r="S41" s="26">
        <v>0</v>
      </c>
      <c r="T41" s="26"/>
      <c r="U41" s="42"/>
      <c r="V41" s="29">
        <v>0</v>
      </c>
      <c r="W41" s="26"/>
      <c r="X41" s="27"/>
      <c r="Y41" s="26">
        <v>0</v>
      </c>
      <c r="Z41" s="26"/>
      <c r="AA41" s="27"/>
      <c r="AB41" s="26">
        <v>0</v>
      </c>
      <c r="AC41" s="26"/>
      <c r="AD41" s="27"/>
      <c r="AE41" s="26">
        <v>0</v>
      </c>
      <c r="AF41" s="26"/>
      <c r="AG41" s="27"/>
      <c r="AH41" s="26">
        <v>0</v>
      </c>
      <c r="AI41" s="26"/>
      <c r="AJ41" s="26"/>
      <c r="AK41" s="26">
        <v>0</v>
      </c>
      <c r="AL41" s="26"/>
      <c r="AM41" s="26"/>
      <c r="AN41" s="26">
        <v>0</v>
      </c>
      <c r="AO41" s="26"/>
      <c r="AP41" s="26"/>
      <c r="AQ41" s="26">
        <v>0</v>
      </c>
      <c r="AR41" s="26"/>
      <c r="AS41" s="26"/>
      <c r="AT41" s="43"/>
      <c r="AU41" s="43"/>
    </row>
    <row r="42" spans="1:50" s="47" customFormat="1" ht="80.25" customHeight="1">
      <c r="A42" s="358"/>
      <c r="B42" s="370"/>
      <c r="C42" s="364"/>
      <c r="D42" s="367"/>
      <c r="E42" s="23" t="s">
        <v>30</v>
      </c>
      <c r="F42" s="100">
        <v>76468</v>
      </c>
      <c r="G42" s="100"/>
      <c r="H42" s="100"/>
      <c r="I42" s="101">
        <f t="shared" si="1"/>
        <v>76468</v>
      </c>
      <c r="J42" s="102"/>
      <c r="K42" s="102"/>
      <c r="L42" s="103"/>
      <c r="M42" s="102"/>
      <c r="N42" s="102"/>
      <c r="O42" s="103"/>
      <c r="P42" s="102"/>
      <c r="Q42" s="102"/>
      <c r="R42" s="103"/>
      <c r="S42" s="102"/>
      <c r="T42" s="102"/>
      <c r="U42" s="103"/>
      <c r="V42" s="102"/>
      <c r="W42" s="102"/>
      <c r="X42" s="103"/>
      <c r="Y42" s="102"/>
      <c r="Z42" s="102"/>
      <c r="AA42" s="103"/>
      <c r="AB42" s="102"/>
      <c r="AC42" s="102"/>
      <c r="AD42" s="103"/>
      <c r="AE42" s="102"/>
      <c r="AF42" s="102"/>
      <c r="AG42" s="103"/>
      <c r="AH42" s="102"/>
      <c r="AI42" s="102"/>
      <c r="AJ42" s="103"/>
      <c r="AK42" s="102"/>
      <c r="AL42" s="102"/>
      <c r="AM42" s="103"/>
      <c r="AN42" s="102"/>
      <c r="AO42" s="102"/>
      <c r="AP42" s="103"/>
      <c r="AQ42" s="102">
        <v>76468</v>
      </c>
      <c r="AR42" s="74">
        <v>0</v>
      </c>
      <c r="AS42" s="75">
        <v>0</v>
      </c>
      <c r="AT42" s="386"/>
      <c r="AU42" s="386"/>
    </row>
    <row r="43" spans="1:50" s="47" customFormat="1" ht="80.25" customHeight="1">
      <c r="A43" s="358"/>
      <c r="B43" s="370"/>
      <c r="C43" s="364"/>
      <c r="D43" s="367"/>
      <c r="E43" s="62" t="s">
        <v>50</v>
      </c>
      <c r="F43" s="90">
        <v>0</v>
      </c>
      <c r="G43" s="90"/>
      <c r="H43" s="90"/>
      <c r="I43" s="94">
        <f t="shared" si="1"/>
        <v>0</v>
      </c>
      <c r="J43" s="29">
        <v>0</v>
      </c>
      <c r="K43" s="29"/>
      <c r="L43" s="27"/>
      <c r="M43" s="29">
        <v>0</v>
      </c>
      <c r="N43" s="29"/>
      <c r="O43" s="27"/>
      <c r="P43" s="26">
        <v>0</v>
      </c>
      <c r="Q43" s="26"/>
      <c r="R43" s="41"/>
      <c r="S43" s="26">
        <v>0</v>
      </c>
      <c r="T43" s="26"/>
      <c r="U43" s="42"/>
      <c r="V43" s="29">
        <v>0</v>
      </c>
      <c r="W43" s="26"/>
      <c r="X43" s="27"/>
      <c r="Y43" s="26">
        <v>0</v>
      </c>
      <c r="Z43" s="26"/>
      <c r="AA43" s="27"/>
      <c r="AB43" s="26">
        <v>0</v>
      </c>
      <c r="AC43" s="26"/>
      <c r="AD43" s="27"/>
      <c r="AE43" s="26">
        <v>0</v>
      </c>
      <c r="AF43" s="26"/>
      <c r="AG43" s="27"/>
      <c r="AH43" s="26">
        <v>0</v>
      </c>
      <c r="AI43" s="26"/>
      <c r="AJ43" s="26"/>
      <c r="AK43" s="26">
        <v>0</v>
      </c>
      <c r="AL43" s="26"/>
      <c r="AM43" s="26"/>
      <c r="AN43" s="26">
        <v>0</v>
      </c>
      <c r="AO43" s="26"/>
      <c r="AP43" s="26"/>
      <c r="AQ43" s="26">
        <v>0</v>
      </c>
      <c r="AR43" s="74">
        <v>0</v>
      </c>
      <c r="AS43" s="75">
        <v>0</v>
      </c>
      <c r="AT43" s="387"/>
      <c r="AU43" s="387"/>
    </row>
    <row r="44" spans="1:50" s="47" customFormat="1" ht="80.25" customHeight="1">
      <c r="A44" s="388" t="s">
        <v>72</v>
      </c>
      <c r="B44" s="32" t="s">
        <v>73</v>
      </c>
      <c r="C44" s="391" t="s">
        <v>28</v>
      </c>
      <c r="D44" s="394" t="s">
        <v>72</v>
      </c>
      <c r="E44" s="395" t="s">
        <v>30</v>
      </c>
      <c r="F44" s="24">
        <v>8230</v>
      </c>
      <c r="G44" s="24"/>
      <c r="H44" s="24"/>
      <c r="I44" s="94">
        <f t="shared" si="1"/>
        <v>8230</v>
      </c>
      <c r="J44" s="45">
        <v>0</v>
      </c>
      <c r="K44" s="45"/>
      <c r="L44" s="46"/>
      <c r="M44" s="45">
        <v>0</v>
      </c>
      <c r="N44" s="45"/>
      <c r="O44" s="84"/>
      <c r="P44" s="83">
        <v>3000</v>
      </c>
      <c r="Q44" s="83"/>
      <c r="R44" s="84"/>
      <c r="S44" s="83">
        <v>300</v>
      </c>
      <c r="T44" s="83"/>
      <c r="U44" s="84"/>
      <c r="V44" s="83">
        <v>300</v>
      </c>
      <c r="W44" s="83"/>
      <c r="X44" s="84"/>
      <c r="Y44" s="83">
        <v>1140</v>
      </c>
      <c r="Z44" s="83"/>
      <c r="AA44" s="84"/>
      <c r="AB44" s="85">
        <v>300</v>
      </c>
      <c r="AC44" s="85"/>
      <c r="AD44" s="86"/>
      <c r="AE44" s="85">
        <v>300</v>
      </c>
      <c r="AF44" s="85"/>
      <c r="AG44" s="86"/>
      <c r="AH44" s="85">
        <v>1140</v>
      </c>
      <c r="AI44" s="83"/>
      <c r="AJ44" s="84"/>
      <c r="AK44" s="83">
        <v>300</v>
      </c>
      <c r="AL44" s="83"/>
      <c r="AM44" s="84"/>
      <c r="AN44" s="83">
        <v>300</v>
      </c>
      <c r="AO44" s="83"/>
      <c r="AP44" s="84"/>
      <c r="AQ44" s="83">
        <v>1150</v>
      </c>
      <c r="AR44" s="87"/>
      <c r="AS44" s="88"/>
      <c r="AT44" s="89"/>
      <c r="AU44" s="89"/>
    </row>
    <row r="45" spans="1:50" s="47" customFormat="1">
      <c r="A45" s="389"/>
      <c r="B45" s="32" t="s">
        <v>76</v>
      </c>
      <c r="C45" s="392"/>
      <c r="D45" s="394"/>
      <c r="E45" s="396"/>
      <c r="F45" s="82">
        <v>7990</v>
      </c>
      <c r="G45" s="82"/>
      <c r="H45" s="82"/>
      <c r="I45" s="94">
        <f t="shared" si="1"/>
        <v>7990</v>
      </c>
      <c r="J45" s="83">
        <v>0</v>
      </c>
      <c r="K45" s="83"/>
      <c r="L45" s="84"/>
      <c r="M45" s="83">
        <v>0</v>
      </c>
      <c r="N45" s="83"/>
      <c r="O45" s="84"/>
      <c r="P45" s="83">
        <v>3000</v>
      </c>
      <c r="Q45" s="83"/>
      <c r="R45" s="84"/>
      <c r="S45" s="83">
        <v>240</v>
      </c>
      <c r="T45" s="83"/>
      <c r="U45" s="84"/>
      <c r="V45" s="83">
        <v>300</v>
      </c>
      <c r="W45" s="83"/>
      <c r="X45" s="84"/>
      <c r="Y45" s="83">
        <v>1140</v>
      </c>
      <c r="Z45" s="83"/>
      <c r="AA45" s="84"/>
      <c r="AB45" s="85">
        <v>300</v>
      </c>
      <c r="AC45" s="85"/>
      <c r="AD45" s="86"/>
      <c r="AE45" s="85">
        <v>180</v>
      </c>
      <c r="AF45" s="85"/>
      <c r="AG45" s="86"/>
      <c r="AH45" s="85">
        <v>1140</v>
      </c>
      <c r="AI45" s="83"/>
      <c r="AJ45" s="84"/>
      <c r="AK45" s="83">
        <v>300</v>
      </c>
      <c r="AL45" s="83"/>
      <c r="AM45" s="84"/>
      <c r="AN45" s="83">
        <v>240</v>
      </c>
      <c r="AO45" s="83"/>
      <c r="AP45" s="84"/>
      <c r="AQ45" s="83">
        <v>1150</v>
      </c>
      <c r="AR45" s="87"/>
      <c r="AS45" s="88"/>
      <c r="AT45" s="89"/>
      <c r="AU45" s="89"/>
    </row>
    <row r="46" spans="1:50" s="47" customFormat="1">
      <c r="A46" s="389"/>
      <c r="B46" s="32" t="s">
        <v>74</v>
      </c>
      <c r="C46" s="392"/>
      <c r="D46" s="394"/>
      <c r="E46" s="396"/>
      <c r="F46" s="82">
        <v>120</v>
      </c>
      <c r="G46" s="82"/>
      <c r="H46" s="82"/>
      <c r="I46" s="94">
        <f t="shared" si="1"/>
        <v>120</v>
      </c>
      <c r="J46" s="83">
        <v>0</v>
      </c>
      <c r="K46" s="83"/>
      <c r="L46" s="84"/>
      <c r="M46" s="83">
        <v>0</v>
      </c>
      <c r="N46" s="83"/>
      <c r="O46" s="84"/>
      <c r="P46" s="83">
        <v>0</v>
      </c>
      <c r="Q46" s="83"/>
      <c r="R46" s="84"/>
      <c r="S46" s="83">
        <v>60</v>
      </c>
      <c r="T46" s="83"/>
      <c r="U46" s="84"/>
      <c r="V46" s="83">
        <v>0</v>
      </c>
      <c r="W46" s="83"/>
      <c r="X46" s="84"/>
      <c r="Y46" s="83">
        <v>0</v>
      </c>
      <c r="Z46" s="83"/>
      <c r="AA46" s="84"/>
      <c r="AB46" s="85">
        <v>0</v>
      </c>
      <c r="AC46" s="85"/>
      <c r="AD46" s="86"/>
      <c r="AE46" s="85">
        <v>0</v>
      </c>
      <c r="AF46" s="85"/>
      <c r="AG46" s="86"/>
      <c r="AH46" s="85">
        <v>0</v>
      </c>
      <c r="AI46" s="83"/>
      <c r="AJ46" s="84"/>
      <c r="AK46" s="83">
        <v>0</v>
      </c>
      <c r="AL46" s="83"/>
      <c r="AM46" s="84"/>
      <c r="AN46" s="83">
        <v>60</v>
      </c>
      <c r="AO46" s="83"/>
      <c r="AP46" s="84"/>
      <c r="AQ46" s="83">
        <v>0</v>
      </c>
      <c r="AR46" s="87"/>
      <c r="AS46" s="88"/>
      <c r="AT46" s="89"/>
      <c r="AU46" s="89"/>
    </row>
    <row r="47" spans="1:50" s="47" customFormat="1">
      <c r="A47" s="390"/>
      <c r="B47" s="32" t="s">
        <v>75</v>
      </c>
      <c r="C47" s="393"/>
      <c r="D47" s="394"/>
      <c r="E47" s="397"/>
      <c r="F47" s="82">
        <v>120</v>
      </c>
      <c r="G47" s="82"/>
      <c r="H47" s="82"/>
      <c r="I47" s="94">
        <f t="shared" si="1"/>
        <v>120</v>
      </c>
      <c r="J47" s="83">
        <v>0</v>
      </c>
      <c r="K47" s="83"/>
      <c r="L47" s="84"/>
      <c r="M47" s="83">
        <v>0</v>
      </c>
      <c r="N47" s="83"/>
      <c r="O47" s="84"/>
      <c r="P47" s="83">
        <v>0</v>
      </c>
      <c r="Q47" s="83"/>
      <c r="R47" s="84"/>
      <c r="S47" s="83">
        <v>0</v>
      </c>
      <c r="T47" s="83"/>
      <c r="U47" s="84"/>
      <c r="V47" s="83">
        <v>0</v>
      </c>
      <c r="W47" s="83"/>
      <c r="X47" s="84"/>
      <c r="Y47" s="83">
        <v>0</v>
      </c>
      <c r="Z47" s="83"/>
      <c r="AA47" s="84"/>
      <c r="AB47" s="85">
        <v>0</v>
      </c>
      <c r="AC47" s="85"/>
      <c r="AD47" s="86"/>
      <c r="AE47" s="85">
        <v>120</v>
      </c>
      <c r="AF47" s="85"/>
      <c r="AG47" s="86"/>
      <c r="AH47" s="85">
        <v>0</v>
      </c>
      <c r="AI47" s="83"/>
      <c r="AJ47" s="84"/>
      <c r="AK47" s="83">
        <v>0</v>
      </c>
      <c r="AL47" s="83"/>
      <c r="AM47" s="84"/>
      <c r="AN47" s="83">
        <v>0</v>
      </c>
      <c r="AO47" s="83"/>
      <c r="AP47" s="84"/>
      <c r="AQ47" s="83">
        <v>0</v>
      </c>
      <c r="AR47" s="87"/>
      <c r="AS47" s="88"/>
      <c r="AT47" s="89"/>
      <c r="AU47" s="89"/>
    </row>
    <row r="48" spans="1:50" s="47" customFormat="1" ht="80.25" customHeight="1">
      <c r="A48" s="373" t="s">
        <v>38</v>
      </c>
      <c r="B48" s="374"/>
      <c r="C48" s="374"/>
      <c r="D48" s="375"/>
      <c r="E48" s="78" t="s">
        <v>49</v>
      </c>
      <c r="F48" s="48">
        <f>F49+F50+F51+F52</f>
        <v>160806.70000000001</v>
      </c>
      <c r="G48" s="48">
        <f t="shared" ref="G48:AS48" si="7">G49+G50+G51+G52</f>
        <v>0</v>
      </c>
      <c r="H48" s="48">
        <f t="shared" si="7"/>
        <v>0</v>
      </c>
      <c r="I48" s="95">
        <f t="shared" si="7"/>
        <v>160806.70000000001</v>
      </c>
      <c r="J48" s="48">
        <f t="shared" si="7"/>
        <v>0</v>
      </c>
      <c r="K48" s="48">
        <f t="shared" si="7"/>
        <v>0</v>
      </c>
      <c r="L48" s="48">
        <f t="shared" si="7"/>
        <v>0</v>
      </c>
      <c r="M48" s="48">
        <f t="shared" si="7"/>
        <v>2000</v>
      </c>
      <c r="N48" s="48">
        <f t="shared" si="7"/>
        <v>0</v>
      </c>
      <c r="O48" s="48">
        <f t="shared" si="7"/>
        <v>0</v>
      </c>
      <c r="P48" s="48">
        <f t="shared" si="7"/>
        <v>5756.1</v>
      </c>
      <c r="Q48" s="48">
        <f t="shared" si="7"/>
        <v>0</v>
      </c>
      <c r="R48" s="48">
        <f t="shared" si="7"/>
        <v>0</v>
      </c>
      <c r="S48" s="48">
        <f t="shared" si="7"/>
        <v>300</v>
      </c>
      <c r="T48" s="48">
        <f t="shared" si="7"/>
        <v>0</v>
      </c>
      <c r="U48" s="48">
        <f t="shared" si="7"/>
        <v>0</v>
      </c>
      <c r="V48" s="48">
        <f t="shared" si="7"/>
        <v>300</v>
      </c>
      <c r="W48" s="48">
        <f t="shared" si="7"/>
        <v>0</v>
      </c>
      <c r="X48" s="48">
        <f t="shared" si="7"/>
        <v>0</v>
      </c>
      <c r="Y48" s="48">
        <f t="shared" si="7"/>
        <v>1140</v>
      </c>
      <c r="Z48" s="48">
        <f t="shared" si="7"/>
        <v>0</v>
      </c>
      <c r="AA48" s="48">
        <f t="shared" si="7"/>
        <v>0</v>
      </c>
      <c r="AB48" s="48">
        <f t="shared" si="7"/>
        <v>1420</v>
      </c>
      <c r="AC48" s="48">
        <f t="shared" si="7"/>
        <v>0</v>
      </c>
      <c r="AD48" s="48">
        <f t="shared" si="7"/>
        <v>0</v>
      </c>
      <c r="AE48" s="48">
        <f t="shared" si="7"/>
        <v>1420</v>
      </c>
      <c r="AF48" s="48">
        <f t="shared" si="7"/>
        <v>0</v>
      </c>
      <c r="AG48" s="48">
        <f t="shared" si="7"/>
        <v>0</v>
      </c>
      <c r="AH48" s="48">
        <f t="shared" si="7"/>
        <v>42580.2</v>
      </c>
      <c r="AI48" s="48">
        <f t="shared" si="7"/>
        <v>0</v>
      </c>
      <c r="AJ48" s="48">
        <f t="shared" si="7"/>
        <v>0</v>
      </c>
      <c r="AK48" s="48">
        <f t="shared" si="7"/>
        <v>24607.8</v>
      </c>
      <c r="AL48" s="48">
        <f t="shared" si="7"/>
        <v>0</v>
      </c>
      <c r="AM48" s="48">
        <f t="shared" si="7"/>
        <v>0</v>
      </c>
      <c r="AN48" s="48">
        <f t="shared" si="7"/>
        <v>1420</v>
      </c>
      <c r="AO48" s="48">
        <f t="shared" si="7"/>
        <v>0</v>
      </c>
      <c r="AP48" s="48">
        <f t="shared" si="7"/>
        <v>0</v>
      </c>
      <c r="AQ48" s="48">
        <f t="shared" si="7"/>
        <v>79862.599999999991</v>
      </c>
      <c r="AR48" s="48" t="e">
        <f t="shared" si="7"/>
        <v>#REF!</v>
      </c>
      <c r="AS48" s="48" t="e">
        <f t="shared" si="7"/>
        <v>#REF!</v>
      </c>
      <c r="AT48" s="382"/>
      <c r="AU48" s="382"/>
      <c r="AW48" s="76"/>
      <c r="AX48" s="76"/>
    </row>
    <row r="49" spans="1:50" s="47" customFormat="1" ht="80.25" customHeight="1">
      <c r="A49" s="376"/>
      <c r="B49" s="377"/>
      <c r="C49" s="377"/>
      <c r="D49" s="378"/>
      <c r="E49" s="79" t="s">
        <v>36</v>
      </c>
      <c r="F49" s="80">
        <f>F12+F17+F24+F29+F34+F40</f>
        <v>888.2</v>
      </c>
      <c r="G49" s="80">
        <f t="shared" ref="G49:AQ49" si="8">G12+G17+G24+G29+G34+G40</f>
        <v>0</v>
      </c>
      <c r="H49" s="80">
        <f t="shared" si="8"/>
        <v>0</v>
      </c>
      <c r="I49" s="96">
        <f t="shared" si="8"/>
        <v>888.2</v>
      </c>
      <c r="J49" s="50">
        <f t="shared" si="8"/>
        <v>0</v>
      </c>
      <c r="K49" s="50">
        <f t="shared" si="8"/>
        <v>0</v>
      </c>
      <c r="L49" s="50">
        <f t="shared" si="8"/>
        <v>0</v>
      </c>
      <c r="M49" s="50">
        <f t="shared" si="8"/>
        <v>0</v>
      </c>
      <c r="N49" s="50">
        <f t="shared" si="8"/>
        <v>0</v>
      </c>
      <c r="O49" s="50">
        <f t="shared" si="8"/>
        <v>0</v>
      </c>
      <c r="P49" s="50">
        <f t="shared" si="8"/>
        <v>0</v>
      </c>
      <c r="Q49" s="50">
        <f t="shared" si="8"/>
        <v>0</v>
      </c>
      <c r="R49" s="50">
        <f t="shared" si="8"/>
        <v>0</v>
      </c>
      <c r="S49" s="50">
        <f t="shared" si="8"/>
        <v>0</v>
      </c>
      <c r="T49" s="50">
        <f t="shared" si="8"/>
        <v>0</v>
      </c>
      <c r="U49" s="50">
        <f t="shared" si="8"/>
        <v>0</v>
      </c>
      <c r="V49" s="50">
        <f t="shared" si="8"/>
        <v>0</v>
      </c>
      <c r="W49" s="50">
        <f t="shared" si="8"/>
        <v>0</v>
      </c>
      <c r="X49" s="50">
        <f t="shared" si="8"/>
        <v>0</v>
      </c>
      <c r="Y49" s="50">
        <f t="shared" si="8"/>
        <v>0</v>
      </c>
      <c r="Z49" s="50">
        <f t="shared" si="8"/>
        <v>0</v>
      </c>
      <c r="AA49" s="50">
        <f t="shared" si="8"/>
        <v>0</v>
      </c>
      <c r="AB49" s="50">
        <f t="shared" si="8"/>
        <v>0</v>
      </c>
      <c r="AC49" s="50">
        <f t="shared" si="8"/>
        <v>0</v>
      </c>
      <c r="AD49" s="50">
        <f t="shared" si="8"/>
        <v>0</v>
      </c>
      <c r="AE49" s="50">
        <f t="shared" si="8"/>
        <v>0</v>
      </c>
      <c r="AF49" s="50">
        <f t="shared" si="8"/>
        <v>0</v>
      </c>
      <c r="AG49" s="50">
        <f t="shared" si="8"/>
        <v>0</v>
      </c>
      <c r="AH49" s="50">
        <f t="shared" si="8"/>
        <v>0</v>
      </c>
      <c r="AI49" s="50">
        <f t="shared" si="8"/>
        <v>0</v>
      </c>
      <c r="AJ49" s="50">
        <f t="shared" si="8"/>
        <v>0</v>
      </c>
      <c r="AK49" s="50">
        <f t="shared" si="8"/>
        <v>888.2</v>
      </c>
      <c r="AL49" s="50">
        <f t="shared" si="8"/>
        <v>0</v>
      </c>
      <c r="AM49" s="50">
        <f t="shared" si="8"/>
        <v>0</v>
      </c>
      <c r="AN49" s="50">
        <f t="shared" si="8"/>
        <v>0</v>
      </c>
      <c r="AO49" s="50">
        <f t="shared" si="8"/>
        <v>0</v>
      </c>
      <c r="AP49" s="50">
        <f t="shared" si="8"/>
        <v>0</v>
      </c>
      <c r="AQ49" s="50">
        <f t="shared" si="8"/>
        <v>0</v>
      </c>
      <c r="AR49" s="35" t="e">
        <f>#REF!+#REF!</f>
        <v>#REF!</v>
      </c>
      <c r="AS49" s="35" t="e">
        <f>#REF!+#REF!</f>
        <v>#REF!</v>
      </c>
      <c r="AT49" s="383"/>
      <c r="AU49" s="383"/>
      <c r="AW49" s="76"/>
      <c r="AX49" s="76"/>
    </row>
    <row r="50" spans="1:50" s="47" customFormat="1" ht="80.25" customHeight="1">
      <c r="A50" s="376"/>
      <c r="B50" s="377"/>
      <c r="C50" s="377"/>
      <c r="D50" s="378"/>
      <c r="E50" s="81" t="s">
        <v>29</v>
      </c>
      <c r="F50" s="49">
        <f>F13+F18+F25+F30+F35+F41</f>
        <v>68056.2</v>
      </c>
      <c r="G50" s="49">
        <f t="shared" ref="G50:AS50" si="9">G13+G18+G25+G30+G35+G41</f>
        <v>0</v>
      </c>
      <c r="H50" s="49">
        <f t="shared" si="9"/>
        <v>0</v>
      </c>
      <c r="I50" s="97">
        <f t="shared" si="9"/>
        <v>68056.2</v>
      </c>
      <c r="J50" s="51">
        <f t="shared" si="9"/>
        <v>0</v>
      </c>
      <c r="K50" s="51">
        <f t="shared" si="9"/>
        <v>0</v>
      </c>
      <c r="L50" s="51">
        <f t="shared" si="9"/>
        <v>0</v>
      </c>
      <c r="M50" s="51">
        <f t="shared" si="9"/>
        <v>0</v>
      </c>
      <c r="N50" s="51">
        <f t="shared" si="9"/>
        <v>0</v>
      </c>
      <c r="O50" s="51">
        <f t="shared" si="9"/>
        <v>0</v>
      </c>
      <c r="P50" s="51">
        <f t="shared" si="9"/>
        <v>0</v>
      </c>
      <c r="Q50" s="51">
        <f t="shared" si="9"/>
        <v>0</v>
      </c>
      <c r="R50" s="51">
        <f t="shared" si="9"/>
        <v>0</v>
      </c>
      <c r="S50" s="51">
        <f t="shared" si="9"/>
        <v>0</v>
      </c>
      <c r="T50" s="51">
        <f t="shared" si="9"/>
        <v>0</v>
      </c>
      <c r="U50" s="51">
        <f t="shared" si="9"/>
        <v>0</v>
      </c>
      <c r="V50" s="51">
        <f t="shared" si="9"/>
        <v>0</v>
      </c>
      <c r="W50" s="51">
        <f t="shared" si="9"/>
        <v>0</v>
      </c>
      <c r="X50" s="51">
        <f t="shared" si="9"/>
        <v>0</v>
      </c>
      <c r="Y50" s="51">
        <f t="shared" si="9"/>
        <v>0</v>
      </c>
      <c r="Z50" s="51">
        <f t="shared" si="9"/>
        <v>0</v>
      </c>
      <c r="AA50" s="51">
        <f t="shared" si="9"/>
        <v>0</v>
      </c>
      <c r="AB50" s="51">
        <f t="shared" si="9"/>
        <v>1064</v>
      </c>
      <c r="AC50" s="51">
        <f t="shared" si="9"/>
        <v>0</v>
      </c>
      <c r="AD50" s="51">
        <f t="shared" si="9"/>
        <v>0</v>
      </c>
      <c r="AE50" s="51">
        <f t="shared" si="9"/>
        <v>1064</v>
      </c>
      <c r="AF50" s="51">
        <f t="shared" si="9"/>
        <v>0</v>
      </c>
      <c r="AG50" s="51">
        <f t="shared" si="9"/>
        <v>0</v>
      </c>
      <c r="AH50" s="51">
        <f t="shared" si="9"/>
        <v>39368.199999999997</v>
      </c>
      <c r="AI50" s="51">
        <f t="shared" si="9"/>
        <v>0</v>
      </c>
      <c r="AJ50" s="51">
        <f t="shared" si="9"/>
        <v>0</v>
      </c>
      <c r="AK50" s="51">
        <f t="shared" si="9"/>
        <v>23363.599999999999</v>
      </c>
      <c r="AL50" s="51">
        <f t="shared" si="9"/>
        <v>0</v>
      </c>
      <c r="AM50" s="51">
        <f t="shared" si="9"/>
        <v>0</v>
      </c>
      <c r="AN50" s="51">
        <f t="shared" si="9"/>
        <v>1064</v>
      </c>
      <c r="AO50" s="51">
        <f t="shared" si="9"/>
        <v>0</v>
      </c>
      <c r="AP50" s="51">
        <f t="shared" si="9"/>
        <v>0</v>
      </c>
      <c r="AQ50" s="51">
        <f t="shared" si="9"/>
        <v>2132.4</v>
      </c>
      <c r="AR50" s="51">
        <f t="shared" si="9"/>
        <v>0</v>
      </c>
      <c r="AS50" s="51">
        <f t="shared" si="9"/>
        <v>0</v>
      </c>
      <c r="AT50" s="383"/>
      <c r="AU50" s="383"/>
    </row>
    <row r="51" spans="1:50" s="10" customFormat="1" ht="80.25" customHeight="1">
      <c r="A51" s="376"/>
      <c r="B51" s="377"/>
      <c r="C51" s="377"/>
      <c r="D51" s="378"/>
      <c r="E51" s="81" t="s">
        <v>30</v>
      </c>
      <c r="F51" s="49">
        <f>F14+F19+F26+F31+F36+F42+F44</f>
        <v>91862.3</v>
      </c>
      <c r="G51" s="49">
        <f t="shared" ref="G51:AS51" si="10">G14+G19+G26+G31+G36+G42+G44</f>
        <v>0</v>
      </c>
      <c r="H51" s="49">
        <f t="shared" si="10"/>
        <v>0</v>
      </c>
      <c r="I51" s="97">
        <f t="shared" si="10"/>
        <v>91862.3</v>
      </c>
      <c r="J51" s="51">
        <f t="shared" si="10"/>
        <v>0</v>
      </c>
      <c r="K51" s="51">
        <f t="shared" si="10"/>
        <v>0</v>
      </c>
      <c r="L51" s="51">
        <f t="shared" si="10"/>
        <v>0</v>
      </c>
      <c r="M51" s="51">
        <f t="shared" si="10"/>
        <v>2000</v>
      </c>
      <c r="N51" s="51">
        <f t="shared" si="10"/>
        <v>0</v>
      </c>
      <c r="O51" s="51">
        <f t="shared" si="10"/>
        <v>0</v>
      </c>
      <c r="P51" s="51">
        <f t="shared" si="10"/>
        <v>5756.1</v>
      </c>
      <c r="Q51" s="51">
        <f t="shared" si="10"/>
        <v>0</v>
      </c>
      <c r="R51" s="51">
        <f t="shared" si="10"/>
        <v>0</v>
      </c>
      <c r="S51" s="51">
        <f t="shared" si="10"/>
        <v>300</v>
      </c>
      <c r="T51" s="51">
        <f t="shared" si="10"/>
        <v>0</v>
      </c>
      <c r="U51" s="51">
        <f t="shared" si="10"/>
        <v>0</v>
      </c>
      <c r="V51" s="51">
        <f t="shared" si="10"/>
        <v>300</v>
      </c>
      <c r="W51" s="51">
        <f t="shared" si="10"/>
        <v>0</v>
      </c>
      <c r="X51" s="51">
        <f t="shared" si="10"/>
        <v>0</v>
      </c>
      <c r="Y51" s="51">
        <f t="shared" si="10"/>
        <v>1140</v>
      </c>
      <c r="Z51" s="51">
        <f t="shared" si="10"/>
        <v>0</v>
      </c>
      <c r="AA51" s="51">
        <f t="shared" si="10"/>
        <v>0</v>
      </c>
      <c r="AB51" s="51">
        <f t="shared" si="10"/>
        <v>356</v>
      </c>
      <c r="AC51" s="51">
        <f t="shared" si="10"/>
        <v>0</v>
      </c>
      <c r="AD51" s="51">
        <f t="shared" si="10"/>
        <v>0</v>
      </c>
      <c r="AE51" s="51">
        <f t="shared" si="10"/>
        <v>356</v>
      </c>
      <c r="AF51" s="51">
        <f t="shared" si="10"/>
        <v>0</v>
      </c>
      <c r="AG51" s="51">
        <f t="shared" si="10"/>
        <v>0</v>
      </c>
      <c r="AH51" s="51">
        <f t="shared" si="10"/>
        <v>3212</v>
      </c>
      <c r="AI51" s="51">
        <f t="shared" si="10"/>
        <v>0</v>
      </c>
      <c r="AJ51" s="51">
        <f t="shared" si="10"/>
        <v>0</v>
      </c>
      <c r="AK51" s="51">
        <f t="shared" si="10"/>
        <v>356</v>
      </c>
      <c r="AL51" s="51">
        <f t="shared" si="10"/>
        <v>0</v>
      </c>
      <c r="AM51" s="51">
        <f t="shared" si="10"/>
        <v>0</v>
      </c>
      <c r="AN51" s="51">
        <f t="shared" si="10"/>
        <v>356</v>
      </c>
      <c r="AO51" s="51">
        <f t="shared" si="10"/>
        <v>0</v>
      </c>
      <c r="AP51" s="51">
        <f t="shared" si="10"/>
        <v>0</v>
      </c>
      <c r="AQ51" s="51">
        <f t="shared" si="10"/>
        <v>77730.2</v>
      </c>
      <c r="AR51" s="51">
        <f t="shared" si="10"/>
        <v>0</v>
      </c>
      <c r="AS51" s="51">
        <f t="shared" si="10"/>
        <v>0</v>
      </c>
      <c r="AT51" s="383"/>
      <c r="AU51" s="383"/>
    </row>
    <row r="52" spans="1:50" s="10" customFormat="1" ht="80.25" customHeight="1">
      <c r="A52" s="379"/>
      <c r="B52" s="380"/>
      <c r="C52" s="380"/>
      <c r="D52" s="381"/>
      <c r="E52" s="79" t="s">
        <v>50</v>
      </c>
      <c r="F52" s="49">
        <f>F15+F20+F27+F32+F37+F43</f>
        <v>0</v>
      </c>
      <c r="G52" s="49">
        <f t="shared" ref="G52:AQ52" si="11">G15+G20+G27+G32+G37+G43</f>
        <v>0</v>
      </c>
      <c r="H52" s="49">
        <f t="shared" si="11"/>
        <v>0</v>
      </c>
      <c r="I52" s="97">
        <f t="shared" si="11"/>
        <v>0</v>
      </c>
      <c r="J52" s="51">
        <f t="shared" si="11"/>
        <v>0</v>
      </c>
      <c r="K52" s="51">
        <f t="shared" si="11"/>
        <v>0</v>
      </c>
      <c r="L52" s="51">
        <f t="shared" si="11"/>
        <v>0</v>
      </c>
      <c r="M52" s="51">
        <f t="shared" si="11"/>
        <v>0</v>
      </c>
      <c r="N52" s="51">
        <f t="shared" si="11"/>
        <v>0</v>
      </c>
      <c r="O52" s="51">
        <f t="shared" si="11"/>
        <v>0</v>
      </c>
      <c r="P52" s="51">
        <f t="shared" si="11"/>
        <v>0</v>
      </c>
      <c r="Q52" s="51">
        <f t="shared" si="11"/>
        <v>0</v>
      </c>
      <c r="R52" s="51">
        <f t="shared" si="11"/>
        <v>0</v>
      </c>
      <c r="S52" s="51">
        <f t="shared" si="11"/>
        <v>0</v>
      </c>
      <c r="T52" s="51">
        <f t="shared" si="11"/>
        <v>0</v>
      </c>
      <c r="U52" s="51">
        <f t="shared" si="11"/>
        <v>0</v>
      </c>
      <c r="V52" s="51">
        <f t="shared" si="11"/>
        <v>0</v>
      </c>
      <c r="W52" s="51">
        <f t="shared" si="11"/>
        <v>0</v>
      </c>
      <c r="X52" s="51">
        <f t="shared" si="11"/>
        <v>0</v>
      </c>
      <c r="Y52" s="51">
        <f t="shared" si="11"/>
        <v>0</v>
      </c>
      <c r="Z52" s="51">
        <f t="shared" si="11"/>
        <v>0</v>
      </c>
      <c r="AA52" s="51">
        <f t="shared" si="11"/>
        <v>0</v>
      </c>
      <c r="AB52" s="51">
        <f t="shared" si="11"/>
        <v>0</v>
      </c>
      <c r="AC52" s="51">
        <f t="shared" si="11"/>
        <v>0</v>
      </c>
      <c r="AD52" s="51">
        <f t="shared" si="11"/>
        <v>0</v>
      </c>
      <c r="AE52" s="51">
        <f t="shared" si="11"/>
        <v>0</v>
      </c>
      <c r="AF52" s="51">
        <f t="shared" si="11"/>
        <v>0</v>
      </c>
      <c r="AG52" s="51">
        <f t="shared" si="11"/>
        <v>0</v>
      </c>
      <c r="AH52" s="51">
        <f t="shared" si="11"/>
        <v>0</v>
      </c>
      <c r="AI52" s="51">
        <f t="shared" si="11"/>
        <v>0</v>
      </c>
      <c r="AJ52" s="51">
        <f t="shared" si="11"/>
        <v>0</v>
      </c>
      <c r="AK52" s="51">
        <f t="shared" si="11"/>
        <v>0</v>
      </c>
      <c r="AL52" s="51">
        <f t="shared" si="11"/>
        <v>0</v>
      </c>
      <c r="AM52" s="51">
        <f t="shared" si="11"/>
        <v>0</v>
      </c>
      <c r="AN52" s="51">
        <f t="shared" si="11"/>
        <v>0</v>
      </c>
      <c r="AO52" s="51">
        <f t="shared" si="11"/>
        <v>0</v>
      </c>
      <c r="AP52" s="51">
        <f t="shared" si="11"/>
        <v>0</v>
      </c>
      <c r="AQ52" s="51">
        <f t="shared" si="11"/>
        <v>0</v>
      </c>
      <c r="AR52" s="25">
        <v>0</v>
      </c>
      <c r="AS52" s="25">
        <v>0</v>
      </c>
      <c r="AT52" s="52"/>
      <c r="AU52" s="52"/>
    </row>
    <row r="54" spans="1:50">
      <c r="A54" s="53"/>
      <c r="B54" s="54" t="s">
        <v>39</v>
      </c>
      <c r="D54" s="68"/>
      <c r="E54" s="55"/>
      <c r="H54" s="54" t="s">
        <v>40</v>
      </c>
    </row>
    <row r="55" spans="1:50">
      <c r="A55" s="53"/>
      <c r="B55" s="54" t="s">
        <v>41</v>
      </c>
      <c r="D55" s="69"/>
    </row>
    <row r="56" spans="1:50" ht="75">
      <c r="A56" s="53"/>
      <c r="B56" s="58" t="s">
        <v>68</v>
      </c>
      <c r="D56" s="384"/>
      <c r="E56" s="384"/>
      <c r="F56" s="384"/>
      <c r="H56" s="385" t="s">
        <v>42</v>
      </c>
      <c r="I56" s="385"/>
      <c r="J56" s="59"/>
      <c r="K56" s="59"/>
    </row>
    <row r="57" spans="1:50">
      <c r="A57" s="53"/>
      <c r="B57" s="2" t="s">
        <v>69</v>
      </c>
      <c r="E57" s="1"/>
      <c r="F57" s="58"/>
      <c r="H57" s="60" t="s">
        <v>43</v>
      </c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N57" s="61"/>
      <c r="AO57" s="61"/>
      <c r="AP57" s="61"/>
      <c r="AQ57" s="5"/>
      <c r="AR57" s="5"/>
      <c r="AS57" s="5"/>
    </row>
    <row r="58" spans="1:50">
      <c r="A58" s="53"/>
      <c r="B58" s="58" t="s">
        <v>44</v>
      </c>
      <c r="D58" s="70"/>
      <c r="E58" s="58"/>
      <c r="F58" s="58"/>
      <c r="H58" s="1" t="s">
        <v>45</v>
      </c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N58" s="61"/>
      <c r="AO58" s="61"/>
      <c r="AP58" s="61"/>
      <c r="AQ58" s="5"/>
      <c r="AR58" s="5"/>
      <c r="AS58" s="5"/>
    </row>
    <row r="59" spans="1:50">
      <c r="B59" s="5" t="s">
        <v>46</v>
      </c>
      <c r="D59" s="71"/>
      <c r="E59" s="62"/>
      <c r="F59" s="62"/>
      <c r="K59" s="5"/>
      <c r="L59" s="5"/>
      <c r="M59" s="5"/>
      <c r="N59" s="5"/>
      <c r="O59" s="5"/>
      <c r="U59" s="5"/>
      <c r="V59" s="61"/>
      <c r="W59" s="61"/>
      <c r="X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O59" s="61"/>
      <c r="AP59" s="61"/>
      <c r="AQ59" s="5"/>
      <c r="AR59" s="5"/>
    </row>
    <row r="60" spans="1:50">
      <c r="K60" s="5"/>
      <c r="L60" s="5"/>
      <c r="M60" s="5"/>
      <c r="N60" s="5"/>
      <c r="O60" s="5"/>
      <c r="U60" s="5"/>
      <c r="V60" s="61"/>
      <c r="W60" s="61"/>
      <c r="X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O60" s="61"/>
      <c r="AP60" s="61"/>
      <c r="AQ60" s="5"/>
      <c r="AR60" s="5"/>
    </row>
    <row r="61" spans="1:50">
      <c r="K61" s="5"/>
      <c r="L61" s="5"/>
      <c r="M61" s="5"/>
      <c r="N61" s="5"/>
      <c r="O61" s="5"/>
      <c r="U61" s="5"/>
      <c r="V61" s="61"/>
      <c r="W61" s="61"/>
      <c r="X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O61" s="61"/>
      <c r="AP61" s="61"/>
      <c r="AQ61" s="5"/>
      <c r="AR61" s="5"/>
    </row>
    <row r="62" spans="1:50">
      <c r="J62" s="5"/>
      <c r="K62" s="5"/>
      <c r="L62" s="5"/>
      <c r="M62" s="5"/>
      <c r="N62" s="5"/>
      <c r="O62" s="5"/>
      <c r="U62" s="5"/>
      <c r="V62" s="61"/>
      <c r="W62" s="61"/>
      <c r="X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O62" s="61"/>
      <c r="AP62" s="61"/>
      <c r="AQ62" s="60"/>
      <c r="AR62" s="5"/>
    </row>
    <row r="63" spans="1:50">
      <c r="E63" s="5"/>
      <c r="F63" s="5"/>
      <c r="G63" s="5"/>
      <c r="H63" s="5"/>
      <c r="I63" s="98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50">
      <c r="E64" s="5"/>
      <c r="F64" s="5"/>
      <c r="G64" s="5"/>
      <c r="H64" s="5"/>
      <c r="I64" s="98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2:45">
      <c r="E65" s="5"/>
      <c r="F65" s="5"/>
      <c r="G65" s="5"/>
      <c r="H65" s="5"/>
      <c r="I65" s="98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2:45">
      <c r="B66" s="77"/>
      <c r="C66" s="62"/>
      <c r="AR66" s="5"/>
      <c r="AS66" s="5"/>
    </row>
    <row r="67" spans="2:45"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N67" s="63"/>
      <c r="AO67" s="63"/>
      <c r="AP67" s="63"/>
    </row>
    <row r="68" spans="2:45"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N68" s="63"/>
      <c r="AO68" s="63"/>
      <c r="AP68" s="63"/>
    </row>
    <row r="69" spans="2:45"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N69" s="63"/>
      <c r="AO69" s="63"/>
      <c r="AP69" s="63"/>
    </row>
  </sheetData>
  <mergeCells count="59">
    <mergeCell ref="Y6:AA6"/>
    <mergeCell ref="A2:AU2"/>
    <mergeCell ref="A3:AU3"/>
    <mergeCell ref="A4:AU4"/>
    <mergeCell ref="A5:AU5"/>
    <mergeCell ref="A6:A7"/>
    <mergeCell ref="B6:B7"/>
    <mergeCell ref="C6:C7"/>
    <mergeCell ref="D6:D7"/>
    <mergeCell ref="E6:E7"/>
    <mergeCell ref="F6:H6"/>
    <mergeCell ref="J6:L6"/>
    <mergeCell ref="M6:O6"/>
    <mergeCell ref="P6:R6"/>
    <mergeCell ref="S6:U6"/>
    <mergeCell ref="V6:X6"/>
    <mergeCell ref="AT6:AT7"/>
    <mergeCell ref="AU6:AU7"/>
    <mergeCell ref="AB6:AD6"/>
    <mergeCell ref="AE6:AG6"/>
    <mergeCell ref="AH6:AJ6"/>
    <mergeCell ref="AK6:AM6"/>
    <mergeCell ref="AN6:AP6"/>
    <mergeCell ref="AQ6:AS6"/>
    <mergeCell ref="AT42:AT43"/>
    <mergeCell ref="AU42:AU43"/>
    <mergeCell ref="A44:A47"/>
    <mergeCell ref="C44:C47"/>
    <mergeCell ref="D44:D47"/>
    <mergeCell ref="E44:E47"/>
    <mergeCell ref="A48:D52"/>
    <mergeCell ref="AT48:AT51"/>
    <mergeCell ref="AU48:AU51"/>
    <mergeCell ref="D56:F56"/>
    <mergeCell ref="H56:I56"/>
    <mergeCell ref="A11:A15"/>
    <mergeCell ref="B11:B15"/>
    <mergeCell ref="C11:C15"/>
    <mergeCell ref="D11:D15"/>
    <mergeCell ref="D16:D20"/>
    <mergeCell ref="A16:A20"/>
    <mergeCell ref="B16:B20"/>
    <mergeCell ref="C16:C20"/>
    <mergeCell ref="A23:A27"/>
    <mergeCell ref="B23:B27"/>
    <mergeCell ref="C23:C27"/>
    <mergeCell ref="D23:D27"/>
    <mergeCell ref="A28:A32"/>
    <mergeCell ref="B28:B32"/>
    <mergeCell ref="C28:C32"/>
    <mergeCell ref="D28:D32"/>
    <mergeCell ref="A33:A37"/>
    <mergeCell ref="B33:B37"/>
    <mergeCell ref="C33:C37"/>
    <mergeCell ref="D33:D37"/>
    <mergeCell ref="A39:A43"/>
    <mergeCell ref="B39:B43"/>
    <mergeCell ref="C39:C43"/>
    <mergeCell ref="D39:D43"/>
  </mergeCells>
  <conditionalFormatting sqref="I12:I15 I17:I22 I24:I27 I29:I32 I34:I38 I40:I47">
    <cfRule type="cellIs" dxfId="3" priority="1" stopIfTrue="1" operator="notEqual">
      <formula>#REF!</formula>
    </cfRule>
  </conditionalFormatting>
  <pageMargins left="0.70866141732283472" right="0.70866141732283472" top="0.31496062992125984" bottom="0.27559055118110237" header="0.31496062992125984" footer="0.31496062992125984"/>
  <pageSetup paperSize="9" scale="46" fitToWidth="4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5"/>
  <sheetViews>
    <sheetView zoomScale="46" zoomScaleNormal="46" workbookViewId="0">
      <pane xSplit="9" ySplit="9" topLeftCell="J10" activePane="bottomRight" state="frozen"/>
      <selection pane="topRight" activeCell="J1" sqref="J1"/>
      <selection pane="bottomLeft" activeCell="A10" sqref="A10"/>
      <selection pane="bottomRight" sqref="A1:XFD1048576"/>
    </sheetView>
  </sheetViews>
  <sheetFormatPr defaultRowHeight="18.75"/>
  <cols>
    <col min="1" max="1" width="7.85546875" style="1" customWidth="1"/>
    <col min="2" max="2" width="44.85546875" style="1" customWidth="1"/>
    <col min="3" max="3" width="20.85546875" style="1" customWidth="1"/>
    <col min="4" max="4" width="15.42578125" style="67" customWidth="1"/>
    <col min="5" max="5" width="24.7109375" style="2" customWidth="1"/>
    <col min="6" max="7" width="18.85546875" style="56" customWidth="1"/>
    <col min="8" max="8" width="18.85546875" style="1" customWidth="1"/>
    <col min="9" max="9" width="18.85546875" style="57" customWidth="1"/>
    <col min="10" max="19" width="22" style="1" customWidth="1"/>
    <col min="20" max="21" width="22" style="1" hidden="1" customWidth="1"/>
    <col min="22" max="22" width="22" style="1" customWidth="1"/>
    <col min="23" max="24" width="22" style="1" hidden="1" customWidth="1"/>
    <col min="25" max="25" width="22" style="1" customWidth="1"/>
    <col min="26" max="27" width="22" style="1" hidden="1" customWidth="1"/>
    <col min="28" max="28" width="17.85546875" style="1" customWidth="1"/>
    <col min="29" max="30" width="17.85546875" style="1" hidden="1" customWidth="1"/>
    <col min="31" max="31" width="17.85546875" style="1" customWidth="1"/>
    <col min="32" max="33" width="17.85546875" style="1" hidden="1" customWidth="1"/>
    <col min="34" max="34" width="17.85546875" style="1" customWidth="1"/>
    <col min="35" max="36" width="17.85546875" style="1" hidden="1" customWidth="1"/>
    <col min="37" max="37" width="17.85546875" style="1" customWidth="1"/>
    <col min="38" max="39" width="17.85546875" style="1" hidden="1" customWidth="1"/>
    <col min="40" max="40" width="20.7109375" style="1" customWidth="1"/>
    <col min="41" max="42" width="17.85546875" style="1" hidden="1" customWidth="1"/>
    <col min="43" max="43" width="17.85546875" style="1" customWidth="1"/>
    <col min="44" max="45" width="17.85546875" style="1" hidden="1" customWidth="1"/>
    <col min="46" max="46" width="39.7109375" style="5" customWidth="1"/>
    <col min="47" max="47" width="40.28515625" style="5" customWidth="1"/>
    <col min="48" max="49" width="16.28515625" style="5" customWidth="1"/>
    <col min="50" max="16384" width="9.140625" style="5"/>
  </cols>
  <sheetData>
    <row r="1" spans="1:48">
      <c r="A1" s="113"/>
      <c r="B1" s="113"/>
      <c r="C1" s="113"/>
      <c r="D1" s="114"/>
      <c r="E1" s="115"/>
      <c r="F1" s="115"/>
      <c r="G1" s="113"/>
      <c r="H1" s="116"/>
      <c r="I1" s="117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</row>
    <row r="2" spans="1:48">
      <c r="A2" s="413" t="s">
        <v>70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3"/>
      <c r="AS2" s="413"/>
      <c r="AT2" s="413"/>
      <c r="AU2" s="413"/>
    </row>
    <row r="3" spans="1:48">
      <c r="A3" s="413" t="s">
        <v>77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3"/>
      <c r="AR3" s="413"/>
      <c r="AS3" s="413"/>
      <c r="AT3" s="413"/>
      <c r="AU3" s="413"/>
    </row>
    <row r="4" spans="1:48">
      <c r="A4" s="414" t="s">
        <v>71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</row>
    <row r="5" spans="1:48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</row>
    <row r="6" spans="1:48">
      <c r="A6" s="399" t="s">
        <v>0</v>
      </c>
      <c r="B6" s="399" t="s">
        <v>1</v>
      </c>
      <c r="C6" s="399" t="s">
        <v>2</v>
      </c>
      <c r="D6" s="372" t="s">
        <v>3</v>
      </c>
      <c r="E6" s="399" t="s">
        <v>4</v>
      </c>
      <c r="F6" s="403" t="s">
        <v>5</v>
      </c>
      <c r="G6" s="403"/>
      <c r="H6" s="403"/>
      <c r="I6" s="6" t="s">
        <v>6</v>
      </c>
      <c r="J6" s="399" t="s">
        <v>7</v>
      </c>
      <c r="K6" s="399"/>
      <c r="L6" s="399"/>
      <c r="M6" s="399" t="s">
        <v>8</v>
      </c>
      <c r="N6" s="399"/>
      <c r="O6" s="399"/>
      <c r="P6" s="399" t="s">
        <v>9</v>
      </c>
      <c r="Q6" s="399"/>
      <c r="R6" s="399"/>
      <c r="S6" s="399" t="s">
        <v>10</v>
      </c>
      <c r="T6" s="399"/>
      <c r="U6" s="399"/>
      <c r="V6" s="399" t="s">
        <v>11</v>
      </c>
      <c r="W6" s="399"/>
      <c r="X6" s="399"/>
      <c r="Y6" s="399" t="s">
        <v>12</v>
      </c>
      <c r="Z6" s="399"/>
      <c r="AA6" s="399"/>
      <c r="AB6" s="399" t="s">
        <v>13</v>
      </c>
      <c r="AC6" s="399"/>
      <c r="AD6" s="399"/>
      <c r="AE6" s="399" t="s">
        <v>14</v>
      </c>
      <c r="AF6" s="399"/>
      <c r="AG6" s="399"/>
      <c r="AH6" s="399" t="s">
        <v>15</v>
      </c>
      <c r="AI6" s="399"/>
      <c r="AJ6" s="399"/>
      <c r="AK6" s="399" t="s">
        <v>16</v>
      </c>
      <c r="AL6" s="399"/>
      <c r="AM6" s="399"/>
      <c r="AN6" s="399" t="s">
        <v>17</v>
      </c>
      <c r="AO6" s="399"/>
      <c r="AP6" s="399"/>
      <c r="AQ6" s="399" t="s">
        <v>18</v>
      </c>
      <c r="AR6" s="399"/>
      <c r="AS6" s="399"/>
      <c r="AT6" s="398" t="s">
        <v>19</v>
      </c>
      <c r="AU6" s="398" t="s">
        <v>20</v>
      </c>
    </row>
    <row r="7" spans="1:48" s="10" customFormat="1" ht="93" customHeight="1">
      <c r="A7" s="399"/>
      <c r="B7" s="399"/>
      <c r="C7" s="399"/>
      <c r="D7" s="372"/>
      <c r="E7" s="399"/>
      <c r="F7" s="7" t="s">
        <v>21</v>
      </c>
      <c r="G7" s="7" t="s">
        <v>22</v>
      </c>
      <c r="H7" s="7" t="s">
        <v>23</v>
      </c>
      <c r="I7" s="8" t="s">
        <v>21</v>
      </c>
      <c r="J7" s="9" t="s">
        <v>21</v>
      </c>
      <c r="K7" s="9" t="s">
        <v>22</v>
      </c>
      <c r="L7" s="9" t="s">
        <v>23</v>
      </c>
      <c r="M7" s="9" t="s">
        <v>21</v>
      </c>
      <c r="N7" s="9" t="s">
        <v>22</v>
      </c>
      <c r="O7" s="9" t="s">
        <v>23</v>
      </c>
      <c r="P7" s="9" t="s">
        <v>21</v>
      </c>
      <c r="Q7" s="9" t="s">
        <v>22</v>
      </c>
      <c r="R7" s="9" t="s">
        <v>23</v>
      </c>
      <c r="S7" s="9" t="s">
        <v>21</v>
      </c>
      <c r="T7" s="9" t="s">
        <v>22</v>
      </c>
      <c r="U7" s="9" t="s">
        <v>23</v>
      </c>
      <c r="V7" s="9" t="s">
        <v>21</v>
      </c>
      <c r="W7" s="9" t="s">
        <v>22</v>
      </c>
      <c r="X7" s="9" t="s">
        <v>23</v>
      </c>
      <c r="Y7" s="9" t="s">
        <v>21</v>
      </c>
      <c r="Z7" s="9" t="s">
        <v>22</v>
      </c>
      <c r="AA7" s="9" t="s">
        <v>23</v>
      </c>
      <c r="AB7" s="9" t="s">
        <v>21</v>
      </c>
      <c r="AC7" s="9" t="s">
        <v>22</v>
      </c>
      <c r="AD7" s="9" t="s">
        <v>23</v>
      </c>
      <c r="AE7" s="9" t="s">
        <v>21</v>
      </c>
      <c r="AF7" s="9" t="s">
        <v>22</v>
      </c>
      <c r="AG7" s="9" t="s">
        <v>23</v>
      </c>
      <c r="AH7" s="9" t="s">
        <v>21</v>
      </c>
      <c r="AI7" s="9" t="s">
        <v>22</v>
      </c>
      <c r="AJ7" s="9" t="s">
        <v>23</v>
      </c>
      <c r="AK7" s="9" t="s">
        <v>21</v>
      </c>
      <c r="AL7" s="9" t="s">
        <v>22</v>
      </c>
      <c r="AM7" s="9" t="s">
        <v>23</v>
      </c>
      <c r="AN7" s="9" t="s">
        <v>21</v>
      </c>
      <c r="AO7" s="9" t="s">
        <v>22</v>
      </c>
      <c r="AP7" s="9" t="s">
        <v>23</v>
      </c>
      <c r="AQ7" s="9" t="s">
        <v>21</v>
      </c>
      <c r="AR7" s="9" t="s">
        <v>22</v>
      </c>
      <c r="AS7" s="9" t="s">
        <v>23</v>
      </c>
      <c r="AT7" s="398"/>
      <c r="AU7" s="398"/>
    </row>
    <row r="8" spans="1:48" s="16" customFormat="1">
      <c r="A8" s="104">
        <v>1</v>
      </c>
      <c r="B8" s="104">
        <v>2</v>
      </c>
      <c r="C8" s="104">
        <v>3</v>
      </c>
      <c r="D8" s="104">
        <v>4</v>
      </c>
      <c r="E8" s="104">
        <v>5</v>
      </c>
      <c r="F8" s="12">
        <v>6</v>
      </c>
      <c r="G8" s="12">
        <v>7</v>
      </c>
      <c r="H8" s="12">
        <v>8</v>
      </c>
      <c r="I8" s="92"/>
      <c r="J8" s="105" t="s">
        <v>24</v>
      </c>
      <c r="K8" s="105">
        <v>10</v>
      </c>
      <c r="L8" s="105">
        <v>11</v>
      </c>
      <c r="M8" s="105">
        <v>12</v>
      </c>
      <c r="N8" s="105">
        <v>13</v>
      </c>
      <c r="O8" s="105">
        <v>14</v>
      </c>
      <c r="P8" s="105">
        <v>15</v>
      </c>
      <c r="Q8" s="105">
        <v>16</v>
      </c>
      <c r="R8" s="105">
        <v>17</v>
      </c>
      <c r="S8" s="105">
        <v>18</v>
      </c>
      <c r="T8" s="105">
        <v>19</v>
      </c>
      <c r="U8" s="105">
        <v>20</v>
      </c>
      <c r="V8" s="105">
        <v>21</v>
      </c>
      <c r="W8" s="105">
        <v>22</v>
      </c>
      <c r="X8" s="105">
        <v>23</v>
      </c>
      <c r="Y8" s="105">
        <v>24</v>
      </c>
      <c r="Z8" s="105">
        <v>25</v>
      </c>
      <c r="AA8" s="105">
        <v>26</v>
      </c>
      <c r="AB8" s="105">
        <v>27</v>
      </c>
      <c r="AC8" s="105">
        <v>28</v>
      </c>
      <c r="AD8" s="105">
        <v>29</v>
      </c>
      <c r="AE8" s="105">
        <v>30</v>
      </c>
      <c r="AF8" s="105">
        <v>31</v>
      </c>
      <c r="AG8" s="105">
        <v>32</v>
      </c>
      <c r="AH8" s="105">
        <v>33</v>
      </c>
      <c r="AI8" s="105">
        <v>34</v>
      </c>
      <c r="AJ8" s="105">
        <v>35</v>
      </c>
      <c r="AK8" s="105">
        <v>36</v>
      </c>
      <c r="AL8" s="105">
        <v>37</v>
      </c>
      <c r="AM8" s="105">
        <v>38</v>
      </c>
      <c r="AN8" s="105">
        <v>39</v>
      </c>
      <c r="AO8" s="105">
        <v>40</v>
      </c>
      <c r="AP8" s="105">
        <v>41</v>
      </c>
      <c r="AQ8" s="105" t="s">
        <v>25</v>
      </c>
      <c r="AR8" s="105">
        <v>43</v>
      </c>
      <c r="AS8" s="105">
        <v>44</v>
      </c>
      <c r="AT8" s="105" t="s">
        <v>26</v>
      </c>
      <c r="AU8" s="14" t="s">
        <v>27</v>
      </c>
      <c r="AV8" s="15"/>
    </row>
    <row r="9" spans="1:48" s="16" customFormat="1">
      <c r="A9" s="104" t="s">
        <v>52</v>
      </c>
      <c r="B9" s="410" t="s">
        <v>54</v>
      </c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1"/>
      <c r="AL9" s="411"/>
      <c r="AM9" s="411"/>
      <c r="AN9" s="411"/>
      <c r="AO9" s="411"/>
      <c r="AP9" s="411"/>
      <c r="AQ9" s="411"/>
      <c r="AR9" s="411"/>
      <c r="AS9" s="411"/>
      <c r="AT9" s="412"/>
      <c r="AU9" s="21"/>
    </row>
    <row r="10" spans="1:48" s="16" customFormat="1">
      <c r="A10" s="104" t="s">
        <v>53</v>
      </c>
      <c r="B10" s="410" t="s">
        <v>55</v>
      </c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2"/>
      <c r="AU10" s="21"/>
    </row>
    <row r="11" spans="1:48" s="16" customFormat="1">
      <c r="A11" s="357" t="s">
        <v>48</v>
      </c>
      <c r="B11" s="369" t="s">
        <v>47</v>
      </c>
      <c r="C11" s="363" t="s">
        <v>28</v>
      </c>
      <c r="D11" s="366" t="s">
        <v>48</v>
      </c>
      <c r="E11" s="64" t="s">
        <v>49</v>
      </c>
      <c r="F11" s="91">
        <f>F12+F13+F14+F15</f>
        <v>194976.1</v>
      </c>
      <c r="G11" s="91">
        <f t="shared" ref="G11:AQ11" si="0">G12+G13+G14+G15</f>
        <v>0</v>
      </c>
      <c r="H11" s="91">
        <f t="shared" si="0"/>
        <v>0</v>
      </c>
      <c r="I11" s="99">
        <f t="shared" si="0"/>
        <v>194976.1</v>
      </c>
      <c r="J11" s="91">
        <f t="shared" si="0"/>
        <v>0</v>
      </c>
      <c r="K11" s="91">
        <f t="shared" si="0"/>
        <v>0</v>
      </c>
      <c r="L11" s="119">
        <v>0</v>
      </c>
      <c r="M11" s="91">
        <f t="shared" ref="M11:N11" si="1">M12+M13+M14+M15</f>
        <v>0</v>
      </c>
      <c r="N11" s="91">
        <f t="shared" si="1"/>
        <v>0</v>
      </c>
      <c r="O11" s="119">
        <v>0</v>
      </c>
      <c r="P11" s="91">
        <f t="shared" ref="P11:Q11" si="2">P12+P13+P14+P15</f>
        <v>0</v>
      </c>
      <c r="Q11" s="91">
        <f t="shared" si="2"/>
        <v>0</v>
      </c>
      <c r="R11" s="119">
        <v>0</v>
      </c>
      <c r="S11" s="91">
        <f t="shared" si="0"/>
        <v>0</v>
      </c>
      <c r="T11" s="91">
        <f t="shared" si="0"/>
        <v>0</v>
      </c>
      <c r="U11" s="91">
        <f t="shared" si="0"/>
        <v>0</v>
      </c>
      <c r="V11" s="91">
        <f t="shared" si="0"/>
        <v>0</v>
      </c>
      <c r="W11" s="91">
        <f t="shared" si="0"/>
        <v>0</v>
      </c>
      <c r="X11" s="91">
        <f t="shared" si="0"/>
        <v>0</v>
      </c>
      <c r="Y11" s="91">
        <f t="shared" si="0"/>
        <v>0</v>
      </c>
      <c r="Z11" s="91">
        <f t="shared" si="0"/>
        <v>0</v>
      </c>
      <c r="AA11" s="91">
        <f t="shared" si="0"/>
        <v>0</v>
      </c>
      <c r="AB11" s="91">
        <f t="shared" si="0"/>
        <v>81726.600000000006</v>
      </c>
      <c r="AC11" s="91">
        <f t="shared" si="0"/>
        <v>0</v>
      </c>
      <c r="AD11" s="91">
        <f t="shared" si="0"/>
        <v>0</v>
      </c>
      <c r="AE11" s="91">
        <f t="shared" si="0"/>
        <v>0</v>
      </c>
      <c r="AF11" s="91">
        <f t="shared" si="0"/>
        <v>0</v>
      </c>
      <c r="AG11" s="91">
        <f t="shared" si="0"/>
        <v>0</v>
      </c>
      <c r="AH11" s="91">
        <f t="shared" si="0"/>
        <v>102429.4</v>
      </c>
      <c r="AI11" s="91">
        <f t="shared" si="0"/>
        <v>0</v>
      </c>
      <c r="AJ11" s="91">
        <f t="shared" si="0"/>
        <v>0</v>
      </c>
      <c r="AK11" s="91">
        <f t="shared" si="0"/>
        <v>10820.1</v>
      </c>
      <c r="AL11" s="91">
        <f t="shared" si="0"/>
        <v>0</v>
      </c>
      <c r="AM11" s="91">
        <f t="shared" si="0"/>
        <v>0</v>
      </c>
      <c r="AN11" s="91">
        <f t="shared" si="0"/>
        <v>0</v>
      </c>
      <c r="AO11" s="91">
        <f t="shared" si="0"/>
        <v>0</v>
      </c>
      <c r="AP11" s="91">
        <f t="shared" si="0"/>
        <v>0</v>
      </c>
      <c r="AQ11" s="91">
        <f t="shared" si="0"/>
        <v>0</v>
      </c>
      <c r="AR11" s="105"/>
      <c r="AS11" s="20"/>
      <c r="AT11" s="415" t="s">
        <v>79</v>
      </c>
      <c r="AU11" s="404"/>
    </row>
    <row r="12" spans="1:48" s="10" customFormat="1" ht="37.5">
      <c r="A12" s="358"/>
      <c r="B12" s="370"/>
      <c r="C12" s="364"/>
      <c r="D12" s="367"/>
      <c r="E12" s="44" t="s">
        <v>36</v>
      </c>
      <c r="F12" s="24">
        <v>0</v>
      </c>
      <c r="G12" s="24"/>
      <c r="H12" s="24"/>
      <c r="I12" s="94">
        <f>J12+M12+P12+S12+V12+Y12+AB12+AE12+AH12+AK12+AN12+AQ12</f>
        <v>0</v>
      </c>
      <c r="J12" s="26">
        <v>0</v>
      </c>
      <c r="K12" s="26">
        <v>0</v>
      </c>
      <c r="L12" s="27">
        <v>0</v>
      </c>
      <c r="M12" s="26">
        <v>0</v>
      </c>
      <c r="N12" s="26">
        <v>0</v>
      </c>
      <c r="O12" s="28">
        <v>0</v>
      </c>
      <c r="P12" s="29">
        <v>0</v>
      </c>
      <c r="Q12" s="29">
        <v>0</v>
      </c>
      <c r="R12" s="27">
        <v>0</v>
      </c>
      <c r="S12" s="29">
        <v>0</v>
      </c>
      <c r="T12" s="26"/>
      <c r="U12" s="27"/>
      <c r="V12" s="26">
        <v>0</v>
      </c>
      <c r="W12" s="26"/>
      <c r="X12" s="27"/>
      <c r="Y12" s="26">
        <v>0</v>
      </c>
      <c r="Z12" s="26"/>
      <c r="AA12" s="27"/>
      <c r="AB12" s="26">
        <v>0</v>
      </c>
      <c r="AC12" s="26"/>
      <c r="AD12" s="27"/>
      <c r="AE12" s="26">
        <v>0</v>
      </c>
      <c r="AF12" s="26">
        <v>0</v>
      </c>
      <c r="AG12" s="26">
        <v>0</v>
      </c>
      <c r="AH12" s="26">
        <v>0</v>
      </c>
      <c r="AI12" s="26"/>
      <c r="AJ12" s="26"/>
      <c r="AK12" s="26">
        <v>0</v>
      </c>
      <c r="AL12" s="26"/>
      <c r="AM12" s="26"/>
      <c r="AN12" s="31">
        <v>0</v>
      </c>
      <c r="AO12" s="26"/>
      <c r="AP12" s="26"/>
      <c r="AQ12" s="29">
        <v>0</v>
      </c>
      <c r="AR12" s="26">
        <v>0</v>
      </c>
      <c r="AS12" s="26">
        <v>0</v>
      </c>
      <c r="AT12" s="416"/>
      <c r="AU12" s="405"/>
    </row>
    <row r="13" spans="1:48" s="10" customFormat="1" ht="75">
      <c r="A13" s="358"/>
      <c r="B13" s="370"/>
      <c r="C13" s="364"/>
      <c r="D13" s="367"/>
      <c r="E13" s="23" t="s">
        <v>29</v>
      </c>
      <c r="F13" s="24">
        <v>182140</v>
      </c>
      <c r="G13" s="24"/>
      <c r="H13" s="24"/>
      <c r="I13" s="94">
        <f t="shared" ref="I13:I43" si="3">J13+M13+P13+S13+V13+Y13+AB13+AE13+AH13+AK13+AN13+AQ13</f>
        <v>182140</v>
      </c>
      <c r="J13" s="26">
        <v>0</v>
      </c>
      <c r="K13" s="26">
        <v>0</v>
      </c>
      <c r="L13" s="27">
        <v>0</v>
      </c>
      <c r="M13" s="26">
        <v>0</v>
      </c>
      <c r="N13" s="26">
        <v>0</v>
      </c>
      <c r="O13" s="28">
        <v>0</v>
      </c>
      <c r="P13" s="29">
        <v>0</v>
      </c>
      <c r="Q13" s="29">
        <v>0</v>
      </c>
      <c r="R13" s="27">
        <v>0</v>
      </c>
      <c r="S13" s="29">
        <v>0</v>
      </c>
      <c r="T13" s="26"/>
      <c r="U13" s="27"/>
      <c r="V13" s="26">
        <v>0</v>
      </c>
      <c r="W13" s="26"/>
      <c r="X13" s="27"/>
      <c r="Y13" s="26">
        <v>0</v>
      </c>
      <c r="Z13" s="26"/>
      <c r="AA13" s="27"/>
      <c r="AB13" s="26">
        <v>79710.600000000006</v>
      </c>
      <c r="AC13" s="26"/>
      <c r="AD13" s="27"/>
      <c r="AE13" s="26">
        <v>0</v>
      </c>
      <c r="AF13" s="26">
        <v>0</v>
      </c>
      <c r="AG13" s="26">
        <v>0</v>
      </c>
      <c r="AH13" s="26">
        <v>102429.4</v>
      </c>
      <c r="AI13" s="26"/>
      <c r="AJ13" s="26"/>
      <c r="AK13" s="26">
        <v>0</v>
      </c>
      <c r="AL13" s="26"/>
      <c r="AM13" s="26"/>
      <c r="AN13" s="26">
        <v>0</v>
      </c>
      <c r="AO13" s="26"/>
      <c r="AP13" s="26"/>
      <c r="AQ13" s="29">
        <v>0</v>
      </c>
      <c r="AR13" s="26"/>
      <c r="AS13" s="26"/>
      <c r="AT13" s="416"/>
      <c r="AU13" s="405"/>
    </row>
    <row r="14" spans="1:48" s="10" customFormat="1" ht="56.25">
      <c r="A14" s="358"/>
      <c r="B14" s="370"/>
      <c r="C14" s="364"/>
      <c r="D14" s="367"/>
      <c r="E14" s="23" t="s">
        <v>30</v>
      </c>
      <c r="F14" s="24">
        <v>12836.1</v>
      </c>
      <c r="G14" s="24"/>
      <c r="H14" s="24"/>
      <c r="I14" s="94">
        <f t="shared" si="3"/>
        <v>12836.1</v>
      </c>
      <c r="J14" s="26">
        <v>0</v>
      </c>
      <c r="K14" s="26">
        <v>0</v>
      </c>
      <c r="L14" s="27">
        <v>0</v>
      </c>
      <c r="M14" s="26">
        <v>0</v>
      </c>
      <c r="N14" s="26">
        <v>0</v>
      </c>
      <c r="O14" s="28">
        <v>0</v>
      </c>
      <c r="P14" s="29">
        <v>0</v>
      </c>
      <c r="Q14" s="29">
        <v>0</v>
      </c>
      <c r="R14" s="27">
        <v>0</v>
      </c>
      <c r="S14" s="29">
        <v>0</v>
      </c>
      <c r="T14" s="26"/>
      <c r="U14" s="27"/>
      <c r="V14" s="26">
        <v>0</v>
      </c>
      <c r="W14" s="26"/>
      <c r="X14" s="27"/>
      <c r="Y14" s="26">
        <v>0</v>
      </c>
      <c r="Z14" s="26"/>
      <c r="AA14" s="27"/>
      <c r="AB14" s="26">
        <v>2016</v>
      </c>
      <c r="AC14" s="26"/>
      <c r="AD14" s="27"/>
      <c r="AE14" s="26">
        <v>0</v>
      </c>
      <c r="AF14" s="26">
        <v>0</v>
      </c>
      <c r="AG14" s="26">
        <v>0</v>
      </c>
      <c r="AH14" s="26">
        <v>0</v>
      </c>
      <c r="AI14" s="26"/>
      <c r="AJ14" s="26"/>
      <c r="AK14" s="26">
        <v>10820.1</v>
      </c>
      <c r="AL14" s="26"/>
      <c r="AM14" s="26"/>
      <c r="AN14" s="118">
        <v>0</v>
      </c>
      <c r="AO14" s="26"/>
      <c r="AP14" s="26"/>
      <c r="AQ14" s="29">
        <v>0</v>
      </c>
      <c r="AR14" s="26"/>
      <c r="AS14" s="26"/>
      <c r="AT14" s="416"/>
      <c r="AU14" s="405"/>
    </row>
    <row r="15" spans="1:48" s="10" customFormat="1" ht="37.5">
      <c r="A15" s="359"/>
      <c r="B15" s="371"/>
      <c r="C15" s="365"/>
      <c r="D15" s="368"/>
      <c r="E15" s="62" t="s">
        <v>50</v>
      </c>
      <c r="F15" s="24">
        <v>0</v>
      </c>
      <c r="G15" s="24"/>
      <c r="H15" s="24"/>
      <c r="I15" s="94">
        <f t="shared" si="3"/>
        <v>0</v>
      </c>
      <c r="J15" s="29">
        <v>0</v>
      </c>
      <c r="K15" s="29">
        <v>0</v>
      </c>
      <c r="L15" s="27">
        <v>0</v>
      </c>
      <c r="M15" s="29">
        <v>0</v>
      </c>
      <c r="N15" s="29">
        <v>0</v>
      </c>
      <c r="O15" s="28">
        <v>0</v>
      </c>
      <c r="P15" s="29">
        <v>0</v>
      </c>
      <c r="Q15" s="29">
        <v>0</v>
      </c>
      <c r="R15" s="27">
        <v>0</v>
      </c>
      <c r="S15" s="29">
        <v>0</v>
      </c>
      <c r="T15" s="26"/>
      <c r="U15" s="27"/>
      <c r="V15" s="26">
        <v>0</v>
      </c>
      <c r="W15" s="26"/>
      <c r="X15" s="27"/>
      <c r="Y15" s="26">
        <v>0</v>
      </c>
      <c r="Z15" s="26"/>
      <c r="AA15" s="27"/>
      <c r="AB15" s="26">
        <v>0</v>
      </c>
      <c r="AC15" s="26"/>
      <c r="AD15" s="27"/>
      <c r="AE15" s="26">
        <v>0</v>
      </c>
      <c r="AF15" s="26">
        <v>0</v>
      </c>
      <c r="AG15" s="26">
        <v>0</v>
      </c>
      <c r="AH15" s="26">
        <v>0</v>
      </c>
      <c r="AI15" s="26"/>
      <c r="AJ15" s="26"/>
      <c r="AK15" s="26">
        <v>0</v>
      </c>
      <c r="AL15" s="26"/>
      <c r="AM15" s="26"/>
      <c r="AN15" s="31">
        <v>0</v>
      </c>
      <c r="AO15" s="26"/>
      <c r="AP15" s="26"/>
      <c r="AQ15" s="29">
        <v>0</v>
      </c>
      <c r="AR15" s="26">
        <v>0</v>
      </c>
      <c r="AS15" s="26">
        <v>0</v>
      </c>
      <c r="AT15" s="417"/>
      <c r="AU15" s="406"/>
    </row>
    <row r="16" spans="1:48" s="10" customFormat="1">
      <c r="A16" s="372" t="s">
        <v>51</v>
      </c>
      <c r="B16" s="369" t="s">
        <v>34</v>
      </c>
      <c r="C16" s="363" t="s">
        <v>31</v>
      </c>
      <c r="D16" s="366" t="s">
        <v>51</v>
      </c>
      <c r="E16" s="66" t="s">
        <v>49</v>
      </c>
      <c r="F16" s="91">
        <f>F17+F18+F19+F20</f>
        <v>4756.1000000000004</v>
      </c>
      <c r="G16" s="91">
        <f t="shared" ref="G16:AQ16" si="4">G17+G18+G19+G20</f>
        <v>504.4</v>
      </c>
      <c r="H16" s="91">
        <f t="shared" si="4"/>
        <v>10.605327894703642</v>
      </c>
      <c r="I16" s="99">
        <f t="shared" si="4"/>
        <v>4756.1000000000004</v>
      </c>
      <c r="J16" s="91">
        <f t="shared" si="4"/>
        <v>504.4</v>
      </c>
      <c r="K16" s="91">
        <f t="shared" si="4"/>
        <v>504.4</v>
      </c>
      <c r="L16" s="119">
        <f t="shared" ref="L16" si="5">K16/J16</f>
        <v>1</v>
      </c>
      <c r="M16" s="91">
        <f t="shared" si="4"/>
        <v>0</v>
      </c>
      <c r="N16" s="91">
        <f t="shared" si="4"/>
        <v>0</v>
      </c>
      <c r="O16" s="119">
        <v>0</v>
      </c>
      <c r="P16" s="91">
        <f t="shared" ref="P16:Q16" si="6">P17+P18+P19+P20</f>
        <v>0</v>
      </c>
      <c r="Q16" s="91">
        <f t="shared" si="6"/>
        <v>0</v>
      </c>
      <c r="R16" s="119">
        <v>0</v>
      </c>
      <c r="S16" s="91">
        <f t="shared" si="4"/>
        <v>1652.5</v>
      </c>
      <c r="T16" s="91">
        <f t="shared" si="4"/>
        <v>0</v>
      </c>
      <c r="U16" s="91">
        <f t="shared" si="4"/>
        <v>0</v>
      </c>
      <c r="V16" s="91">
        <f t="shared" si="4"/>
        <v>0</v>
      </c>
      <c r="W16" s="91">
        <f t="shared" si="4"/>
        <v>0</v>
      </c>
      <c r="X16" s="91">
        <f t="shared" si="4"/>
        <v>0</v>
      </c>
      <c r="Y16" s="91">
        <f t="shared" si="4"/>
        <v>2599.1999999999998</v>
      </c>
      <c r="Z16" s="91">
        <f t="shared" si="4"/>
        <v>0</v>
      </c>
      <c r="AA16" s="91">
        <f t="shared" si="4"/>
        <v>0</v>
      </c>
      <c r="AB16" s="91">
        <f t="shared" si="4"/>
        <v>0</v>
      </c>
      <c r="AC16" s="91">
        <f t="shared" si="4"/>
        <v>0</v>
      </c>
      <c r="AD16" s="91">
        <f t="shared" si="4"/>
        <v>0</v>
      </c>
      <c r="AE16" s="91">
        <f t="shared" si="4"/>
        <v>0</v>
      </c>
      <c r="AF16" s="91">
        <f t="shared" si="4"/>
        <v>0</v>
      </c>
      <c r="AG16" s="91">
        <f t="shared" si="4"/>
        <v>0</v>
      </c>
      <c r="AH16" s="91">
        <f t="shared" si="4"/>
        <v>0</v>
      </c>
      <c r="AI16" s="91">
        <f t="shared" si="4"/>
        <v>0</v>
      </c>
      <c r="AJ16" s="91">
        <f t="shared" si="4"/>
        <v>0</v>
      </c>
      <c r="AK16" s="91">
        <f t="shared" si="4"/>
        <v>0</v>
      </c>
      <c r="AL16" s="91">
        <f t="shared" si="4"/>
        <v>0</v>
      </c>
      <c r="AM16" s="91">
        <f t="shared" si="4"/>
        <v>0</v>
      </c>
      <c r="AN16" s="91">
        <f t="shared" si="4"/>
        <v>0</v>
      </c>
      <c r="AO16" s="91">
        <f t="shared" si="4"/>
        <v>0</v>
      </c>
      <c r="AP16" s="91">
        <f t="shared" si="4"/>
        <v>0</v>
      </c>
      <c r="AQ16" s="91">
        <f t="shared" si="4"/>
        <v>0</v>
      </c>
      <c r="AR16" s="26">
        <v>0</v>
      </c>
      <c r="AS16" s="26">
        <v>0</v>
      </c>
      <c r="AT16" s="360" t="s">
        <v>80</v>
      </c>
      <c r="AU16" s="407"/>
    </row>
    <row r="17" spans="1:47" s="10" customFormat="1" ht="37.5">
      <c r="A17" s="372"/>
      <c r="B17" s="370"/>
      <c r="C17" s="364"/>
      <c r="D17" s="367"/>
      <c r="E17" s="44" t="s">
        <v>36</v>
      </c>
      <c r="F17" s="34">
        <v>0</v>
      </c>
      <c r="G17" s="34"/>
      <c r="H17" s="34"/>
      <c r="I17" s="94">
        <f t="shared" si="3"/>
        <v>0</v>
      </c>
      <c r="J17" s="26">
        <v>0</v>
      </c>
      <c r="K17" s="26">
        <v>0</v>
      </c>
      <c r="L17" s="27">
        <v>0</v>
      </c>
      <c r="M17" s="26">
        <v>0</v>
      </c>
      <c r="N17" s="26">
        <v>0</v>
      </c>
      <c r="O17" s="28">
        <v>0</v>
      </c>
      <c r="P17" s="26">
        <v>0</v>
      </c>
      <c r="Q17" s="26">
        <v>0</v>
      </c>
      <c r="R17" s="27">
        <v>0</v>
      </c>
      <c r="S17" s="26">
        <v>0</v>
      </c>
      <c r="T17" s="26"/>
      <c r="U17" s="27"/>
      <c r="V17" s="26">
        <v>0</v>
      </c>
      <c r="W17" s="26"/>
      <c r="X17" s="27"/>
      <c r="Y17" s="26">
        <v>0</v>
      </c>
      <c r="Z17" s="26"/>
      <c r="AA17" s="27"/>
      <c r="AB17" s="26">
        <v>0</v>
      </c>
      <c r="AC17" s="26"/>
      <c r="AD17" s="27"/>
      <c r="AE17" s="26">
        <v>0</v>
      </c>
      <c r="AF17" s="26"/>
      <c r="AG17" s="27"/>
      <c r="AH17" s="26">
        <v>0</v>
      </c>
      <c r="AI17" s="26"/>
      <c r="AJ17" s="26"/>
      <c r="AK17" s="26">
        <v>0</v>
      </c>
      <c r="AL17" s="26"/>
      <c r="AM17" s="26"/>
      <c r="AN17" s="26">
        <v>0</v>
      </c>
      <c r="AO17" s="26"/>
      <c r="AP17" s="26"/>
      <c r="AQ17" s="26">
        <v>0</v>
      </c>
      <c r="AR17" s="26"/>
      <c r="AS17" s="26"/>
      <c r="AT17" s="361"/>
      <c r="AU17" s="408"/>
    </row>
    <row r="18" spans="1:47" s="10" customFormat="1" ht="75">
      <c r="A18" s="372"/>
      <c r="B18" s="370"/>
      <c r="C18" s="364"/>
      <c r="D18" s="367"/>
      <c r="E18" s="23" t="s">
        <v>29</v>
      </c>
      <c r="F18" s="34">
        <v>0</v>
      </c>
      <c r="G18" s="34"/>
      <c r="H18" s="34"/>
      <c r="I18" s="94">
        <f t="shared" si="3"/>
        <v>0</v>
      </c>
      <c r="J18" s="26">
        <v>0</v>
      </c>
      <c r="K18" s="26">
        <v>0</v>
      </c>
      <c r="L18" s="27">
        <v>0</v>
      </c>
      <c r="M18" s="26">
        <v>0</v>
      </c>
      <c r="N18" s="26">
        <v>0</v>
      </c>
      <c r="O18" s="28">
        <v>0</v>
      </c>
      <c r="P18" s="26">
        <v>0</v>
      </c>
      <c r="Q18" s="26">
        <v>0</v>
      </c>
      <c r="R18" s="27">
        <v>0</v>
      </c>
      <c r="S18" s="26">
        <v>0</v>
      </c>
      <c r="T18" s="26"/>
      <c r="U18" s="27"/>
      <c r="V18" s="26">
        <v>0</v>
      </c>
      <c r="W18" s="26"/>
      <c r="X18" s="27"/>
      <c r="Y18" s="26">
        <v>0</v>
      </c>
      <c r="Z18" s="26"/>
      <c r="AA18" s="27"/>
      <c r="AB18" s="26">
        <v>0</v>
      </c>
      <c r="AC18" s="26"/>
      <c r="AD18" s="27"/>
      <c r="AE18" s="26">
        <v>0</v>
      </c>
      <c r="AF18" s="26"/>
      <c r="AG18" s="27"/>
      <c r="AH18" s="26">
        <v>0</v>
      </c>
      <c r="AI18" s="26"/>
      <c r="AJ18" s="26"/>
      <c r="AK18" s="26">
        <v>0</v>
      </c>
      <c r="AL18" s="26"/>
      <c r="AM18" s="26"/>
      <c r="AN18" s="26">
        <v>0</v>
      </c>
      <c r="AO18" s="26"/>
      <c r="AP18" s="26"/>
      <c r="AQ18" s="26">
        <v>0</v>
      </c>
      <c r="AR18" s="26"/>
      <c r="AS18" s="26"/>
      <c r="AT18" s="361"/>
      <c r="AU18" s="408"/>
    </row>
    <row r="19" spans="1:47" s="10" customFormat="1" ht="56.25">
      <c r="A19" s="372"/>
      <c r="B19" s="370"/>
      <c r="C19" s="364"/>
      <c r="D19" s="367"/>
      <c r="E19" s="23" t="s">
        <v>30</v>
      </c>
      <c r="F19" s="34">
        <v>4756.1000000000004</v>
      </c>
      <c r="G19" s="97">
        <f>K19+N19+Q19</f>
        <v>504.4</v>
      </c>
      <c r="H19" s="97">
        <f>G19/F19*100</f>
        <v>10.605327894703642</v>
      </c>
      <c r="I19" s="94">
        <f t="shared" si="3"/>
        <v>4756.1000000000004</v>
      </c>
      <c r="J19" s="26">
        <v>504.4</v>
      </c>
      <c r="K19" s="26">
        <v>504.4</v>
      </c>
      <c r="L19" s="27">
        <f>K19/J19</f>
        <v>1</v>
      </c>
      <c r="M19" s="26">
        <v>0</v>
      </c>
      <c r="N19" s="26">
        <v>0</v>
      </c>
      <c r="O19" s="28">
        <v>0</v>
      </c>
      <c r="P19" s="26">
        <v>0</v>
      </c>
      <c r="Q19" s="26">
        <v>0</v>
      </c>
      <c r="R19" s="27">
        <v>0</v>
      </c>
      <c r="S19" s="26">
        <v>1652.5</v>
      </c>
      <c r="T19" s="26"/>
      <c r="U19" s="27"/>
      <c r="V19" s="26">
        <v>0</v>
      </c>
      <c r="W19" s="26"/>
      <c r="X19" s="27"/>
      <c r="Y19" s="26">
        <v>2599.1999999999998</v>
      </c>
      <c r="Z19" s="26"/>
      <c r="AA19" s="27"/>
      <c r="AB19" s="26">
        <v>0</v>
      </c>
      <c r="AC19" s="26"/>
      <c r="AD19" s="27"/>
      <c r="AE19" s="26">
        <v>0</v>
      </c>
      <c r="AF19" s="26"/>
      <c r="AG19" s="27"/>
      <c r="AH19" s="26">
        <v>0</v>
      </c>
      <c r="AI19" s="26"/>
      <c r="AJ19" s="26"/>
      <c r="AK19" s="26">
        <v>0</v>
      </c>
      <c r="AL19" s="26"/>
      <c r="AM19" s="26"/>
      <c r="AN19" s="26">
        <v>0</v>
      </c>
      <c r="AO19" s="26"/>
      <c r="AP19" s="26"/>
      <c r="AQ19" s="26">
        <v>0</v>
      </c>
      <c r="AR19" s="26"/>
      <c r="AS19" s="26"/>
      <c r="AT19" s="361"/>
      <c r="AU19" s="408"/>
    </row>
    <row r="20" spans="1:47" s="10" customFormat="1" ht="37.5">
      <c r="A20" s="372"/>
      <c r="B20" s="371"/>
      <c r="C20" s="365"/>
      <c r="D20" s="368"/>
      <c r="E20" s="62" t="s">
        <v>50</v>
      </c>
      <c r="F20" s="34">
        <v>0</v>
      </c>
      <c r="G20" s="34"/>
      <c r="H20" s="34"/>
      <c r="I20" s="94">
        <f t="shared" si="3"/>
        <v>0</v>
      </c>
      <c r="J20" s="26">
        <v>0</v>
      </c>
      <c r="K20" s="26">
        <v>0</v>
      </c>
      <c r="L20" s="27">
        <v>0</v>
      </c>
      <c r="M20" s="26">
        <v>0</v>
      </c>
      <c r="N20" s="26">
        <v>0</v>
      </c>
      <c r="O20" s="28">
        <v>0</v>
      </c>
      <c r="P20" s="26">
        <v>0</v>
      </c>
      <c r="Q20" s="26">
        <v>0</v>
      </c>
      <c r="R20" s="27">
        <v>0</v>
      </c>
      <c r="S20" s="26">
        <v>0</v>
      </c>
      <c r="T20" s="26"/>
      <c r="U20" s="27"/>
      <c r="V20" s="26">
        <v>0</v>
      </c>
      <c r="W20" s="26"/>
      <c r="X20" s="27"/>
      <c r="Y20" s="26">
        <v>0</v>
      </c>
      <c r="Z20" s="26"/>
      <c r="AA20" s="27"/>
      <c r="AB20" s="26">
        <v>0</v>
      </c>
      <c r="AC20" s="26"/>
      <c r="AD20" s="27"/>
      <c r="AE20" s="26">
        <v>0</v>
      </c>
      <c r="AF20" s="26"/>
      <c r="AG20" s="27"/>
      <c r="AH20" s="26">
        <v>0</v>
      </c>
      <c r="AI20" s="26"/>
      <c r="AJ20" s="26"/>
      <c r="AK20" s="26">
        <v>0</v>
      </c>
      <c r="AL20" s="26"/>
      <c r="AM20" s="26"/>
      <c r="AN20" s="26">
        <v>0</v>
      </c>
      <c r="AO20" s="26"/>
      <c r="AP20" s="26"/>
      <c r="AQ20" s="26">
        <v>0</v>
      </c>
      <c r="AR20" s="26"/>
      <c r="AS20" s="26"/>
      <c r="AT20" s="362"/>
      <c r="AU20" s="409"/>
    </row>
    <row r="21" spans="1:47" s="10" customFormat="1">
      <c r="A21" s="112" t="s">
        <v>56</v>
      </c>
      <c r="B21" s="410" t="s">
        <v>33</v>
      </c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  <c r="AS21" s="411"/>
      <c r="AT21" s="412"/>
      <c r="AU21" s="37"/>
    </row>
    <row r="22" spans="1:47" s="10" customFormat="1" ht="163.5" customHeight="1">
      <c r="A22" s="104" t="s">
        <v>57</v>
      </c>
      <c r="B22" s="32" t="s">
        <v>58</v>
      </c>
      <c r="C22" s="33" t="s">
        <v>31</v>
      </c>
      <c r="D22" s="105" t="s">
        <v>51</v>
      </c>
      <c r="E22" s="23" t="s">
        <v>32</v>
      </c>
      <c r="F22" s="34">
        <v>0</v>
      </c>
      <c r="G22" s="34">
        <v>0</v>
      </c>
      <c r="H22" s="34">
        <v>0</v>
      </c>
      <c r="I22" s="94">
        <v>0</v>
      </c>
      <c r="J22" s="26">
        <v>0</v>
      </c>
      <c r="K22" s="26">
        <v>0</v>
      </c>
      <c r="L22" s="27">
        <v>0</v>
      </c>
      <c r="M22" s="26">
        <v>0</v>
      </c>
      <c r="N22" s="26">
        <v>0</v>
      </c>
      <c r="O22" s="28">
        <v>0</v>
      </c>
      <c r="P22" s="26">
        <v>0</v>
      </c>
      <c r="Q22" s="26">
        <v>0</v>
      </c>
      <c r="R22" s="27">
        <v>0</v>
      </c>
      <c r="S22" s="26">
        <v>0</v>
      </c>
      <c r="T22" s="26"/>
      <c r="U22" s="27"/>
      <c r="V22" s="26">
        <v>0</v>
      </c>
      <c r="W22" s="26"/>
      <c r="X22" s="27"/>
      <c r="Y22" s="26">
        <v>0</v>
      </c>
      <c r="Z22" s="26"/>
      <c r="AA22" s="27"/>
      <c r="AB22" s="26">
        <v>0</v>
      </c>
      <c r="AC22" s="26"/>
      <c r="AD22" s="27"/>
      <c r="AE22" s="26">
        <v>0</v>
      </c>
      <c r="AF22" s="26"/>
      <c r="AG22" s="27"/>
      <c r="AH22" s="26">
        <v>0</v>
      </c>
      <c r="AI22" s="26"/>
      <c r="AJ22" s="26"/>
      <c r="AK22" s="26">
        <v>0</v>
      </c>
      <c r="AL22" s="26"/>
      <c r="AM22" s="26"/>
      <c r="AN22" s="26">
        <v>0</v>
      </c>
      <c r="AO22" s="26"/>
      <c r="AP22" s="26"/>
      <c r="AQ22" s="26">
        <v>0</v>
      </c>
      <c r="AR22" s="26">
        <v>0</v>
      </c>
      <c r="AS22" s="26">
        <v>0</v>
      </c>
      <c r="AT22" s="36" t="s">
        <v>81</v>
      </c>
      <c r="AU22" s="37"/>
    </row>
    <row r="23" spans="1:47" s="10" customFormat="1">
      <c r="A23" s="357" t="s">
        <v>61</v>
      </c>
      <c r="B23" s="360" t="s">
        <v>59</v>
      </c>
      <c r="C23" s="363" t="s">
        <v>31</v>
      </c>
      <c r="D23" s="366" t="s">
        <v>51</v>
      </c>
      <c r="E23" s="66" t="s">
        <v>49</v>
      </c>
      <c r="F23" s="91">
        <f>F24+F25+F26+F27</f>
        <v>22299.599999999999</v>
      </c>
      <c r="G23" s="91">
        <f t="shared" ref="G23:AQ23" si="7">G24+G25+G26+G27</f>
        <v>0</v>
      </c>
      <c r="H23" s="91">
        <f t="shared" si="7"/>
        <v>0</v>
      </c>
      <c r="I23" s="93">
        <f t="shared" si="7"/>
        <v>22299.599999999999</v>
      </c>
      <c r="J23" s="91">
        <f t="shared" si="7"/>
        <v>0</v>
      </c>
      <c r="K23" s="91">
        <f t="shared" si="7"/>
        <v>0</v>
      </c>
      <c r="L23" s="119">
        <v>0</v>
      </c>
      <c r="M23" s="91">
        <f t="shared" ref="M23:N23" si="8">M24+M25+M26+M27</f>
        <v>0</v>
      </c>
      <c r="N23" s="91">
        <f t="shared" si="8"/>
        <v>0</v>
      </c>
      <c r="O23" s="119">
        <v>0</v>
      </c>
      <c r="P23" s="91">
        <f t="shared" ref="P23:Q23" si="9">P24+P25+P26+P27</f>
        <v>0</v>
      </c>
      <c r="Q23" s="91">
        <f t="shared" si="9"/>
        <v>0</v>
      </c>
      <c r="R23" s="119">
        <v>0</v>
      </c>
      <c r="S23" s="91">
        <f t="shared" si="7"/>
        <v>0</v>
      </c>
      <c r="T23" s="91">
        <f t="shared" si="7"/>
        <v>0</v>
      </c>
      <c r="U23" s="91">
        <f t="shared" si="7"/>
        <v>0</v>
      </c>
      <c r="V23" s="91">
        <f t="shared" si="7"/>
        <v>0</v>
      </c>
      <c r="W23" s="91">
        <f t="shared" si="7"/>
        <v>0</v>
      </c>
      <c r="X23" s="91">
        <f t="shared" si="7"/>
        <v>0</v>
      </c>
      <c r="Y23" s="91">
        <f t="shared" si="7"/>
        <v>0</v>
      </c>
      <c r="Z23" s="91">
        <f t="shared" si="7"/>
        <v>0</v>
      </c>
      <c r="AA23" s="91">
        <f t="shared" si="7"/>
        <v>0</v>
      </c>
      <c r="AB23" s="91">
        <f t="shared" si="7"/>
        <v>0</v>
      </c>
      <c r="AC23" s="91">
        <f t="shared" si="7"/>
        <v>0</v>
      </c>
      <c r="AD23" s="91">
        <f t="shared" si="7"/>
        <v>0</v>
      </c>
      <c r="AE23" s="91">
        <f t="shared" si="7"/>
        <v>0</v>
      </c>
      <c r="AF23" s="91">
        <f t="shared" si="7"/>
        <v>0</v>
      </c>
      <c r="AG23" s="91">
        <f t="shared" si="7"/>
        <v>0</v>
      </c>
      <c r="AH23" s="91">
        <f t="shared" si="7"/>
        <v>0</v>
      </c>
      <c r="AI23" s="91">
        <f t="shared" si="7"/>
        <v>0</v>
      </c>
      <c r="AJ23" s="91">
        <f t="shared" si="7"/>
        <v>0</v>
      </c>
      <c r="AK23" s="91">
        <f t="shared" si="7"/>
        <v>22299.599999999999</v>
      </c>
      <c r="AL23" s="91">
        <f t="shared" si="7"/>
        <v>0</v>
      </c>
      <c r="AM23" s="91">
        <f t="shared" si="7"/>
        <v>0</v>
      </c>
      <c r="AN23" s="91">
        <f t="shared" si="7"/>
        <v>0</v>
      </c>
      <c r="AO23" s="91">
        <f t="shared" si="7"/>
        <v>0</v>
      </c>
      <c r="AP23" s="91">
        <f t="shared" si="7"/>
        <v>0</v>
      </c>
      <c r="AQ23" s="91">
        <f t="shared" si="7"/>
        <v>0</v>
      </c>
      <c r="AR23" s="26"/>
      <c r="AS23" s="26"/>
      <c r="AT23" s="360" t="s">
        <v>82</v>
      </c>
      <c r="AU23" s="407"/>
    </row>
    <row r="24" spans="1:47" s="10" customFormat="1" ht="52.5" customHeight="1">
      <c r="A24" s="358"/>
      <c r="B24" s="361"/>
      <c r="C24" s="364"/>
      <c r="D24" s="367"/>
      <c r="E24" s="44" t="s">
        <v>36</v>
      </c>
      <c r="F24" s="34">
        <v>0</v>
      </c>
      <c r="G24" s="34"/>
      <c r="H24" s="34"/>
      <c r="I24" s="94">
        <f t="shared" si="3"/>
        <v>0</v>
      </c>
      <c r="J24" s="26">
        <v>0</v>
      </c>
      <c r="K24" s="26">
        <v>0</v>
      </c>
      <c r="L24" s="27">
        <v>0</v>
      </c>
      <c r="M24" s="26">
        <v>0</v>
      </c>
      <c r="N24" s="26">
        <v>0</v>
      </c>
      <c r="O24" s="28">
        <v>0</v>
      </c>
      <c r="P24" s="26">
        <v>0</v>
      </c>
      <c r="Q24" s="26">
        <v>0</v>
      </c>
      <c r="R24" s="27">
        <v>0</v>
      </c>
      <c r="S24" s="26">
        <v>0</v>
      </c>
      <c r="T24" s="26"/>
      <c r="U24" s="27"/>
      <c r="V24" s="26">
        <v>0</v>
      </c>
      <c r="W24" s="26"/>
      <c r="X24" s="27"/>
      <c r="Y24" s="26">
        <v>0</v>
      </c>
      <c r="Z24" s="26"/>
      <c r="AA24" s="27"/>
      <c r="AB24" s="26">
        <v>0</v>
      </c>
      <c r="AC24" s="26"/>
      <c r="AD24" s="27"/>
      <c r="AE24" s="26">
        <v>0</v>
      </c>
      <c r="AF24" s="26"/>
      <c r="AG24" s="27"/>
      <c r="AH24" s="26">
        <v>0</v>
      </c>
      <c r="AI24" s="26"/>
      <c r="AJ24" s="26"/>
      <c r="AK24" s="26">
        <v>0</v>
      </c>
      <c r="AL24" s="26"/>
      <c r="AM24" s="26"/>
      <c r="AN24" s="26">
        <v>0</v>
      </c>
      <c r="AO24" s="26"/>
      <c r="AP24" s="26"/>
      <c r="AQ24" s="26">
        <v>0</v>
      </c>
      <c r="AR24" s="26"/>
      <c r="AS24" s="26"/>
      <c r="AT24" s="361"/>
      <c r="AU24" s="408"/>
    </row>
    <row r="25" spans="1:47" s="10" customFormat="1" ht="93" customHeight="1">
      <c r="A25" s="358"/>
      <c r="B25" s="361"/>
      <c r="C25" s="364"/>
      <c r="D25" s="367"/>
      <c r="E25" s="23" t="s">
        <v>29</v>
      </c>
      <c r="F25" s="34">
        <v>22299.599999999999</v>
      </c>
      <c r="G25" s="34"/>
      <c r="H25" s="34"/>
      <c r="I25" s="94">
        <f t="shared" si="3"/>
        <v>22299.599999999999</v>
      </c>
      <c r="J25" s="26">
        <v>0</v>
      </c>
      <c r="K25" s="26">
        <v>0</v>
      </c>
      <c r="L25" s="27">
        <v>0</v>
      </c>
      <c r="M25" s="26">
        <v>0</v>
      </c>
      <c r="N25" s="26">
        <v>0</v>
      </c>
      <c r="O25" s="28">
        <v>0</v>
      </c>
      <c r="P25" s="26">
        <v>0</v>
      </c>
      <c r="Q25" s="26">
        <v>0</v>
      </c>
      <c r="R25" s="27">
        <v>0</v>
      </c>
      <c r="S25" s="26">
        <v>0</v>
      </c>
      <c r="T25" s="26"/>
      <c r="U25" s="27"/>
      <c r="V25" s="26">
        <v>0</v>
      </c>
      <c r="W25" s="26"/>
      <c r="X25" s="27"/>
      <c r="Y25" s="26">
        <v>0</v>
      </c>
      <c r="Z25" s="26"/>
      <c r="AA25" s="27"/>
      <c r="AB25" s="26">
        <v>0</v>
      </c>
      <c r="AC25" s="26"/>
      <c r="AD25" s="27"/>
      <c r="AE25" s="26">
        <v>0</v>
      </c>
      <c r="AF25" s="26"/>
      <c r="AG25" s="27"/>
      <c r="AH25" s="26">
        <v>0</v>
      </c>
      <c r="AI25" s="26"/>
      <c r="AJ25" s="26"/>
      <c r="AK25" s="26">
        <v>22299.599999999999</v>
      </c>
      <c r="AL25" s="26"/>
      <c r="AM25" s="26"/>
      <c r="AN25" s="26">
        <v>0</v>
      </c>
      <c r="AO25" s="26"/>
      <c r="AP25" s="26"/>
      <c r="AQ25" s="26">
        <v>0</v>
      </c>
      <c r="AR25" s="26"/>
      <c r="AS25" s="26"/>
      <c r="AT25" s="361"/>
      <c r="AU25" s="408"/>
    </row>
    <row r="26" spans="1:47" s="10" customFormat="1" ht="72.75" customHeight="1">
      <c r="A26" s="358"/>
      <c r="B26" s="361"/>
      <c r="C26" s="364"/>
      <c r="D26" s="367"/>
      <c r="E26" s="23" t="s">
        <v>30</v>
      </c>
      <c r="F26" s="34">
        <v>0</v>
      </c>
      <c r="G26" s="34"/>
      <c r="H26" s="34"/>
      <c r="I26" s="94">
        <f t="shared" si="3"/>
        <v>0</v>
      </c>
      <c r="J26" s="26">
        <v>0</v>
      </c>
      <c r="K26" s="26">
        <v>0</v>
      </c>
      <c r="L26" s="27">
        <v>0</v>
      </c>
      <c r="M26" s="26">
        <v>0</v>
      </c>
      <c r="N26" s="26">
        <v>0</v>
      </c>
      <c r="O26" s="28">
        <v>0</v>
      </c>
      <c r="P26" s="26">
        <v>0</v>
      </c>
      <c r="Q26" s="26">
        <v>0</v>
      </c>
      <c r="R26" s="27">
        <v>0</v>
      </c>
      <c r="S26" s="26">
        <v>0</v>
      </c>
      <c r="T26" s="26"/>
      <c r="U26" s="27"/>
      <c r="V26" s="26">
        <v>0</v>
      </c>
      <c r="W26" s="26"/>
      <c r="X26" s="27"/>
      <c r="Y26" s="26">
        <v>0</v>
      </c>
      <c r="Z26" s="26"/>
      <c r="AA26" s="27"/>
      <c r="AB26" s="26">
        <v>0</v>
      </c>
      <c r="AC26" s="26"/>
      <c r="AD26" s="27"/>
      <c r="AE26" s="26">
        <v>0</v>
      </c>
      <c r="AF26" s="26"/>
      <c r="AG26" s="27"/>
      <c r="AH26" s="26">
        <v>0</v>
      </c>
      <c r="AI26" s="26"/>
      <c r="AJ26" s="26"/>
      <c r="AK26" s="26">
        <v>0</v>
      </c>
      <c r="AL26" s="26"/>
      <c r="AM26" s="26"/>
      <c r="AN26" s="26">
        <v>0</v>
      </c>
      <c r="AO26" s="26"/>
      <c r="AP26" s="26"/>
      <c r="AQ26" s="26">
        <v>0</v>
      </c>
      <c r="AR26" s="26"/>
      <c r="AS26" s="26"/>
      <c r="AT26" s="361"/>
      <c r="AU26" s="408"/>
    </row>
    <row r="27" spans="1:47" s="10" customFormat="1" ht="37.5">
      <c r="A27" s="359"/>
      <c r="B27" s="362"/>
      <c r="C27" s="365"/>
      <c r="D27" s="368"/>
      <c r="E27" s="62" t="s">
        <v>50</v>
      </c>
      <c r="F27" s="34">
        <v>0</v>
      </c>
      <c r="G27" s="34"/>
      <c r="H27" s="34"/>
      <c r="I27" s="94">
        <f t="shared" si="3"/>
        <v>0</v>
      </c>
      <c r="J27" s="26">
        <v>0</v>
      </c>
      <c r="K27" s="26">
        <v>0</v>
      </c>
      <c r="L27" s="27">
        <v>0</v>
      </c>
      <c r="M27" s="26">
        <v>0</v>
      </c>
      <c r="N27" s="26">
        <v>0</v>
      </c>
      <c r="O27" s="28">
        <v>0</v>
      </c>
      <c r="P27" s="26">
        <v>0</v>
      </c>
      <c r="Q27" s="26">
        <v>0</v>
      </c>
      <c r="R27" s="27">
        <v>0</v>
      </c>
      <c r="S27" s="26">
        <v>0</v>
      </c>
      <c r="T27" s="26"/>
      <c r="U27" s="27"/>
      <c r="V27" s="26">
        <v>0</v>
      </c>
      <c r="W27" s="26"/>
      <c r="X27" s="27"/>
      <c r="Y27" s="26">
        <v>0</v>
      </c>
      <c r="Z27" s="26"/>
      <c r="AA27" s="27"/>
      <c r="AB27" s="26">
        <v>0</v>
      </c>
      <c r="AC27" s="26"/>
      <c r="AD27" s="27"/>
      <c r="AE27" s="26">
        <v>0</v>
      </c>
      <c r="AF27" s="26"/>
      <c r="AG27" s="27"/>
      <c r="AH27" s="26">
        <v>0</v>
      </c>
      <c r="AI27" s="26"/>
      <c r="AJ27" s="26"/>
      <c r="AK27" s="26">
        <v>0</v>
      </c>
      <c r="AL27" s="26"/>
      <c r="AM27" s="26"/>
      <c r="AN27" s="26">
        <v>0</v>
      </c>
      <c r="AO27" s="26"/>
      <c r="AP27" s="26"/>
      <c r="AQ27" s="26">
        <v>0</v>
      </c>
      <c r="AR27" s="26">
        <v>0</v>
      </c>
      <c r="AS27" s="26">
        <v>0</v>
      </c>
      <c r="AT27" s="362"/>
      <c r="AU27" s="409"/>
    </row>
    <row r="28" spans="1:47" s="10" customFormat="1">
      <c r="A28" s="357" t="s">
        <v>60</v>
      </c>
      <c r="B28" s="360" t="s">
        <v>35</v>
      </c>
      <c r="C28" s="363" t="s">
        <v>31</v>
      </c>
      <c r="D28" s="366" t="s">
        <v>57</v>
      </c>
      <c r="E28" s="66" t="s">
        <v>49</v>
      </c>
      <c r="F28" s="91">
        <f>F29+F30+F31+F32</f>
        <v>7844.5999999999995</v>
      </c>
      <c r="G28" s="91">
        <f t="shared" ref="G28:AQ28" si="10">G29+G30+G31+G32</f>
        <v>0</v>
      </c>
      <c r="H28" s="91">
        <f t="shared" si="10"/>
        <v>0</v>
      </c>
      <c r="I28" s="93">
        <f t="shared" si="10"/>
        <v>7844.5999999999995</v>
      </c>
      <c r="J28" s="91">
        <f t="shared" si="10"/>
        <v>0</v>
      </c>
      <c r="K28" s="91">
        <f t="shared" si="10"/>
        <v>0</v>
      </c>
      <c r="L28" s="119">
        <v>0</v>
      </c>
      <c r="M28" s="91">
        <f t="shared" ref="M28:N28" si="11">M29+M30+M31+M32</f>
        <v>0</v>
      </c>
      <c r="N28" s="91">
        <f t="shared" si="11"/>
        <v>0</v>
      </c>
      <c r="O28" s="119">
        <v>0</v>
      </c>
      <c r="P28" s="91">
        <f t="shared" ref="P28:Q28" si="12">P29+P30+P31+P32</f>
        <v>0</v>
      </c>
      <c r="Q28" s="91">
        <f t="shared" si="12"/>
        <v>0</v>
      </c>
      <c r="R28" s="119">
        <v>0</v>
      </c>
      <c r="S28" s="91">
        <f t="shared" si="10"/>
        <v>0</v>
      </c>
      <c r="T28" s="91">
        <f t="shared" si="10"/>
        <v>0</v>
      </c>
      <c r="U28" s="91">
        <f t="shared" si="10"/>
        <v>0</v>
      </c>
      <c r="V28" s="91">
        <f t="shared" si="10"/>
        <v>168</v>
      </c>
      <c r="W28" s="91">
        <f t="shared" si="10"/>
        <v>0</v>
      </c>
      <c r="X28" s="91">
        <f t="shared" si="10"/>
        <v>0</v>
      </c>
      <c r="Y28" s="91">
        <f t="shared" si="10"/>
        <v>0</v>
      </c>
      <c r="Z28" s="91">
        <f t="shared" si="10"/>
        <v>0</v>
      </c>
      <c r="AA28" s="91">
        <f t="shared" si="10"/>
        <v>0</v>
      </c>
      <c r="AB28" s="91">
        <f t="shared" si="10"/>
        <v>3416.2</v>
      </c>
      <c r="AC28" s="91">
        <f t="shared" si="10"/>
        <v>0</v>
      </c>
      <c r="AD28" s="91">
        <f t="shared" si="10"/>
        <v>0</v>
      </c>
      <c r="AE28" s="91">
        <f t="shared" si="10"/>
        <v>0</v>
      </c>
      <c r="AF28" s="91">
        <f t="shared" si="10"/>
        <v>0</v>
      </c>
      <c r="AG28" s="91">
        <f t="shared" si="10"/>
        <v>0</v>
      </c>
      <c r="AH28" s="91">
        <f t="shared" si="10"/>
        <v>0</v>
      </c>
      <c r="AI28" s="91">
        <f t="shared" si="10"/>
        <v>0</v>
      </c>
      <c r="AJ28" s="91">
        <f t="shared" si="10"/>
        <v>0</v>
      </c>
      <c r="AK28" s="91">
        <f t="shared" si="10"/>
        <v>4260.3999999999996</v>
      </c>
      <c r="AL28" s="91">
        <f t="shared" si="10"/>
        <v>0</v>
      </c>
      <c r="AM28" s="91">
        <f t="shared" si="10"/>
        <v>0</v>
      </c>
      <c r="AN28" s="91">
        <f t="shared" si="10"/>
        <v>0</v>
      </c>
      <c r="AO28" s="91">
        <f t="shared" si="10"/>
        <v>0</v>
      </c>
      <c r="AP28" s="91">
        <f t="shared" si="10"/>
        <v>0</v>
      </c>
      <c r="AQ28" s="91">
        <f t="shared" si="10"/>
        <v>0</v>
      </c>
      <c r="AR28" s="26"/>
      <c r="AS28" s="26"/>
      <c r="AT28" s="360" t="s">
        <v>83</v>
      </c>
      <c r="AU28" s="407"/>
    </row>
    <row r="29" spans="1:47" s="10" customFormat="1" ht="37.5">
      <c r="A29" s="358"/>
      <c r="B29" s="361"/>
      <c r="C29" s="364"/>
      <c r="D29" s="367"/>
      <c r="E29" s="44" t="s">
        <v>36</v>
      </c>
      <c r="F29" s="34">
        <v>369</v>
      </c>
      <c r="G29" s="34"/>
      <c r="H29" s="34"/>
      <c r="I29" s="94">
        <f t="shared" si="3"/>
        <v>369</v>
      </c>
      <c r="J29" s="26">
        <v>0</v>
      </c>
      <c r="K29" s="26">
        <v>0</v>
      </c>
      <c r="L29" s="27">
        <v>0</v>
      </c>
      <c r="M29" s="26">
        <v>0</v>
      </c>
      <c r="N29" s="26">
        <v>0</v>
      </c>
      <c r="O29" s="28">
        <v>0</v>
      </c>
      <c r="P29" s="26">
        <v>0</v>
      </c>
      <c r="Q29" s="26">
        <v>0</v>
      </c>
      <c r="R29" s="27">
        <v>0</v>
      </c>
      <c r="S29" s="26">
        <v>0</v>
      </c>
      <c r="T29" s="26"/>
      <c r="U29" s="27"/>
      <c r="V29" s="26">
        <v>0</v>
      </c>
      <c r="W29" s="26"/>
      <c r="X29" s="27"/>
      <c r="Y29" s="26">
        <v>0</v>
      </c>
      <c r="Z29" s="26"/>
      <c r="AA29" s="27"/>
      <c r="AB29" s="29">
        <v>158.30000000000001</v>
      </c>
      <c r="AC29" s="26"/>
      <c r="AD29" s="27"/>
      <c r="AE29" s="26">
        <v>0</v>
      </c>
      <c r="AF29" s="26"/>
      <c r="AG29" s="27"/>
      <c r="AH29" s="26">
        <v>0</v>
      </c>
      <c r="AI29" s="26"/>
      <c r="AJ29" s="26"/>
      <c r="AK29" s="26">
        <v>210.7</v>
      </c>
      <c r="AL29" s="26"/>
      <c r="AM29" s="26"/>
      <c r="AN29" s="26">
        <v>0</v>
      </c>
      <c r="AO29" s="26"/>
      <c r="AP29" s="26"/>
      <c r="AQ29" s="26">
        <v>0</v>
      </c>
      <c r="AR29" s="26"/>
      <c r="AS29" s="26"/>
      <c r="AT29" s="361"/>
      <c r="AU29" s="408"/>
    </row>
    <row r="30" spans="1:47" s="10" customFormat="1" ht="75">
      <c r="A30" s="358"/>
      <c r="B30" s="361"/>
      <c r="C30" s="364"/>
      <c r="D30" s="367"/>
      <c r="E30" s="23" t="s">
        <v>29</v>
      </c>
      <c r="F30" s="34">
        <v>7083.4</v>
      </c>
      <c r="G30" s="34"/>
      <c r="H30" s="34"/>
      <c r="I30" s="94">
        <f t="shared" si="3"/>
        <v>7083.4</v>
      </c>
      <c r="J30" s="26">
        <v>0</v>
      </c>
      <c r="K30" s="26">
        <v>0</v>
      </c>
      <c r="L30" s="27">
        <v>0</v>
      </c>
      <c r="M30" s="26">
        <v>0</v>
      </c>
      <c r="N30" s="26">
        <v>0</v>
      </c>
      <c r="O30" s="28">
        <v>0</v>
      </c>
      <c r="P30" s="26">
        <v>0</v>
      </c>
      <c r="Q30" s="26">
        <v>0</v>
      </c>
      <c r="R30" s="27">
        <v>0</v>
      </c>
      <c r="S30" s="26">
        <v>0</v>
      </c>
      <c r="T30" s="26"/>
      <c r="U30" s="27"/>
      <c r="V30" s="26">
        <v>0</v>
      </c>
      <c r="W30" s="26"/>
      <c r="X30" s="27"/>
      <c r="Y30" s="26">
        <v>0</v>
      </c>
      <c r="Z30" s="26"/>
      <c r="AA30" s="27"/>
      <c r="AB30" s="29">
        <v>3033.7</v>
      </c>
      <c r="AC30" s="26"/>
      <c r="AD30" s="27"/>
      <c r="AE30" s="26">
        <v>0</v>
      </c>
      <c r="AF30" s="26"/>
      <c r="AG30" s="27"/>
      <c r="AH30" s="26">
        <v>0</v>
      </c>
      <c r="AI30" s="26"/>
      <c r="AJ30" s="26"/>
      <c r="AK30" s="26">
        <v>4049.7</v>
      </c>
      <c r="AL30" s="26"/>
      <c r="AM30" s="26"/>
      <c r="AN30" s="26">
        <v>0</v>
      </c>
      <c r="AO30" s="26"/>
      <c r="AP30" s="26"/>
      <c r="AQ30" s="26">
        <v>0</v>
      </c>
      <c r="AR30" s="26"/>
      <c r="AS30" s="26"/>
      <c r="AT30" s="361"/>
      <c r="AU30" s="408"/>
    </row>
    <row r="31" spans="1:47" s="10" customFormat="1" ht="56.25">
      <c r="A31" s="358"/>
      <c r="B31" s="361"/>
      <c r="C31" s="364"/>
      <c r="D31" s="367"/>
      <c r="E31" s="23" t="s">
        <v>30</v>
      </c>
      <c r="F31" s="34">
        <v>392.2</v>
      </c>
      <c r="G31" s="34"/>
      <c r="H31" s="34"/>
      <c r="I31" s="94">
        <f t="shared" si="3"/>
        <v>392.2</v>
      </c>
      <c r="J31" s="26"/>
      <c r="K31" s="26">
        <v>0</v>
      </c>
      <c r="L31" s="27">
        <v>0</v>
      </c>
      <c r="M31" s="26"/>
      <c r="N31" s="26">
        <v>0</v>
      </c>
      <c r="O31" s="28">
        <v>0</v>
      </c>
      <c r="P31" s="26"/>
      <c r="Q31" s="26">
        <v>0</v>
      </c>
      <c r="R31" s="27">
        <v>0</v>
      </c>
      <c r="S31" s="26">
        <v>0</v>
      </c>
      <c r="T31" s="26"/>
      <c r="U31" s="27"/>
      <c r="V31" s="26">
        <v>168</v>
      </c>
      <c r="W31" s="26"/>
      <c r="X31" s="27"/>
      <c r="Y31" s="26">
        <v>0</v>
      </c>
      <c r="Z31" s="26"/>
      <c r="AA31" s="27"/>
      <c r="AB31" s="29">
        <v>224.2</v>
      </c>
      <c r="AC31" s="26"/>
      <c r="AD31" s="27"/>
      <c r="AE31" s="29">
        <v>0</v>
      </c>
      <c r="AF31" s="26"/>
      <c r="AG31" s="27"/>
      <c r="AH31" s="29">
        <v>0</v>
      </c>
      <c r="AI31" s="26"/>
      <c r="AJ31" s="26"/>
      <c r="AK31" s="26">
        <v>0</v>
      </c>
      <c r="AL31" s="26"/>
      <c r="AM31" s="26"/>
      <c r="AN31" s="26">
        <v>0</v>
      </c>
      <c r="AO31" s="26"/>
      <c r="AP31" s="26"/>
      <c r="AQ31" s="26">
        <v>0</v>
      </c>
      <c r="AR31" s="26"/>
      <c r="AS31" s="26"/>
      <c r="AT31" s="361"/>
      <c r="AU31" s="408"/>
    </row>
    <row r="32" spans="1:47" s="10" customFormat="1" ht="37.5">
      <c r="A32" s="359"/>
      <c r="B32" s="362"/>
      <c r="C32" s="365"/>
      <c r="D32" s="368"/>
      <c r="E32" s="62" t="s">
        <v>50</v>
      </c>
      <c r="F32" s="34"/>
      <c r="G32" s="34"/>
      <c r="H32" s="34"/>
      <c r="I32" s="94">
        <f t="shared" si="3"/>
        <v>0</v>
      </c>
      <c r="J32" s="26">
        <v>0</v>
      </c>
      <c r="K32" s="26">
        <v>0</v>
      </c>
      <c r="L32" s="27">
        <v>0</v>
      </c>
      <c r="M32" s="26">
        <v>0</v>
      </c>
      <c r="N32" s="26">
        <v>0</v>
      </c>
      <c r="O32" s="28">
        <v>0</v>
      </c>
      <c r="P32" s="26">
        <v>0</v>
      </c>
      <c r="Q32" s="26">
        <v>0</v>
      </c>
      <c r="R32" s="27">
        <v>0</v>
      </c>
      <c r="S32" s="26">
        <v>0</v>
      </c>
      <c r="T32" s="26"/>
      <c r="U32" s="27"/>
      <c r="V32" s="26">
        <v>0</v>
      </c>
      <c r="W32" s="26"/>
      <c r="X32" s="27"/>
      <c r="Y32" s="26">
        <v>0</v>
      </c>
      <c r="Z32" s="26"/>
      <c r="AA32" s="27"/>
      <c r="AB32" s="26">
        <v>0</v>
      </c>
      <c r="AC32" s="26"/>
      <c r="AD32" s="27"/>
      <c r="AE32" s="26">
        <v>0</v>
      </c>
      <c r="AF32" s="26"/>
      <c r="AG32" s="27"/>
      <c r="AH32" s="26">
        <v>0</v>
      </c>
      <c r="AI32" s="26"/>
      <c r="AJ32" s="26"/>
      <c r="AK32" s="26">
        <v>0</v>
      </c>
      <c r="AL32" s="26"/>
      <c r="AM32" s="26"/>
      <c r="AN32" s="26">
        <v>0</v>
      </c>
      <c r="AO32" s="26"/>
      <c r="AP32" s="26"/>
      <c r="AQ32" s="26">
        <v>0</v>
      </c>
      <c r="AR32" s="26">
        <v>0</v>
      </c>
      <c r="AS32" s="26">
        <v>0</v>
      </c>
      <c r="AT32" s="362"/>
      <c r="AU32" s="409"/>
    </row>
    <row r="33" spans="1:50" s="10" customFormat="1">
      <c r="A33" s="357" t="s">
        <v>62</v>
      </c>
      <c r="B33" s="360" t="s">
        <v>63</v>
      </c>
      <c r="C33" s="363" t="s">
        <v>31</v>
      </c>
      <c r="D33" s="366" t="s">
        <v>57</v>
      </c>
      <c r="E33" s="66" t="s">
        <v>49</v>
      </c>
      <c r="F33" s="91">
        <v>0</v>
      </c>
      <c r="G33" s="91">
        <f t="shared" ref="G33:AQ33" si="13">G34+G35+G36+G37</f>
        <v>0</v>
      </c>
      <c r="H33" s="91">
        <f t="shared" si="13"/>
        <v>0</v>
      </c>
      <c r="I33" s="93">
        <f t="shared" si="13"/>
        <v>0</v>
      </c>
      <c r="J33" s="91">
        <f t="shared" si="13"/>
        <v>0</v>
      </c>
      <c r="K33" s="91">
        <f t="shared" si="13"/>
        <v>0</v>
      </c>
      <c r="L33" s="119">
        <v>0</v>
      </c>
      <c r="M33" s="91">
        <f t="shared" ref="M33:N33" si="14">M34+M35+M36+M37</f>
        <v>0</v>
      </c>
      <c r="N33" s="91">
        <f t="shared" si="14"/>
        <v>0</v>
      </c>
      <c r="O33" s="119">
        <v>0</v>
      </c>
      <c r="P33" s="91">
        <f t="shared" ref="P33:Q33" si="15">P34+P35+P36+P37</f>
        <v>0</v>
      </c>
      <c r="Q33" s="91">
        <f t="shared" si="15"/>
        <v>0</v>
      </c>
      <c r="R33" s="119">
        <v>0</v>
      </c>
      <c r="S33" s="91">
        <f t="shared" si="13"/>
        <v>0</v>
      </c>
      <c r="T33" s="91">
        <f t="shared" si="13"/>
        <v>0</v>
      </c>
      <c r="U33" s="91">
        <f t="shared" si="13"/>
        <v>0</v>
      </c>
      <c r="V33" s="91">
        <f t="shared" si="13"/>
        <v>0</v>
      </c>
      <c r="W33" s="91">
        <f t="shared" si="13"/>
        <v>0</v>
      </c>
      <c r="X33" s="91">
        <f t="shared" si="13"/>
        <v>0</v>
      </c>
      <c r="Y33" s="91">
        <f t="shared" si="13"/>
        <v>0</v>
      </c>
      <c r="Z33" s="91">
        <f t="shared" si="13"/>
        <v>0</v>
      </c>
      <c r="AA33" s="91">
        <f t="shared" si="13"/>
        <v>0</v>
      </c>
      <c r="AB33" s="91">
        <f t="shared" si="13"/>
        <v>0</v>
      </c>
      <c r="AC33" s="91">
        <f t="shared" si="13"/>
        <v>0</v>
      </c>
      <c r="AD33" s="91">
        <f t="shared" si="13"/>
        <v>0</v>
      </c>
      <c r="AE33" s="91">
        <f t="shared" si="13"/>
        <v>0</v>
      </c>
      <c r="AF33" s="91">
        <f t="shared" si="13"/>
        <v>0</v>
      </c>
      <c r="AG33" s="91">
        <f t="shared" si="13"/>
        <v>0</v>
      </c>
      <c r="AH33" s="91">
        <f t="shared" si="13"/>
        <v>0</v>
      </c>
      <c r="AI33" s="91">
        <f t="shared" si="13"/>
        <v>0</v>
      </c>
      <c r="AJ33" s="91">
        <f t="shared" si="13"/>
        <v>0</v>
      </c>
      <c r="AK33" s="91">
        <v>0</v>
      </c>
      <c r="AL33" s="91">
        <f t="shared" si="13"/>
        <v>0</v>
      </c>
      <c r="AM33" s="91">
        <f t="shared" si="13"/>
        <v>0</v>
      </c>
      <c r="AN33" s="91">
        <f t="shared" si="13"/>
        <v>0</v>
      </c>
      <c r="AO33" s="91">
        <f t="shared" si="13"/>
        <v>0</v>
      </c>
      <c r="AP33" s="91">
        <f t="shared" si="13"/>
        <v>0</v>
      </c>
      <c r="AQ33" s="91">
        <f t="shared" si="13"/>
        <v>0</v>
      </c>
      <c r="AR33" s="26"/>
      <c r="AS33" s="26"/>
      <c r="AT33" s="360" t="s">
        <v>84</v>
      </c>
      <c r="AU33" s="407"/>
    </row>
    <row r="34" spans="1:50" s="10" customFormat="1" ht="37.5">
      <c r="A34" s="358"/>
      <c r="B34" s="361"/>
      <c r="C34" s="364"/>
      <c r="D34" s="367"/>
      <c r="E34" s="44" t="s">
        <v>36</v>
      </c>
      <c r="F34" s="34">
        <v>0</v>
      </c>
      <c r="G34" s="34">
        <v>0</v>
      </c>
      <c r="H34" s="34">
        <v>0</v>
      </c>
      <c r="I34" s="94">
        <f t="shared" si="3"/>
        <v>0</v>
      </c>
      <c r="J34" s="26">
        <v>0</v>
      </c>
      <c r="K34" s="26">
        <v>0</v>
      </c>
      <c r="L34" s="27">
        <v>0</v>
      </c>
      <c r="M34" s="26">
        <v>0</v>
      </c>
      <c r="N34" s="26">
        <v>0</v>
      </c>
      <c r="O34" s="28">
        <v>0</v>
      </c>
      <c r="P34" s="26">
        <v>0</v>
      </c>
      <c r="Q34" s="26">
        <v>0</v>
      </c>
      <c r="R34" s="27">
        <v>0</v>
      </c>
      <c r="S34" s="26">
        <v>0</v>
      </c>
      <c r="T34" s="26"/>
      <c r="U34" s="27"/>
      <c r="V34" s="26">
        <v>0</v>
      </c>
      <c r="W34" s="26"/>
      <c r="X34" s="27"/>
      <c r="Y34" s="26">
        <v>0</v>
      </c>
      <c r="Z34" s="26"/>
      <c r="AA34" s="27"/>
      <c r="AB34" s="26">
        <v>0</v>
      </c>
      <c r="AC34" s="26"/>
      <c r="AD34" s="27"/>
      <c r="AE34" s="26">
        <v>0</v>
      </c>
      <c r="AF34" s="26"/>
      <c r="AG34" s="27"/>
      <c r="AH34" s="26">
        <v>0</v>
      </c>
      <c r="AI34" s="26"/>
      <c r="AJ34" s="26"/>
      <c r="AK34" s="26">
        <v>0</v>
      </c>
      <c r="AL34" s="26"/>
      <c r="AM34" s="26"/>
      <c r="AN34" s="26">
        <v>0</v>
      </c>
      <c r="AO34" s="26"/>
      <c r="AP34" s="26"/>
      <c r="AQ34" s="26">
        <v>0</v>
      </c>
      <c r="AR34" s="26"/>
      <c r="AS34" s="26"/>
      <c r="AT34" s="361"/>
      <c r="AU34" s="408"/>
    </row>
    <row r="35" spans="1:50" s="10" customFormat="1" ht="80.25" customHeight="1">
      <c r="A35" s="358"/>
      <c r="B35" s="361"/>
      <c r="C35" s="364"/>
      <c r="D35" s="367"/>
      <c r="E35" s="23" t="s">
        <v>29</v>
      </c>
      <c r="F35" s="34">
        <v>0</v>
      </c>
      <c r="G35" s="34">
        <v>0</v>
      </c>
      <c r="H35" s="34">
        <v>0</v>
      </c>
      <c r="I35" s="94">
        <f t="shared" si="3"/>
        <v>0</v>
      </c>
      <c r="J35" s="26">
        <v>0</v>
      </c>
      <c r="K35" s="26">
        <v>0</v>
      </c>
      <c r="L35" s="27">
        <v>0</v>
      </c>
      <c r="M35" s="26">
        <v>0</v>
      </c>
      <c r="N35" s="26">
        <v>0</v>
      </c>
      <c r="O35" s="28">
        <v>0</v>
      </c>
      <c r="P35" s="26">
        <v>0</v>
      </c>
      <c r="Q35" s="26">
        <v>0</v>
      </c>
      <c r="R35" s="27">
        <v>0</v>
      </c>
      <c r="S35" s="26">
        <v>0</v>
      </c>
      <c r="T35" s="26"/>
      <c r="U35" s="27"/>
      <c r="V35" s="26">
        <v>0</v>
      </c>
      <c r="W35" s="26"/>
      <c r="X35" s="27"/>
      <c r="Y35" s="26">
        <v>0</v>
      </c>
      <c r="Z35" s="26"/>
      <c r="AA35" s="27"/>
      <c r="AB35" s="26">
        <v>0</v>
      </c>
      <c r="AC35" s="26"/>
      <c r="AD35" s="27"/>
      <c r="AE35" s="26">
        <v>0</v>
      </c>
      <c r="AF35" s="26"/>
      <c r="AG35" s="27"/>
      <c r="AH35" s="26">
        <v>0</v>
      </c>
      <c r="AI35" s="26"/>
      <c r="AJ35" s="26"/>
      <c r="AK35" s="26">
        <v>0</v>
      </c>
      <c r="AL35" s="26"/>
      <c r="AM35" s="26"/>
      <c r="AN35" s="26">
        <v>0</v>
      </c>
      <c r="AO35" s="26"/>
      <c r="AP35" s="26"/>
      <c r="AQ35" s="26">
        <v>0</v>
      </c>
      <c r="AR35" s="26"/>
      <c r="AS35" s="26"/>
      <c r="AT35" s="361"/>
      <c r="AU35" s="408"/>
    </row>
    <row r="36" spans="1:50" s="10" customFormat="1" ht="56.25">
      <c r="A36" s="358"/>
      <c r="B36" s="361"/>
      <c r="C36" s="364"/>
      <c r="D36" s="367"/>
      <c r="E36" s="23" t="s">
        <v>30</v>
      </c>
      <c r="F36" s="34">
        <v>0</v>
      </c>
      <c r="G36" s="34">
        <v>0</v>
      </c>
      <c r="H36" s="34">
        <v>0</v>
      </c>
      <c r="I36" s="94">
        <f t="shared" si="3"/>
        <v>0</v>
      </c>
      <c r="J36" s="26">
        <v>0</v>
      </c>
      <c r="K36" s="26">
        <v>0</v>
      </c>
      <c r="L36" s="27">
        <v>0</v>
      </c>
      <c r="M36" s="26">
        <v>0</v>
      </c>
      <c r="N36" s="26">
        <v>0</v>
      </c>
      <c r="O36" s="28">
        <v>0</v>
      </c>
      <c r="P36" s="26">
        <v>0</v>
      </c>
      <c r="Q36" s="26">
        <v>0</v>
      </c>
      <c r="R36" s="27">
        <v>0</v>
      </c>
      <c r="S36" s="26">
        <v>0</v>
      </c>
      <c r="T36" s="26"/>
      <c r="U36" s="27"/>
      <c r="V36" s="26">
        <v>0</v>
      </c>
      <c r="W36" s="26"/>
      <c r="X36" s="27"/>
      <c r="Y36" s="26">
        <v>0</v>
      </c>
      <c r="Z36" s="26"/>
      <c r="AA36" s="27"/>
      <c r="AB36" s="26">
        <v>0</v>
      </c>
      <c r="AC36" s="26"/>
      <c r="AD36" s="27"/>
      <c r="AE36" s="26">
        <v>0</v>
      </c>
      <c r="AF36" s="26"/>
      <c r="AG36" s="27"/>
      <c r="AH36" s="26">
        <v>0</v>
      </c>
      <c r="AI36" s="26"/>
      <c r="AJ36" s="26"/>
      <c r="AK36" s="26">
        <v>0</v>
      </c>
      <c r="AL36" s="26"/>
      <c r="AM36" s="26"/>
      <c r="AN36" s="26">
        <v>0</v>
      </c>
      <c r="AO36" s="26"/>
      <c r="AP36" s="26"/>
      <c r="AQ36" s="26">
        <v>0</v>
      </c>
      <c r="AR36" s="26"/>
      <c r="AS36" s="26"/>
      <c r="AT36" s="361"/>
      <c r="AU36" s="408"/>
    </row>
    <row r="37" spans="1:50" s="10" customFormat="1" ht="37.5">
      <c r="A37" s="359"/>
      <c r="B37" s="362"/>
      <c r="C37" s="365"/>
      <c r="D37" s="368"/>
      <c r="E37" s="62" t="s">
        <v>50</v>
      </c>
      <c r="F37" s="34">
        <v>0</v>
      </c>
      <c r="G37" s="34">
        <v>0</v>
      </c>
      <c r="H37" s="34">
        <v>0</v>
      </c>
      <c r="I37" s="94">
        <f t="shared" si="3"/>
        <v>0</v>
      </c>
      <c r="J37" s="26">
        <v>0</v>
      </c>
      <c r="K37" s="26">
        <v>0</v>
      </c>
      <c r="L37" s="27">
        <v>0</v>
      </c>
      <c r="M37" s="26">
        <v>0</v>
      </c>
      <c r="N37" s="26">
        <v>0</v>
      </c>
      <c r="O37" s="28">
        <v>0</v>
      </c>
      <c r="P37" s="26">
        <v>0</v>
      </c>
      <c r="Q37" s="26">
        <v>0</v>
      </c>
      <c r="R37" s="27">
        <v>0</v>
      </c>
      <c r="S37" s="26">
        <v>0</v>
      </c>
      <c r="T37" s="26"/>
      <c r="U37" s="27"/>
      <c r="V37" s="26">
        <v>0</v>
      </c>
      <c r="W37" s="26"/>
      <c r="X37" s="27"/>
      <c r="Y37" s="26">
        <v>0</v>
      </c>
      <c r="Z37" s="26"/>
      <c r="AA37" s="27"/>
      <c r="AB37" s="26">
        <v>0</v>
      </c>
      <c r="AC37" s="26"/>
      <c r="AD37" s="27"/>
      <c r="AE37" s="26">
        <v>0</v>
      </c>
      <c r="AF37" s="26"/>
      <c r="AG37" s="27"/>
      <c r="AH37" s="26">
        <v>0</v>
      </c>
      <c r="AI37" s="26"/>
      <c r="AJ37" s="26"/>
      <c r="AK37" s="26">
        <v>0</v>
      </c>
      <c r="AL37" s="26"/>
      <c r="AM37" s="26"/>
      <c r="AN37" s="26">
        <v>0</v>
      </c>
      <c r="AO37" s="26"/>
      <c r="AP37" s="26"/>
      <c r="AQ37" s="26">
        <v>0</v>
      </c>
      <c r="AR37" s="26">
        <v>0</v>
      </c>
      <c r="AS37" s="26">
        <v>0</v>
      </c>
      <c r="AT37" s="362"/>
      <c r="AU37" s="409"/>
    </row>
    <row r="38" spans="1:50" s="10" customFormat="1" ht="83.25" customHeight="1">
      <c r="A38" s="108" t="s">
        <v>64</v>
      </c>
      <c r="B38" s="109" t="s">
        <v>65</v>
      </c>
      <c r="C38" s="110" t="s">
        <v>28</v>
      </c>
      <c r="D38" s="111" t="s">
        <v>57</v>
      </c>
      <c r="E38" s="23" t="s">
        <v>32</v>
      </c>
      <c r="F38" s="24">
        <v>0</v>
      </c>
      <c r="G38" s="24">
        <v>0</v>
      </c>
      <c r="H38" s="24">
        <v>0</v>
      </c>
      <c r="I38" s="94">
        <f t="shared" si="3"/>
        <v>0</v>
      </c>
      <c r="J38" s="29">
        <v>0</v>
      </c>
      <c r="K38" s="29">
        <v>0</v>
      </c>
      <c r="L38" s="27">
        <v>0</v>
      </c>
      <c r="M38" s="29">
        <v>0</v>
      </c>
      <c r="N38" s="29">
        <v>0</v>
      </c>
      <c r="O38" s="27">
        <v>0</v>
      </c>
      <c r="P38" s="26">
        <v>0</v>
      </c>
      <c r="Q38" s="26">
        <v>0</v>
      </c>
      <c r="R38" s="41">
        <v>0</v>
      </c>
      <c r="S38" s="26">
        <v>0</v>
      </c>
      <c r="T38" s="26"/>
      <c r="U38" s="42"/>
      <c r="V38" s="29">
        <v>0</v>
      </c>
      <c r="W38" s="26"/>
      <c r="X38" s="27"/>
      <c r="Y38" s="26">
        <v>0</v>
      </c>
      <c r="Z38" s="26"/>
      <c r="AA38" s="27"/>
      <c r="AB38" s="26">
        <v>0</v>
      </c>
      <c r="AC38" s="26"/>
      <c r="AD38" s="27"/>
      <c r="AE38" s="26">
        <v>0</v>
      </c>
      <c r="AF38" s="26"/>
      <c r="AG38" s="27"/>
      <c r="AH38" s="26">
        <v>0</v>
      </c>
      <c r="AI38" s="26"/>
      <c r="AJ38" s="26"/>
      <c r="AK38" s="26">
        <v>0</v>
      </c>
      <c r="AL38" s="26"/>
      <c r="AM38" s="26"/>
      <c r="AN38" s="26">
        <v>0</v>
      </c>
      <c r="AO38" s="26"/>
      <c r="AP38" s="26"/>
      <c r="AQ38" s="26">
        <v>0</v>
      </c>
      <c r="AR38" s="26">
        <v>0</v>
      </c>
      <c r="AS38" s="26">
        <v>0</v>
      </c>
      <c r="AT38" s="43" t="s">
        <v>85</v>
      </c>
      <c r="AU38" s="43"/>
    </row>
    <row r="39" spans="1:50" s="10" customFormat="1">
      <c r="A39" s="357" t="s">
        <v>66</v>
      </c>
      <c r="B39" s="369" t="s">
        <v>67</v>
      </c>
      <c r="C39" s="363" t="s">
        <v>37</v>
      </c>
      <c r="D39" s="366" t="s">
        <v>57</v>
      </c>
      <c r="E39" s="66" t="s">
        <v>49</v>
      </c>
      <c r="F39" s="91">
        <f>F40+F41+F42+F43</f>
        <v>80920</v>
      </c>
      <c r="G39" s="91">
        <f t="shared" ref="G39:AQ39" si="16">G40+G41+G42+G43</f>
        <v>0</v>
      </c>
      <c r="H39" s="91">
        <f t="shared" si="16"/>
        <v>0</v>
      </c>
      <c r="I39" s="93">
        <f t="shared" si="16"/>
        <v>80920</v>
      </c>
      <c r="J39" s="91">
        <f t="shared" si="16"/>
        <v>0</v>
      </c>
      <c r="K39" s="91">
        <f t="shared" si="16"/>
        <v>0</v>
      </c>
      <c r="L39" s="119">
        <v>0</v>
      </c>
      <c r="M39" s="91">
        <f t="shared" ref="M39:N39" si="17">M40+M41+M42+M43</f>
        <v>0</v>
      </c>
      <c r="N39" s="91">
        <f t="shared" si="17"/>
        <v>0</v>
      </c>
      <c r="O39" s="119">
        <v>0</v>
      </c>
      <c r="P39" s="91">
        <f t="shared" ref="P39:Q39" si="18">P40+P41+P42+P43</f>
        <v>0</v>
      </c>
      <c r="Q39" s="91">
        <f t="shared" si="18"/>
        <v>0</v>
      </c>
      <c r="R39" s="119">
        <v>0</v>
      </c>
      <c r="S39" s="91">
        <f t="shared" si="16"/>
        <v>0</v>
      </c>
      <c r="T39" s="91">
        <f t="shared" si="16"/>
        <v>0</v>
      </c>
      <c r="U39" s="91">
        <f t="shared" si="16"/>
        <v>0</v>
      </c>
      <c r="V39" s="91">
        <f t="shared" si="16"/>
        <v>0</v>
      </c>
      <c r="W39" s="91">
        <f t="shared" si="16"/>
        <v>0</v>
      </c>
      <c r="X39" s="91">
        <f t="shared" si="16"/>
        <v>0</v>
      </c>
      <c r="Y39" s="91">
        <f t="shared" si="16"/>
        <v>0</v>
      </c>
      <c r="Z39" s="91">
        <f t="shared" si="16"/>
        <v>0</v>
      </c>
      <c r="AA39" s="91">
        <f t="shared" si="16"/>
        <v>0</v>
      </c>
      <c r="AB39" s="91">
        <f t="shared" si="16"/>
        <v>12000</v>
      </c>
      <c r="AC39" s="91">
        <f t="shared" si="16"/>
        <v>0</v>
      </c>
      <c r="AD39" s="91">
        <f t="shared" si="16"/>
        <v>0</v>
      </c>
      <c r="AE39" s="91">
        <f t="shared" si="16"/>
        <v>14000</v>
      </c>
      <c r="AF39" s="91">
        <f t="shared" si="16"/>
        <v>0</v>
      </c>
      <c r="AG39" s="91">
        <f t="shared" si="16"/>
        <v>0</v>
      </c>
      <c r="AH39" s="91">
        <f t="shared" si="16"/>
        <v>14000</v>
      </c>
      <c r="AI39" s="91">
        <f t="shared" si="16"/>
        <v>0</v>
      </c>
      <c r="AJ39" s="91">
        <f t="shared" si="16"/>
        <v>0</v>
      </c>
      <c r="AK39" s="91">
        <f t="shared" si="16"/>
        <v>12000</v>
      </c>
      <c r="AL39" s="91">
        <f t="shared" si="16"/>
        <v>0</v>
      </c>
      <c r="AM39" s="91">
        <f t="shared" si="16"/>
        <v>0</v>
      </c>
      <c r="AN39" s="91">
        <f t="shared" si="16"/>
        <v>11000</v>
      </c>
      <c r="AO39" s="91">
        <f t="shared" si="16"/>
        <v>0</v>
      </c>
      <c r="AP39" s="91">
        <f t="shared" si="16"/>
        <v>0</v>
      </c>
      <c r="AQ39" s="91">
        <f t="shared" si="16"/>
        <v>17920</v>
      </c>
      <c r="AR39" s="26"/>
      <c r="AS39" s="26"/>
      <c r="AT39" s="421" t="s">
        <v>78</v>
      </c>
      <c r="AU39" s="418"/>
    </row>
    <row r="40" spans="1:50" s="10" customFormat="1" ht="93" customHeight="1">
      <c r="A40" s="358"/>
      <c r="B40" s="370"/>
      <c r="C40" s="364"/>
      <c r="D40" s="367"/>
      <c r="E40" s="44" t="s">
        <v>36</v>
      </c>
      <c r="F40" s="24">
        <v>0</v>
      </c>
      <c r="G40" s="24">
        <v>0</v>
      </c>
      <c r="H40" s="24">
        <v>0</v>
      </c>
      <c r="I40" s="94">
        <f t="shared" si="3"/>
        <v>0</v>
      </c>
      <c r="J40" s="29">
        <v>0</v>
      </c>
      <c r="K40" s="29">
        <v>0</v>
      </c>
      <c r="L40" s="27">
        <v>0</v>
      </c>
      <c r="M40" s="29">
        <v>0</v>
      </c>
      <c r="N40" s="29"/>
      <c r="O40" s="27">
        <v>0</v>
      </c>
      <c r="P40" s="26">
        <v>0</v>
      </c>
      <c r="Q40" s="26">
        <v>0</v>
      </c>
      <c r="R40" s="41">
        <v>0</v>
      </c>
      <c r="S40" s="26">
        <v>0</v>
      </c>
      <c r="T40" s="26"/>
      <c r="U40" s="42"/>
      <c r="V40" s="29">
        <v>0</v>
      </c>
      <c r="W40" s="26"/>
      <c r="X40" s="27"/>
      <c r="Y40" s="26">
        <v>0</v>
      </c>
      <c r="Z40" s="26"/>
      <c r="AA40" s="27"/>
      <c r="AB40" s="26">
        <v>0</v>
      </c>
      <c r="AC40" s="26"/>
      <c r="AD40" s="27"/>
      <c r="AE40" s="26">
        <v>0</v>
      </c>
      <c r="AF40" s="26"/>
      <c r="AG40" s="27"/>
      <c r="AH40" s="26">
        <v>0</v>
      </c>
      <c r="AI40" s="26"/>
      <c r="AJ40" s="26"/>
      <c r="AK40" s="26">
        <v>0</v>
      </c>
      <c r="AL40" s="26"/>
      <c r="AM40" s="26"/>
      <c r="AN40" s="26">
        <v>0</v>
      </c>
      <c r="AO40" s="26"/>
      <c r="AP40" s="26"/>
      <c r="AQ40" s="26">
        <v>0</v>
      </c>
      <c r="AR40" s="26"/>
      <c r="AS40" s="26"/>
      <c r="AT40" s="422"/>
      <c r="AU40" s="419"/>
    </row>
    <row r="41" spans="1:50" s="10" customFormat="1" ht="93" customHeight="1">
      <c r="A41" s="358"/>
      <c r="B41" s="370"/>
      <c r="C41" s="364"/>
      <c r="D41" s="367"/>
      <c r="E41" s="23" t="s">
        <v>29</v>
      </c>
      <c r="F41" s="24">
        <v>0</v>
      </c>
      <c r="G41" s="24">
        <v>0</v>
      </c>
      <c r="H41" s="24">
        <v>0</v>
      </c>
      <c r="I41" s="94">
        <f t="shared" si="3"/>
        <v>0</v>
      </c>
      <c r="J41" s="29">
        <v>0</v>
      </c>
      <c r="K41" s="29">
        <v>0</v>
      </c>
      <c r="L41" s="27">
        <v>0</v>
      </c>
      <c r="M41" s="29">
        <v>0</v>
      </c>
      <c r="N41" s="29">
        <v>0</v>
      </c>
      <c r="O41" s="27">
        <v>0</v>
      </c>
      <c r="P41" s="26">
        <v>0</v>
      </c>
      <c r="Q41" s="26">
        <v>0</v>
      </c>
      <c r="R41" s="41">
        <v>0</v>
      </c>
      <c r="S41" s="26">
        <v>0</v>
      </c>
      <c r="T41" s="26"/>
      <c r="U41" s="42"/>
      <c r="V41" s="29">
        <v>0</v>
      </c>
      <c r="W41" s="26"/>
      <c r="X41" s="27"/>
      <c r="Y41" s="26">
        <v>0</v>
      </c>
      <c r="Z41" s="26"/>
      <c r="AA41" s="27"/>
      <c r="AB41" s="26">
        <v>0</v>
      </c>
      <c r="AC41" s="26"/>
      <c r="AD41" s="27"/>
      <c r="AE41" s="26">
        <v>0</v>
      </c>
      <c r="AF41" s="26"/>
      <c r="AG41" s="27"/>
      <c r="AH41" s="26">
        <v>0</v>
      </c>
      <c r="AI41" s="26"/>
      <c r="AJ41" s="26"/>
      <c r="AK41" s="26">
        <v>0</v>
      </c>
      <c r="AL41" s="26"/>
      <c r="AM41" s="26"/>
      <c r="AN41" s="26">
        <v>0</v>
      </c>
      <c r="AO41" s="26"/>
      <c r="AP41" s="26"/>
      <c r="AQ41" s="26">
        <v>0</v>
      </c>
      <c r="AR41" s="26"/>
      <c r="AS41" s="26"/>
      <c r="AT41" s="422"/>
      <c r="AU41" s="419"/>
    </row>
    <row r="42" spans="1:50" s="122" customFormat="1" ht="93" customHeight="1">
      <c r="A42" s="358"/>
      <c r="B42" s="370"/>
      <c r="C42" s="364"/>
      <c r="D42" s="367"/>
      <c r="E42" s="120" t="s">
        <v>30</v>
      </c>
      <c r="F42" s="34">
        <v>80920</v>
      </c>
      <c r="G42" s="34">
        <v>0</v>
      </c>
      <c r="H42" s="34">
        <v>0</v>
      </c>
      <c r="I42" s="121">
        <f t="shared" si="3"/>
        <v>80920</v>
      </c>
      <c r="J42" s="26">
        <v>0</v>
      </c>
      <c r="K42" s="26">
        <v>0</v>
      </c>
      <c r="L42" s="27">
        <v>0</v>
      </c>
      <c r="M42" s="26">
        <v>0</v>
      </c>
      <c r="N42" s="26">
        <v>0</v>
      </c>
      <c r="O42" s="27">
        <v>0</v>
      </c>
      <c r="P42" s="26">
        <v>0</v>
      </c>
      <c r="Q42" s="26">
        <v>0</v>
      </c>
      <c r="R42" s="41">
        <v>0</v>
      </c>
      <c r="S42" s="26">
        <v>0</v>
      </c>
      <c r="T42" s="26"/>
      <c r="U42" s="26"/>
      <c r="V42" s="26">
        <v>0</v>
      </c>
      <c r="W42" s="26"/>
      <c r="X42" s="26"/>
      <c r="Y42" s="26">
        <v>0</v>
      </c>
      <c r="Z42" s="26"/>
      <c r="AA42" s="26"/>
      <c r="AB42" s="26">
        <v>12000</v>
      </c>
      <c r="AC42" s="26"/>
      <c r="AD42" s="26"/>
      <c r="AE42" s="26">
        <v>14000</v>
      </c>
      <c r="AF42" s="26"/>
      <c r="AG42" s="26"/>
      <c r="AH42" s="26">
        <v>14000</v>
      </c>
      <c r="AI42" s="26"/>
      <c r="AJ42" s="26"/>
      <c r="AK42" s="26">
        <v>12000</v>
      </c>
      <c r="AL42" s="26"/>
      <c r="AM42" s="26"/>
      <c r="AN42" s="26">
        <v>11000</v>
      </c>
      <c r="AO42" s="26"/>
      <c r="AP42" s="26"/>
      <c r="AQ42" s="26">
        <f>12000+5920</f>
        <v>17920</v>
      </c>
      <c r="AR42" s="123">
        <v>0</v>
      </c>
      <c r="AS42" s="123">
        <v>0</v>
      </c>
      <c r="AT42" s="422"/>
      <c r="AU42" s="419"/>
    </row>
    <row r="43" spans="1:50" s="47" customFormat="1" ht="93" customHeight="1">
      <c r="A43" s="358"/>
      <c r="B43" s="370"/>
      <c r="C43" s="364"/>
      <c r="D43" s="367"/>
      <c r="E43" s="62" t="s">
        <v>50</v>
      </c>
      <c r="F43" s="90">
        <v>0</v>
      </c>
      <c r="G43" s="90">
        <v>0</v>
      </c>
      <c r="H43" s="90">
        <v>0</v>
      </c>
      <c r="I43" s="94">
        <f t="shared" si="3"/>
        <v>0</v>
      </c>
      <c r="J43" s="29">
        <v>0</v>
      </c>
      <c r="K43" s="29">
        <v>0</v>
      </c>
      <c r="L43" s="27">
        <v>0</v>
      </c>
      <c r="M43" s="29">
        <v>0</v>
      </c>
      <c r="N43" s="29">
        <v>0</v>
      </c>
      <c r="O43" s="27">
        <v>0</v>
      </c>
      <c r="P43" s="26">
        <v>0</v>
      </c>
      <c r="Q43" s="26">
        <v>0</v>
      </c>
      <c r="R43" s="41">
        <v>0</v>
      </c>
      <c r="S43" s="26">
        <v>0</v>
      </c>
      <c r="T43" s="26"/>
      <c r="U43" s="42"/>
      <c r="V43" s="29">
        <v>0</v>
      </c>
      <c r="W43" s="26"/>
      <c r="X43" s="27"/>
      <c r="Y43" s="26">
        <v>0</v>
      </c>
      <c r="Z43" s="26"/>
      <c r="AA43" s="27"/>
      <c r="AB43" s="26">
        <v>0</v>
      </c>
      <c r="AC43" s="26"/>
      <c r="AD43" s="27"/>
      <c r="AE43" s="26">
        <v>0</v>
      </c>
      <c r="AF43" s="26"/>
      <c r="AG43" s="27"/>
      <c r="AH43" s="26">
        <v>0</v>
      </c>
      <c r="AI43" s="26"/>
      <c r="AJ43" s="26"/>
      <c r="AK43" s="26">
        <v>0</v>
      </c>
      <c r="AL43" s="26"/>
      <c r="AM43" s="26"/>
      <c r="AN43" s="26">
        <v>0</v>
      </c>
      <c r="AO43" s="26"/>
      <c r="AP43" s="26"/>
      <c r="AQ43" s="26">
        <v>0</v>
      </c>
      <c r="AR43" s="74">
        <v>0</v>
      </c>
      <c r="AS43" s="75">
        <v>0</v>
      </c>
      <c r="AT43" s="423"/>
      <c r="AU43" s="420"/>
    </row>
    <row r="44" spans="1:50" s="47" customFormat="1">
      <c r="A44" s="373" t="s">
        <v>38</v>
      </c>
      <c r="B44" s="374"/>
      <c r="C44" s="374"/>
      <c r="D44" s="375"/>
      <c r="E44" s="78" t="s">
        <v>49</v>
      </c>
      <c r="F44" s="48">
        <f>F45+F46+F47+F48</f>
        <v>310796.40000000002</v>
      </c>
      <c r="G44" s="48">
        <f t="shared" ref="G44:AS44" si="19">G45+G46+G47+G48</f>
        <v>504.4</v>
      </c>
      <c r="H44" s="48" t="s">
        <v>86</v>
      </c>
      <c r="I44" s="95">
        <f t="shared" si="19"/>
        <v>310796.40000000002</v>
      </c>
      <c r="J44" s="48">
        <f t="shared" si="19"/>
        <v>504.4</v>
      </c>
      <c r="K44" s="48">
        <f t="shared" si="19"/>
        <v>504.4</v>
      </c>
      <c r="L44" s="27">
        <f>K44/J44</f>
        <v>1</v>
      </c>
      <c r="M44" s="48">
        <f t="shared" si="19"/>
        <v>0</v>
      </c>
      <c r="N44" s="48">
        <f t="shared" si="19"/>
        <v>0</v>
      </c>
      <c r="O44" s="27">
        <v>0</v>
      </c>
      <c r="P44" s="48">
        <f t="shared" si="19"/>
        <v>0</v>
      </c>
      <c r="Q44" s="48">
        <f t="shared" si="19"/>
        <v>0</v>
      </c>
      <c r="R44" s="27">
        <v>0</v>
      </c>
      <c r="S44" s="48">
        <f t="shared" si="19"/>
        <v>1652.5</v>
      </c>
      <c r="T44" s="48" t="e">
        <f t="shared" si="19"/>
        <v>#REF!</v>
      </c>
      <c r="U44" s="48" t="e">
        <f t="shared" si="19"/>
        <v>#REF!</v>
      </c>
      <c r="V44" s="48">
        <f t="shared" si="19"/>
        <v>168</v>
      </c>
      <c r="W44" s="48" t="e">
        <f t="shared" si="19"/>
        <v>#REF!</v>
      </c>
      <c r="X44" s="48" t="e">
        <f t="shared" si="19"/>
        <v>#REF!</v>
      </c>
      <c r="Y44" s="48">
        <f t="shared" si="19"/>
        <v>2599.1999999999998</v>
      </c>
      <c r="Z44" s="48">
        <f t="shared" si="19"/>
        <v>0</v>
      </c>
      <c r="AA44" s="48">
        <f t="shared" si="19"/>
        <v>0</v>
      </c>
      <c r="AB44" s="48">
        <f t="shared" si="19"/>
        <v>97142.8</v>
      </c>
      <c r="AC44" s="48">
        <f t="shared" si="19"/>
        <v>0</v>
      </c>
      <c r="AD44" s="48">
        <f t="shared" si="19"/>
        <v>0</v>
      </c>
      <c r="AE44" s="48">
        <f t="shared" si="19"/>
        <v>14000</v>
      </c>
      <c r="AF44" s="48">
        <f t="shared" si="19"/>
        <v>0</v>
      </c>
      <c r="AG44" s="48">
        <f t="shared" si="19"/>
        <v>0</v>
      </c>
      <c r="AH44" s="48">
        <f t="shared" si="19"/>
        <v>116429.4</v>
      </c>
      <c r="AI44" s="48">
        <f t="shared" si="19"/>
        <v>0</v>
      </c>
      <c r="AJ44" s="48">
        <f t="shared" si="19"/>
        <v>0</v>
      </c>
      <c r="AK44" s="48">
        <f t="shared" si="19"/>
        <v>49380.1</v>
      </c>
      <c r="AL44" s="48">
        <f t="shared" si="19"/>
        <v>0</v>
      </c>
      <c r="AM44" s="48">
        <f t="shared" si="19"/>
        <v>0</v>
      </c>
      <c r="AN44" s="48">
        <f t="shared" si="19"/>
        <v>11000</v>
      </c>
      <c r="AO44" s="48">
        <f t="shared" si="19"/>
        <v>0</v>
      </c>
      <c r="AP44" s="48">
        <f t="shared" si="19"/>
        <v>0</v>
      </c>
      <c r="AQ44" s="48">
        <f t="shared" si="19"/>
        <v>17920</v>
      </c>
      <c r="AR44" s="48" t="e">
        <f t="shared" si="19"/>
        <v>#REF!</v>
      </c>
      <c r="AS44" s="48" t="e">
        <f t="shared" si="19"/>
        <v>#REF!</v>
      </c>
      <c r="AT44" s="382"/>
      <c r="AU44" s="382"/>
      <c r="AW44" s="76"/>
      <c r="AX44" s="76"/>
    </row>
    <row r="45" spans="1:50" s="47" customFormat="1" ht="37.5">
      <c r="A45" s="376"/>
      <c r="B45" s="377"/>
      <c r="C45" s="377"/>
      <c r="D45" s="378"/>
      <c r="E45" s="79" t="s">
        <v>36</v>
      </c>
      <c r="F45" s="80">
        <f>F12+F17+F24+F29+F34+F40</f>
        <v>369</v>
      </c>
      <c r="G45" s="80">
        <f>K45+N45+Q45</f>
        <v>0</v>
      </c>
      <c r="H45" s="80">
        <f t="shared" ref="H45:AQ46" si="20">H12+H17+H24+H29+H34+H40</f>
        <v>0</v>
      </c>
      <c r="I45" s="96">
        <f>I12+I17+I24+I29+I34+I40</f>
        <v>369</v>
      </c>
      <c r="J45" s="50">
        <f t="shared" si="20"/>
        <v>0</v>
      </c>
      <c r="K45" s="50">
        <f t="shared" si="20"/>
        <v>0</v>
      </c>
      <c r="L45" s="27">
        <v>0</v>
      </c>
      <c r="M45" s="50">
        <f t="shared" si="20"/>
        <v>0</v>
      </c>
      <c r="N45" s="50">
        <f t="shared" si="20"/>
        <v>0</v>
      </c>
      <c r="O45" s="27">
        <v>0</v>
      </c>
      <c r="P45" s="50">
        <f t="shared" si="20"/>
        <v>0</v>
      </c>
      <c r="Q45" s="50">
        <f t="shared" si="20"/>
        <v>0</v>
      </c>
      <c r="R45" s="27">
        <v>0</v>
      </c>
      <c r="S45" s="50">
        <f t="shared" si="20"/>
        <v>0</v>
      </c>
      <c r="T45" s="50">
        <f t="shared" si="20"/>
        <v>0</v>
      </c>
      <c r="U45" s="50">
        <f t="shared" si="20"/>
        <v>0</v>
      </c>
      <c r="V45" s="50">
        <f t="shared" si="20"/>
        <v>0</v>
      </c>
      <c r="W45" s="50">
        <f t="shared" si="20"/>
        <v>0</v>
      </c>
      <c r="X45" s="50">
        <f t="shared" si="20"/>
        <v>0</v>
      </c>
      <c r="Y45" s="50">
        <f t="shared" si="20"/>
        <v>0</v>
      </c>
      <c r="Z45" s="50">
        <f t="shared" si="20"/>
        <v>0</v>
      </c>
      <c r="AA45" s="50">
        <f t="shared" si="20"/>
        <v>0</v>
      </c>
      <c r="AB45" s="50">
        <f t="shared" si="20"/>
        <v>158.30000000000001</v>
      </c>
      <c r="AC45" s="50">
        <f t="shared" si="20"/>
        <v>0</v>
      </c>
      <c r="AD45" s="50">
        <f t="shared" si="20"/>
        <v>0</v>
      </c>
      <c r="AE45" s="50">
        <f t="shared" si="20"/>
        <v>0</v>
      </c>
      <c r="AF45" s="50">
        <f t="shared" si="20"/>
        <v>0</v>
      </c>
      <c r="AG45" s="50">
        <f t="shared" si="20"/>
        <v>0</v>
      </c>
      <c r="AH45" s="50">
        <f t="shared" si="20"/>
        <v>0</v>
      </c>
      <c r="AI45" s="50">
        <f t="shared" si="20"/>
        <v>0</v>
      </c>
      <c r="AJ45" s="50">
        <f t="shared" si="20"/>
        <v>0</v>
      </c>
      <c r="AK45" s="50">
        <f t="shared" si="20"/>
        <v>210.7</v>
      </c>
      <c r="AL45" s="50">
        <f t="shared" si="20"/>
        <v>0</v>
      </c>
      <c r="AM45" s="50">
        <f t="shared" si="20"/>
        <v>0</v>
      </c>
      <c r="AN45" s="50">
        <f t="shared" si="20"/>
        <v>0</v>
      </c>
      <c r="AO45" s="50">
        <f t="shared" si="20"/>
        <v>0</v>
      </c>
      <c r="AP45" s="50">
        <f t="shared" si="20"/>
        <v>0</v>
      </c>
      <c r="AQ45" s="50">
        <f t="shared" si="20"/>
        <v>0</v>
      </c>
      <c r="AR45" s="35" t="e">
        <f>#REF!+#REF!</f>
        <v>#REF!</v>
      </c>
      <c r="AS45" s="35" t="e">
        <f>#REF!+#REF!</f>
        <v>#REF!</v>
      </c>
      <c r="AT45" s="383"/>
      <c r="AU45" s="383"/>
      <c r="AW45" s="76"/>
      <c r="AX45" s="76"/>
    </row>
    <row r="46" spans="1:50" s="47" customFormat="1" ht="75">
      <c r="A46" s="376"/>
      <c r="B46" s="377"/>
      <c r="C46" s="377"/>
      <c r="D46" s="378"/>
      <c r="E46" s="81" t="s">
        <v>29</v>
      </c>
      <c r="F46" s="49">
        <f>F13+F18+F25+F30+F35+F41</f>
        <v>211523</v>
      </c>
      <c r="G46" s="80">
        <f t="shared" ref="G46:G48" si="21">K46+N46+Q46</f>
        <v>0</v>
      </c>
      <c r="H46" s="49">
        <f t="shared" si="20"/>
        <v>0</v>
      </c>
      <c r="I46" s="97">
        <f t="shared" si="20"/>
        <v>211523</v>
      </c>
      <c r="J46" s="51">
        <f t="shared" si="20"/>
        <v>0</v>
      </c>
      <c r="K46" s="51">
        <f t="shared" si="20"/>
        <v>0</v>
      </c>
      <c r="L46" s="27">
        <v>0</v>
      </c>
      <c r="M46" s="51">
        <f t="shared" si="20"/>
        <v>0</v>
      </c>
      <c r="N46" s="51">
        <f t="shared" si="20"/>
        <v>0</v>
      </c>
      <c r="O46" s="27">
        <v>0</v>
      </c>
      <c r="P46" s="51">
        <f t="shared" si="20"/>
        <v>0</v>
      </c>
      <c r="Q46" s="51">
        <f t="shared" si="20"/>
        <v>0</v>
      </c>
      <c r="R46" s="27">
        <v>0</v>
      </c>
      <c r="S46" s="51">
        <f t="shared" si="20"/>
        <v>0</v>
      </c>
      <c r="T46" s="51">
        <f t="shared" si="20"/>
        <v>0</v>
      </c>
      <c r="U46" s="51">
        <f t="shared" si="20"/>
        <v>0</v>
      </c>
      <c r="V46" s="51">
        <f t="shared" si="20"/>
        <v>0</v>
      </c>
      <c r="W46" s="51">
        <f t="shared" si="20"/>
        <v>0</v>
      </c>
      <c r="X46" s="51">
        <f t="shared" si="20"/>
        <v>0</v>
      </c>
      <c r="Y46" s="51">
        <f t="shared" si="20"/>
        <v>0</v>
      </c>
      <c r="Z46" s="51">
        <f t="shared" si="20"/>
        <v>0</v>
      </c>
      <c r="AA46" s="51">
        <f t="shared" si="20"/>
        <v>0</v>
      </c>
      <c r="AB46" s="51">
        <f t="shared" si="20"/>
        <v>82744.3</v>
      </c>
      <c r="AC46" s="51">
        <f t="shared" si="20"/>
        <v>0</v>
      </c>
      <c r="AD46" s="51">
        <f t="shared" si="20"/>
        <v>0</v>
      </c>
      <c r="AE46" s="51">
        <f t="shared" si="20"/>
        <v>0</v>
      </c>
      <c r="AF46" s="51">
        <f t="shared" si="20"/>
        <v>0</v>
      </c>
      <c r="AG46" s="51">
        <f t="shared" si="20"/>
        <v>0</v>
      </c>
      <c r="AH46" s="51">
        <f t="shared" si="20"/>
        <v>102429.4</v>
      </c>
      <c r="AI46" s="51">
        <f t="shared" si="20"/>
        <v>0</v>
      </c>
      <c r="AJ46" s="51">
        <f t="shared" si="20"/>
        <v>0</v>
      </c>
      <c r="AK46" s="51">
        <f t="shared" si="20"/>
        <v>26349.3</v>
      </c>
      <c r="AL46" s="51">
        <f t="shared" si="20"/>
        <v>0</v>
      </c>
      <c r="AM46" s="51">
        <f t="shared" si="20"/>
        <v>0</v>
      </c>
      <c r="AN46" s="51">
        <f t="shared" si="20"/>
        <v>0</v>
      </c>
      <c r="AO46" s="51">
        <f t="shared" si="20"/>
        <v>0</v>
      </c>
      <c r="AP46" s="51">
        <f t="shared" si="20"/>
        <v>0</v>
      </c>
      <c r="AQ46" s="51">
        <f t="shared" si="20"/>
        <v>0</v>
      </c>
      <c r="AR46" s="51">
        <f>AR13+AR18+AR25+AR30+AR35+AR41</f>
        <v>0</v>
      </c>
      <c r="AS46" s="51">
        <f>AS13+AS18+AS25+AS30+AS35+AS41</f>
        <v>0</v>
      </c>
      <c r="AT46" s="383"/>
      <c r="AU46" s="383"/>
    </row>
    <row r="47" spans="1:50" s="10" customFormat="1" ht="56.25">
      <c r="A47" s="376"/>
      <c r="B47" s="377"/>
      <c r="C47" s="377"/>
      <c r="D47" s="378"/>
      <c r="E47" s="81" t="s">
        <v>30</v>
      </c>
      <c r="F47" s="49">
        <f>F14+F19+F26+F31+F36+F42</f>
        <v>98904.4</v>
      </c>
      <c r="G47" s="80">
        <f t="shared" si="21"/>
        <v>504.4</v>
      </c>
      <c r="H47" s="49">
        <f>G47/F47*100</f>
        <v>0.50998742219759685</v>
      </c>
      <c r="I47" s="97">
        <f>I14+I19+I26+I31+I36+I42</f>
        <v>98904.4</v>
      </c>
      <c r="J47" s="51">
        <f>J14+J19+J26+J31+J36+J42</f>
        <v>504.4</v>
      </c>
      <c r="K47" s="51">
        <f>K14+K19+K26+K31+K36+K42</f>
        <v>504.4</v>
      </c>
      <c r="L47" s="27">
        <f>K47/J47</f>
        <v>1</v>
      </c>
      <c r="M47" s="51">
        <f>M14+M19+M26+M31+M36+M42</f>
        <v>0</v>
      </c>
      <c r="N47" s="51">
        <f>N14+N19+N26+N31+N36+N42</f>
        <v>0</v>
      </c>
      <c r="O47" s="27">
        <v>0</v>
      </c>
      <c r="P47" s="51">
        <f>P14+P19+P26+P31+P36+P42</f>
        <v>0</v>
      </c>
      <c r="Q47" s="51">
        <f>Q14+Q19+Q26+Q31+Q36+Q42</f>
        <v>0</v>
      </c>
      <c r="R47" s="27">
        <v>0</v>
      </c>
      <c r="S47" s="51">
        <f>S14+S19+S26+S31+S36+S42</f>
        <v>1652.5</v>
      </c>
      <c r="T47" s="51" t="e">
        <f>T14+T19+T26+T31+T36+T42+#REF!</f>
        <v>#REF!</v>
      </c>
      <c r="U47" s="51" t="e">
        <f>U14+U19+U26+U31+U36+U42+#REF!</f>
        <v>#REF!</v>
      </c>
      <c r="V47" s="51">
        <f>V14+V19+V26+V31+V36+V42</f>
        <v>168</v>
      </c>
      <c r="W47" s="51" t="e">
        <f>W14+W19+W26+W31+W36+W42+#REF!</f>
        <v>#REF!</v>
      </c>
      <c r="X47" s="51" t="e">
        <f>X14+X19+X26+X31+X36+X42+#REF!</f>
        <v>#REF!</v>
      </c>
      <c r="Y47" s="51">
        <f>Y14+Y19+Y26+Y31+Y36+Y42</f>
        <v>2599.1999999999998</v>
      </c>
      <c r="Z47" s="51">
        <f t="shared" ref="Z47:AQ47" si="22">Z14+Z19+Z26+Z31+Z36+Z42</f>
        <v>0</v>
      </c>
      <c r="AA47" s="51">
        <f t="shared" si="22"/>
        <v>0</v>
      </c>
      <c r="AB47" s="51">
        <f t="shared" si="22"/>
        <v>14240.2</v>
      </c>
      <c r="AC47" s="51">
        <f t="shared" si="22"/>
        <v>0</v>
      </c>
      <c r="AD47" s="51">
        <f t="shared" si="22"/>
        <v>0</v>
      </c>
      <c r="AE47" s="51">
        <f t="shared" si="22"/>
        <v>14000</v>
      </c>
      <c r="AF47" s="51">
        <f t="shared" si="22"/>
        <v>0</v>
      </c>
      <c r="AG47" s="51">
        <f t="shared" si="22"/>
        <v>0</v>
      </c>
      <c r="AH47" s="51">
        <f t="shared" si="22"/>
        <v>14000</v>
      </c>
      <c r="AI47" s="51">
        <f t="shared" si="22"/>
        <v>0</v>
      </c>
      <c r="AJ47" s="51">
        <f t="shared" si="22"/>
        <v>0</v>
      </c>
      <c r="AK47" s="51">
        <f t="shared" si="22"/>
        <v>22820.1</v>
      </c>
      <c r="AL47" s="51">
        <f t="shared" si="22"/>
        <v>0</v>
      </c>
      <c r="AM47" s="51">
        <f t="shared" si="22"/>
        <v>0</v>
      </c>
      <c r="AN47" s="51">
        <f t="shared" si="22"/>
        <v>11000</v>
      </c>
      <c r="AO47" s="51">
        <f t="shared" si="22"/>
        <v>0</v>
      </c>
      <c r="AP47" s="51">
        <f t="shared" si="22"/>
        <v>0</v>
      </c>
      <c r="AQ47" s="51">
        <f t="shared" si="22"/>
        <v>17920</v>
      </c>
      <c r="AR47" s="51" t="e">
        <f>AR14+AR19+AR26+AR31+AR36+AR42+#REF!</f>
        <v>#REF!</v>
      </c>
      <c r="AS47" s="51" t="e">
        <f>AS14+AS19+AS26+AS31+AS36+AS42+#REF!</f>
        <v>#REF!</v>
      </c>
      <c r="AT47" s="383"/>
      <c r="AU47" s="383"/>
    </row>
    <row r="48" spans="1:50" s="10" customFormat="1" ht="37.5">
      <c r="A48" s="379"/>
      <c r="B48" s="380"/>
      <c r="C48" s="380"/>
      <c r="D48" s="381"/>
      <c r="E48" s="79" t="s">
        <v>50</v>
      </c>
      <c r="F48" s="49">
        <f>F15+F20+F27+F32+F37+F43</f>
        <v>0</v>
      </c>
      <c r="G48" s="80">
        <f t="shared" si="21"/>
        <v>0</v>
      </c>
      <c r="H48" s="49">
        <f t="shared" ref="H48:AQ48" si="23">H15+H20+H27+H32+H37+H43</f>
        <v>0</v>
      </c>
      <c r="I48" s="97">
        <f t="shared" si="23"/>
        <v>0</v>
      </c>
      <c r="J48" s="51">
        <f t="shared" si="23"/>
        <v>0</v>
      </c>
      <c r="K48" s="51">
        <f t="shared" si="23"/>
        <v>0</v>
      </c>
      <c r="L48" s="27">
        <v>0</v>
      </c>
      <c r="M48" s="51">
        <f t="shared" si="23"/>
        <v>0</v>
      </c>
      <c r="N48" s="51">
        <f t="shared" si="23"/>
        <v>0</v>
      </c>
      <c r="O48" s="27">
        <v>0</v>
      </c>
      <c r="P48" s="51">
        <f t="shared" si="23"/>
        <v>0</v>
      </c>
      <c r="Q48" s="51">
        <f t="shared" si="23"/>
        <v>0</v>
      </c>
      <c r="R48" s="27">
        <v>0</v>
      </c>
      <c r="S48" s="51">
        <f t="shared" si="23"/>
        <v>0</v>
      </c>
      <c r="T48" s="51">
        <f t="shared" si="23"/>
        <v>0</v>
      </c>
      <c r="U48" s="51">
        <f t="shared" si="23"/>
        <v>0</v>
      </c>
      <c r="V48" s="51">
        <f t="shared" si="23"/>
        <v>0</v>
      </c>
      <c r="W48" s="51">
        <f t="shared" si="23"/>
        <v>0</v>
      </c>
      <c r="X48" s="51">
        <f t="shared" si="23"/>
        <v>0</v>
      </c>
      <c r="Y48" s="51">
        <f t="shared" si="23"/>
        <v>0</v>
      </c>
      <c r="Z48" s="51">
        <f t="shared" si="23"/>
        <v>0</v>
      </c>
      <c r="AA48" s="51">
        <f t="shared" si="23"/>
        <v>0</v>
      </c>
      <c r="AB48" s="51">
        <f t="shared" si="23"/>
        <v>0</v>
      </c>
      <c r="AC48" s="51">
        <f t="shared" si="23"/>
        <v>0</v>
      </c>
      <c r="AD48" s="51">
        <f t="shared" si="23"/>
        <v>0</v>
      </c>
      <c r="AE48" s="51">
        <f t="shared" si="23"/>
        <v>0</v>
      </c>
      <c r="AF48" s="51">
        <f t="shared" si="23"/>
        <v>0</v>
      </c>
      <c r="AG48" s="51">
        <f t="shared" si="23"/>
        <v>0</v>
      </c>
      <c r="AH48" s="51">
        <f t="shared" si="23"/>
        <v>0</v>
      </c>
      <c r="AI48" s="51">
        <f t="shared" si="23"/>
        <v>0</v>
      </c>
      <c r="AJ48" s="51">
        <f t="shared" si="23"/>
        <v>0</v>
      </c>
      <c r="AK48" s="51">
        <f t="shared" si="23"/>
        <v>0</v>
      </c>
      <c r="AL48" s="51">
        <f t="shared" si="23"/>
        <v>0</v>
      </c>
      <c r="AM48" s="51">
        <f t="shared" si="23"/>
        <v>0</v>
      </c>
      <c r="AN48" s="51">
        <f t="shared" si="23"/>
        <v>0</v>
      </c>
      <c r="AO48" s="51">
        <f t="shared" si="23"/>
        <v>0</v>
      </c>
      <c r="AP48" s="51">
        <f t="shared" si="23"/>
        <v>0</v>
      </c>
      <c r="AQ48" s="51">
        <f t="shared" si="23"/>
        <v>0</v>
      </c>
      <c r="AR48" s="25">
        <v>0</v>
      </c>
      <c r="AS48" s="25">
        <v>0</v>
      </c>
      <c r="AT48" s="106"/>
      <c r="AU48" s="106"/>
    </row>
    <row r="50" spans="1:45">
      <c r="A50" s="53"/>
      <c r="B50" s="54" t="s">
        <v>39</v>
      </c>
      <c r="D50" s="68"/>
      <c r="E50" s="55"/>
      <c r="H50" s="54" t="s">
        <v>40</v>
      </c>
    </row>
    <row r="51" spans="1:45">
      <c r="A51" s="53"/>
      <c r="B51" s="54" t="s">
        <v>41</v>
      </c>
      <c r="D51" s="69"/>
    </row>
    <row r="52" spans="1:45" ht="75">
      <c r="A52" s="53"/>
      <c r="B52" s="107" t="s">
        <v>68</v>
      </c>
      <c r="D52" s="384"/>
      <c r="E52" s="384"/>
      <c r="F52" s="384"/>
      <c r="H52" s="385" t="s">
        <v>42</v>
      </c>
      <c r="I52" s="385"/>
      <c r="J52" s="59"/>
      <c r="K52" s="59"/>
    </row>
    <row r="53" spans="1:45">
      <c r="A53" s="53"/>
      <c r="B53" s="2" t="s">
        <v>69</v>
      </c>
      <c r="E53" s="1"/>
      <c r="F53" s="107"/>
      <c r="H53" s="60" t="s">
        <v>43</v>
      </c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N53" s="61"/>
      <c r="AO53" s="61"/>
      <c r="AP53" s="61"/>
      <c r="AQ53" s="5"/>
      <c r="AR53" s="5"/>
      <c r="AS53" s="5"/>
    </row>
    <row r="54" spans="1:45">
      <c r="A54" s="53"/>
      <c r="B54" s="107" t="s">
        <v>44</v>
      </c>
      <c r="D54" s="70"/>
      <c r="E54" s="107"/>
      <c r="F54" s="107"/>
      <c r="H54" s="1" t="s">
        <v>45</v>
      </c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N54" s="61"/>
      <c r="AO54" s="61"/>
      <c r="AP54" s="61"/>
      <c r="AQ54" s="5"/>
      <c r="AR54" s="5"/>
      <c r="AS54" s="5"/>
    </row>
    <row r="55" spans="1:45">
      <c r="B55" s="5" t="s">
        <v>46</v>
      </c>
      <c r="D55" s="71"/>
      <c r="E55" s="62"/>
      <c r="F55" s="62"/>
      <c r="K55" s="5"/>
      <c r="L55" s="5"/>
      <c r="M55" s="5"/>
      <c r="N55" s="5"/>
      <c r="O55" s="5"/>
      <c r="U55" s="5"/>
      <c r="V55" s="61"/>
      <c r="W55" s="61"/>
      <c r="X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O55" s="61"/>
      <c r="AP55" s="61"/>
      <c r="AQ55" s="5"/>
      <c r="AR55" s="5"/>
    </row>
    <row r="56" spans="1:45">
      <c r="K56" s="5"/>
      <c r="L56" s="5"/>
      <c r="M56" s="5"/>
      <c r="N56" s="5"/>
      <c r="O56" s="5"/>
      <c r="U56" s="5"/>
      <c r="V56" s="61"/>
      <c r="W56" s="61"/>
      <c r="X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O56" s="61"/>
      <c r="AP56" s="61"/>
      <c r="AQ56" s="5"/>
      <c r="AR56" s="5"/>
    </row>
    <row r="57" spans="1:45">
      <c r="K57" s="5"/>
      <c r="L57" s="5"/>
      <c r="M57" s="5"/>
      <c r="N57" s="5"/>
      <c r="O57" s="5"/>
      <c r="U57" s="5"/>
      <c r="V57" s="61"/>
      <c r="W57" s="61"/>
      <c r="X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O57" s="61"/>
      <c r="AP57" s="61"/>
      <c r="AQ57" s="5"/>
      <c r="AR57" s="5"/>
    </row>
    <row r="58" spans="1:45">
      <c r="J58" s="5"/>
      <c r="K58" s="5"/>
      <c r="L58" s="5"/>
      <c r="M58" s="5"/>
      <c r="N58" s="5"/>
      <c r="O58" s="5"/>
      <c r="U58" s="5"/>
      <c r="V58" s="61"/>
      <c r="W58" s="61"/>
      <c r="X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O58" s="61"/>
      <c r="AP58" s="61"/>
      <c r="AQ58" s="60"/>
      <c r="AR58" s="5"/>
    </row>
    <row r="59" spans="1:45">
      <c r="E59" s="5"/>
      <c r="F59" s="5"/>
      <c r="G59" s="5"/>
      <c r="H59" s="5"/>
      <c r="I59" s="9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>
      <c r="E60" s="5"/>
      <c r="F60" s="5"/>
      <c r="G60" s="5"/>
      <c r="H60" s="5"/>
      <c r="I60" s="98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5">
      <c r="E61" s="5"/>
      <c r="F61" s="5"/>
      <c r="G61" s="5"/>
      <c r="H61" s="5"/>
      <c r="I61" s="98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5">
      <c r="B62" s="77"/>
      <c r="C62" s="62"/>
      <c r="AR62" s="5"/>
      <c r="AS62" s="5"/>
    </row>
    <row r="63" spans="1:45"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N63" s="63"/>
      <c r="AO63" s="63"/>
      <c r="AP63" s="63"/>
    </row>
    <row r="64" spans="1:45"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N64" s="63"/>
      <c r="AO64" s="63"/>
      <c r="AP64" s="63"/>
    </row>
    <row r="65" spans="22:42"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N65" s="63"/>
      <c r="AO65" s="63"/>
      <c r="AP65" s="63"/>
    </row>
  </sheetData>
  <mergeCells count="67">
    <mergeCell ref="D52:F52"/>
    <mergeCell ref="H52:I52"/>
    <mergeCell ref="A44:D48"/>
    <mergeCell ref="AT44:AT47"/>
    <mergeCell ref="A39:A43"/>
    <mergeCell ref="B39:B43"/>
    <mergeCell ref="C39:C43"/>
    <mergeCell ref="D39:D43"/>
    <mergeCell ref="AU44:AU47"/>
    <mergeCell ref="A28:A32"/>
    <mergeCell ref="B28:B32"/>
    <mergeCell ref="C28:C32"/>
    <mergeCell ref="D28:D32"/>
    <mergeCell ref="A33:A37"/>
    <mergeCell ref="B33:B37"/>
    <mergeCell ref="C33:C37"/>
    <mergeCell ref="D33:D37"/>
    <mergeCell ref="AU39:AU43"/>
    <mergeCell ref="AT39:AT43"/>
    <mergeCell ref="A16:A20"/>
    <mergeCell ref="B16:B20"/>
    <mergeCell ref="C16:C20"/>
    <mergeCell ref="D16:D20"/>
    <mergeCell ref="A23:A27"/>
    <mergeCell ref="B23:B27"/>
    <mergeCell ref="C23:C27"/>
    <mergeCell ref="D23:D27"/>
    <mergeCell ref="A11:A15"/>
    <mergeCell ref="B11:B15"/>
    <mergeCell ref="C11:C15"/>
    <mergeCell ref="D11:D15"/>
    <mergeCell ref="AB6:AD6"/>
    <mergeCell ref="V6:X6"/>
    <mergeCell ref="Y6:AA6"/>
    <mergeCell ref="B10:AT10"/>
    <mergeCell ref="B9:AT9"/>
    <mergeCell ref="AN6:AP6"/>
    <mergeCell ref="AQ6:AS6"/>
    <mergeCell ref="J6:L6"/>
    <mergeCell ref="M6:O6"/>
    <mergeCell ref="P6:R6"/>
    <mergeCell ref="S6:U6"/>
    <mergeCell ref="AT11:AT15"/>
    <mergeCell ref="A2:AU2"/>
    <mergeCell ref="A3:AU3"/>
    <mergeCell ref="A4:AU4"/>
    <mergeCell ref="A6:A7"/>
    <mergeCell ref="B6:B7"/>
    <mergeCell ref="C6:C7"/>
    <mergeCell ref="D6:D7"/>
    <mergeCell ref="E6:E7"/>
    <mergeCell ref="F6:H6"/>
    <mergeCell ref="AT6:AT7"/>
    <mergeCell ref="AU6:AU7"/>
    <mergeCell ref="AE6:AG6"/>
    <mergeCell ref="AH6:AJ6"/>
    <mergeCell ref="AK6:AM6"/>
    <mergeCell ref="AT16:AT20"/>
    <mergeCell ref="AT23:AT27"/>
    <mergeCell ref="AT28:AT32"/>
    <mergeCell ref="AT33:AT37"/>
    <mergeCell ref="B21:AT21"/>
    <mergeCell ref="AU11:AU15"/>
    <mergeCell ref="AU16:AU20"/>
    <mergeCell ref="AU23:AU27"/>
    <mergeCell ref="AU28:AU32"/>
    <mergeCell ref="AU33:AU37"/>
  </mergeCells>
  <conditionalFormatting sqref="I12:I15 I40:I43 I24:I27 I29:I32 I34:I38 I17:I20 I22 G19:H19">
    <cfRule type="cellIs" dxfId="2" priority="1" stopIfTrue="1" operator="notEqual">
      <formula>#REF!</formula>
    </cfRule>
  </conditionalFormatting>
  <pageMargins left="0.17" right="0.26" top="0.28000000000000003" bottom="0.3" header="0.31496062992125984" footer="0.31496062992125984"/>
  <pageSetup paperSize="9" scale="44" fitToWidth="2" fitToHeight="2" orientation="landscape" verticalDpi="0" r:id="rId1"/>
  <ignoredErrors>
    <ignoredError sqref="T47:U47 W47:X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X74"/>
  <sheetViews>
    <sheetView workbookViewId="0">
      <selection activeCell="E13" sqref="E13:E14"/>
    </sheetView>
  </sheetViews>
  <sheetFormatPr defaultRowHeight="15.75"/>
  <cols>
    <col min="1" max="1" width="7.85546875" style="228" customWidth="1"/>
    <col min="2" max="2" width="44.85546875" style="228" customWidth="1"/>
    <col min="3" max="3" width="20.85546875" style="228" customWidth="1"/>
    <col min="4" max="4" width="12.140625" style="252" customWidth="1"/>
    <col min="5" max="5" width="24.7109375" style="251" customWidth="1"/>
    <col min="6" max="6" width="13" style="249" customWidth="1"/>
    <col min="7" max="7" width="13.140625" style="249" customWidth="1"/>
    <col min="8" max="8" width="12.5703125" style="228" customWidth="1"/>
    <col min="9" max="9" width="18.85546875" style="225" hidden="1" customWidth="1"/>
    <col min="10" max="10" width="12.140625" style="228" customWidth="1"/>
    <col min="11" max="11" width="11.5703125" style="228" customWidth="1"/>
    <col min="12" max="12" width="11.42578125" style="228" customWidth="1"/>
    <col min="13" max="13" width="13.28515625" style="228" customWidth="1"/>
    <col min="14" max="14" width="15" style="228" customWidth="1"/>
    <col min="15" max="15" width="10.5703125" style="228" customWidth="1"/>
    <col min="16" max="16" width="12.85546875" style="228" customWidth="1"/>
    <col min="17" max="17" width="11" style="228" customWidth="1"/>
    <col min="18" max="18" width="11.85546875" style="228" customWidth="1"/>
    <col min="19" max="19" width="10.140625" style="228" customWidth="1"/>
    <col min="20" max="20" width="11.28515625" style="228" customWidth="1"/>
    <col min="21" max="21" width="9.85546875" style="228" customWidth="1"/>
    <col min="22" max="22" width="11.140625" style="228" customWidth="1"/>
    <col min="23" max="23" width="13.28515625" style="228" customWidth="1"/>
    <col min="24" max="24" width="11.7109375" style="228" customWidth="1"/>
    <col min="25" max="25" width="14.42578125" style="228" customWidth="1"/>
    <col min="26" max="26" width="14" style="228" customWidth="1"/>
    <col min="27" max="27" width="11.5703125" style="228" customWidth="1"/>
    <col min="28" max="28" width="15" style="228" customWidth="1"/>
    <col min="29" max="30" width="17.85546875" style="228" hidden="1" customWidth="1"/>
    <col min="31" max="31" width="16.28515625" style="228" customWidth="1"/>
    <col min="32" max="33" width="17.85546875" style="228" hidden="1" customWidth="1"/>
    <col min="34" max="34" width="12.85546875" style="228" customWidth="1"/>
    <col min="35" max="36" width="17.85546875" style="228" hidden="1" customWidth="1"/>
    <col min="37" max="37" width="16.28515625" style="228" customWidth="1"/>
    <col min="38" max="39" width="17.85546875" style="228" hidden="1" customWidth="1"/>
    <col min="40" max="40" width="16" style="228" customWidth="1"/>
    <col min="41" max="42" width="17.85546875" style="228" hidden="1" customWidth="1"/>
    <col min="43" max="43" width="13.42578125" style="228" customWidth="1"/>
    <col min="44" max="45" width="17.85546875" style="228" hidden="1" customWidth="1"/>
    <col min="46" max="46" width="39.7109375" style="124" customWidth="1"/>
    <col min="47" max="47" width="40.28515625" style="124" customWidth="1"/>
    <col min="48" max="49" width="16.28515625" style="124" customWidth="1"/>
    <col min="50" max="16384" width="9.140625" style="124"/>
  </cols>
  <sheetData>
    <row r="1" spans="1:48">
      <c r="A1" s="125"/>
      <c r="B1" s="125"/>
      <c r="C1" s="125"/>
      <c r="D1" s="264"/>
      <c r="E1" s="265"/>
      <c r="F1" s="265"/>
      <c r="G1" s="125"/>
      <c r="H1" s="266"/>
      <c r="I1" s="267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</row>
    <row r="2" spans="1:48">
      <c r="A2" s="425" t="s">
        <v>70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</row>
    <row r="3" spans="1:48">
      <c r="A3" s="425" t="s">
        <v>87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</row>
    <row r="4" spans="1:48">
      <c r="A4" s="426" t="s">
        <v>88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AU4" s="426"/>
    </row>
    <row r="5" spans="1:48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 t="s">
        <v>107</v>
      </c>
      <c r="AU5" s="125"/>
    </row>
    <row r="6" spans="1:48">
      <c r="A6" s="424" t="s">
        <v>0</v>
      </c>
      <c r="B6" s="424" t="s">
        <v>1</v>
      </c>
      <c r="C6" s="424" t="s">
        <v>2</v>
      </c>
      <c r="D6" s="427" t="s">
        <v>3</v>
      </c>
      <c r="E6" s="424" t="s">
        <v>4</v>
      </c>
      <c r="F6" s="428" t="s">
        <v>5</v>
      </c>
      <c r="G6" s="428"/>
      <c r="H6" s="428"/>
      <c r="I6" s="127" t="s">
        <v>6</v>
      </c>
      <c r="J6" s="424" t="s">
        <v>7</v>
      </c>
      <c r="K6" s="424"/>
      <c r="L6" s="424"/>
      <c r="M6" s="424" t="s">
        <v>8</v>
      </c>
      <c r="N6" s="424"/>
      <c r="O6" s="424"/>
      <c r="P6" s="424" t="s">
        <v>9</v>
      </c>
      <c r="Q6" s="424"/>
      <c r="R6" s="424"/>
      <c r="S6" s="424" t="s">
        <v>10</v>
      </c>
      <c r="T6" s="424"/>
      <c r="U6" s="424"/>
      <c r="V6" s="424" t="s">
        <v>11</v>
      </c>
      <c r="W6" s="424"/>
      <c r="X6" s="424"/>
      <c r="Y6" s="424" t="s">
        <v>12</v>
      </c>
      <c r="Z6" s="424"/>
      <c r="AA6" s="424"/>
      <c r="AB6" s="424" t="s">
        <v>13</v>
      </c>
      <c r="AC6" s="424"/>
      <c r="AD6" s="424"/>
      <c r="AE6" s="424" t="s">
        <v>14</v>
      </c>
      <c r="AF6" s="424"/>
      <c r="AG6" s="424"/>
      <c r="AH6" s="424" t="s">
        <v>15</v>
      </c>
      <c r="AI6" s="424"/>
      <c r="AJ6" s="424"/>
      <c r="AK6" s="424" t="s">
        <v>16</v>
      </c>
      <c r="AL6" s="424"/>
      <c r="AM6" s="424"/>
      <c r="AN6" s="424" t="s">
        <v>17</v>
      </c>
      <c r="AO6" s="424"/>
      <c r="AP6" s="424"/>
      <c r="AQ6" s="424" t="s">
        <v>18</v>
      </c>
      <c r="AR6" s="424"/>
      <c r="AS6" s="424"/>
      <c r="AT6" s="432" t="s">
        <v>19</v>
      </c>
      <c r="AU6" s="432" t="s">
        <v>20</v>
      </c>
    </row>
    <row r="7" spans="1:48" s="131" customFormat="1" ht="31.5">
      <c r="A7" s="424"/>
      <c r="B7" s="424"/>
      <c r="C7" s="424"/>
      <c r="D7" s="427"/>
      <c r="E7" s="424"/>
      <c r="F7" s="128" t="s">
        <v>21</v>
      </c>
      <c r="G7" s="128" t="s">
        <v>22</v>
      </c>
      <c r="H7" s="128" t="s">
        <v>23</v>
      </c>
      <c r="I7" s="129" t="s">
        <v>21</v>
      </c>
      <c r="J7" s="130" t="s">
        <v>21</v>
      </c>
      <c r="K7" s="130" t="s">
        <v>22</v>
      </c>
      <c r="L7" s="130" t="s">
        <v>23</v>
      </c>
      <c r="M7" s="130" t="s">
        <v>21</v>
      </c>
      <c r="N7" s="130" t="s">
        <v>22</v>
      </c>
      <c r="O7" s="130" t="s">
        <v>23</v>
      </c>
      <c r="P7" s="130" t="s">
        <v>21</v>
      </c>
      <c r="Q7" s="130" t="s">
        <v>22</v>
      </c>
      <c r="R7" s="130" t="s">
        <v>23</v>
      </c>
      <c r="S7" s="130" t="s">
        <v>21</v>
      </c>
      <c r="T7" s="130" t="s">
        <v>22</v>
      </c>
      <c r="U7" s="130" t="s">
        <v>23</v>
      </c>
      <c r="V7" s="130" t="s">
        <v>21</v>
      </c>
      <c r="W7" s="130" t="s">
        <v>22</v>
      </c>
      <c r="X7" s="130" t="s">
        <v>23</v>
      </c>
      <c r="Y7" s="130" t="s">
        <v>21</v>
      </c>
      <c r="Z7" s="130" t="s">
        <v>22</v>
      </c>
      <c r="AA7" s="130" t="s">
        <v>23</v>
      </c>
      <c r="AB7" s="130" t="s">
        <v>21</v>
      </c>
      <c r="AC7" s="130" t="s">
        <v>22</v>
      </c>
      <c r="AD7" s="130" t="s">
        <v>23</v>
      </c>
      <c r="AE7" s="130" t="s">
        <v>21</v>
      </c>
      <c r="AF7" s="130" t="s">
        <v>22</v>
      </c>
      <c r="AG7" s="130" t="s">
        <v>23</v>
      </c>
      <c r="AH7" s="130" t="s">
        <v>21</v>
      </c>
      <c r="AI7" s="130" t="s">
        <v>22</v>
      </c>
      <c r="AJ7" s="130" t="s">
        <v>23</v>
      </c>
      <c r="AK7" s="130" t="s">
        <v>21</v>
      </c>
      <c r="AL7" s="130" t="s">
        <v>22</v>
      </c>
      <c r="AM7" s="130" t="s">
        <v>23</v>
      </c>
      <c r="AN7" s="130" t="s">
        <v>21</v>
      </c>
      <c r="AO7" s="130" t="s">
        <v>22</v>
      </c>
      <c r="AP7" s="130" t="s">
        <v>23</v>
      </c>
      <c r="AQ7" s="130" t="s">
        <v>21</v>
      </c>
      <c r="AR7" s="130" t="s">
        <v>22</v>
      </c>
      <c r="AS7" s="130" t="s">
        <v>23</v>
      </c>
      <c r="AT7" s="432"/>
      <c r="AU7" s="432"/>
    </row>
    <row r="8" spans="1:48" s="138" customFormat="1">
      <c r="A8" s="132">
        <v>1</v>
      </c>
      <c r="B8" s="132">
        <v>2</v>
      </c>
      <c r="C8" s="132">
        <v>3</v>
      </c>
      <c r="D8" s="132">
        <v>4</v>
      </c>
      <c r="E8" s="132">
        <v>5</v>
      </c>
      <c r="F8" s="133">
        <v>6</v>
      </c>
      <c r="G8" s="133">
        <v>7</v>
      </c>
      <c r="H8" s="133">
        <v>8</v>
      </c>
      <c r="I8" s="134"/>
      <c r="J8" s="135" t="s">
        <v>24</v>
      </c>
      <c r="K8" s="135">
        <v>10</v>
      </c>
      <c r="L8" s="135">
        <v>11</v>
      </c>
      <c r="M8" s="135">
        <v>12</v>
      </c>
      <c r="N8" s="135">
        <v>13</v>
      </c>
      <c r="O8" s="135">
        <v>14</v>
      </c>
      <c r="P8" s="135">
        <v>15</v>
      </c>
      <c r="Q8" s="135">
        <v>16</v>
      </c>
      <c r="R8" s="135">
        <v>17</v>
      </c>
      <c r="S8" s="135">
        <v>18</v>
      </c>
      <c r="T8" s="135">
        <v>19</v>
      </c>
      <c r="U8" s="135">
        <v>20</v>
      </c>
      <c r="V8" s="135">
        <v>21</v>
      </c>
      <c r="W8" s="135">
        <v>22</v>
      </c>
      <c r="X8" s="135">
        <v>23</v>
      </c>
      <c r="Y8" s="135">
        <v>24</v>
      </c>
      <c r="Z8" s="135">
        <v>25</v>
      </c>
      <c r="AA8" s="135">
        <v>26</v>
      </c>
      <c r="AB8" s="135">
        <v>27</v>
      </c>
      <c r="AC8" s="135">
        <v>28</v>
      </c>
      <c r="AD8" s="135">
        <v>29</v>
      </c>
      <c r="AE8" s="135">
        <v>30</v>
      </c>
      <c r="AF8" s="135">
        <v>31</v>
      </c>
      <c r="AG8" s="135">
        <v>32</v>
      </c>
      <c r="AH8" s="135">
        <v>33</v>
      </c>
      <c r="AI8" s="135">
        <v>34</v>
      </c>
      <c r="AJ8" s="135">
        <v>35</v>
      </c>
      <c r="AK8" s="135">
        <v>36</v>
      </c>
      <c r="AL8" s="135">
        <v>37</v>
      </c>
      <c r="AM8" s="135">
        <v>38</v>
      </c>
      <c r="AN8" s="135">
        <v>39</v>
      </c>
      <c r="AO8" s="135">
        <v>40</v>
      </c>
      <c r="AP8" s="135">
        <v>41</v>
      </c>
      <c r="AQ8" s="135" t="s">
        <v>25</v>
      </c>
      <c r="AR8" s="135">
        <v>43</v>
      </c>
      <c r="AS8" s="135">
        <v>44</v>
      </c>
      <c r="AT8" s="135" t="s">
        <v>26</v>
      </c>
      <c r="AU8" s="136" t="s">
        <v>27</v>
      </c>
      <c r="AV8" s="137"/>
    </row>
    <row r="9" spans="1:48" s="138" customFormat="1">
      <c r="A9" s="132" t="s">
        <v>52</v>
      </c>
      <c r="B9" s="433" t="s">
        <v>54</v>
      </c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5"/>
      <c r="AU9" s="139"/>
    </row>
    <row r="10" spans="1:48" s="138" customFormat="1">
      <c r="A10" s="132" t="s">
        <v>53</v>
      </c>
      <c r="B10" s="433" t="s">
        <v>55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5"/>
      <c r="AU10" s="139"/>
    </row>
    <row r="11" spans="1:48" s="138" customFormat="1">
      <c r="A11" s="436" t="s">
        <v>48</v>
      </c>
      <c r="B11" s="439" t="s">
        <v>47</v>
      </c>
      <c r="C11" s="442" t="s">
        <v>28</v>
      </c>
      <c r="D11" s="445" t="s">
        <v>48</v>
      </c>
      <c r="E11" s="140" t="s">
        <v>49</v>
      </c>
      <c r="F11" s="141">
        <f>F12+F13+F14+F15</f>
        <v>194976.1</v>
      </c>
      <c r="G11" s="141">
        <f t="shared" ref="G11:AQ11" si="0">G12+G13+G14+G15</f>
        <v>87492</v>
      </c>
      <c r="H11" s="142">
        <f>G11/F11</f>
        <v>0.44873192150217384</v>
      </c>
      <c r="I11" s="143">
        <f t="shared" si="0"/>
        <v>194976.1</v>
      </c>
      <c r="J11" s="141">
        <f>J12+J13+J14+J15</f>
        <v>0</v>
      </c>
      <c r="K11" s="141">
        <f t="shared" si="0"/>
        <v>0</v>
      </c>
      <c r="L11" s="144">
        <v>0</v>
      </c>
      <c r="M11" s="141">
        <f t="shared" ref="M11:N11" si="1">M12+M13+M14+M15</f>
        <v>0</v>
      </c>
      <c r="N11" s="141">
        <f t="shared" si="1"/>
        <v>0</v>
      </c>
      <c r="O11" s="144">
        <v>0</v>
      </c>
      <c r="P11" s="141">
        <f t="shared" ref="P11:Q11" si="2">P12+P13+P14+P15</f>
        <v>0</v>
      </c>
      <c r="Q11" s="141">
        <f t="shared" si="2"/>
        <v>0</v>
      </c>
      <c r="R11" s="144">
        <v>0</v>
      </c>
      <c r="S11" s="141">
        <f t="shared" si="0"/>
        <v>0</v>
      </c>
      <c r="T11" s="141">
        <f t="shared" si="0"/>
        <v>0</v>
      </c>
      <c r="U11" s="144">
        <v>0</v>
      </c>
      <c r="V11" s="141">
        <f t="shared" si="0"/>
        <v>99.3</v>
      </c>
      <c r="W11" s="141">
        <f t="shared" si="0"/>
        <v>99.3</v>
      </c>
      <c r="X11" s="144">
        <v>1</v>
      </c>
      <c r="Y11" s="141">
        <f t="shared" si="0"/>
        <v>87392.7</v>
      </c>
      <c r="Z11" s="141">
        <f t="shared" si="0"/>
        <v>87392.7</v>
      </c>
      <c r="AA11" s="144">
        <v>1</v>
      </c>
      <c r="AB11" s="141">
        <f t="shared" si="0"/>
        <v>0</v>
      </c>
      <c r="AC11" s="141">
        <f t="shared" si="0"/>
        <v>0</v>
      </c>
      <c r="AD11" s="141">
        <f t="shared" si="0"/>
        <v>0</v>
      </c>
      <c r="AE11" s="141">
        <f t="shared" si="0"/>
        <v>0</v>
      </c>
      <c r="AF11" s="141">
        <f t="shared" si="0"/>
        <v>0</v>
      </c>
      <c r="AG11" s="141">
        <f t="shared" si="0"/>
        <v>0</v>
      </c>
      <c r="AH11" s="141">
        <f t="shared" si="0"/>
        <v>104234.3</v>
      </c>
      <c r="AI11" s="141">
        <f t="shared" si="0"/>
        <v>0</v>
      </c>
      <c r="AJ11" s="141">
        <f t="shared" si="0"/>
        <v>0</v>
      </c>
      <c r="AK11" s="141">
        <f t="shared" si="0"/>
        <v>0</v>
      </c>
      <c r="AL11" s="141">
        <f t="shared" si="0"/>
        <v>0</v>
      </c>
      <c r="AM11" s="141">
        <f t="shared" si="0"/>
        <v>0</v>
      </c>
      <c r="AN11" s="141">
        <f t="shared" si="0"/>
        <v>0</v>
      </c>
      <c r="AO11" s="141">
        <f t="shared" si="0"/>
        <v>0</v>
      </c>
      <c r="AP11" s="141">
        <f t="shared" si="0"/>
        <v>0</v>
      </c>
      <c r="AQ11" s="141">
        <f t="shared" si="0"/>
        <v>3249.8</v>
      </c>
      <c r="AR11" s="135"/>
      <c r="AS11" s="145"/>
      <c r="AT11" s="448" t="s">
        <v>90</v>
      </c>
      <c r="AU11" s="451"/>
    </row>
    <row r="12" spans="1:48" s="131" customFormat="1">
      <c r="A12" s="437"/>
      <c r="B12" s="440"/>
      <c r="C12" s="443"/>
      <c r="D12" s="446"/>
      <c r="E12" s="146" t="s">
        <v>36</v>
      </c>
      <c r="F12" s="147">
        <v>0</v>
      </c>
      <c r="G12" s="147">
        <f>K12+N12+Q12+T12+W12+Z12</f>
        <v>0</v>
      </c>
      <c r="H12" s="148">
        <v>0</v>
      </c>
      <c r="I12" s="149">
        <f>J12+M12+P12+S12+V12+Y12+AB12+AE12+AH12+AK12+AN12+AQ12</f>
        <v>0</v>
      </c>
      <c r="J12" s="150">
        <v>0</v>
      </c>
      <c r="K12" s="150">
        <v>0</v>
      </c>
      <c r="L12" s="151">
        <v>0</v>
      </c>
      <c r="M12" s="150">
        <v>0</v>
      </c>
      <c r="N12" s="150">
        <v>0</v>
      </c>
      <c r="O12" s="152">
        <v>0</v>
      </c>
      <c r="P12" s="153">
        <v>0</v>
      </c>
      <c r="Q12" s="153">
        <v>0</v>
      </c>
      <c r="R12" s="151">
        <v>0</v>
      </c>
      <c r="S12" s="153">
        <v>0</v>
      </c>
      <c r="T12" s="150">
        <v>0</v>
      </c>
      <c r="U12" s="151">
        <v>0</v>
      </c>
      <c r="V12" s="150">
        <v>0</v>
      </c>
      <c r="W12" s="150">
        <v>0</v>
      </c>
      <c r="X12" s="151">
        <v>0</v>
      </c>
      <c r="Y12" s="150">
        <v>0</v>
      </c>
      <c r="Z12" s="150">
        <v>0</v>
      </c>
      <c r="AA12" s="151">
        <v>0</v>
      </c>
      <c r="AB12" s="150">
        <v>0</v>
      </c>
      <c r="AC12" s="150"/>
      <c r="AD12" s="151"/>
      <c r="AE12" s="150">
        <v>0</v>
      </c>
      <c r="AF12" s="150">
        <v>0</v>
      </c>
      <c r="AG12" s="150">
        <v>0</v>
      </c>
      <c r="AH12" s="150">
        <v>0</v>
      </c>
      <c r="AI12" s="150"/>
      <c r="AJ12" s="150"/>
      <c r="AK12" s="150">
        <v>0</v>
      </c>
      <c r="AL12" s="150"/>
      <c r="AM12" s="150"/>
      <c r="AN12" s="155">
        <v>0</v>
      </c>
      <c r="AO12" s="150"/>
      <c r="AP12" s="150"/>
      <c r="AQ12" s="153">
        <v>0</v>
      </c>
      <c r="AR12" s="150">
        <v>0</v>
      </c>
      <c r="AS12" s="150">
        <v>0</v>
      </c>
      <c r="AT12" s="449"/>
      <c r="AU12" s="452"/>
    </row>
    <row r="13" spans="1:48" s="131" customFormat="1">
      <c r="A13" s="437"/>
      <c r="B13" s="440"/>
      <c r="C13" s="443"/>
      <c r="D13" s="446"/>
      <c r="E13" s="156" t="s">
        <v>189</v>
      </c>
      <c r="F13" s="147">
        <v>182140</v>
      </c>
      <c r="G13" s="147">
        <f t="shared" ref="G13:G48" si="3">K13+N13+Q13+T13+W13+Z13</f>
        <v>83117.399999999994</v>
      </c>
      <c r="H13" s="148">
        <f>G13/F13</f>
        <v>0.45633798177226303</v>
      </c>
      <c r="I13" s="149">
        <f t="shared" ref="I13:I48" si="4">J13+M13+P13+S13+V13+Y13+AB13+AE13+AH13+AK13+AN13+AQ13</f>
        <v>182140</v>
      </c>
      <c r="J13" s="150">
        <v>0</v>
      </c>
      <c r="K13" s="150">
        <v>0</v>
      </c>
      <c r="L13" s="151">
        <v>0</v>
      </c>
      <c r="M13" s="150">
        <v>0</v>
      </c>
      <c r="N13" s="150">
        <v>0</v>
      </c>
      <c r="O13" s="152">
        <v>0</v>
      </c>
      <c r="P13" s="153">
        <v>0</v>
      </c>
      <c r="Q13" s="153">
        <v>0</v>
      </c>
      <c r="R13" s="151">
        <v>0</v>
      </c>
      <c r="S13" s="153">
        <v>0</v>
      </c>
      <c r="T13" s="150">
        <v>0</v>
      </c>
      <c r="U13" s="151">
        <v>0</v>
      </c>
      <c r="V13" s="150">
        <v>0</v>
      </c>
      <c r="W13" s="150">
        <v>0</v>
      </c>
      <c r="X13" s="151">
        <v>0</v>
      </c>
      <c r="Y13" s="153">
        <v>83117.399999999994</v>
      </c>
      <c r="Z13" s="153">
        <v>83117.399999999994</v>
      </c>
      <c r="AA13" s="151">
        <v>1</v>
      </c>
      <c r="AB13" s="150">
        <v>0</v>
      </c>
      <c r="AC13" s="150"/>
      <c r="AD13" s="151"/>
      <c r="AE13" s="150">
        <v>0</v>
      </c>
      <c r="AF13" s="150">
        <v>0</v>
      </c>
      <c r="AG13" s="150">
        <v>0</v>
      </c>
      <c r="AH13" s="150">
        <v>99022.6</v>
      </c>
      <c r="AI13" s="150"/>
      <c r="AJ13" s="150"/>
      <c r="AK13" s="153">
        <v>0</v>
      </c>
      <c r="AL13" s="150"/>
      <c r="AM13" s="150"/>
      <c r="AN13" s="150">
        <v>0</v>
      </c>
      <c r="AO13" s="150"/>
      <c r="AP13" s="150"/>
      <c r="AQ13" s="153">
        <v>0</v>
      </c>
      <c r="AR13" s="150"/>
      <c r="AS13" s="150"/>
      <c r="AT13" s="449"/>
      <c r="AU13" s="452"/>
    </row>
    <row r="14" spans="1:48" s="131" customFormat="1">
      <c r="A14" s="437"/>
      <c r="B14" s="440"/>
      <c r="C14" s="443"/>
      <c r="D14" s="446"/>
      <c r="E14" s="156" t="s">
        <v>188</v>
      </c>
      <c r="F14" s="147">
        <v>12836.1</v>
      </c>
      <c r="G14" s="147">
        <f t="shared" si="3"/>
        <v>4374.6000000000004</v>
      </c>
      <c r="H14" s="148">
        <f t="shared" ref="H14:H19" si="5">G14/F14</f>
        <v>0.34080444994975112</v>
      </c>
      <c r="I14" s="149">
        <f t="shared" si="4"/>
        <v>12836.099999999999</v>
      </c>
      <c r="J14" s="150">
        <v>0</v>
      </c>
      <c r="K14" s="150">
        <v>0</v>
      </c>
      <c r="L14" s="151">
        <v>0</v>
      </c>
      <c r="M14" s="150">
        <v>0</v>
      </c>
      <c r="N14" s="150">
        <v>0</v>
      </c>
      <c r="O14" s="152">
        <v>0</v>
      </c>
      <c r="P14" s="153">
        <v>0</v>
      </c>
      <c r="Q14" s="153">
        <v>0</v>
      </c>
      <c r="R14" s="151">
        <v>0</v>
      </c>
      <c r="S14" s="153">
        <v>0</v>
      </c>
      <c r="T14" s="150">
        <v>0</v>
      </c>
      <c r="U14" s="151">
        <v>0</v>
      </c>
      <c r="V14" s="153">
        <v>99.3</v>
      </c>
      <c r="W14" s="153">
        <v>99.3</v>
      </c>
      <c r="X14" s="151">
        <v>1</v>
      </c>
      <c r="Y14" s="153">
        <v>4275.3</v>
      </c>
      <c r="Z14" s="153">
        <v>4275.3</v>
      </c>
      <c r="AA14" s="151">
        <v>1</v>
      </c>
      <c r="AB14" s="150">
        <v>0</v>
      </c>
      <c r="AC14" s="150"/>
      <c r="AD14" s="151"/>
      <c r="AE14" s="150">
        <v>0</v>
      </c>
      <c r="AF14" s="150">
        <v>0</v>
      </c>
      <c r="AG14" s="150">
        <v>0</v>
      </c>
      <c r="AH14" s="150">
        <v>5211.7</v>
      </c>
      <c r="AI14" s="150"/>
      <c r="AJ14" s="150"/>
      <c r="AK14" s="153">
        <v>0</v>
      </c>
      <c r="AL14" s="150"/>
      <c r="AM14" s="150"/>
      <c r="AN14" s="157">
        <v>0</v>
      </c>
      <c r="AO14" s="150"/>
      <c r="AP14" s="150"/>
      <c r="AQ14" s="153">
        <v>3249.8</v>
      </c>
      <c r="AR14" s="150"/>
      <c r="AS14" s="150"/>
      <c r="AT14" s="449"/>
      <c r="AU14" s="452"/>
    </row>
    <row r="15" spans="1:48" s="131" customFormat="1" ht="31.5">
      <c r="A15" s="438"/>
      <c r="B15" s="441"/>
      <c r="C15" s="444"/>
      <c r="D15" s="447"/>
      <c r="E15" s="158" t="s">
        <v>50</v>
      </c>
      <c r="F15" s="147">
        <v>0</v>
      </c>
      <c r="G15" s="147">
        <f t="shared" si="3"/>
        <v>0</v>
      </c>
      <c r="H15" s="148">
        <v>0</v>
      </c>
      <c r="I15" s="149">
        <f t="shared" si="4"/>
        <v>0</v>
      </c>
      <c r="J15" s="153">
        <v>0</v>
      </c>
      <c r="K15" s="153">
        <v>0</v>
      </c>
      <c r="L15" s="151">
        <v>0</v>
      </c>
      <c r="M15" s="153">
        <v>0</v>
      </c>
      <c r="N15" s="153">
        <v>0</v>
      </c>
      <c r="O15" s="152">
        <v>0</v>
      </c>
      <c r="P15" s="153">
        <v>0</v>
      </c>
      <c r="Q15" s="153">
        <v>0</v>
      </c>
      <c r="R15" s="151">
        <v>0</v>
      </c>
      <c r="S15" s="153">
        <v>0</v>
      </c>
      <c r="T15" s="150">
        <v>0</v>
      </c>
      <c r="U15" s="151">
        <v>0</v>
      </c>
      <c r="V15" s="150">
        <v>0</v>
      </c>
      <c r="W15" s="150">
        <v>0</v>
      </c>
      <c r="X15" s="151">
        <v>0</v>
      </c>
      <c r="Y15" s="150">
        <v>0</v>
      </c>
      <c r="Z15" s="150">
        <v>0</v>
      </c>
      <c r="AA15" s="151">
        <v>0</v>
      </c>
      <c r="AB15" s="150">
        <v>0</v>
      </c>
      <c r="AC15" s="150"/>
      <c r="AD15" s="151"/>
      <c r="AE15" s="150">
        <v>0</v>
      </c>
      <c r="AF15" s="150">
        <v>0</v>
      </c>
      <c r="AG15" s="150">
        <v>0</v>
      </c>
      <c r="AH15" s="150">
        <v>0</v>
      </c>
      <c r="AI15" s="150"/>
      <c r="AJ15" s="150"/>
      <c r="AK15" s="150">
        <v>0</v>
      </c>
      <c r="AL15" s="150"/>
      <c r="AM15" s="150"/>
      <c r="AN15" s="155">
        <v>0</v>
      </c>
      <c r="AO15" s="150"/>
      <c r="AP15" s="150"/>
      <c r="AQ15" s="153">
        <v>0</v>
      </c>
      <c r="AR15" s="150">
        <v>0</v>
      </c>
      <c r="AS15" s="150">
        <v>0</v>
      </c>
      <c r="AT15" s="450"/>
      <c r="AU15" s="453"/>
    </row>
    <row r="16" spans="1:48" s="131" customFormat="1">
      <c r="A16" s="427" t="s">
        <v>51</v>
      </c>
      <c r="B16" s="439" t="s">
        <v>34</v>
      </c>
      <c r="C16" s="442" t="s">
        <v>31</v>
      </c>
      <c r="D16" s="445" t="s">
        <v>51</v>
      </c>
      <c r="E16" s="159" t="s">
        <v>49</v>
      </c>
      <c r="F16" s="141">
        <f>F17+F18+F19+F20</f>
        <v>4756.1000000000004</v>
      </c>
      <c r="G16" s="147">
        <f t="shared" si="3"/>
        <v>3698.9</v>
      </c>
      <c r="H16" s="148">
        <f t="shared" si="5"/>
        <v>0.77771703706818607</v>
      </c>
      <c r="I16" s="143">
        <f t="shared" ref="I16:AQ16" si="6">I17+I18+I19+I20</f>
        <v>4756.1000000000004</v>
      </c>
      <c r="J16" s="141">
        <f t="shared" si="6"/>
        <v>504.4</v>
      </c>
      <c r="K16" s="141">
        <f t="shared" si="6"/>
        <v>504.4</v>
      </c>
      <c r="L16" s="144">
        <f t="shared" ref="L16" si="7">K16/J16</f>
        <v>1</v>
      </c>
      <c r="M16" s="141">
        <f t="shared" si="6"/>
        <v>0</v>
      </c>
      <c r="N16" s="141">
        <f t="shared" si="6"/>
        <v>0</v>
      </c>
      <c r="O16" s="144">
        <v>0</v>
      </c>
      <c r="P16" s="141">
        <f t="shared" ref="P16:Q16" si="8">P17+P18+P19+P20</f>
        <v>0</v>
      </c>
      <c r="Q16" s="141">
        <f t="shared" si="8"/>
        <v>0</v>
      </c>
      <c r="R16" s="144">
        <v>0</v>
      </c>
      <c r="S16" s="141">
        <f t="shared" si="6"/>
        <v>1652.5</v>
      </c>
      <c r="T16" s="141">
        <f t="shared" si="6"/>
        <v>1652.5</v>
      </c>
      <c r="U16" s="144">
        <v>1</v>
      </c>
      <c r="V16" s="141">
        <f t="shared" si="6"/>
        <v>0</v>
      </c>
      <c r="W16" s="141">
        <f t="shared" si="6"/>
        <v>0</v>
      </c>
      <c r="X16" s="144">
        <v>0</v>
      </c>
      <c r="Y16" s="141">
        <f t="shared" si="6"/>
        <v>2599.1999999999998</v>
      </c>
      <c r="Z16" s="141">
        <f t="shared" si="6"/>
        <v>1542</v>
      </c>
      <c r="AA16" s="160">
        <f>Z16/Y16</f>
        <v>0.59325946445060018</v>
      </c>
      <c r="AB16" s="141">
        <f t="shared" si="6"/>
        <v>0</v>
      </c>
      <c r="AC16" s="141">
        <f t="shared" si="6"/>
        <v>0</v>
      </c>
      <c r="AD16" s="141">
        <f t="shared" si="6"/>
        <v>0</v>
      </c>
      <c r="AE16" s="141">
        <f t="shared" si="6"/>
        <v>0</v>
      </c>
      <c r="AF16" s="141">
        <f t="shared" si="6"/>
        <v>0</v>
      </c>
      <c r="AG16" s="141">
        <f t="shared" si="6"/>
        <v>0</v>
      </c>
      <c r="AH16" s="141">
        <f t="shared" si="6"/>
        <v>0</v>
      </c>
      <c r="AI16" s="141">
        <f t="shared" si="6"/>
        <v>0</v>
      </c>
      <c r="AJ16" s="141">
        <f t="shared" si="6"/>
        <v>0</v>
      </c>
      <c r="AK16" s="141">
        <f t="shared" si="6"/>
        <v>0</v>
      </c>
      <c r="AL16" s="141">
        <f t="shared" si="6"/>
        <v>0</v>
      </c>
      <c r="AM16" s="141">
        <f t="shared" si="6"/>
        <v>0</v>
      </c>
      <c r="AN16" s="141">
        <f t="shared" si="6"/>
        <v>0</v>
      </c>
      <c r="AO16" s="141">
        <f t="shared" si="6"/>
        <v>0</v>
      </c>
      <c r="AP16" s="141">
        <f t="shared" si="6"/>
        <v>0</v>
      </c>
      <c r="AQ16" s="141">
        <f t="shared" si="6"/>
        <v>0</v>
      </c>
      <c r="AR16" s="150">
        <v>0</v>
      </c>
      <c r="AS16" s="150">
        <v>0</v>
      </c>
      <c r="AT16" s="454" t="s">
        <v>92</v>
      </c>
      <c r="AU16" s="429" t="s">
        <v>108</v>
      </c>
    </row>
    <row r="17" spans="1:47" s="131" customFormat="1">
      <c r="A17" s="427"/>
      <c r="B17" s="440"/>
      <c r="C17" s="443"/>
      <c r="D17" s="446"/>
      <c r="E17" s="146" t="s">
        <v>36</v>
      </c>
      <c r="F17" s="162">
        <v>0</v>
      </c>
      <c r="G17" s="147">
        <f t="shared" si="3"/>
        <v>0</v>
      </c>
      <c r="H17" s="148">
        <v>0</v>
      </c>
      <c r="I17" s="149">
        <f t="shared" si="4"/>
        <v>0</v>
      </c>
      <c r="J17" s="150">
        <v>0</v>
      </c>
      <c r="K17" s="150">
        <v>0</v>
      </c>
      <c r="L17" s="151">
        <v>0</v>
      </c>
      <c r="M17" s="150">
        <v>0</v>
      </c>
      <c r="N17" s="150">
        <v>0</v>
      </c>
      <c r="O17" s="152">
        <v>0</v>
      </c>
      <c r="P17" s="150">
        <v>0</v>
      </c>
      <c r="Q17" s="150">
        <v>0</v>
      </c>
      <c r="R17" s="151">
        <v>0</v>
      </c>
      <c r="S17" s="150">
        <v>0</v>
      </c>
      <c r="T17" s="150">
        <v>0</v>
      </c>
      <c r="U17" s="151">
        <v>0</v>
      </c>
      <c r="V17" s="150">
        <v>0</v>
      </c>
      <c r="W17" s="150">
        <v>0</v>
      </c>
      <c r="X17" s="151">
        <v>0</v>
      </c>
      <c r="Y17" s="150">
        <v>0</v>
      </c>
      <c r="Z17" s="150">
        <v>0</v>
      </c>
      <c r="AA17" s="151">
        <v>0</v>
      </c>
      <c r="AB17" s="150">
        <v>0</v>
      </c>
      <c r="AC17" s="150"/>
      <c r="AD17" s="151"/>
      <c r="AE17" s="150">
        <v>0</v>
      </c>
      <c r="AF17" s="150"/>
      <c r="AG17" s="151"/>
      <c r="AH17" s="150">
        <v>0</v>
      </c>
      <c r="AI17" s="150"/>
      <c r="AJ17" s="150"/>
      <c r="AK17" s="150">
        <v>0</v>
      </c>
      <c r="AL17" s="150"/>
      <c r="AM17" s="150"/>
      <c r="AN17" s="150">
        <v>0</v>
      </c>
      <c r="AO17" s="150"/>
      <c r="AP17" s="150"/>
      <c r="AQ17" s="150">
        <v>0</v>
      </c>
      <c r="AR17" s="150"/>
      <c r="AS17" s="150"/>
      <c r="AT17" s="455"/>
      <c r="AU17" s="430"/>
    </row>
    <row r="18" spans="1:47" s="131" customFormat="1">
      <c r="A18" s="427"/>
      <c r="B18" s="440"/>
      <c r="C18" s="443"/>
      <c r="D18" s="446"/>
      <c r="E18" s="156" t="s">
        <v>189</v>
      </c>
      <c r="F18" s="162">
        <v>0</v>
      </c>
      <c r="G18" s="147">
        <f t="shared" si="3"/>
        <v>0</v>
      </c>
      <c r="H18" s="148">
        <v>0</v>
      </c>
      <c r="I18" s="149">
        <f t="shared" si="4"/>
        <v>0</v>
      </c>
      <c r="J18" s="150">
        <v>0</v>
      </c>
      <c r="K18" s="150">
        <v>0</v>
      </c>
      <c r="L18" s="151">
        <v>0</v>
      </c>
      <c r="M18" s="150">
        <v>0</v>
      </c>
      <c r="N18" s="150">
        <v>0</v>
      </c>
      <c r="O18" s="152">
        <v>0</v>
      </c>
      <c r="P18" s="150">
        <v>0</v>
      </c>
      <c r="Q18" s="150">
        <v>0</v>
      </c>
      <c r="R18" s="151">
        <v>0</v>
      </c>
      <c r="S18" s="150">
        <v>0</v>
      </c>
      <c r="T18" s="150">
        <v>0</v>
      </c>
      <c r="U18" s="151">
        <v>0</v>
      </c>
      <c r="V18" s="150">
        <v>0</v>
      </c>
      <c r="W18" s="150">
        <v>0</v>
      </c>
      <c r="X18" s="151">
        <v>0</v>
      </c>
      <c r="Y18" s="150">
        <v>0</v>
      </c>
      <c r="Z18" s="150">
        <v>0</v>
      </c>
      <c r="AA18" s="151">
        <v>0</v>
      </c>
      <c r="AB18" s="150">
        <v>0</v>
      </c>
      <c r="AC18" s="150"/>
      <c r="AD18" s="151"/>
      <c r="AE18" s="150">
        <v>0</v>
      </c>
      <c r="AF18" s="150"/>
      <c r="AG18" s="151"/>
      <c r="AH18" s="150">
        <v>0</v>
      </c>
      <c r="AI18" s="150"/>
      <c r="AJ18" s="150"/>
      <c r="AK18" s="150">
        <v>0</v>
      </c>
      <c r="AL18" s="150"/>
      <c r="AM18" s="150"/>
      <c r="AN18" s="150">
        <v>0</v>
      </c>
      <c r="AO18" s="150"/>
      <c r="AP18" s="150"/>
      <c r="AQ18" s="150">
        <v>0</v>
      </c>
      <c r="AR18" s="150"/>
      <c r="AS18" s="150"/>
      <c r="AT18" s="455"/>
      <c r="AU18" s="430"/>
    </row>
    <row r="19" spans="1:47" s="131" customFormat="1">
      <c r="A19" s="427"/>
      <c r="B19" s="440"/>
      <c r="C19" s="443"/>
      <c r="D19" s="446"/>
      <c r="E19" s="156" t="s">
        <v>188</v>
      </c>
      <c r="F19" s="162">
        <v>4756.1000000000004</v>
      </c>
      <c r="G19" s="147">
        <f t="shared" si="3"/>
        <v>3698.9</v>
      </c>
      <c r="H19" s="148">
        <f t="shared" si="5"/>
        <v>0.77771703706818607</v>
      </c>
      <c r="I19" s="149">
        <f t="shared" si="4"/>
        <v>4756.1000000000004</v>
      </c>
      <c r="J19" s="153">
        <v>504.4</v>
      </c>
      <c r="K19" s="153">
        <v>504.4</v>
      </c>
      <c r="L19" s="151">
        <f>K19/J19</f>
        <v>1</v>
      </c>
      <c r="M19" s="150">
        <v>0</v>
      </c>
      <c r="N19" s="150">
        <v>0</v>
      </c>
      <c r="O19" s="152">
        <v>0</v>
      </c>
      <c r="P19" s="150">
        <v>0</v>
      </c>
      <c r="Q19" s="150">
        <v>0</v>
      </c>
      <c r="R19" s="151">
        <v>0</v>
      </c>
      <c r="S19" s="153">
        <v>1652.5</v>
      </c>
      <c r="T19" s="153">
        <v>1652.5</v>
      </c>
      <c r="U19" s="151">
        <v>1</v>
      </c>
      <c r="V19" s="150">
        <v>0</v>
      </c>
      <c r="W19" s="150">
        <v>0</v>
      </c>
      <c r="X19" s="151">
        <v>0</v>
      </c>
      <c r="Y19" s="153">
        <v>2599.1999999999998</v>
      </c>
      <c r="Z19" s="153">
        <v>1542</v>
      </c>
      <c r="AA19" s="164">
        <f>Z19/Y19</f>
        <v>0.59325946445060018</v>
      </c>
      <c r="AB19" s="150">
        <v>0</v>
      </c>
      <c r="AC19" s="150"/>
      <c r="AD19" s="151"/>
      <c r="AE19" s="150">
        <v>0</v>
      </c>
      <c r="AF19" s="150"/>
      <c r="AG19" s="151"/>
      <c r="AH19" s="150">
        <v>0</v>
      </c>
      <c r="AI19" s="150"/>
      <c r="AJ19" s="150"/>
      <c r="AK19" s="150">
        <v>0</v>
      </c>
      <c r="AL19" s="150"/>
      <c r="AM19" s="150"/>
      <c r="AN19" s="150">
        <v>0</v>
      </c>
      <c r="AO19" s="150"/>
      <c r="AP19" s="150"/>
      <c r="AQ19" s="150">
        <v>0</v>
      </c>
      <c r="AR19" s="150"/>
      <c r="AS19" s="150"/>
      <c r="AT19" s="455"/>
      <c r="AU19" s="430"/>
    </row>
    <row r="20" spans="1:47" s="131" customFormat="1" ht="31.5">
      <c r="A20" s="427"/>
      <c r="B20" s="441"/>
      <c r="C20" s="444"/>
      <c r="D20" s="447"/>
      <c r="E20" s="158" t="s">
        <v>50</v>
      </c>
      <c r="F20" s="162">
        <v>0</v>
      </c>
      <c r="G20" s="147">
        <f t="shared" si="3"/>
        <v>0</v>
      </c>
      <c r="H20" s="148">
        <v>0</v>
      </c>
      <c r="I20" s="149">
        <f t="shared" si="4"/>
        <v>0</v>
      </c>
      <c r="J20" s="150">
        <v>0</v>
      </c>
      <c r="K20" s="150">
        <v>0</v>
      </c>
      <c r="L20" s="151">
        <v>0</v>
      </c>
      <c r="M20" s="150">
        <v>0</v>
      </c>
      <c r="N20" s="150">
        <v>0</v>
      </c>
      <c r="O20" s="152">
        <v>0</v>
      </c>
      <c r="P20" s="150">
        <v>0</v>
      </c>
      <c r="Q20" s="150">
        <v>0</v>
      </c>
      <c r="R20" s="151">
        <v>0</v>
      </c>
      <c r="S20" s="150">
        <v>0</v>
      </c>
      <c r="T20" s="150">
        <v>0</v>
      </c>
      <c r="U20" s="151">
        <v>0</v>
      </c>
      <c r="V20" s="150">
        <v>0</v>
      </c>
      <c r="W20" s="150">
        <v>0</v>
      </c>
      <c r="X20" s="151">
        <v>0</v>
      </c>
      <c r="Y20" s="150">
        <v>0</v>
      </c>
      <c r="Z20" s="150">
        <v>0</v>
      </c>
      <c r="AA20" s="151">
        <v>0</v>
      </c>
      <c r="AB20" s="150">
        <v>0</v>
      </c>
      <c r="AC20" s="150"/>
      <c r="AD20" s="151"/>
      <c r="AE20" s="150">
        <v>0</v>
      </c>
      <c r="AF20" s="150"/>
      <c r="AG20" s="151"/>
      <c r="AH20" s="150">
        <v>0</v>
      </c>
      <c r="AI20" s="150"/>
      <c r="AJ20" s="150"/>
      <c r="AK20" s="150">
        <v>0</v>
      </c>
      <c r="AL20" s="150"/>
      <c r="AM20" s="150"/>
      <c r="AN20" s="150">
        <v>0</v>
      </c>
      <c r="AO20" s="150"/>
      <c r="AP20" s="150"/>
      <c r="AQ20" s="150">
        <v>0</v>
      </c>
      <c r="AR20" s="150"/>
      <c r="AS20" s="150"/>
      <c r="AT20" s="456"/>
      <c r="AU20" s="431"/>
    </row>
    <row r="21" spans="1:47" s="131" customFormat="1">
      <c r="A21" s="167" t="s">
        <v>56</v>
      </c>
      <c r="B21" s="433" t="s">
        <v>33</v>
      </c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5"/>
      <c r="AU21" s="168"/>
    </row>
    <row r="22" spans="1:47" s="131" customFormat="1" ht="110.25">
      <c r="A22" s="132" t="s">
        <v>57</v>
      </c>
      <c r="B22" s="169" t="s">
        <v>58</v>
      </c>
      <c r="C22" s="170" t="s">
        <v>31</v>
      </c>
      <c r="D22" s="135" t="s">
        <v>51</v>
      </c>
      <c r="E22" s="156" t="s">
        <v>32</v>
      </c>
      <c r="F22" s="162">
        <v>0</v>
      </c>
      <c r="G22" s="147">
        <f t="shared" si="3"/>
        <v>0</v>
      </c>
      <c r="H22" s="144">
        <v>0</v>
      </c>
      <c r="I22" s="149">
        <v>0</v>
      </c>
      <c r="J22" s="150">
        <v>0</v>
      </c>
      <c r="K22" s="150">
        <v>0</v>
      </c>
      <c r="L22" s="151">
        <v>0</v>
      </c>
      <c r="M22" s="150">
        <v>0</v>
      </c>
      <c r="N22" s="150">
        <v>0</v>
      </c>
      <c r="O22" s="152">
        <v>0</v>
      </c>
      <c r="P22" s="150">
        <v>0</v>
      </c>
      <c r="Q22" s="150">
        <v>0</v>
      </c>
      <c r="R22" s="151">
        <v>0</v>
      </c>
      <c r="S22" s="150">
        <v>0</v>
      </c>
      <c r="T22" s="150">
        <v>0</v>
      </c>
      <c r="U22" s="151">
        <v>0</v>
      </c>
      <c r="V22" s="150">
        <v>0</v>
      </c>
      <c r="W22" s="150">
        <v>0</v>
      </c>
      <c r="X22" s="151">
        <v>0</v>
      </c>
      <c r="Y22" s="150">
        <v>0</v>
      </c>
      <c r="Z22" s="150">
        <v>0</v>
      </c>
      <c r="AA22" s="151">
        <v>0</v>
      </c>
      <c r="AB22" s="150">
        <v>0</v>
      </c>
      <c r="AC22" s="150"/>
      <c r="AD22" s="151"/>
      <c r="AE22" s="150">
        <v>0</v>
      </c>
      <c r="AF22" s="150"/>
      <c r="AG22" s="151"/>
      <c r="AH22" s="150">
        <v>0</v>
      </c>
      <c r="AI22" s="150"/>
      <c r="AJ22" s="150"/>
      <c r="AK22" s="150">
        <v>0</v>
      </c>
      <c r="AL22" s="150"/>
      <c r="AM22" s="150"/>
      <c r="AN22" s="150">
        <v>0</v>
      </c>
      <c r="AO22" s="150"/>
      <c r="AP22" s="150"/>
      <c r="AQ22" s="150">
        <v>0</v>
      </c>
      <c r="AR22" s="150">
        <v>0</v>
      </c>
      <c r="AS22" s="150">
        <v>0</v>
      </c>
      <c r="AT22" s="171" t="s">
        <v>109</v>
      </c>
      <c r="AU22" s="168"/>
    </row>
    <row r="23" spans="1:47" s="131" customFormat="1">
      <c r="A23" s="436" t="s">
        <v>61</v>
      </c>
      <c r="B23" s="454" t="s">
        <v>59</v>
      </c>
      <c r="C23" s="442" t="s">
        <v>31</v>
      </c>
      <c r="D23" s="445" t="s">
        <v>51</v>
      </c>
      <c r="E23" s="159" t="s">
        <v>49</v>
      </c>
      <c r="F23" s="141">
        <f>F24+F25+F26+F27</f>
        <v>24157.9</v>
      </c>
      <c r="G23" s="147">
        <f t="shared" si="3"/>
        <v>16724.7</v>
      </c>
      <c r="H23" s="148">
        <f t="shared" ref="H23:H43" si="9">G23/F23</f>
        <v>0.69230769230769229</v>
      </c>
      <c r="I23" s="143">
        <f t="shared" ref="I23:AQ23" si="10">I24+I25+I26+I27</f>
        <v>24157.9</v>
      </c>
      <c r="J23" s="141">
        <f t="shared" si="10"/>
        <v>0</v>
      </c>
      <c r="K23" s="141">
        <f t="shared" si="10"/>
        <v>0</v>
      </c>
      <c r="L23" s="144">
        <v>0</v>
      </c>
      <c r="M23" s="141">
        <f t="shared" ref="M23:N23" si="11">M24+M25+M26+M27</f>
        <v>0</v>
      </c>
      <c r="N23" s="141">
        <f t="shared" si="11"/>
        <v>0</v>
      </c>
      <c r="O23" s="144">
        <v>0</v>
      </c>
      <c r="P23" s="141">
        <f t="shared" ref="P23:Q23" si="12">P24+P25+P26+P27</f>
        <v>0</v>
      </c>
      <c r="Q23" s="141">
        <f t="shared" si="12"/>
        <v>0</v>
      </c>
      <c r="R23" s="144">
        <v>0</v>
      </c>
      <c r="S23" s="141">
        <f t="shared" si="10"/>
        <v>0</v>
      </c>
      <c r="T23" s="141">
        <f t="shared" si="10"/>
        <v>0</v>
      </c>
      <c r="U23" s="144">
        <v>0</v>
      </c>
      <c r="V23" s="141">
        <f t="shared" si="10"/>
        <v>16724.7</v>
      </c>
      <c r="W23" s="141">
        <f t="shared" si="10"/>
        <v>16724.7</v>
      </c>
      <c r="X23" s="144">
        <v>1</v>
      </c>
      <c r="Y23" s="141">
        <f t="shared" si="10"/>
        <v>0</v>
      </c>
      <c r="Z23" s="141">
        <f t="shared" si="10"/>
        <v>0</v>
      </c>
      <c r="AA23" s="144">
        <v>0</v>
      </c>
      <c r="AB23" s="141">
        <f t="shared" si="10"/>
        <v>0</v>
      </c>
      <c r="AC23" s="141">
        <f t="shared" si="10"/>
        <v>0</v>
      </c>
      <c r="AD23" s="141">
        <f t="shared" si="10"/>
        <v>0</v>
      </c>
      <c r="AE23" s="141">
        <f t="shared" si="10"/>
        <v>0</v>
      </c>
      <c r="AF23" s="141">
        <f t="shared" si="10"/>
        <v>0</v>
      </c>
      <c r="AG23" s="141">
        <f t="shared" si="10"/>
        <v>0</v>
      </c>
      <c r="AH23" s="141">
        <f t="shared" si="10"/>
        <v>0</v>
      </c>
      <c r="AI23" s="141">
        <f t="shared" si="10"/>
        <v>0</v>
      </c>
      <c r="AJ23" s="141">
        <f t="shared" si="10"/>
        <v>0</v>
      </c>
      <c r="AK23" s="141">
        <f t="shared" si="10"/>
        <v>0</v>
      </c>
      <c r="AL23" s="141">
        <f t="shared" si="10"/>
        <v>0</v>
      </c>
      <c r="AM23" s="141">
        <f t="shared" si="10"/>
        <v>0</v>
      </c>
      <c r="AN23" s="141">
        <f t="shared" si="10"/>
        <v>0</v>
      </c>
      <c r="AO23" s="141">
        <f t="shared" si="10"/>
        <v>0</v>
      </c>
      <c r="AP23" s="141">
        <f t="shared" si="10"/>
        <v>0</v>
      </c>
      <c r="AQ23" s="141">
        <f t="shared" si="10"/>
        <v>7433.2</v>
      </c>
      <c r="AR23" s="150"/>
      <c r="AS23" s="150"/>
      <c r="AT23" s="454" t="s">
        <v>110</v>
      </c>
      <c r="AU23" s="457"/>
    </row>
    <row r="24" spans="1:47" s="131" customFormat="1">
      <c r="A24" s="437"/>
      <c r="B24" s="455"/>
      <c r="C24" s="443"/>
      <c r="D24" s="446"/>
      <c r="E24" s="146" t="s">
        <v>36</v>
      </c>
      <c r="F24" s="162">
        <v>0</v>
      </c>
      <c r="G24" s="147">
        <f t="shared" si="3"/>
        <v>0</v>
      </c>
      <c r="H24" s="148">
        <v>0</v>
      </c>
      <c r="I24" s="149">
        <f t="shared" si="4"/>
        <v>0</v>
      </c>
      <c r="J24" s="150">
        <v>0</v>
      </c>
      <c r="K24" s="150">
        <v>0</v>
      </c>
      <c r="L24" s="151">
        <v>0</v>
      </c>
      <c r="M24" s="150">
        <v>0</v>
      </c>
      <c r="N24" s="150">
        <v>0</v>
      </c>
      <c r="O24" s="152">
        <v>0</v>
      </c>
      <c r="P24" s="150">
        <v>0</v>
      </c>
      <c r="Q24" s="150">
        <v>0</v>
      </c>
      <c r="R24" s="151">
        <v>0</v>
      </c>
      <c r="S24" s="150">
        <v>0</v>
      </c>
      <c r="T24" s="150">
        <v>0</v>
      </c>
      <c r="U24" s="151">
        <v>0</v>
      </c>
      <c r="V24" s="150">
        <v>0</v>
      </c>
      <c r="W24" s="150"/>
      <c r="X24" s="151">
        <v>0</v>
      </c>
      <c r="Y24" s="150">
        <v>0</v>
      </c>
      <c r="Z24" s="150"/>
      <c r="AA24" s="151">
        <v>0</v>
      </c>
      <c r="AB24" s="150">
        <v>0</v>
      </c>
      <c r="AC24" s="150"/>
      <c r="AD24" s="151"/>
      <c r="AE24" s="150">
        <v>0</v>
      </c>
      <c r="AF24" s="150"/>
      <c r="AG24" s="151"/>
      <c r="AH24" s="150">
        <v>0</v>
      </c>
      <c r="AI24" s="150"/>
      <c r="AJ24" s="150"/>
      <c r="AK24" s="150">
        <v>0</v>
      </c>
      <c r="AL24" s="150"/>
      <c r="AM24" s="150"/>
      <c r="AN24" s="150">
        <v>0</v>
      </c>
      <c r="AO24" s="150"/>
      <c r="AP24" s="150"/>
      <c r="AQ24" s="150">
        <v>0</v>
      </c>
      <c r="AR24" s="150"/>
      <c r="AS24" s="150"/>
      <c r="AT24" s="455"/>
      <c r="AU24" s="458"/>
    </row>
    <row r="25" spans="1:47" s="131" customFormat="1">
      <c r="A25" s="437"/>
      <c r="B25" s="455"/>
      <c r="C25" s="443"/>
      <c r="D25" s="446"/>
      <c r="E25" s="156" t="s">
        <v>189</v>
      </c>
      <c r="F25" s="147">
        <v>24157.9</v>
      </c>
      <c r="G25" s="147">
        <f t="shared" si="3"/>
        <v>16724.7</v>
      </c>
      <c r="H25" s="148">
        <f t="shared" si="9"/>
        <v>0.69230769230769229</v>
      </c>
      <c r="I25" s="149">
        <f t="shared" si="4"/>
        <v>24157.9</v>
      </c>
      <c r="J25" s="150">
        <v>0</v>
      </c>
      <c r="K25" s="150">
        <v>0</v>
      </c>
      <c r="L25" s="151">
        <v>0</v>
      </c>
      <c r="M25" s="150">
        <v>0</v>
      </c>
      <c r="N25" s="150">
        <v>0</v>
      </c>
      <c r="O25" s="152">
        <v>0</v>
      </c>
      <c r="P25" s="150">
        <v>0</v>
      </c>
      <c r="Q25" s="150">
        <v>0</v>
      </c>
      <c r="R25" s="151">
        <v>0</v>
      </c>
      <c r="S25" s="150">
        <v>0</v>
      </c>
      <c r="T25" s="150">
        <v>0</v>
      </c>
      <c r="U25" s="151">
        <v>0</v>
      </c>
      <c r="V25" s="153">
        <v>16724.7</v>
      </c>
      <c r="W25" s="153">
        <v>16724.7</v>
      </c>
      <c r="X25" s="151">
        <v>1</v>
      </c>
      <c r="Y25" s="150">
        <v>0</v>
      </c>
      <c r="Z25" s="150"/>
      <c r="AA25" s="151">
        <v>0</v>
      </c>
      <c r="AB25" s="150">
        <v>0</v>
      </c>
      <c r="AC25" s="150"/>
      <c r="AD25" s="151"/>
      <c r="AE25" s="150">
        <v>0</v>
      </c>
      <c r="AF25" s="150"/>
      <c r="AG25" s="151"/>
      <c r="AH25" s="150">
        <v>0</v>
      </c>
      <c r="AI25" s="150"/>
      <c r="AJ25" s="150"/>
      <c r="AK25" s="150">
        <v>0</v>
      </c>
      <c r="AL25" s="150"/>
      <c r="AM25" s="150"/>
      <c r="AN25" s="150">
        <v>0</v>
      </c>
      <c r="AO25" s="150"/>
      <c r="AP25" s="150"/>
      <c r="AQ25" s="153">
        <v>7433.2</v>
      </c>
      <c r="AR25" s="150"/>
      <c r="AS25" s="150"/>
      <c r="AT25" s="455"/>
      <c r="AU25" s="458"/>
    </row>
    <row r="26" spans="1:47" s="131" customFormat="1">
      <c r="A26" s="437"/>
      <c r="B26" s="455"/>
      <c r="C26" s="443"/>
      <c r="D26" s="446"/>
      <c r="E26" s="156" t="s">
        <v>188</v>
      </c>
      <c r="F26" s="162">
        <v>0</v>
      </c>
      <c r="G26" s="147">
        <f t="shared" si="3"/>
        <v>0</v>
      </c>
      <c r="H26" s="148">
        <v>0</v>
      </c>
      <c r="I26" s="149">
        <f t="shared" si="4"/>
        <v>0</v>
      </c>
      <c r="J26" s="150">
        <v>0</v>
      </c>
      <c r="K26" s="150">
        <v>0</v>
      </c>
      <c r="L26" s="151">
        <v>0</v>
      </c>
      <c r="M26" s="150">
        <v>0</v>
      </c>
      <c r="N26" s="150">
        <v>0</v>
      </c>
      <c r="O26" s="152">
        <v>0</v>
      </c>
      <c r="P26" s="150">
        <v>0</v>
      </c>
      <c r="Q26" s="150">
        <v>0</v>
      </c>
      <c r="R26" s="151">
        <v>0</v>
      </c>
      <c r="S26" s="150">
        <v>0</v>
      </c>
      <c r="T26" s="150">
        <v>0</v>
      </c>
      <c r="U26" s="151">
        <v>0</v>
      </c>
      <c r="V26" s="150">
        <v>0</v>
      </c>
      <c r="W26" s="150"/>
      <c r="X26" s="151">
        <v>0</v>
      </c>
      <c r="Y26" s="150">
        <v>0</v>
      </c>
      <c r="Z26" s="150"/>
      <c r="AA26" s="151">
        <v>0</v>
      </c>
      <c r="AB26" s="150">
        <v>0</v>
      </c>
      <c r="AC26" s="150"/>
      <c r="AD26" s="151"/>
      <c r="AE26" s="150">
        <v>0</v>
      </c>
      <c r="AF26" s="150"/>
      <c r="AG26" s="151"/>
      <c r="AH26" s="150">
        <v>0</v>
      </c>
      <c r="AI26" s="150"/>
      <c r="AJ26" s="150"/>
      <c r="AK26" s="150">
        <v>0</v>
      </c>
      <c r="AL26" s="150"/>
      <c r="AM26" s="150"/>
      <c r="AN26" s="150">
        <v>0</v>
      </c>
      <c r="AO26" s="150"/>
      <c r="AP26" s="150"/>
      <c r="AQ26" s="150">
        <v>0</v>
      </c>
      <c r="AR26" s="150"/>
      <c r="AS26" s="150"/>
      <c r="AT26" s="455"/>
      <c r="AU26" s="458"/>
    </row>
    <row r="27" spans="1:47" s="131" customFormat="1" ht="31.5">
      <c r="A27" s="438"/>
      <c r="B27" s="456"/>
      <c r="C27" s="444"/>
      <c r="D27" s="447"/>
      <c r="E27" s="158" t="s">
        <v>50</v>
      </c>
      <c r="F27" s="162">
        <v>0</v>
      </c>
      <c r="G27" s="147">
        <f t="shared" si="3"/>
        <v>0</v>
      </c>
      <c r="H27" s="148">
        <v>0</v>
      </c>
      <c r="I27" s="149">
        <f t="shared" si="4"/>
        <v>0</v>
      </c>
      <c r="J27" s="150">
        <v>0</v>
      </c>
      <c r="K27" s="150">
        <v>0</v>
      </c>
      <c r="L27" s="151">
        <v>0</v>
      </c>
      <c r="M27" s="150">
        <v>0</v>
      </c>
      <c r="N27" s="150">
        <v>0</v>
      </c>
      <c r="O27" s="152">
        <v>0</v>
      </c>
      <c r="P27" s="150">
        <v>0</v>
      </c>
      <c r="Q27" s="150">
        <v>0</v>
      </c>
      <c r="R27" s="151">
        <v>0</v>
      </c>
      <c r="S27" s="150">
        <v>0</v>
      </c>
      <c r="T27" s="150">
        <v>0</v>
      </c>
      <c r="U27" s="151">
        <v>0</v>
      </c>
      <c r="V27" s="150">
        <v>0</v>
      </c>
      <c r="W27" s="150"/>
      <c r="X27" s="151">
        <v>0</v>
      </c>
      <c r="Y27" s="150">
        <v>0</v>
      </c>
      <c r="Z27" s="150"/>
      <c r="AA27" s="151">
        <v>0</v>
      </c>
      <c r="AB27" s="150">
        <v>0</v>
      </c>
      <c r="AC27" s="150"/>
      <c r="AD27" s="151"/>
      <c r="AE27" s="150">
        <v>0</v>
      </c>
      <c r="AF27" s="150"/>
      <c r="AG27" s="151"/>
      <c r="AH27" s="150">
        <v>0</v>
      </c>
      <c r="AI27" s="150"/>
      <c r="AJ27" s="150"/>
      <c r="AK27" s="150">
        <v>0</v>
      </c>
      <c r="AL27" s="150"/>
      <c r="AM27" s="150"/>
      <c r="AN27" s="150">
        <v>0</v>
      </c>
      <c r="AO27" s="150"/>
      <c r="AP27" s="150"/>
      <c r="AQ27" s="150">
        <v>0</v>
      </c>
      <c r="AR27" s="150">
        <v>0</v>
      </c>
      <c r="AS27" s="150">
        <v>0</v>
      </c>
      <c r="AT27" s="456"/>
      <c r="AU27" s="459"/>
    </row>
    <row r="28" spans="1:47" s="131" customFormat="1">
      <c r="A28" s="436" t="s">
        <v>60</v>
      </c>
      <c r="B28" s="454" t="s">
        <v>35</v>
      </c>
      <c r="C28" s="442" t="s">
        <v>31</v>
      </c>
      <c r="D28" s="445" t="s">
        <v>57</v>
      </c>
      <c r="E28" s="159" t="s">
        <v>49</v>
      </c>
      <c r="F28" s="141">
        <f>F29+F30+F31+F32</f>
        <v>6889.2</v>
      </c>
      <c r="G28" s="147">
        <f t="shared" si="3"/>
        <v>5284.6</v>
      </c>
      <c r="H28" s="148">
        <f t="shared" si="9"/>
        <v>0.76708471230331543</v>
      </c>
      <c r="I28" s="143">
        <f t="shared" ref="I28:AQ28" si="13">I29+I30+I31+I32</f>
        <v>6889.2</v>
      </c>
      <c r="J28" s="141">
        <f t="shared" si="13"/>
        <v>0</v>
      </c>
      <c r="K28" s="141">
        <f t="shared" si="13"/>
        <v>0</v>
      </c>
      <c r="L28" s="144">
        <v>0</v>
      </c>
      <c r="M28" s="141">
        <f t="shared" ref="M28:N28" si="14">M29+M30+M31+M32</f>
        <v>0</v>
      </c>
      <c r="N28" s="141">
        <f t="shared" si="14"/>
        <v>0</v>
      </c>
      <c r="O28" s="144">
        <v>0</v>
      </c>
      <c r="P28" s="141">
        <f t="shared" ref="P28:Q28" si="15">P29+P30+P31+P32</f>
        <v>0</v>
      </c>
      <c r="Q28" s="141">
        <f t="shared" si="15"/>
        <v>0</v>
      </c>
      <c r="R28" s="144">
        <v>0</v>
      </c>
      <c r="S28" s="141">
        <f t="shared" si="13"/>
        <v>0</v>
      </c>
      <c r="T28" s="141">
        <v>0</v>
      </c>
      <c r="U28" s="144">
        <v>0</v>
      </c>
      <c r="V28" s="141">
        <f t="shared" si="13"/>
        <v>1243.5</v>
      </c>
      <c r="W28" s="141">
        <f t="shared" si="13"/>
        <v>1243.5</v>
      </c>
      <c r="X28" s="144">
        <v>1</v>
      </c>
      <c r="Y28" s="141">
        <f t="shared" si="13"/>
        <v>5645.7</v>
      </c>
      <c r="Z28" s="141">
        <f t="shared" si="13"/>
        <v>4041.1</v>
      </c>
      <c r="AA28" s="160">
        <f>Z28/Y28</f>
        <v>0.71578369378465023</v>
      </c>
      <c r="AB28" s="141">
        <f t="shared" si="13"/>
        <v>0</v>
      </c>
      <c r="AC28" s="141">
        <f t="shared" si="13"/>
        <v>0</v>
      </c>
      <c r="AD28" s="141">
        <f t="shared" si="13"/>
        <v>0</v>
      </c>
      <c r="AE28" s="141">
        <f t="shared" si="13"/>
        <v>0</v>
      </c>
      <c r="AF28" s="141">
        <f t="shared" si="13"/>
        <v>0</v>
      </c>
      <c r="AG28" s="141">
        <f t="shared" si="13"/>
        <v>0</v>
      </c>
      <c r="AH28" s="141">
        <f t="shared" si="13"/>
        <v>0</v>
      </c>
      <c r="AI28" s="141">
        <f t="shared" si="13"/>
        <v>0</v>
      </c>
      <c r="AJ28" s="141">
        <f t="shared" si="13"/>
        <v>0</v>
      </c>
      <c r="AK28" s="141">
        <f t="shared" si="13"/>
        <v>0</v>
      </c>
      <c r="AL28" s="141">
        <f t="shared" si="13"/>
        <v>0</v>
      </c>
      <c r="AM28" s="141">
        <f t="shared" si="13"/>
        <v>0</v>
      </c>
      <c r="AN28" s="141">
        <f t="shared" si="13"/>
        <v>0</v>
      </c>
      <c r="AO28" s="141">
        <f t="shared" si="13"/>
        <v>0</v>
      </c>
      <c r="AP28" s="141">
        <f t="shared" si="13"/>
        <v>0</v>
      </c>
      <c r="AQ28" s="141">
        <f t="shared" si="13"/>
        <v>0</v>
      </c>
      <c r="AR28" s="150"/>
      <c r="AS28" s="150"/>
      <c r="AT28" s="454" t="s">
        <v>111</v>
      </c>
      <c r="AU28" s="429" t="s">
        <v>112</v>
      </c>
    </row>
    <row r="29" spans="1:47" s="131" customFormat="1">
      <c r="A29" s="437"/>
      <c r="B29" s="455"/>
      <c r="C29" s="443"/>
      <c r="D29" s="446"/>
      <c r="E29" s="146" t="s">
        <v>36</v>
      </c>
      <c r="F29" s="147">
        <v>321.8</v>
      </c>
      <c r="G29" s="147">
        <f t="shared" si="3"/>
        <v>248.6</v>
      </c>
      <c r="H29" s="148">
        <f t="shared" si="9"/>
        <v>0.77252952144188936</v>
      </c>
      <c r="I29" s="149">
        <f t="shared" si="4"/>
        <v>321.8</v>
      </c>
      <c r="J29" s="150">
        <v>0</v>
      </c>
      <c r="K29" s="150">
        <v>0</v>
      </c>
      <c r="L29" s="151">
        <v>0</v>
      </c>
      <c r="M29" s="150">
        <v>0</v>
      </c>
      <c r="N29" s="150">
        <v>0</v>
      </c>
      <c r="O29" s="152">
        <v>0</v>
      </c>
      <c r="P29" s="150">
        <v>0</v>
      </c>
      <c r="Q29" s="150">
        <v>0</v>
      </c>
      <c r="R29" s="151">
        <v>0</v>
      </c>
      <c r="S29" s="150">
        <v>0</v>
      </c>
      <c r="T29" s="150">
        <v>0</v>
      </c>
      <c r="U29" s="151">
        <v>0</v>
      </c>
      <c r="V29" s="150">
        <v>58.5</v>
      </c>
      <c r="W29" s="150">
        <v>58.5</v>
      </c>
      <c r="X29" s="151">
        <v>1</v>
      </c>
      <c r="Y29" s="150">
        <v>263.3</v>
      </c>
      <c r="Z29" s="150">
        <v>190.1</v>
      </c>
      <c r="AA29" s="164">
        <f>Z29/Y29</f>
        <v>0.72199012533232054</v>
      </c>
      <c r="AB29" s="153">
        <v>0</v>
      </c>
      <c r="AC29" s="150"/>
      <c r="AD29" s="151"/>
      <c r="AE29" s="150">
        <v>0</v>
      </c>
      <c r="AF29" s="150"/>
      <c r="AG29" s="151"/>
      <c r="AH29" s="150">
        <v>0</v>
      </c>
      <c r="AI29" s="150"/>
      <c r="AJ29" s="150"/>
      <c r="AK29" s="150">
        <v>0</v>
      </c>
      <c r="AL29" s="150"/>
      <c r="AM29" s="150"/>
      <c r="AN29" s="150">
        <v>0</v>
      </c>
      <c r="AO29" s="150"/>
      <c r="AP29" s="150"/>
      <c r="AQ29" s="150">
        <v>0</v>
      </c>
      <c r="AR29" s="150"/>
      <c r="AS29" s="150"/>
      <c r="AT29" s="455"/>
      <c r="AU29" s="430"/>
    </row>
    <row r="30" spans="1:47" s="131" customFormat="1">
      <c r="A30" s="437"/>
      <c r="B30" s="455"/>
      <c r="C30" s="443"/>
      <c r="D30" s="446"/>
      <c r="E30" s="156" t="s">
        <v>189</v>
      </c>
      <c r="F30" s="147">
        <v>6175.2</v>
      </c>
      <c r="G30" s="147">
        <f t="shared" si="3"/>
        <v>4771.8</v>
      </c>
      <c r="H30" s="148">
        <f t="shared" si="9"/>
        <v>0.7727361057131753</v>
      </c>
      <c r="I30" s="149">
        <f t="shared" si="4"/>
        <v>6175.2</v>
      </c>
      <c r="J30" s="150">
        <v>0</v>
      </c>
      <c r="K30" s="150">
        <v>0</v>
      </c>
      <c r="L30" s="151">
        <v>0</v>
      </c>
      <c r="M30" s="150">
        <v>0</v>
      </c>
      <c r="N30" s="150">
        <v>0</v>
      </c>
      <c r="O30" s="152">
        <v>0</v>
      </c>
      <c r="P30" s="150">
        <v>0</v>
      </c>
      <c r="Q30" s="150">
        <v>0</v>
      </c>
      <c r="R30" s="151">
        <v>0</v>
      </c>
      <c r="S30" s="150">
        <v>0</v>
      </c>
      <c r="T30" s="150">
        <v>0</v>
      </c>
      <c r="U30" s="151">
        <v>0</v>
      </c>
      <c r="V30" s="150">
        <v>1122.8</v>
      </c>
      <c r="W30" s="150">
        <v>1122.8</v>
      </c>
      <c r="X30" s="151">
        <v>1</v>
      </c>
      <c r="Y30" s="150">
        <v>5052.3999999999996</v>
      </c>
      <c r="Z30" s="150">
        <v>3649</v>
      </c>
      <c r="AA30" s="164">
        <f>Z30/Y30</f>
        <v>0.72223101892170061</v>
      </c>
      <c r="AB30" s="153">
        <v>0</v>
      </c>
      <c r="AC30" s="150"/>
      <c r="AD30" s="151"/>
      <c r="AE30" s="150">
        <v>0</v>
      </c>
      <c r="AF30" s="150"/>
      <c r="AG30" s="151"/>
      <c r="AH30" s="150">
        <v>0</v>
      </c>
      <c r="AI30" s="150"/>
      <c r="AJ30" s="150"/>
      <c r="AK30" s="150">
        <v>0</v>
      </c>
      <c r="AL30" s="150"/>
      <c r="AM30" s="150"/>
      <c r="AN30" s="150">
        <v>0</v>
      </c>
      <c r="AO30" s="150"/>
      <c r="AP30" s="150"/>
      <c r="AQ30" s="150">
        <v>0</v>
      </c>
      <c r="AR30" s="150"/>
      <c r="AS30" s="150"/>
      <c r="AT30" s="455"/>
      <c r="AU30" s="430"/>
    </row>
    <row r="31" spans="1:47" s="131" customFormat="1">
      <c r="A31" s="437"/>
      <c r="B31" s="455"/>
      <c r="C31" s="443"/>
      <c r="D31" s="446"/>
      <c r="E31" s="156" t="s">
        <v>188</v>
      </c>
      <c r="F31" s="147">
        <v>392.2</v>
      </c>
      <c r="G31" s="147">
        <f t="shared" si="3"/>
        <v>264.2</v>
      </c>
      <c r="H31" s="148">
        <f t="shared" si="9"/>
        <v>0.67363590005099439</v>
      </c>
      <c r="I31" s="149">
        <f t="shared" si="4"/>
        <v>392.2</v>
      </c>
      <c r="J31" s="150"/>
      <c r="K31" s="150">
        <v>0</v>
      </c>
      <c r="L31" s="151">
        <v>0</v>
      </c>
      <c r="M31" s="150"/>
      <c r="N31" s="150">
        <v>0</v>
      </c>
      <c r="O31" s="152">
        <v>0</v>
      </c>
      <c r="P31" s="150"/>
      <c r="Q31" s="150">
        <v>0</v>
      </c>
      <c r="R31" s="151">
        <v>0</v>
      </c>
      <c r="S31" s="150">
        <v>0</v>
      </c>
      <c r="T31" s="150">
        <v>0</v>
      </c>
      <c r="U31" s="151">
        <v>0</v>
      </c>
      <c r="V31" s="150">
        <v>62.2</v>
      </c>
      <c r="W31" s="150">
        <v>62.2</v>
      </c>
      <c r="X31" s="151">
        <v>1</v>
      </c>
      <c r="Y31" s="150">
        <v>330</v>
      </c>
      <c r="Z31" s="150">
        <v>202</v>
      </c>
      <c r="AA31" s="164">
        <f>Z31/Y31</f>
        <v>0.61212121212121207</v>
      </c>
      <c r="AB31" s="153">
        <v>0</v>
      </c>
      <c r="AC31" s="150"/>
      <c r="AD31" s="151"/>
      <c r="AE31" s="153">
        <v>0</v>
      </c>
      <c r="AF31" s="150"/>
      <c r="AG31" s="151"/>
      <c r="AH31" s="153">
        <v>0</v>
      </c>
      <c r="AI31" s="150"/>
      <c r="AJ31" s="150"/>
      <c r="AK31" s="150">
        <v>0</v>
      </c>
      <c r="AL31" s="150"/>
      <c r="AM31" s="150"/>
      <c r="AN31" s="150">
        <v>0</v>
      </c>
      <c r="AO31" s="150"/>
      <c r="AP31" s="150"/>
      <c r="AQ31" s="150">
        <v>0</v>
      </c>
      <c r="AR31" s="150"/>
      <c r="AS31" s="150"/>
      <c r="AT31" s="455"/>
      <c r="AU31" s="430"/>
    </row>
    <row r="32" spans="1:47" s="131" customFormat="1" ht="31.5">
      <c r="A32" s="438"/>
      <c r="B32" s="456"/>
      <c r="C32" s="444"/>
      <c r="D32" s="447"/>
      <c r="E32" s="158" t="s">
        <v>50</v>
      </c>
      <c r="F32" s="162"/>
      <c r="G32" s="147">
        <f t="shared" si="3"/>
        <v>0</v>
      </c>
      <c r="H32" s="148">
        <v>0</v>
      </c>
      <c r="I32" s="149">
        <f t="shared" si="4"/>
        <v>0</v>
      </c>
      <c r="J32" s="150">
        <v>0</v>
      </c>
      <c r="K32" s="150">
        <v>0</v>
      </c>
      <c r="L32" s="151">
        <v>0</v>
      </c>
      <c r="M32" s="150">
        <v>0</v>
      </c>
      <c r="N32" s="150">
        <v>0</v>
      </c>
      <c r="O32" s="152">
        <v>0</v>
      </c>
      <c r="P32" s="150">
        <v>0</v>
      </c>
      <c r="Q32" s="150">
        <v>0</v>
      </c>
      <c r="R32" s="151">
        <v>0</v>
      </c>
      <c r="S32" s="150">
        <v>0</v>
      </c>
      <c r="T32" s="150">
        <v>0</v>
      </c>
      <c r="U32" s="151">
        <v>0</v>
      </c>
      <c r="V32" s="150">
        <v>0</v>
      </c>
      <c r="W32" s="150">
        <v>0</v>
      </c>
      <c r="X32" s="151">
        <v>0</v>
      </c>
      <c r="Y32" s="150">
        <v>0</v>
      </c>
      <c r="Z32" s="150">
        <v>0</v>
      </c>
      <c r="AA32" s="151">
        <v>0</v>
      </c>
      <c r="AB32" s="150">
        <v>0</v>
      </c>
      <c r="AC32" s="150"/>
      <c r="AD32" s="151"/>
      <c r="AE32" s="150">
        <v>0</v>
      </c>
      <c r="AF32" s="150"/>
      <c r="AG32" s="151"/>
      <c r="AH32" s="150">
        <v>0</v>
      </c>
      <c r="AI32" s="150"/>
      <c r="AJ32" s="150"/>
      <c r="AK32" s="150">
        <v>0</v>
      </c>
      <c r="AL32" s="150"/>
      <c r="AM32" s="150"/>
      <c r="AN32" s="150">
        <v>0</v>
      </c>
      <c r="AO32" s="150"/>
      <c r="AP32" s="150"/>
      <c r="AQ32" s="150">
        <v>0</v>
      </c>
      <c r="AR32" s="150">
        <v>0</v>
      </c>
      <c r="AS32" s="150">
        <v>0</v>
      </c>
      <c r="AT32" s="456"/>
      <c r="AU32" s="431"/>
    </row>
    <row r="33" spans="1:50" s="131" customFormat="1" ht="18.75" customHeight="1">
      <c r="A33" s="436" t="s">
        <v>62</v>
      </c>
      <c r="B33" s="454" t="s">
        <v>63</v>
      </c>
      <c r="C33" s="442" t="s">
        <v>31</v>
      </c>
      <c r="D33" s="445" t="s">
        <v>57</v>
      </c>
      <c r="E33" s="159" t="s">
        <v>49</v>
      </c>
      <c r="F33" s="141">
        <v>0</v>
      </c>
      <c r="G33" s="147">
        <f t="shared" si="3"/>
        <v>0</v>
      </c>
      <c r="H33" s="148">
        <v>0</v>
      </c>
      <c r="I33" s="177">
        <f t="shared" ref="I33:AQ33" si="16">I34+I35+I36+I37</f>
        <v>0</v>
      </c>
      <c r="J33" s="141">
        <f t="shared" si="16"/>
        <v>0</v>
      </c>
      <c r="K33" s="141">
        <f t="shared" si="16"/>
        <v>0</v>
      </c>
      <c r="L33" s="144">
        <v>0</v>
      </c>
      <c r="M33" s="141">
        <f t="shared" ref="M33:N33" si="17">M34+M35+M36+M37</f>
        <v>0</v>
      </c>
      <c r="N33" s="141">
        <f t="shared" si="17"/>
        <v>0</v>
      </c>
      <c r="O33" s="144">
        <v>0</v>
      </c>
      <c r="P33" s="141">
        <f t="shared" ref="P33:Q33" si="18">P34+P35+P36+P37</f>
        <v>0</v>
      </c>
      <c r="Q33" s="141">
        <f t="shared" si="18"/>
        <v>0</v>
      </c>
      <c r="R33" s="144">
        <v>0</v>
      </c>
      <c r="S33" s="141">
        <f t="shared" si="16"/>
        <v>0</v>
      </c>
      <c r="T33" s="141">
        <f t="shared" si="16"/>
        <v>0</v>
      </c>
      <c r="U33" s="141">
        <f t="shared" si="16"/>
        <v>0</v>
      </c>
      <c r="V33" s="141">
        <f t="shared" si="16"/>
        <v>0</v>
      </c>
      <c r="W33" s="141">
        <f t="shared" si="16"/>
        <v>0</v>
      </c>
      <c r="X33" s="141">
        <f t="shared" si="16"/>
        <v>0</v>
      </c>
      <c r="Y33" s="141">
        <f t="shared" si="16"/>
        <v>0</v>
      </c>
      <c r="Z33" s="141">
        <f t="shared" si="16"/>
        <v>0</v>
      </c>
      <c r="AA33" s="141">
        <f t="shared" si="16"/>
        <v>0</v>
      </c>
      <c r="AB33" s="141">
        <f t="shared" si="16"/>
        <v>0</v>
      </c>
      <c r="AC33" s="141">
        <f t="shared" si="16"/>
        <v>0</v>
      </c>
      <c r="AD33" s="141">
        <f t="shared" si="16"/>
        <v>0</v>
      </c>
      <c r="AE33" s="141">
        <f t="shared" si="16"/>
        <v>0</v>
      </c>
      <c r="AF33" s="141">
        <f t="shared" si="16"/>
        <v>0</v>
      </c>
      <c r="AG33" s="141">
        <f t="shared" si="16"/>
        <v>0</v>
      </c>
      <c r="AH33" s="141">
        <f t="shared" si="16"/>
        <v>0</v>
      </c>
      <c r="AI33" s="141">
        <f t="shared" si="16"/>
        <v>0</v>
      </c>
      <c r="AJ33" s="141">
        <f t="shared" si="16"/>
        <v>0</v>
      </c>
      <c r="AK33" s="141">
        <v>0</v>
      </c>
      <c r="AL33" s="141">
        <f t="shared" si="16"/>
        <v>0</v>
      </c>
      <c r="AM33" s="141">
        <f t="shared" si="16"/>
        <v>0</v>
      </c>
      <c r="AN33" s="141">
        <f t="shared" si="16"/>
        <v>0</v>
      </c>
      <c r="AO33" s="141">
        <f t="shared" si="16"/>
        <v>0</v>
      </c>
      <c r="AP33" s="141">
        <f t="shared" si="16"/>
        <v>0</v>
      </c>
      <c r="AQ33" s="141">
        <f t="shared" si="16"/>
        <v>0</v>
      </c>
      <c r="AR33" s="150"/>
      <c r="AS33" s="150"/>
      <c r="AT33" s="454" t="s">
        <v>84</v>
      </c>
      <c r="AU33" s="457"/>
    </row>
    <row r="34" spans="1:50" s="131" customFormat="1">
      <c r="A34" s="437"/>
      <c r="B34" s="455"/>
      <c r="C34" s="443"/>
      <c r="D34" s="446"/>
      <c r="E34" s="146" t="s">
        <v>36</v>
      </c>
      <c r="F34" s="162">
        <v>0</v>
      </c>
      <c r="G34" s="147">
        <f t="shared" si="3"/>
        <v>0</v>
      </c>
      <c r="H34" s="148">
        <v>0</v>
      </c>
      <c r="I34" s="149">
        <f t="shared" si="4"/>
        <v>0</v>
      </c>
      <c r="J34" s="150">
        <v>0</v>
      </c>
      <c r="K34" s="150">
        <v>0</v>
      </c>
      <c r="L34" s="151">
        <v>0</v>
      </c>
      <c r="M34" s="150">
        <v>0</v>
      </c>
      <c r="N34" s="150">
        <v>0</v>
      </c>
      <c r="O34" s="152">
        <v>0</v>
      </c>
      <c r="P34" s="150">
        <v>0</v>
      </c>
      <c r="Q34" s="150">
        <v>0</v>
      </c>
      <c r="R34" s="151">
        <v>0</v>
      </c>
      <c r="S34" s="150">
        <v>0</v>
      </c>
      <c r="T34" s="150">
        <v>0</v>
      </c>
      <c r="U34" s="151">
        <v>0</v>
      </c>
      <c r="V34" s="150">
        <v>0</v>
      </c>
      <c r="W34" s="150">
        <v>0</v>
      </c>
      <c r="X34" s="151">
        <v>0</v>
      </c>
      <c r="Y34" s="150">
        <v>0</v>
      </c>
      <c r="Z34" s="150">
        <v>0</v>
      </c>
      <c r="AA34" s="151">
        <v>0</v>
      </c>
      <c r="AB34" s="150">
        <v>0</v>
      </c>
      <c r="AC34" s="150"/>
      <c r="AD34" s="151"/>
      <c r="AE34" s="150">
        <v>0</v>
      </c>
      <c r="AF34" s="150"/>
      <c r="AG34" s="151"/>
      <c r="AH34" s="150">
        <v>0</v>
      </c>
      <c r="AI34" s="150"/>
      <c r="AJ34" s="150"/>
      <c r="AK34" s="150">
        <v>0</v>
      </c>
      <c r="AL34" s="150"/>
      <c r="AM34" s="150"/>
      <c r="AN34" s="150">
        <v>0</v>
      </c>
      <c r="AO34" s="150"/>
      <c r="AP34" s="150"/>
      <c r="AQ34" s="150">
        <v>0</v>
      </c>
      <c r="AR34" s="150"/>
      <c r="AS34" s="150"/>
      <c r="AT34" s="455"/>
      <c r="AU34" s="458"/>
    </row>
    <row r="35" spans="1:50" s="131" customFormat="1">
      <c r="A35" s="437"/>
      <c r="B35" s="455"/>
      <c r="C35" s="443"/>
      <c r="D35" s="446"/>
      <c r="E35" s="156" t="s">
        <v>189</v>
      </c>
      <c r="F35" s="162">
        <v>0</v>
      </c>
      <c r="G35" s="147">
        <f t="shared" si="3"/>
        <v>0</v>
      </c>
      <c r="H35" s="148">
        <v>0</v>
      </c>
      <c r="I35" s="149">
        <f t="shared" si="4"/>
        <v>0</v>
      </c>
      <c r="J35" s="150">
        <v>0</v>
      </c>
      <c r="K35" s="150">
        <v>0</v>
      </c>
      <c r="L35" s="151">
        <v>0</v>
      </c>
      <c r="M35" s="150">
        <v>0</v>
      </c>
      <c r="N35" s="150">
        <v>0</v>
      </c>
      <c r="O35" s="152">
        <v>0</v>
      </c>
      <c r="P35" s="150">
        <v>0</v>
      </c>
      <c r="Q35" s="150">
        <v>0</v>
      </c>
      <c r="R35" s="151">
        <v>0</v>
      </c>
      <c r="S35" s="150">
        <v>0</v>
      </c>
      <c r="T35" s="150">
        <v>0</v>
      </c>
      <c r="U35" s="151">
        <v>0</v>
      </c>
      <c r="V35" s="150">
        <v>0</v>
      </c>
      <c r="W35" s="150">
        <v>0</v>
      </c>
      <c r="X35" s="151">
        <v>0</v>
      </c>
      <c r="Y35" s="150">
        <v>0</v>
      </c>
      <c r="Z35" s="150">
        <v>0</v>
      </c>
      <c r="AA35" s="151">
        <v>0</v>
      </c>
      <c r="AB35" s="150">
        <v>0</v>
      </c>
      <c r="AC35" s="150"/>
      <c r="AD35" s="151"/>
      <c r="AE35" s="150">
        <v>0</v>
      </c>
      <c r="AF35" s="150"/>
      <c r="AG35" s="151"/>
      <c r="AH35" s="150">
        <v>0</v>
      </c>
      <c r="AI35" s="150"/>
      <c r="AJ35" s="150"/>
      <c r="AK35" s="150">
        <v>0</v>
      </c>
      <c r="AL35" s="150"/>
      <c r="AM35" s="150"/>
      <c r="AN35" s="150">
        <v>0</v>
      </c>
      <c r="AO35" s="150"/>
      <c r="AP35" s="150"/>
      <c r="AQ35" s="150">
        <v>0</v>
      </c>
      <c r="AR35" s="150"/>
      <c r="AS35" s="150"/>
      <c r="AT35" s="455"/>
      <c r="AU35" s="458"/>
    </row>
    <row r="36" spans="1:50" s="131" customFormat="1">
      <c r="A36" s="437"/>
      <c r="B36" s="455"/>
      <c r="C36" s="443"/>
      <c r="D36" s="446"/>
      <c r="E36" s="156" t="s">
        <v>188</v>
      </c>
      <c r="F36" s="162">
        <v>0</v>
      </c>
      <c r="G36" s="147">
        <f t="shared" si="3"/>
        <v>0</v>
      </c>
      <c r="H36" s="148">
        <v>0</v>
      </c>
      <c r="I36" s="149">
        <f t="shared" si="4"/>
        <v>0</v>
      </c>
      <c r="J36" s="150">
        <v>0</v>
      </c>
      <c r="K36" s="150">
        <v>0</v>
      </c>
      <c r="L36" s="151">
        <v>0</v>
      </c>
      <c r="M36" s="150">
        <v>0</v>
      </c>
      <c r="N36" s="150">
        <v>0</v>
      </c>
      <c r="O36" s="152">
        <v>0</v>
      </c>
      <c r="P36" s="150">
        <v>0</v>
      </c>
      <c r="Q36" s="150">
        <v>0</v>
      </c>
      <c r="R36" s="151">
        <v>0</v>
      </c>
      <c r="S36" s="150">
        <v>0</v>
      </c>
      <c r="T36" s="150">
        <v>0</v>
      </c>
      <c r="U36" s="151">
        <v>0</v>
      </c>
      <c r="V36" s="150">
        <v>0</v>
      </c>
      <c r="W36" s="150">
        <v>0</v>
      </c>
      <c r="X36" s="151">
        <v>0</v>
      </c>
      <c r="Y36" s="150">
        <v>0</v>
      </c>
      <c r="Z36" s="150">
        <v>0</v>
      </c>
      <c r="AA36" s="151">
        <v>0</v>
      </c>
      <c r="AB36" s="150">
        <v>0</v>
      </c>
      <c r="AC36" s="150"/>
      <c r="AD36" s="151"/>
      <c r="AE36" s="150">
        <v>0</v>
      </c>
      <c r="AF36" s="150"/>
      <c r="AG36" s="151"/>
      <c r="AH36" s="150">
        <v>0</v>
      </c>
      <c r="AI36" s="150"/>
      <c r="AJ36" s="150"/>
      <c r="AK36" s="150">
        <v>0</v>
      </c>
      <c r="AL36" s="150"/>
      <c r="AM36" s="150"/>
      <c r="AN36" s="150">
        <v>0</v>
      </c>
      <c r="AO36" s="150"/>
      <c r="AP36" s="150"/>
      <c r="AQ36" s="150">
        <v>0</v>
      </c>
      <c r="AR36" s="150"/>
      <c r="AS36" s="150"/>
      <c r="AT36" s="455"/>
      <c r="AU36" s="458"/>
    </row>
    <row r="37" spans="1:50" s="131" customFormat="1" ht="31.5">
      <c r="A37" s="438"/>
      <c r="B37" s="456"/>
      <c r="C37" s="444"/>
      <c r="D37" s="447"/>
      <c r="E37" s="158" t="s">
        <v>50</v>
      </c>
      <c r="F37" s="162">
        <v>0</v>
      </c>
      <c r="G37" s="147">
        <f t="shared" si="3"/>
        <v>0</v>
      </c>
      <c r="H37" s="148">
        <v>0</v>
      </c>
      <c r="I37" s="149">
        <f t="shared" si="4"/>
        <v>0</v>
      </c>
      <c r="J37" s="150">
        <v>0</v>
      </c>
      <c r="K37" s="150">
        <v>0</v>
      </c>
      <c r="L37" s="151">
        <v>0</v>
      </c>
      <c r="M37" s="150">
        <v>0</v>
      </c>
      <c r="N37" s="150">
        <v>0</v>
      </c>
      <c r="O37" s="152">
        <v>0</v>
      </c>
      <c r="P37" s="150">
        <v>0</v>
      </c>
      <c r="Q37" s="150">
        <v>0</v>
      </c>
      <c r="R37" s="151">
        <v>0</v>
      </c>
      <c r="S37" s="150">
        <v>0</v>
      </c>
      <c r="T37" s="150">
        <v>0</v>
      </c>
      <c r="U37" s="151">
        <v>0</v>
      </c>
      <c r="V37" s="150">
        <v>0</v>
      </c>
      <c r="W37" s="150">
        <v>0</v>
      </c>
      <c r="X37" s="151">
        <v>0</v>
      </c>
      <c r="Y37" s="150">
        <v>0</v>
      </c>
      <c r="Z37" s="150">
        <v>0</v>
      </c>
      <c r="AA37" s="151">
        <v>0</v>
      </c>
      <c r="AB37" s="150">
        <v>0</v>
      </c>
      <c r="AC37" s="150"/>
      <c r="AD37" s="151"/>
      <c r="AE37" s="150">
        <v>0</v>
      </c>
      <c r="AF37" s="150"/>
      <c r="AG37" s="151"/>
      <c r="AH37" s="150">
        <v>0</v>
      </c>
      <c r="AI37" s="150"/>
      <c r="AJ37" s="150"/>
      <c r="AK37" s="150">
        <v>0</v>
      </c>
      <c r="AL37" s="150"/>
      <c r="AM37" s="150"/>
      <c r="AN37" s="150">
        <v>0</v>
      </c>
      <c r="AO37" s="150"/>
      <c r="AP37" s="150"/>
      <c r="AQ37" s="150">
        <v>0</v>
      </c>
      <c r="AR37" s="150">
        <v>0</v>
      </c>
      <c r="AS37" s="150">
        <v>0</v>
      </c>
      <c r="AT37" s="456"/>
      <c r="AU37" s="459"/>
    </row>
    <row r="38" spans="1:50" s="131" customFormat="1" ht="83.25" customHeight="1">
      <c r="A38" s="178" t="s">
        <v>64</v>
      </c>
      <c r="B38" s="179" t="s">
        <v>65</v>
      </c>
      <c r="C38" s="180" t="s">
        <v>28</v>
      </c>
      <c r="D38" s="181" t="s">
        <v>57</v>
      </c>
      <c r="E38" s="156" t="s">
        <v>32</v>
      </c>
      <c r="F38" s="147">
        <v>0</v>
      </c>
      <c r="G38" s="147">
        <f t="shared" si="3"/>
        <v>0</v>
      </c>
      <c r="H38" s="148">
        <v>0</v>
      </c>
      <c r="I38" s="149">
        <f t="shared" si="4"/>
        <v>0</v>
      </c>
      <c r="J38" s="153">
        <v>0</v>
      </c>
      <c r="K38" s="153">
        <v>0</v>
      </c>
      <c r="L38" s="151">
        <v>0</v>
      </c>
      <c r="M38" s="153">
        <v>0</v>
      </c>
      <c r="N38" s="153">
        <v>0</v>
      </c>
      <c r="O38" s="151">
        <v>0</v>
      </c>
      <c r="P38" s="150">
        <v>0</v>
      </c>
      <c r="Q38" s="150">
        <v>0</v>
      </c>
      <c r="R38" s="182">
        <v>0</v>
      </c>
      <c r="S38" s="150">
        <v>0</v>
      </c>
      <c r="T38" s="150">
        <v>0</v>
      </c>
      <c r="U38" s="182">
        <v>0</v>
      </c>
      <c r="V38" s="153">
        <v>0</v>
      </c>
      <c r="W38" s="150">
        <v>0</v>
      </c>
      <c r="X38" s="182">
        <v>0</v>
      </c>
      <c r="Y38" s="150">
        <v>0</v>
      </c>
      <c r="Z38" s="150">
        <v>0</v>
      </c>
      <c r="AA38" s="182">
        <v>0</v>
      </c>
      <c r="AB38" s="150">
        <v>0</v>
      </c>
      <c r="AC38" s="150"/>
      <c r="AD38" s="151"/>
      <c r="AE38" s="150">
        <v>0</v>
      </c>
      <c r="AF38" s="150"/>
      <c r="AG38" s="151"/>
      <c r="AH38" s="150">
        <v>0</v>
      </c>
      <c r="AI38" s="150"/>
      <c r="AJ38" s="150"/>
      <c r="AK38" s="150">
        <v>0</v>
      </c>
      <c r="AL38" s="150"/>
      <c r="AM38" s="150"/>
      <c r="AN38" s="150">
        <v>0</v>
      </c>
      <c r="AO38" s="150"/>
      <c r="AP38" s="150"/>
      <c r="AQ38" s="150">
        <v>0</v>
      </c>
      <c r="AR38" s="150">
        <v>0</v>
      </c>
      <c r="AS38" s="150">
        <v>0</v>
      </c>
      <c r="AT38" s="183" t="s">
        <v>113</v>
      </c>
      <c r="AU38" s="183"/>
    </row>
    <row r="39" spans="1:50" s="131" customFormat="1" ht="18.75" customHeight="1">
      <c r="A39" s="436" t="s">
        <v>66</v>
      </c>
      <c r="B39" s="439" t="s">
        <v>67</v>
      </c>
      <c r="C39" s="442" t="s">
        <v>37</v>
      </c>
      <c r="D39" s="445" t="s">
        <v>57</v>
      </c>
      <c r="E39" s="159" t="s">
        <v>49</v>
      </c>
      <c r="F39" s="141">
        <f>F40+F41+F42+F43</f>
        <v>80920</v>
      </c>
      <c r="G39" s="147">
        <f t="shared" si="3"/>
        <v>598.9</v>
      </c>
      <c r="H39" s="148">
        <f t="shared" si="9"/>
        <v>7.4011369253583785E-3</v>
      </c>
      <c r="I39" s="143">
        <f t="shared" ref="I39:AQ39" si="19">I40+I41+I42+I43</f>
        <v>80920</v>
      </c>
      <c r="J39" s="141">
        <f t="shared" si="19"/>
        <v>0</v>
      </c>
      <c r="K39" s="141">
        <f t="shared" si="19"/>
        <v>0</v>
      </c>
      <c r="L39" s="144">
        <v>0</v>
      </c>
      <c r="M39" s="141">
        <f t="shared" ref="M39:N39" si="20">M40+M41+M42+M43</f>
        <v>0</v>
      </c>
      <c r="N39" s="141">
        <f t="shared" si="20"/>
        <v>0</v>
      </c>
      <c r="O39" s="144">
        <v>0</v>
      </c>
      <c r="P39" s="141">
        <f t="shared" ref="P39:Q39" si="21">P40+P41+P42+P43</f>
        <v>0</v>
      </c>
      <c r="Q39" s="141">
        <f t="shared" si="21"/>
        <v>0</v>
      </c>
      <c r="R39" s="144">
        <v>0</v>
      </c>
      <c r="S39" s="141">
        <f t="shared" si="19"/>
        <v>0</v>
      </c>
      <c r="T39" s="141">
        <f t="shared" si="19"/>
        <v>0</v>
      </c>
      <c r="U39" s="144">
        <v>0</v>
      </c>
      <c r="V39" s="141">
        <f t="shared" si="19"/>
        <v>0</v>
      </c>
      <c r="W39" s="141">
        <f t="shared" si="19"/>
        <v>0</v>
      </c>
      <c r="X39" s="144">
        <v>0</v>
      </c>
      <c r="Y39" s="141">
        <f t="shared" si="19"/>
        <v>598.9</v>
      </c>
      <c r="Z39" s="141">
        <f t="shared" si="19"/>
        <v>598.9</v>
      </c>
      <c r="AA39" s="144">
        <v>1</v>
      </c>
      <c r="AB39" s="141">
        <f t="shared" si="19"/>
        <v>11401.1</v>
      </c>
      <c r="AC39" s="141">
        <f t="shared" si="19"/>
        <v>0</v>
      </c>
      <c r="AD39" s="141">
        <f t="shared" si="19"/>
        <v>0</v>
      </c>
      <c r="AE39" s="141">
        <f t="shared" si="19"/>
        <v>14000</v>
      </c>
      <c r="AF39" s="141">
        <f t="shared" si="19"/>
        <v>0</v>
      </c>
      <c r="AG39" s="141">
        <f t="shared" si="19"/>
        <v>0</v>
      </c>
      <c r="AH39" s="141">
        <f t="shared" si="19"/>
        <v>14000</v>
      </c>
      <c r="AI39" s="141">
        <f t="shared" si="19"/>
        <v>0</v>
      </c>
      <c r="AJ39" s="141">
        <f t="shared" si="19"/>
        <v>0</v>
      </c>
      <c r="AK39" s="141">
        <f t="shared" si="19"/>
        <v>12000</v>
      </c>
      <c r="AL39" s="141">
        <f t="shared" si="19"/>
        <v>0</v>
      </c>
      <c r="AM39" s="141">
        <f t="shared" si="19"/>
        <v>0</v>
      </c>
      <c r="AN39" s="141">
        <f t="shared" si="19"/>
        <v>11000</v>
      </c>
      <c r="AO39" s="141">
        <f t="shared" si="19"/>
        <v>0</v>
      </c>
      <c r="AP39" s="141">
        <f t="shared" si="19"/>
        <v>0</v>
      </c>
      <c r="AQ39" s="141">
        <f t="shared" si="19"/>
        <v>17920</v>
      </c>
      <c r="AR39" s="150"/>
      <c r="AS39" s="150"/>
      <c r="AT39" s="463" t="s">
        <v>114</v>
      </c>
      <c r="AU39" s="460"/>
    </row>
    <row r="40" spans="1:50" s="131" customFormat="1">
      <c r="A40" s="437"/>
      <c r="B40" s="440"/>
      <c r="C40" s="443"/>
      <c r="D40" s="446"/>
      <c r="E40" s="146" t="s">
        <v>36</v>
      </c>
      <c r="F40" s="147">
        <v>0</v>
      </c>
      <c r="G40" s="147">
        <f t="shared" si="3"/>
        <v>0</v>
      </c>
      <c r="H40" s="148">
        <v>0</v>
      </c>
      <c r="I40" s="149">
        <f t="shared" si="4"/>
        <v>0</v>
      </c>
      <c r="J40" s="153">
        <v>0</v>
      </c>
      <c r="K40" s="153">
        <v>0</v>
      </c>
      <c r="L40" s="151">
        <v>0</v>
      </c>
      <c r="M40" s="153">
        <v>0</v>
      </c>
      <c r="N40" s="153">
        <v>0</v>
      </c>
      <c r="O40" s="151">
        <v>0</v>
      </c>
      <c r="P40" s="150">
        <v>0</v>
      </c>
      <c r="Q40" s="150">
        <v>0</v>
      </c>
      <c r="R40" s="182">
        <v>0</v>
      </c>
      <c r="S40" s="150">
        <v>0</v>
      </c>
      <c r="T40" s="150">
        <v>0</v>
      </c>
      <c r="U40" s="151">
        <v>0</v>
      </c>
      <c r="V40" s="153">
        <v>0</v>
      </c>
      <c r="W40" s="150">
        <v>0</v>
      </c>
      <c r="X40" s="151">
        <v>0</v>
      </c>
      <c r="Y40" s="150">
        <v>0</v>
      </c>
      <c r="Z40" s="150">
        <v>0</v>
      </c>
      <c r="AA40" s="151">
        <v>0</v>
      </c>
      <c r="AB40" s="150">
        <v>0</v>
      </c>
      <c r="AC40" s="150"/>
      <c r="AD40" s="151"/>
      <c r="AE40" s="150">
        <v>0</v>
      </c>
      <c r="AF40" s="150"/>
      <c r="AG40" s="151"/>
      <c r="AH40" s="150">
        <v>0</v>
      </c>
      <c r="AI40" s="150"/>
      <c r="AJ40" s="150"/>
      <c r="AK40" s="150">
        <v>0</v>
      </c>
      <c r="AL40" s="150"/>
      <c r="AM40" s="150"/>
      <c r="AN40" s="150">
        <v>0</v>
      </c>
      <c r="AO40" s="150"/>
      <c r="AP40" s="150"/>
      <c r="AQ40" s="150">
        <v>0</v>
      </c>
      <c r="AR40" s="150"/>
      <c r="AS40" s="150"/>
      <c r="AT40" s="464"/>
      <c r="AU40" s="461"/>
    </row>
    <row r="41" spans="1:50" s="131" customFormat="1">
      <c r="A41" s="437"/>
      <c r="B41" s="440"/>
      <c r="C41" s="443"/>
      <c r="D41" s="446"/>
      <c r="E41" s="156" t="s">
        <v>189</v>
      </c>
      <c r="F41" s="147">
        <v>0</v>
      </c>
      <c r="G41" s="147">
        <f t="shared" si="3"/>
        <v>0</v>
      </c>
      <c r="H41" s="148">
        <v>0</v>
      </c>
      <c r="I41" s="149">
        <f t="shared" si="4"/>
        <v>0</v>
      </c>
      <c r="J41" s="153">
        <v>0</v>
      </c>
      <c r="K41" s="153">
        <v>0</v>
      </c>
      <c r="L41" s="151">
        <v>0</v>
      </c>
      <c r="M41" s="153">
        <v>0</v>
      </c>
      <c r="N41" s="153">
        <v>0</v>
      </c>
      <c r="O41" s="151">
        <v>0</v>
      </c>
      <c r="P41" s="150">
        <v>0</v>
      </c>
      <c r="Q41" s="150">
        <v>0</v>
      </c>
      <c r="R41" s="182">
        <v>0</v>
      </c>
      <c r="S41" s="150">
        <v>0</v>
      </c>
      <c r="T41" s="150">
        <v>0</v>
      </c>
      <c r="U41" s="151">
        <v>0</v>
      </c>
      <c r="V41" s="153">
        <v>0</v>
      </c>
      <c r="W41" s="150">
        <v>0</v>
      </c>
      <c r="X41" s="151">
        <v>0</v>
      </c>
      <c r="Y41" s="150">
        <v>0</v>
      </c>
      <c r="Z41" s="150">
        <v>0</v>
      </c>
      <c r="AA41" s="151">
        <v>0</v>
      </c>
      <c r="AB41" s="150">
        <v>0</v>
      </c>
      <c r="AC41" s="150"/>
      <c r="AD41" s="151"/>
      <c r="AE41" s="150">
        <v>0</v>
      </c>
      <c r="AF41" s="150"/>
      <c r="AG41" s="151"/>
      <c r="AH41" s="150">
        <v>0</v>
      </c>
      <c r="AI41" s="150"/>
      <c r="AJ41" s="150"/>
      <c r="AK41" s="150">
        <v>0</v>
      </c>
      <c r="AL41" s="150"/>
      <c r="AM41" s="150"/>
      <c r="AN41" s="150">
        <v>0</v>
      </c>
      <c r="AO41" s="150"/>
      <c r="AP41" s="150"/>
      <c r="AQ41" s="150">
        <v>0</v>
      </c>
      <c r="AR41" s="150"/>
      <c r="AS41" s="150"/>
      <c r="AT41" s="464"/>
      <c r="AU41" s="461"/>
    </row>
    <row r="42" spans="1:50" s="187" customFormat="1">
      <c r="A42" s="437"/>
      <c r="B42" s="440"/>
      <c r="C42" s="443"/>
      <c r="D42" s="446"/>
      <c r="E42" s="156" t="s">
        <v>188</v>
      </c>
      <c r="F42" s="162">
        <v>0</v>
      </c>
      <c r="G42" s="147">
        <v>0</v>
      </c>
      <c r="H42" s="148">
        <v>0</v>
      </c>
      <c r="I42" s="185">
        <v>0</v>
      </c>
      <c r="J42" s="150">
        <v>0</v>
      </c>
      <c r="K42" s="150">
        <v>0</v>
      </c>
      <c r="L42" s="151">
        <v>0</v>
      </c>
      <c r="M42" s="150">
        <v>0</v>
      </c>
      <c r="N42" s="150">
        <v>0</v>
      </c>
      <c r="O42" s="151">
        <v>0</v>
      </c>
      <c r="P42" s="150">
        <v>0</v>
      </c>
      <c r="Q42" s="150">
        <v>0</v>
      </c>
      <c r="R42" s="182">
        <v>0</v>
      </c>
      <c r="S42" s="150">
        <v>0</v>
      </c>
      <c r="T42" s="150">
        <v>0</v>
      </c>
      <c r="U42" s="151">
        <v>0</v>
      </c>
      <c r="V42" s="150">
        <v>0</v>
      </c>
      <c r="W42" s="150">
        <v>0</v>
      </c>
      <c r="X42" s="151">
        <v>0</v>
      </c>
      <c r="Y42" s="150">
        <v>0</v>
      </c>
      <c r="Z42" s="150">
        <v>0</v>
      </c>
      <c r="AA42" s="151">
        <v>0</v>
      </c>
      <c r="AB42" s="150">
        <v>0</v>
      </c>
      <c r="AC42" s="150"/>
      <c r="AD42" s="150"/>
      <c r="AE42" s="150">
        <v>0</v>
      </c>
      <c r="AF42" s="150"/>
      <c r="AG42" s="150"/>
      <c r="AH42" s="150">
        <v>0</v>
      </c>
      <c r="AI42" s="150"/>
      <c r="AJ42" s="150"/>
      <c r="AK42" s="150">
        <v>0</v>
      </c>
      <c r="AL42" s="150"/>
      <c r="AM42" s="150"/>
      <c r="AN42" s="150">
        <v>0</v>
      </c>
      <c r="AO42" s="150"/>
      <c r="AP42" s="150"/>
      <c r="AQ42" s="150">
        <v>0</v>
      </c>
      <c r="AR42" s="186">
        <v>0</v>
      </c>
      <c r="AS42" s="186">
        <v>0</v>
      </c>
      <c r="AT42" s="464"/>
      <c r="AU42" s="461"/>
    </row>
    <row r="43" spans="1:50" s="194" customFormat="1" ht="31.5">
      <c r="A43" s="437"/>
      <c r="B43" s="440"/>
      <c r="C43" s="443"/>
      <c r="D43" s="446"/>
      <c r="E43" s="158" t="s">
        <v>50</v>
      </c>
      <c r="F43" s="147">
        <v>80920</v>
      </c>
      <c r="G43" s="147">
        <f t="shared" si="3"/>
        <v>598.9</v>
      </c>
      <c r="H43" s="148">
        <f t="shared" si="9"/>
        <v>7.4011369253583785E-3</v>
      </c>
      <c r="I43" s="185">
        <f t="shared" si="4"/>
        <v>80920</v>
      </c>
      <c r="J43" s="153">
        <v>0</v>
      </c>
      <c r="K43" s="153">
        <v>0</v>
      </c>
      <c r="L43" s="151">
        <v>0</v>
      </c>
      <c r="M43" s="153">
        <v>0</v>
      </c>
      <c r="N43" s="153">
        <v>0</v>
      </c>
      <c r="O43" s="151">
        <v>0</v>
      </c>
      <c r="P43" s="150">
        <v>0</v>
      </c>
      <c r="Q43" s="150">
        <v>0</v>
      </c>
      <c r="R43" s="182">
        <v>0</v>
      </c>
      <c r="S43" s="150">
        <v>0</v>
      </c>
      <c r="T43" s="150">
        <v>0</v>
      </c>
      <c r="U43" s="151">
        <v>0</v>
      </c>
      <c r="V43" s="153">
        <v>0</v>
      </c>
      <c r="W43" s="150">
        <v>0</v>
      </c>
      <c r="X43" s="151">
        <v>0</v>
      </c>
      <c r="Y43" s="150">
        <v>598.9</v>
      </c>
      <c r="Z43" s="150">
        <v>598.9</v>
      </c>
      <c r="AA43" s="151">
        <f>Z43/Y43</f>
        <v>1</v>
      </c>
      <c r="AB43" s="150">
        <v>11401.1</v>
      </c>
      <c r="AC43" s="150"/>
      <c r="AD43" s="151"/>
      <c r="AE43" s="150">
        <v>14000</v>
      </c>
      <c r="AF43" s="150"/>
      <c r="AG43" s="151"/>
      <c r="AH43" s="150">
        <v>14000</v>
      </c>
      <c r="AI43" s="150"/>
      <c r="AJ43" s="150"/>
      <c r="AK43" s="150">
        <v>12000</v>
      </c>
      <c r="AL43" s="150"/>
      <c r="AM43" s="150"/>
      <c r="AN43" s="150">
        <v>11000</v>
      </c>
      <c r="AO43" s="150"/>
      <c r="AP43" s="150"/>
      <c r="AQ43" s="150">
        <v>17920</v>
      </c>
      <c r="AR43" s="192">
        <v>0</v>
      </c>
      <c r="AS43" s="193">
        <v>0</v>
      </c>
      <c r="AT43" s="465"/>
      <c r="AU43" s="462"/>
    </row>
    <row r="44" spans="1:50" s="194" customFormat="1" ht="18.75" customHeight="1">
      <c r="A44" s="468" t="s">
        <v>38</v>
      </c>
      <c r="B44" s="469"/>
      <c r="C44" s="469"/>
      <c r="D44" s="470"/>
      <c r="E44" s="195" t="s">
        <v>49</v>
      </c>
      <c r="F44" s="196">
        <f>F45+F46+F47+F48</f>
        <v>311699.3</v>
      </c>
      <c r="G44" s="214">
        <f t="shared" si="3"/>
        <v>113799.1</v>
      </c>
      <c r="H44" s="197">
        <f>G44/F44</f>
        <v>0.36509257479885265</v>
      </c>
      <c r="I44" s="185">
        <f t="shared" si="4"/>
        <v>311699.3</v>
      </c>
      <c r="J44" s="196">
        <f t="shared" ref="J44:AS44" si="22">J45+J46+J47+J48</f>
        <v>504.4</v>
      </c>
      <c r="K44" s="196">
        <f t="shared" si="22"/>
        <v>504.4</v>
      </c>
      <c r="L44" s="151">
        <f>K44/J44</f>
        <v>1</v>
      </c>
      <c r="M44" s="196">
        <f t="shared" si="22"/>
        <v>0</v>
      </c>
      <c r="N44" s="196">
        <f t="shared" si="22"/>
        <v>0</v>
      </c>
      <c r="O44" s="151">
        <v>0</v>
      </c>
      <c r="P44" s="196">
        <f t="shared" si="22"/>
        <v>0</v>
      </c>
      <c r="Q44" s="196">
        <f t="shared" si="22"/>
        <v>0</v>
      </c>
      <c r="R44" s="151">
        <v>0</v>
      </c>
      <c r="S44" s="196">
        <f t="shared" si="22"/>
        <v>1652.5</v>
      </c>
      <c r="T44" s="196">
        <f t="shared" si="22"/>
        <v>1652.5</v>
      </c>
      <c r="U44" s="198">
        <f t="shared" si="22"/>
        <v>1</v>
      </c>
      <c r="V44" s="196">
        <f t="shared" si="22"/>
        <v>18067.5</v>
      </c>
      <c r="W44" s="196">
        <f t="shared" si="22"/>
        <v>18067.5</v>
      </c>
      <c r="X44" s="198">
        <v>1</v>
      </c>
      <c r="Y44" s="196">
        <f t="shared" si="22"/>
        <v>96236.499999999985</v>
      </c>
      <c r="Z44" s="196">
        <f t="shared" si="22"/>
        <v>93574.7</v>
      </c>
      <c r="AA44" s="199">
        <f>Z44/Y44</f>
        <v>0.97234105562858175</v>
      </c>
      <c r="AB44" s="196">
        <f t="shared" si="22"/>
        <v>11401.1</v>
      </c>
      <c r="AC44" s="196">
        <f t="shared" si="22"/>
        <v>0</v>
      </c>
      <c r="AD44" s="196">
        <f t="shared" si="22"/>
        <v>0</v>
      </c>
      <c r="AE44" s="196">
        <f t="shared" si="22"/>
        <v>14000</v>
      </c>
      <c r="AF44" s="196">
        <f t="shared" si="22"/>
        <v>0</v>
      </c>
      <c r="AG44" s="196">
        <f t="shared" si="22"/>
        <v>0</v>
      </c>
      <c r="AH44" s="196">
        <f t="shared" si="22"/>
        <v>118234.3</v>
      </c>
      <c r="AI44" s="196">
        <f t="shared" si="22"/>
        <v>0</v>
      </c>
      <c r="AJ44" s="196">
        <f t="shared" si="22"/>
        <v>0</v>
      </c>
      <c r="AK44" s="196">
        <f t="shared" si="22"/>
        <v>12000</v>
      </c>
      <c r="AL44" s="196">
        <f t="shared" si="22"/>
        <v>0</v>
      </c>
      <c r="AM44" s="196">
        <f t="shared" si="22"/>
        <v>0</v>
      </c>
      <c r="AN44" s="196">
        <f t="shared" si="22"/>
        <v>11000</v>
      </c>
      <c r="AO44" s="196">
        <f t="shared" si="22"/>
        <v>0</v>
      </c>
      <c r="AP44" s="196">
        <f t="shared" si="22"/>
        <v>0</v>
      </c>
      <c r="AQ44" s="196">
        <f t="shared" si="22"/>
        <v>28603</v>
      </c>
      <c r="AR44" s="196" t="e">
        <f t="shared" si="22"/>
        <v>#REF!</v>
      </c>
      <c r="AS44" s="196" t="e">
        <f t="shared" si="22"/>
        <v>#REF!</v>
      </c>
      <c r="AT44" s="477"/>
      <c r="AU44" s="477"/>
      <c r="AW44" s="204"/>
      <c r="AX44" s="204"/>
    </row>
    <row r="45" spans="1:50" s="194" customFormat="1">
      <c r="A45" s="471"/>
      <c r="B45" s="472"/>
      <c r="C45" s="472"/>
      <c r="D45" s="473"/>
      <c r="E45" s="205" t="s">
        <v>36</v>
      </c>
      <c r="F45" s="206">
        <f>F12+F17+F24+F29+F34+F40</f>
        <v>321.8</v>
      </c>
      <c r="G45" s="214">
        <f t="shared" si="3"/>
        <v>248.6</v>
      </c>
      <c r="H45" s="197">
        <f t="shared" ref="H45:H48" si="23">G45/F45</f>
        <v>0.77252952144188936</v>
      </c>
      <c r="I45" s="185">
        <f t="shared" si="4"/>
        <v>321.8</v>
      </c>
      <c r="J45" s="268">
        <f t="shared" ref="J45:AQ47" si="24">J12+J17+J24+J29+J34+J40</f>
        <v>0</v>
      </c>
      <c r="K45" s="268">
        <f t="shared" si="24"/>
        <v>0</v>
      </c>
      <c r="L45" s="151">
        <v>0</v>
      </c>
      <c r="M45" s="268">
        <f t="shared" si="24"/>
        <v>0</v>
      </c>
      <c r="N45" s="268">
        <f t="shared" si="24"/>
        <v>0</v>
      </c>
      <c r="O45" s="151">
        <v>0</v>
      </c>
      <c r="P45" s="268">
        <f t="shared" si="24"/>
        <v>0</v>
      </c>
      <c r="Q45" s="268">
        <f t="shared" si="24"/>
        <v>0</v>
      </c>
      <c r="R45" s="151">
        <v>0</v>
      </c>
      <c r="S45" s="268">
        <f t="shared" si="24"/>
        <v>0</v>
      </c>
      <c r="T45" s="268">
        <f t="shared" si="24"/>
        <v>0</v>
      </c>
      <c r="U45" s="208">
        <f t="shared" si="24"/>
        <v>0</v>
      </c>
      <c r="V45" s="268">
        <f t="shared" si="24"/>
        <v>58.5</v>
      </c>
      <c r="W45" s="268">
        <f t="shared" si="24"/>
        <v>58.5</v>
      </c>
      <c r="X45" s="208">
        <f t="shared" si="24"/>
        <v>1</v>
      </c>
      <c r="Y45" s="268">
        <f t="shared" si="24"/>
        <v>263.3</v>
      </c>
      <c r="Z45" s="268">
        <f t="shared" si="24"/>
        <v>190.1</v>
      </c>
      <c r="AA45" s="199">
        <f t="shared" ref="AA45:AA48" si="25">Z45/Y45</f>
        <v>0.72199012533232054</v>
      </c>
      <c r="AB45" s="268">
        <f t="shared" si="24"/>
        <v>0</v>
      </c>
      <c r="AC45" s="268">
        <f t="shared" si="24"/>
        <v>0</v>
      </c>
      <c r="AD45" s="268">
        <f t="shared" si="24"/>
        <v>0</v>
      </c>
      <c r="AE45" s="268">
        <f t="shared" si="24"/>
        <v>0</v>
      </c>
      <c r="AF45" s="268">
        <f t="shared" si="24"/>
        <v>0</v>
      </c>
      <c r="AG45" s="268">
        <f t="shared" si="24"/>
        <v>0</v>
      </c>
      <c r="AH45" s="268">
        <f t="shared" si="24"/>
        <v>0</v>
      </c>
      <c r="AI45" s="268">
        <f t="shared" si="24"/>
        <v>0</v>
      </c>
      <c r="AJ45" s="268">
        <f t="shared" si="24"/>
        <v>0</v>
      </c>
      <c r="AK45" s="268">
        <f t="shared" si="24"/>
        <v>0</v>
      </c>
      <c r="AL45" s="268">
        <f t="shared" si="24"/>
        <v>0</v>
      </c>
      <c r="AM45" s="268">
        <f t="shared" si="24"/>
        <v>0</v>
      </c>
      <c r="AN45" s="268">
        <f t="shared" si="24"/>
        <v>0</v>
      </c>
      <c r="AO45" s="268">
        <f t="shared" si="24"/>
        <v>0</v>
      </c>
      <c r="AP45" s="268">
        <f t="shared" si="24"/>
        <v>0</v>
      </c>
      <c r="AQ45" s="268">
        <f t="shared" si="24"/>
        <v>0</v>
      </c>
      <c r="AR45" s="269" t="e">
        <f>#REF!+#REF!</f>
        <v>#REF!</v>
      </c>
      <c r="AS45" s="269" t="e">
        <f>#REF!+#REF!</f>
        <v>#REF!</v>
      </c>
      <c r="AT45" s="478"/>
      <c r="AU45" s="478"/>
      <c r="AW45" s="204"/>
      <c r="AX45" s="204"/>
    </row>
    <row r="46" spans="1:50" s="194" customFormat="1">
      <c r="A46" s="471"/>
      <c r="B46" s="472"/>
      <c r="C46" s="472"/>
      <c r="D46" s="473"/>
      <c r="E46" s="213" t="s">
        <v>189</v>
      </c>
      <c r="F46" s="214">
        <f>F13+F18+F25+F30+F35+F41</f>
        <v>212473.1</v>
      </c>
      <c r="G46" s="214">
        <f t="shared" si="3"/>
        <v>104613.9</v>
      </c>
      <c r="H46" s="197">
        <f t="shared" si="23"/>
        <v>0.49236303324985609</v>
      </c>
      <c r="I46" s="185">
        <f t="shared" si="4"/>
        <v>212473.1</v>
      </c>
      <c r="J46" s="270">
        <f t="shared" si="24"/>
        <v>0</v>
      </c>
      <c r="K46" s="270">
        <f t="shared" si="24"/>
        <v>0</v>
      </c>
      <c r="L46" s="151">
        <v>0</v>
      </c>
      <c r="M46" s="270">
        <f t="shared" si="24"/>
        <v>0</v>
      </c>
      <c r="N46" s="270">
        <f t="shared" si="24"/>
        <v>0</v>
      </c>
      <c r="O46" s="151">
        <v>0</v>
      </c>
      <c r="P46" s="270">
        <f t="shared" si="24"/>
        <v>0</v>
      </c>
      <c r="Q46" s="270">
        <f t="shared" si="24"/>
        <v>0</v>
      </c>
      <c r="R46" s="151">
        <v>0</v>
      </c>
      <c r="S46" s="270">
        <f t="shared" si="24"/>
        <v>0</v>
      </c>
      <c r="T46" s="270">
        <f t="shared" si="24"/>
        <v>0</v>
      </c>
      <c r="U46" s="216">
        <f t="shared" si="24"/>
        <v>0</v>
      </c>
      <c r="V46" s="270">
        <f t="shared" si="24"/>
        <v>17847.5</v>
      </c>
      <c r="W46" s="270">
        <f t="shared" si="24"/>
        <v>17847.5</v>
      </c>
      <c r="X46" s="216">
        <v>1</v>
      </c>
      <c r="Y46" s="270">
        <f t="shared" si="24"/>
        <v>88169.799999999988</v>
      </c>
      <c r="Z46" s="270">
        <f t="shared" si="24"/>
        <v>86766.399999999994</v>
      </c>
      <c r="AA46" s="199">
        <f t="shared" si="25"/>
        <v>0.98408298533057814</v>
      </c>
      <c r="AB46" s="270">
        <f t="shared" si="24"/>
        <v>0</v>
      </c>
      <c r="AC46" s="270">
        <f t="shared" si="24"/>
        <v>0</v>
      </c>
      <c r="AD46" s="270">
        <f t="shared" si="24"/>
        <v>0</v>
      </c>
      <c r="AE46" s="270">
        <f t="shared" si="24"/>
        <v>0</v>
      </c>
      <c r="AF46" s="270">
        <f t="shared" si="24"/>
        <v>0</v>
      </c>
      <c r="AG46" s="270">
        <f t="shared" si="24"/>
        <v>0</v>
      </c>
      <c r="AH46" s="270">
        <f t="shared" si="24"/>
        <v>99022.6</v>
      </c>
      <c r="AI46" s="270">
        <f t="shared" si="24"/>
        <v>0</v>
      </c>
      <c r="AJ46" s="270">
        <f t="shared" si="24"/>
        <v>0</v>
      </c>
      <c r="AK46" s="270">
        <f t="shared" si="24"/>
        <v>0</v>
      </c>
      <c r="AL46" s="270">
        <f t="shared" si="24"/>
        <v>0</v>
      </c>
      <c r="AM46" s="270">
        <f t="shared" si="24"/>
        <v>0</v>
      </c>
      <c r="AN46" s="270">
        <f t="shared" si="24"/>
        <v>0</v>
      </c>
      <c r="AO46" s="270">
        <f t="shared" si="24"/>
        <v>0</v>
      </c>
      <c r="AP46" s="270">
        <f t="shared" si="24"/>
        <v>0</v>
      </c>
      <c r="AQ46" s="270">
        <f t="shared" si="24"/>
        <v>7433.2</v>
      </c>
      <c r="AR46" s="270">
        <f>AR13+AR18+AR25+AR30+AR35+AR41</f>
        <v>0</v>
      </c>
      <c r="AS46" s="270">
        <f>AS13+AS18+AS25+AS30+AS35+AS41</f>
        <v>0</v>
      </c>
      <c r="AT46" s="478"/>
      <c r="AU46" s="478"/>
    </row>
    <row r="47" spans="1:50" s="131" customFormat="1">
      <c r="A47" s="471"/>
      <c r="B47" s="472"/>
      <c r="C47" s="472"/>
      <c r="D47" s="473"/>
      <c r="E47" s="213" t="s">
        <v>188</v>
      </c>
      <c r="F47" s="214">
        <f>F14+F19+F26+F31+F36+F42</f>
        <v>17984.400000000001</v>
      </c>
      <c r="G47" s="214">
        <f t="shared" si="3"/>
        <v>8337.7000000000007</v>
      </c>
      <c r="H47" s="197">
        <f t="shared" si="23"/>
        <v>0.46360734859100111</v>
      </c>
      <c r="I47" s="185">
        <f t="shared" si="4"/>
        <v>17984.399999999998</v>
      </c>
      <c r="J47" s="270">
        <f>J14+J19+J26+J31+J36+J42</f>
        <v>504.4</v>
      </c>
      <c r="K47" s="270">
        <f>K14+K19+K26+K31+K36+K42</f>
        <v>504.4</v>
      </c>
      <c r="L47" s="151">
        <f>K47/J47</f>
        <v>1</v>
      </c>
      <c r="M47" s="270">
        <f>M14+M19+M26+M31+M36+M42</f>
        <v>0</v>
      </c>
      <c r="N47" s="270">
        <f>N14+N19+N26+N31+N36+N42</f>
        <v>0</v>
      </c>
      <c r="O47" s="151">
        <v>0</v>
      </c>
      <c r="P47" s="270">
        <f>P14+P19+P26+P31+P36+P42</f>
        <v>0</v>
      </c>
      <c r="Q47" s="270">
        <f>Q14+Q19+Q26+Q31+Q36+Q42</f>
        <v>0</v>
      </c>
      <c r="R47" s="151">
        <v>0</v>
      </c>
      <c r="S47" s="270">
        <f>S14+S19+S26+S31+S36+S42</f>
        <v>1652.5</v>
      </c>
      <c r="T47" s="270">
        <f>T14+T19+T26+T31+T36+T42</f>
        <v>1652.5</v>
      </c>
      <c r="U47" s="216">
        <f>U14+U19+U26+U31+U36+U42</f>
        <v>1</v>
      </c>
      <c r="V47" s="270">
        <f>V14+V19+V26+V31+V36+V42</f>
        <v>161.5</v>
      </c>
      <c r="W47" s="270">
        <f>W14+W19+W26+W31+W36+W42</f>
        <v>161.5</v>
      </c>
      <c r="X47" s="216">
        <v>1</v>
      </c>
      <c r="Y47" s="270">
        <f>Y14+Y19+Y26+Y31+Y36+Y42</f>
        <v>7204.5</v>
      </c>
      <c r="Z47" s="270">
        <f t="shared" si="24"/>
        <v>6019.3</v>
      </c>
      <c r="AA47" s="199">
        <f t="shared" si="25"/>
        <v>0.83549170657228122</v>
      </c>
      <c r="AB47" s="270">
        <f t="shared" si="24"/>
        <v>0</v>
      </c>
      <c r="AC47" s="270">
        <f t="shared" si="24"/>
        <v>0</v>
      </c>
      <c r="AD47" s="270">
        <f t="shared" si="24"/>
        <v>0</v>
      </c>
      <c r="AE47" s="270">
        <f t="shared" si="24"/>
        <v>0</v>
      </c>
      <c r="AF47" s="270">
        <f t="shared" si="24"/>
        <v>0</v>
      </c>
      <c r="AG47" s="270">
        <f t="shared" si="24"/>
        <v>0</v>
      </c>
      <c r="AH47" s="270">
        <f t="shared" si="24"/>
        <v>5211.7</v>
      </c>
      <c r="AI47" s="270">
        <f t="shared" si="24"/>
        <v>0</v>
      </c>
      <c r="AJ47" s="270">
        <f t="shared" si="24"/>
        <v>0</v>
      </c>
      <c r="AK47" s="270">
        <f t="shared" si="24"/>
        <v>0</v>
      </c>
      <c r="AL47" s="270">
        <f t="shared" si="24"/>
        <v>0</v>
      </c>
      <c r="AM47" s="270">
        <f t="shared" si="24"/>
        <v>0</v>
      </c>
      <c r="AN47" s="270">
        <f t="shared" si="24"/>
        <v>0</v>
      </c>
      <c r="AO47" s="270">
        <f t="shared" si="24"/>
        <v>0</v>
      </c>
      <c r="AP47" s="270">
        <f t="shared" si="24"/>
        <v>0</v>
      </c>
      <c r="AQ47" s="270">
        <f t="shared" si="24"/>
        <v>3249.8</v>
      </c>
      <c r="AR47" s="270" t="e">
        <f>AR14+AR19+AR26+AR31+AR36+AR42+#REF!</f>
        <v>#REF!</v>
      </c>
      <c r="AS47" s="270" t="e">
        <f>AS14+AS19+AS26+AS31+AS36+AS42+#REF!</f>
        <v>#REF!</v>
      </c>
      <c r="AT47" s="478"/>
      <c r="AU47" s="478"/>
    </row>
    <row r="48" spans="1:50" s="131" customFormat="1" ht="31.5">
      <c r="A48" s="474"/>
      <c r="B48" s="475"/>
      <c r="C48" s="475"/>
      <c r="D48" s="476"/>
      <c r="E48" s="205" t="s">
        <v>50</v>
      </c>
      <c r="F48" s="214">
        <f>F15+F20+F27+F32+F37+F43</f>
        <v>80920</v>
      </c>
      <c r="G48" s="214">
        <f t="shared" si="3"/>
        <v>598.9</v>
      </c>
      <c r="H48" s="197">
        <f t="shared" si="23"/>
        <v>7.4011369253583785E-3</v>
      </c>
      <c r="I48" s="185">
        <f t="shared" si="4"/>
        <v>80920</v>
      </c>
      <c r="J48" s="270">
        <f t="shared" ref="J48:AQ48" si="26">J15+J20+J27+J32+J37+J43</f>
        <v>0</v>
      </c>
      <c r="K48" s="270">
        <f t="shared" si="26"/>
        <v>0</v>
      </c>
      <c r="L48" s="151">
        <v>0</v>
      </c>
      <c r="M48" s="270">
        <f t="shared" si="26"/>
        <v>0</v>
      </c>
      <c r="N48" s="270">
        <f t="shared" si="26"/>
        <v>0</v>
      </c>
      <c r="O48" s="151">
        <v>0</v>
      </c>
      <c r="P48" s="270">
        <f t="shared" si="26"/>
        <v>0</v>
      </c>
      <c r="Q48" s="270">
        <f t="shared" si="26"/>
        <v>0</v>
      </c>
      <c r="R48" s="151">
        <v>0</v>
      </c>
      <c r="S48" s="270">
        <f t="shared" si="26"/>
        <v>0</v>
      </c>
      <c r="T48" s="270">
        <f t="shared" si="26"/>
        <v>0</v>
      </c>
      <c r="U48" s="216">
        <f t="shared" si="26"/>
        <v>0</v>
      </c>
      <c r="V48" s="270">
        <f t="shared" si="26"/>
        <v>0</v>
      </c>
      <c r="W48" s="270">
        <f t="shared" si="26"/>
        <v>0</v>
      </c>
      <c r="X48" s="216">
        <f t="shared" si="26"/>
        <v>0</v>
      </c>
      <c r="Y48" s="270">
        <f t="shared" si="26"/>
        <v>598.9</v>
      </c>
      <c r="Z48" s="270">
        <f t="shared" si="26"/>
        <v>598.9</v>
      </c>
      <c r="AA48" s="199">
        <f t="shared" si="25"/>
        <v>1</v>
      </c>
      <c r="AB48" s="270">
        <f t="shared" si="26"/>
        <v>11401.1</v>
      </c>
      <c r="AC48" s="270">
        <f t="shared" si="26"/>
        <v>0</v>
      </c>
      <c r="AD48" s="270">
        <f t="shared" si="26"/>
        <v>0</v>
      </c>
      <c r="AE48" s="270">
        <f t="shared" si="26"/>
        <v>14000</v>
      </c>
      <c r="AF48" s="270">
        <f t="shared" si="26"/>
        <v>0</v>
      </c>
      <c r="AG48" s="270">
        <f t="shared" si="26"/>
        <v>0</v>
      </c>
      <c r="AH48" s="270">
        <f t="shared" si="26"/>
        <v>14000</v>
      </c>
      <c r="AI48" s="270">
        <f t="shared" si="26"/>
        <v>0</v>
      </c>
      <c r="AJ48" s="270">
        <f t="shared" si="26"/>
        <v>0</v>
      </c>
      <c r="AK48" s="270">
        <f t="shared" si="26"/>
        <v>12000</v>
      </c>
      <c r="AL48" s="270">
        <f t="shared" si="26"/>
        <v>0</v>
      </c>
      <c r="AM48" s="270">
        <f t="shared" si="26"/>
        <v>0</v>
      </c>
      <c r="AN48" s="270">
        <f t="shared" si="26"/>
        <v>11000</v>
      </c>
      <c r="AO48" s="270">
        <f t="shared" si="26"/>
        <v>0</v>
      </c>
      <c r="AP48" s="270">
        <f t="shared" si="26"/>
        <v>0</v>
      </c>
      <c r="AQ48" s="270">
        <f t="shared" si="26"/>
        <v>17920</v>
      </c>
      <c r="AR48" s="271">
        <v>0</v>
      </c>
      <c r="AS48" s="271">
        <v>0</v>
      </c>
      <c r="AT48" s="220"/>
      <c r="AU48" s="220"/>
    </row>
    <row r="49" spans="1:47" s="281" customFormat="1">
      <c r="A49" s="272"/>
      <c r="B49" s="272"/>
      <c r="C49" s="272"/>
      <c r="D49" s="272"/>
      <c r="E49" s="273"/>
      <c r="F49" s="274"/>
      <c r="G49" s="274"/>
      <c r="H49" s="275"/>
      <c r="I49" s="276"/>
      <c r="J49" s="274"/>
      <c r="K49" s="274"/>
      <c r="L49" s="277"/>
      <c r="M49" s="274"/>
      <c r="N49" s="274"/>
      <c r="O49" s="277"/>
      <c r="P49" s="274"/>
      <c r="Q49" s="274"/>
      <c r="R49" s="277"/>
      <c r="S49" s="274"/>
      <c r="T49" s="274"/>
      <c r="U49" s="278"/>
      <c r="V49" s="274"/>
      <c r="W49" s="274"/>
      <c r="X49" s="278"/>
      <c r="Y49" s="274"/>
      <c r="Z49" s="274"/>
      <c r="AA49" s="279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80"/>
      <c r="AU49" s="280"/>
    </row>
    <row r="50" spans="1:47" s="227" customFormat="1">
      <c r="A50" s="221"/>
      <c r="B50" s="221" t="s">
        <v>115</v>
      </c>
      <c r="C50" s="221"/>
      <c r="D50" s="222"/>
      <c r="E50" s="223"/>
      <c r="F50" s="224"/>
      <c r="G50" s="224"/>
      <c r="H50" s="221"/>
      <c r="I50" s="225"/>
      <c r="P50" s="221"/>
      <c r="Q50" s="221"/>
      <c r="R50" s="221"/>
      <c r="S50" s="221"/>
      <c r="T50" s="221"/>
      <c r="V50" s="282"/>
      <c r="W50" s="282"/>
      <c r="X50" s="282"/>
      <c r="Y50" s="221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21"/>
      <c r="AL50" s="221"/>
      <c r="AM50" s="221"/>
      <c r="AN50" s="221"/>
      <c r="AO50" s="282"/>
      <c r="AP50" s="282"/>
      <c r="AQ50" s="283"/>
      <c r="AS50" s="221"/>
    </row>
    <row r="52" spans="1:47" s="131" customFormat="1">
      <c r="A52" s="427" t="s">
        <v>66</v>
      </c>
      <c r="B52" s="479" t="s">
        <v>67</v>
      </c>
      <c r="C52" s="480" t="s">
        <v>37</v>
      </c>
      <c r="D52" s="481" t="s">
        <v>57</v>
      </c>
      <c r="E52" s="284" t="s">
        <v>49</v>
      </c>
      <c r="F52" s="285">
        <f>F53+F54+F55+F56</f>
        <v>0</v>
      </c>
      <c r="G52" s="270">
        <f t="shared" ref="G52:G54" si="27">K52+N52+Q52+T52+W52+Z52</f>
        <v>11627.7</v>
      </c>
      <c r="H52" s="286">
        <v>0</v>
      </c>
      <c r="I52" s="143">
        <f t="shared" ref="I52:K52" si="28">I53+I54+I55+I56</f>
        <v>0</v>
      </c>
      <c r="J52" s="141">
        <f t="shared" si="28"/>
        <v>0</v>
      </c>
      <c r="K52" s="141">
        <f t="shared" si="28"/>
        <v>0</v>
      </c>
      <c r="L52" s="144">
        <v>0</v>
      </c>
      <c r="M52" s="141">
        <f t="shared" ref="M52:N52" si="29">M53+M54+M55+M56</f>
        <v>0</v>
      </c>
      <c r="N52" s="141">
        <f t="shared" si="29"/>
        <v>0</v>
      </c>
      <c r="O52" s="144">
        <v>0</v>
      </c>
      <c r="P52" s="141">
        <f t="shared" ref="P52:Q52" si="30">P53+P54+P55+P56</f>
        <v>0</v>
      </c>
      <c r="Q52" s="141">
        <f t="shared" si="30"/>
        <v>0</v>
      </c>
      <c r="R52" s="144">
        <v>0</v>
      </c>
      <c r="S52" s="141">
        <f t="shared" ref="S52:T52" si="31">S53+S54+S55+S56</f>
        <v>0</v>
      </c>
      <c r="T52" s="141">
        <f t="shared" si="31"/>
        <v>11627.6</v>
      </c>
      <c r="U52" s="144">
        <v>0</v>
      </c>
      <c r="V52" s="141">
        <f t="shared" ref="V52:W52" si="32">V53+V54+V55+V56</f>
        <v>0</v>
      </c>
      <c r="W52" s="141">
        <f t="shared" si="32"/>
        <v>0</v>
      </c>
      <c r="X52" s="144">
        <v>0</v>
      </c>
      <c r="Y52" s="141">
        <f t="shared" ref="Y52:Z52" si="33">Y53+Y54+Y55+Y56</f>
        <v>0</v>
      </c>
      <c r="Z52" s="141">
        <f t="shared" si="33"/>
        <v>0.1</v>
      </c>
      <c r="AA52" s="144">
        <v>1</v>
      </c>
      <c r="AB52" s="141">
        <f t="shared" ref="AB52:AQ52" si="34">AB53+AB54+AB55+AB56</f>
        <v>0</v>
      </c>
      <c r="AC52" s="141">
        <f t="shared" si="34"/>
        <v>0</v>
      </c>
      <c r="AD52" s="141">
        <f t="shared" si="34"/>
        <v>0</v>
      </c>
      <c r="AE52" s="141">
        <f t="shared" si="34"/>
        <v>0</v>
      </c>
      <c r="AF52" s="141">
        <f t="shared" si="34"/>
        <v>0</v>
      </c>
      <c r="AG52" s="141">
        <f t="shared" si="34"/>
        <v>0</v>
      </c>
      <c r="AH52" s="141">
        <f t="shared" si="34"/>
        <v>0</v>
      </c>
      <c r="AI52" s="141">
        <f t="shared" si="34"/>
        <v>0</v>
      </c>
      <c r="AJ52" s="141">
        <f t="shared" si="34"/>
        <v>0</v>
      </c>
      <c r="AK52" s="141">
        <f t="shared" si="34"/>
        <v>0</v>
      </c>
      <c r="AL52" s="141">
        <f t="shared" si="34"/>
        <v>0</v>
      </c>
      <c r="AM52" s="141">
        <f t="shared" si="34"/>
        <v>0</v>
      </c>
      <c r="AN52" s="141">
        <f t="shared" si="34"/>
        <v>0</v>
      </c>
      <c r="AO52" s="141">
        <f t="shared" si="34"/>
        <v>0</v>
      </c>
      <c r="AP52" s="141">
        <f t="shared" si="34"/>
        <v>0</v>
      </c>
      <c r="AQ52" s="141">
        <f t="shared" si="34"/>
        <v>0</v>
      </c>
      <c r="AR52" s="150"/>
      <c r="AS52" s="150"/>
      <c r="AT52" s="482" t="s">
        <v>114</v>
      </c>
      <c r="AU52" s="483" t="s">
        <v>116</v>
      </c>
    </row>
    <row r="53" spans="1:47" s="131" customFormat="1">
      <c r="A53" s="427"/>
      <c r="B53" s="479"/>
      <c r="C53" s="480"/>
      <c r="D53" s="481"/>
      <c r="E53" s="146" t="s">
        <v>36</v>
      </c>
      <c r="F53" s="270">
        <v>0</v>
      </c>
      <c r="G53" s="270">
        <f t="shared" si="27"/>
        <v>0</v>
      </c>
      <c r="H53" s="286">
        <v>0</v>
      </c>
      <c r="I53" s="149">
        <f t="shared" ref="I53:I54" si="35">J53+M53+P53+S53+V53+Y53+AB53+AE53+AH53+AK53+AN53+AQ53</f>
        <v>0</v>
      </c>
      <c r="J53" s="153">
        <v>0</v>
      </c>
      <c r="K53" s="153">
        <v>0</v>
      </c>
      <c r="L53" s="151">
        <v>0</v>
      </c>
      <c r="M53" s="153">
        <v>0</v>
      </c>
      <c r="N53" s="153">
        <v>0</v>
      </c>
      <c r="O53" s="151">
        <v>0</v>
      </c>
      <c r="P53" s="150">
        <v>0</v>
      </c>
      <c r="Q53" s="150">
        <v>0</v>
      </c>
      <c r="R53" s="182">
        <v>0</v>
      </c>
      <c r="S53" s="150">
        <v>0</v>
      </c>
      <c r="T53" s="150">
        <v>0</v>
      </c>
      <c r="U53" s="151">
        <v>0</v>
      </c>
      <c r="V53" s="153">
        <v>0</v>
      </c>
      <c r="W53" s="150">
        <v>0</v>
      </c>
      <c r="X53" s="151">
        <v>0</v>
      </c>
      <c r="Y53" s="150">
        <v>0</v>
      </c>
      <c r="Z53" s="150">
        <v>0</v>
      </c>
      <c r="AA53" s="151">
        <v>0</v>
      </c>
      <c r="AB53" s="150">
        <v>0</v>
      </c>
      <c r="AC53" s="150"/>
      <c r="AD53" s="151"/>
      <c r="AE53" s="150">
        <v>0</v>
      </c>
      <c r="AF53" s="150"/>
      <c r="AG53" s="151"/>
      <c r="AH53" s="150">
        <v>0</v>
      </c>
      <c r="AI53" s="150"/>
      <c r="AJ53" s="150"/>
      <c r="AK53" s="150">
        <v>0</v>
      </c>
      <c r="AL53" s="150"/>
      <c r="AM53" s="150"/>
      <c r="AN53" s="150">
        <v>0</v>
      </c>
      <c r="AO53" s="150"/>
      <c r="AP53" s="150"/>
      <c r="AQ53" s="150">
        <v>0</v>
      </c>
      <c r="AR53" s="150"/>
      <c r="AS53" s="150"/>
      <c r="AT53" s="482"/>
      <c r="AU53" s="483"/>
    </row>
    <row r="54" spans="1:47" s="131" customFormat="1">
      <c r="A54" s="427"/>
      <c r="B54" s="479"/>
      <c r="C54" s="480"/>
      <c r="D54" s="481"/>
      <c r="E54" s="156" t="s">
        <v>189</v>
      </c>
      <c r="F54" s="270">
        <v>0</v>
      </c>
      <c r="G54" s="270">
        <f t="shared" si="27"/>
        <v>0</v>
      </c>
      <c r="H54" s="286">
        <v>0</v>
      </c>
      <c r="I54" s="149">
        <f t="shared" si="35"/>
        <v>0</v>
      </c>
      <c r="J54" s="153">
        <v>0</v>
      </c>
      <c r="K54" s="153">
        <v>0</v>
      </c>
      <c r="L54" s="151">
        <v>0</v>
      </c>
      <c r="M54" s="153">
        <v>0</v>
      </c>
      <c r="N54" s="153">
        <v>0</v>
      </c>
      <c r="O54" s="151">
        <v>0</v>
      </c>
      <c r="P54" s="150">
        <v>0</v>
      </c>
      <c r="Q54" s="150">
        <v>0</v>
      </c>
      <c r="R54" s="182">
        <v>0</v>
      </c>
      <c r="S54" s="150">
        <v>0</v>
      </c>
      <c r="T54" s="150">
        <v>0</v>
      </c>
      <c r="U54" s="151">
        <v>0</v>
      </c>
      <c r="V54" s="153">
        <v>0</v>
      </c>
      <c r="W54" s="150">
        <v>0</v>
      </c>
      <c r="X54" s="151">
        <v>0</v>
      </c>
      <c r="Y54" s="150">
        <v>0</v>
      </c>
      <c r="Z54" s="150">
        <v>0</v>
      </c>
      <c r="AA54" s="151">
        <v>0</v>
      </c>
      <c r="AB54" s="150">
        <v>0</v>
      </c>
      <c r="AC54" s="150"/>
      <c r="AD54" s="151"/>
      <c r="AE54" s="150">
        <v>0</v>
      </c>
      <c r="AF54" s="150"/>
      <c r="AG54" s="151"/>
      <c r="AH54" s="150">
        <v>0</v>
      </c>
      <c r="AI54" s="150"/>
      <c r="AJ54" s="150"/>
      <c r="AK54" s="150">
        <v>0</v>
      </c>
      <c r="AL54" s="150"/>
      <c r="AM54" s="150"/>
      <c r="AN54" s="150">
        <v>0</v>
      </c>
      <c r="AO54" s="150"/>
      <c r="AP54" s="150"/>
      <c r="AQ54" s="150">
        <v>0</v>
      </c>
      <c r="AR54" s="150"/>
      <c r="AS54" s="150"/>
      <c r="AT54" s="482"/>
      <c r="AU54" s="483"/>
    </row>
    <row r="55" spans="1:47" s="187" customFormat="1">
      <c r="A55" s="427"/>
      <c r="B55" s="479"/>
      <c r="C55" s="480"/>
      <c r="D55" s="481"/>
      <c r="E55" s="156" t="s">
        <v>188</v>
      </c>
      <c r="F55" s="288">
        <v>0</v>
      </c>
      <c r="G55" s="270">
        <v>0</v>
      </c>
      <c r="H55" s="286">
        <v>0</v>
      </c>
      <c r="I55" s="185">
        <v>0</v>
      </c>
      <c r="J55" s="150">
        <v>0</v>
      </c>
      <c r="K55" s="150">
        <v>0</v>
      </c>
      <c r="L55" s="151">
        <v>0</v>
      </c>
      <c r="M55" s="150">
        <v>0</v>
      </c>
      <c r="N55" s="150">
        <v>0</v>
      </c>
      <c r="O55" s="151">
        <v>0</v>
      </c>
      <c r="P55" s="150">
        <v>0</v>
      </c>
      <c r="Q55" s="150">
        <v>0</v>
      </c>
      <c r="R55" s="182">
        <v>0</v>
      </c>
      <c r="S55" s="150">
        <v>0</v>
      </c>
      <c r="T55" s="150">
        <v>0</v>
      </c>
      <c r="U55" s="151">
        <v>0</v>
      </c>
      <c r="V55" s="150">
        <v>0</v>
      </c>
      <c r="W55" s="150">
        <v>0</v>
      </c>
      <c r="X55" s="151">
        <v>0</v>
      </c>
      <c r="Y55" s="150">
        <v>0</v>
      </c>
      <c r="Z55" s="150">
        <v>0</v>
      </c>
      <c r="AA55" s="151">
        <v>0</v>
      </c>
      <c r="AB55" s="150">
        <v>0</v>
      </c>
      <c r="AC55" s="150"/>
      <c r="AD55" s="150"/>
      <c r="AE55" s="150">
        <v>0</v>
      </c>
      <c r="AF55" s="150"/>
      <c r="AG55" s="150"/>
      <c r="AH55" s="150">
        <v>0</v>
      </c>
      <c r="AI55" s="150"/>
      <c r="AJ55" s="150"/>
      <c r="AK55" s="150">
        <v>0</v>
      </c>
      <c r="AL55" s="150"/>
      <c r="AM55" s="150"/>
      <c r="AN55" s="150">
        <v>0</v>
      </c>
      <c r="AO55" s="150"/>
      <c r="AP55" s="150"/>
      <c r="AQ55" s="150">
        <v>0</v>
      </c>
      <c r="AR55" s="186">
        <v>0</v>
      </c>
      <c r="AS55" s="186">
        <v>0</v>
      </c>
      <c r="AT55" s="482"/>
      <c r="AU55" s="483"/>
    </row>
    <row r="56" spans="1:47" s="194" customFormat="1" ht="31.5">
      <c r="A56" s="427"/>
      <c r="B56" s="479"/>
      <c r="C56" s="480"/>
      <c r="D56" s="481"/>
      <c r="E56" s="146" t="s">
        <v>50</v>
      </c>
      <c r="F56" s="270">
        <v>0</v>
      </c>
      <c r="G56" s="270">
        <f t="shared" ref="G56" si="36">K56+N56+Q56+T56+W56+Z56</f>
        <v>11627.7</v>
      </c>
      <c r="H56" s="286">
        <v>0</v>
      </c>
      <c r="I56" s="185">
        <f t="shared" ref="I56" si="37">J56+M56+P56+S56+V56+Y56+AB56+AE56+AH56+AK56+AN56+AQ56</f>
        <v>0</v>
      </c>
      <c r="J56" s="153">
        <v>0</v>
      </c>
      <c r="K56" s="153">
        <v>0</v>
      </c>
      <c r="L56" s="151">
        <v>0</v>
      </c>
      <c r="M56" s="153">
        <v>0</v>
      </c>
      <c r="N56" s="153">
        <v>0</v>
      </c>
      <c r="O56" s="151">
        <v>0</v>
      </c>
      <c r="P56" s="150">
        <v>0</v>
      </c>
      <c r="Q56" s="150">
        <v>0</v>
      </c>
      <c r="R56" s="182">
        <v>0</v>
      </c>
      <c r="S56" s="150">
        <v>0</v>
      </c>
      <c r="T56" s="289">
        <f>10600.6+1027</f>
        <v>11627.6</v>
      </c>
      <c r="U56" s="151">
        <v>0</v>
      </c>
      <c r="V56" s="153">
        <v>0</v>
      </c>
      <c r="W56" s="150">
        <v>0</v>
      </c>
      <c r="X56" s="151">
        <v>0</v>
      </c>
      <c r="Y56" s="150">
        <v>0</v>
      </c>
      <c r="Z56" s="150">
        <v>0.1</v>
      </c>
      <c r="AA56" s="151">
        <v>0</v>
      </c>
      <c r="AB56" s="150">
        <v>0</v>
      </c>
      <c r="AC56" s="150"/>
      <c r="AD56" s="151"/>
      <c r="AE56" s="150">
        <v>0</v>
      </c>
      <c r="AF56" s="150"/>
      <c r="AG56" s="151"/>
      <c r="AH56" s="150">
        <v>0</v>
      </c>
      <c r="AI56" s="150"/>
      <c r="AJ56" s="150"/>
      <c r="AK56" s="150">
        <v>0</v>
      </c>
      <c r="AL56" s="150"/>
      <c r="AM56" s="150"/>
      <c r="AN56" s="150">
        <v>0</v>
      </c>
      <c r="AO56" s="150"/>
      <c r="AP56" s="150"/>
      <c r="AQ56" s="150">
        <v>0</v>
      </c>
      <c r="AR56" s="192">
        <v>0</v>
      </c>
      <c r="AS56" s="193">
        <v>0</v>
      </c>
      <c r="AT56" s="482"/>
      <c r="AU56" s="483"/>
    </row>
    <row r="57" spans="1:47" s="281" customFormat="1">
      <c r="A57" s="272"/>
      <c r="B57" s="272"/>
      <c r="C57" s="272"/>
      <c r="D57" s="272"/>
      <c r="E57" s="273"/>
      <c r="F57" s="274"/>
      <c r="G57" s="274"/>
      <c r="H57" s="275"/>
      <c r="I57" s="276"/>
      <c r="J57" s="274"/>
      <c r="K57" s="274"/>
      <c r="L57" s="277"/>
      <c r="M57" s="274"/>
      <c r="N57" s="274"/>
      <c r="O57" s="277"/>
      <c r="P57" s="274"/>
      <c r="Q57" s="274"/>
      <c r="R57" s="277"/>
      <c r="S57" s="274"/>
      <c r="T57" s="274"/>
      <c r="U57" s="278"/>
      <c r="V57" s="274"/>
      <c r="W57" s="274"/>
      <c r="X57" s="278"/>
      <c r="Y57" s="274"/>
      <c r="Z57" s="274"/>
      <c r="AA57" s="279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80"/>
      <c r="AU57" s="280"/>
    </row>
    <row r="59" spans="1:47">
      <c r="A59" s="248"/>
      <c r="B59" s="221" t="s">
        <v>39</v>
      </c>
      <c r="D59" s="290"/>
      <c r="E59" s="223"/>
      <c r="H59" s="221" t="s">
        <v>40</v>
      </c>
    </row>
    <row r="60" spans="1:47">
      <c r="A60" s="248"/>
      <c r="B60" s="221" t="s">
        <v>41</v>
      </c>
      <c r="D60" s="222"/>
    </row>
    <row r="61" spans="1:47">
      <c r="A61" s="248"/>
      <c r="B61" s="466" t="s">
        <v>68</v>
      </c>
      <c r="C61" s="466"/>
      <c r="D61" s="466"/>
      <c r="E61" s="466"/>
      <c r="F61" s="466"/>
      <c r="H61" s="467" t="s">
        <v>42</v>
      </c>
      <c r="I61" s="467"/>
      <c r="J61" s="467"/>
      <c r="K61" s="467"/>
      <c r="L61" s="467"/>
      <c r="M61" s="467"/>
      <c r="N61" s="467"/>
    </row>
    <row r="62" spans="1:47">
      <c r="A62" s="248"/>
      <c r="B62" s="251" t="s">
        <v>69</v>
      </c>
      <c r="E62" s="228"/>
      <c r="F62" s="253"/>
      <c r="H62" s="254" t="s">
        <v>43</v>
      </c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N62" s="255"/>
      <c r="AO62" s="255"/>
      <c r="AP62" s="255"/>
      <c r="AQ62" s="124"/>
      <c r="AR62" s="124"/>
      <c r="AS62" s="124"/>
    </row>
    <row r="63" spans="1:47">
      <c r="A63" s="248"/>
      <c r="B63" s="253" t="s">
        <v>104</v>
      </c>
      <c r="D63" s="257"/>
      <c r="E63" s="253"/>
      <c r="F63" s="253"/>
      <c r="H63" s="228" t="s">
        <v>105</v>
      </c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N63" s="255"/>
      <c r="AO63" s="255"/>
      <c r="AP63" s="255"/>
      <c r="AQ63" s="124"/>
      <c r="AR63" s="124"/>
      <c r="AS63" s="124"/>
    </row>
    <row r="64" spans="1:47">
      <c r="B64" s="124" t="s">
        <v>46</v>
      </c>
      <c r="D64" s="258"/>
      <c r="E64" s="158"/>
      <c r="F64" s="158"/>
      <c r="K64" s="124"/>
      <c r="L64" s="124"/>
      <c r="M64" s="124"/>
      <c r="N64" s="124"/>
      <c r="O64" s="124"/>
      <c r="U64" s="124"/>
      <c r="V64" s="255"/>
      <c r="W64" s="255"/>
      <c r="X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O64" s="255"/>
      <c r="AP64" s="255"/>
      <c r="AQ64" s="124"/>
      <c r="AR64" s="124"/>
    </row>
    <row r="65" spans="5:45">
      <c r="K65" s="124"/>
      <c r="L65" s="124"/>
      <c r="M65" s="124"/>
      <c r="N65" s="124"/>
      <c r="O65" s="124"/>
      <c r="U65" s="124"/>
      <c r="V65" s="255"/>
      <c r="W65" s="255"/>
      <c r="X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O65" s="255"/>
      <c r="AP65" s="255"/>
      <c r="AQ65" s="124"/>
      <c r="AR65" s="124"/>
    </row>
    <row r="66" spans="5:45">
      <c r="K66" s="124"/>
      <c r="L66" s="124"/>
      <c r="M66" s="124"/>
      <c r="N66" s="124"/>
      <c r="O66" s="124"/>
      <c r="U66" s="124"/>
      <c r="V66" s="255"/>
      <c r="W66" s="255"/>
      <c r="X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O66" s="255"/>
      <c r="AP66" s="255"/>
      <c r="AQ66" s="124"/>
      <c r="AR66" s="124"/>
    </row>
    <row r="68" spans="5:45">
      <c r="E68" s="124"/>
      <c r="F68" s="124"/>
      <c r="G68" s="124"/>
      <c r="H68" s="124"/>
      <c r="I68" s="259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</row>
    <row r="74" spans="5:45"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N74" s="262"/>
      <c r="AO74" s="262"/>
      <c r="AP74" s="262"/>
    </row>
  </sheetData>
  <mergeCells count="73">
    <mergeCell ref="B61:F61"/>
    <mergeCell ref="H61:N61"/>
    <mergeCell ref="A44:D48"/>
    <mergeCell ref="AT44:AT47"/>
    <mergeCell ref="AU44:AU47"/>
    <mergeCell ref="A52:A56"/>
    <mergeCell ref="B52:B56"/>
    <mergeCell ref="C52:C56"/>
    <mergeCell ref="D52:D56"/>
    <mergeCell ref="AT52:AT56"/>
    <mergeCell ref="AU52:AU56"/>
    <mergeCell ref="AU39:AU43"/>
    <mergeCell ref="A33:A37"/>
    <mergeCell ref="B33:B37"/>
    <mergeCell ref="C33:C37"/>
    <mergeCell ref="D33:D37"/>
    <mergeCell ref="AT33:AT37"/>
    <mergeCell ref="AU33:AU37"/>
    <mergeCell ref="A39:A43"/>
    <mergeCell ref="B39:B43"/>
    <mergeCell ref="C39:C43"/>
    <mergeCell ref="D39:D43"/>
    <mergeCell ref="AT39:AT43"/>
    <mergeCell ref="AU23:AU27"/>
    <mergeCell ref="A28:A32"/>
    <mergeCell ref="B28:B32"/>
    <mergeCell ref="C28:C32"/>
    <mergeCell ref="D28:D32"/>
    <mergeCell ref="AT28:AT32"/>
    <mergeCell ref="AU28:AU32"/>
    <mergeCell ref="B21:AT21"/>
    <mergeCell ref="A23:A27"/>
    <mergeCell ref="B23:B27"/>
    <mergeCell ref="C23:C27"/>
    <mergeCell ref="D23:D27"/>
    <mergeCell ref="AT23:AT27"/>
    <mergeCell ref="A16:A20"/>
    <mergeCell ref="B16:B20"/>
    <mergeCell ref="C16:C20"/>
    <mergeCell ref="D16:D20"/>
    <mergeCell ref="AT16:AT20"/>
    <mergeCell ref="AU16:AU20"/>
    <mergeCell ref="AU6:AU7"/>
    <mergeCell ref="B9:AT9"/>
    <mergeCell ref="B10:AT10"/>
    <mergeCell ref="A11:A15"/>
    <mergeCell ref="B11:B15"/>
    <mergeCell ref="C11:C15"/>
    <mergeCell ref="D11:D15"/>
    <mergeCell ref="AT11:AT15"/>
    <mergeCell ref="AU11:AU15"/>
    <mergeCell ref="AE6:AG6"/>
    <mergeCell ref="AH6:AJ6"/>
    <mergeCell ref="AK6:AM6"/>
    <mergeCell ref="AN6:AP6"/>
    <mergeCell ref="AQ6:AS6"/>
    <mergeCell ref="AT6:AT7"/>
    <mergeCell ref="AB6:AD6"/>
    <mergeCell ref="A2:AU2"/>
    <mergeCell ref="A3:AU3"/>
    <mergeCell ref="A4:AU4"/>
    <mergeCell ref="A6:A7"/>
    <mergeCell ref="B6:B7"/>
    <mergeCell ref="C6:C7"/>
    <mergeCell ref="D6:D7"/>
    <mergeCell ref="E6:E7"/>
    <mergeCell ref="F6:H6"/>
    <mergeCell ref="J6:L6"/>
    <mergeCell ref="M6:O6"/>
    <mergeCell ref="P6:R6"/>
    <mergeCell ref="S6:U6"/>
    <mergeCell ref="V6:X6"/>
    <mergeCell ref="Y6:AA6"/>
  </mergeCells>
  <conditionalFormatting sqref="I12:I15 I24:I27 I29:I32 I34:I38 I17:I20 I22 I53:I57 I40:I49">
    <cfRule type="cellIs" dxfId="1" priority="1" stopIfTrue="1" operator="notEqual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8"/>
  <sheetViews>
    <sheetView workbookViewId="0">
      <selection sqref="A1:XFD1048576"/>
    </sheetView>
  </sheetViews>
  <sheetFormatPr defaultRowHeight="15.75"/>
  <cols>
    <col min="1" max="1" width="7.85546875" style="228" customWidth="1"/>
    <col min="2" max="2" width="36.7109375" style="228" customWidth="1"/>
    <col min="3" max="3" width="20.85546875" style="228" customWidth="1"/>
    <col min="4" max="4" width="15.42578125" style="252" customWidth="1"/>
    <col min="5" max="5" width="24.7109375" style="251" customWidth="1"/>
    <col min="6" max="7" width="15.7109375" style="249" customWidth="1"/>
    <col min="8" max="8" width="15.7109375" style="228" customWidth="1"/>
    <col min="9" max="9" width="16.42578125" style="225" hidden="1" customWidth="1"/>
    <col min="10" max="19" width="12.7109375" style="228" customWidth="1"/>
    <col min="20" max="20" width="13.7109375" style="228" customWidth="1"/>
    <col min="21" max="27" width="12.7109375" style="228" customWidth="1"/>
    <col min="28" max="28" width="14.7109375" style="228" customWidth="1"/>
    <col min="29" max="29" width="12.7109375" style="228" customWidth="1"/>
    <col min="30" max="30" width="12.7109375" style="250" customWidth="1"/>
    <col min="31" max="31" width="14.7109375" style="228" customWidth="1"/>
    <col min="32" max="33" width="12.7109375" style="228" customWidth="1"/>
    <col min="34" max="34" width="14.7109375" style="228" customWidth="1"/>
    <col min="35" max="36" width="12.7109375" style="228" customWidth="1"/>
    <col min="37" max="37" width="14.7109375" style="228" customWidth="1"/>
    <col min="38" max="39" width="12.7109375" style="228" customWidth="1"/>
    <col min="40" max="40" width="14.7109375" style="228" customWidth="1"/>
    <col min="41" max="42" width="12.7109375" style="228" customWidth="1"/>
    <col min="43" max="43" width="14.7109375" style="228" customWidth="1"/>
    <col min="44" max="45" width="17.85546875" style="228" hidden="1" customWidth="1"/>
    <col min="46" max="46" width="39.7109375" style="124" customWidth="1"/>
    <col min="47" max="47" width="40.28515625" style="124" customWidth="1"/>
    <col min="48" max="49" width="16.28515625" style="124" customWidth="1"/>
    <col min="50" max="16384" width="9.140625" style="124"/>
  </cols>
  <sheetData>
    <row r="1" spans="1:48">
      <c r="A1" s="425" t="s">
        <v>70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</row>
    <row r="2" spans="1:48">
      <c r="A2" s="425" t="s">
        <v>87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</row>
    <row r="3" spans="1:48">
      <c r="A3" s="426" t="s">
        <v>88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AU3" s="426"/>
    </row>
    <row r="4" spans="1:48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6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 t="s">
        <v>89</v>
      </c>
      <c r="AU4" s="125"/>
    </row>
    <row r="5" spans="1:48">
      <c r="A5" s="424" t="s">
        <v>0</v>
      </c>
      <c r="B5" s="424" t="s">
        <v>1</v>
      </c>
      <c r="C5" s="424" t="s">
        <v>2</v>
      </c>
      <c r="D5" s="427" t="s">
        <v>3</v>
      </c>
      <c r="E5" s="424" t="s">
        <v>4</v>
      </c>
      <c r="F5" s="428" t="s">
        <v>5</v>
      </c>
      <c r="G5" s="428"/>
      <c r="H5" s="428"/>
      <c r="I5" s="127" t="s">
        <v>6</v>
      </c>
      <c r="J5" s="424" t="s">
        <v>7</v>
      </c>
      <c r="K5" s="424"/>
      <c r="L5" s="424"/>
      <c r="M5" s="424" t="s">
        <v>8</v>
      </c>
      <c r="N5" s="424"/>
      <c r="O5" s="424"/>
      <c r="P5" s="424" t="s">
        <v>9</v>
      </c>
      <c r="Q5" s="424"/>
      <c r="R5" s="424"/>
      <c r="S5" s="424" t="s">
        <v>10</v>
      </c>
      <c r="T5" s="424"/>
      <c r="U5" s="424"/>
      <c r="V5" s="424" t="s">
        <v>11</v>
      </c>
      <c r="W5" s="424"/>
      <c r="X5" s="424"/>
      <c r="Y5" s="424" t="s">
        <v>12</v>
      </c>
      <c r="Z5" s="424"/>
      <c r="AA5" s="424"/>
      <c r="AB5" s="484" t="s">
        <v>13</v>
      </c>
      <c r="AC5" s="485"/>
      <c r="AD5" s="486"/>
      <c r="AE5" s="484" t="s">
        <v>14</v>
      </c>
      <c r="AF5" s="485"/>
      <c r="AG5" s="486"/>
      <c r="AH5" s="484" t="s">
        <v>15</v>
      </c>
      <c r="AI5" s="485"/>
      <c r="AJ5" s="486"/>
      <c r="AK5" s="484" t="s">
        <v>16</v>
      </c>
      <c r="AL5" s="485"/>
      <c r="AM5" s="486"/>
      <c r="AN5" s="484" t="s">
        <v>17</v>
      </c>
      <c r="AO5" s="485"/>
      <c r="AP5" s="485"/>
      <c r="AQ5" s="484" t="s">
        <v>18</v>
      </c>
      <c r="AR5" s="485"/>
      <c r="AS5" s="485"/>
      <c r="AT5" s="432" t="s">
        <v>19</v>
      </c>
      <c r="AU5" s="432" t="s">
        <v>20</v>
      </c>
    </row>
    <row r="6" spans="1:48" s="131" customFormat="1" ht="31.5">
      <c r="A6" s="424"/>
      <c r="B6" s="424"/>
      <c r="C6" s="424"/>
      <c r="D6" s="427"/>
      <c r="E6" s="424"/>
      <c r="F6" s="128" t="s">
        <v>21</v>
      </c>
      <c r="G6" s="128" t="s">
        <v>22</v>
      </c>
      <c r="H6" s="128" t="s">
        <v>23</v>
      </c>
      <c r="I6" s="129" t="s">
        <v>21</v>
      </c>
      <c r="J6" s="130" t="s">
        <v>21</v>
      </c>
      <c r="K6" s="130" t="s">
        <v>22</v>
      </c>
      <c r="L6" s="130" t="s">
        <v>23</v>
      </c>
      <c r="M6" s="130" t="s">
        <v>21</v>
      </c>
      <c r="N6" s="130" t="s">
        <v>22</v>
      </c>
      <c r="O6" s="130" t="s">
        <v>23</v>
      </c>
      <c r="P6" s="130" t="s">
        <v>21</v>
      </c>
      <c r="Q6" s="130" t="s">
        <v>22</v>
      </c>
      <c r="R6" s="130" t="s">
        <v>23</v>
      </c>
      <c r="S6" s="130" t="s">
        <v>21</v>
      </c>
      <c r="T6" s="130" t="s">
        <v>22</v>
      </c>
      <c r="U6" s="130" t="s">
        <v>23</v>
      </c>
      <c r="V6" s="130" t="s">
        <v>21</v>
      </c>
      <c r="W6" s="130" t="s">
        <v>22</v>
      </c>
      <c r="X6" s="130" t="s">
        <v>23</v>
      </c>
      <c r="Y6" s="130" t="s">
        <v>21</v>
      </c>
      <c r="Z6" s="130" t="s">
        <v>22</v>
      </c>
      <c r="AA6" s="130" t="s">
        <v>23</v>
      </c>
      <c r="AB6" s="130" t="s">
        <v>21</v>
      </c>
      <c r="AC6" s="130" t="s">
        <v>22</v>
      </c>
      <c r="AD6" s="130" t="s">
        <v>23</v>
      </c>
      <c r="AE6" s="130" t="s">
        <v>21</v>
      </c>
      <c r="AF6" s="130" t="s">
        <v>22</v>
      </c>
      <c r="AG6" s="130" t="s">
        <v>23</v>
      </c>
      <c r="AH6" s="130" t="s">
        <v>21</v>
      </c>
      <c r="AI6" s="130" t="s">
        <v>22</v>
      </c>
      <c r="AJ6" s="130" t="s">
        <v>23</v>
      </c>
      <c r="AK6" s="130" t="s">
        <v>21</v>
      </c>
      <c r="AL6" s="130" t="s">
        <v>22</v>
      </c>
      <c r="AM6" s="130" t="s">
        <v>23</v>
      </c>
      <c r="AN6" s="130" t="s">
        <v>21</v>
      </c>
      <c r="AO6" s="130" t="s">
        <v>22</v>
      </c>
      <c r="AP6" s="130" t="s">
        <v>23</v>
      </c>
      <c r="AQ6" s="130" t="s">
        <v>21</v>
      </c>
      <c r="AR6" s="130" t="s">
        <v>22</v>
      </c>
      <c r="AS6" s="130" t="s">
        <v>23</v>
      </c>
      <c r="AT6" s="432"/>
      <c r="AU6" s="432"/>
    </row>
    <row r="7" spans="1:48" s="138" customFormat="1">
      <c r="A7" s="132">
        <v>1</v>
      </c>
      <c r="B7" s="132">
        <v>2</v>
      </c>
      <c r="C7" s="132">
        <v>3</v>
      </c>
      <c r="D7" s="132">
        <v>4</v>
      </c>
      <c r="E7" s="132">
        <v>5</v>
      </c>
      <c r="F7" s="133">
        <v>6</v>
      </c>
      <c r="G7" s="133">
        <v>7</v>
      </c>
      <c r="H7" s="133">
        <v>8</v>
      </c>
      <c r="I7" s="134"/>
      <c r="J7" s="135" t="s">
        <v>24</v>
      </c>
      <c r="K7" s="135">
        <v>10</v>
      </c>
      <c r="L7" s="135">
        <v>11</v>
      </c>
      <c r="M7" s="135">
        <v>12</v>
      </c>
      <c r="N7" s="135">
        <v>13</v>
      </c>
      <c r="O7" s="135">
        <v>14</v>
      </c>
      <c r="P7" s="135">
        <v>15</v>
      </c>
      <c r="Q7" s="135">
        <v>16</v>
      </c>
      <c r="R7" s="135">
        <v>17</v>
      </c>
      <c r="S7" s="135">
        <v>18</v>
      </c>
      <c r="T7" s="135">
        <v>19</v>
      </c>
      <c r="U7" s="135">
        <v>20</v>
      </c>
      <c r="V7" s="135">
        <v>21</v>
      </c>
      <c r="W7" s="135">
        <v>22</v>
      </c>
      <c r="X7" s="135">
        <v>23</v>
      </c>
      <c r="Y7" s="135">
        <v>24</v>
      </c>
      <c r="Z7" s="135">
        <v>25</v>
      </c>
      <c r="AA7" s="135">
        <v>26</v>
      </c>
      <c r="AB7" s="135">
        <v>27</v>
      </c>
      <c r="AC7" s="135"/>
      <c r="AD7" s="135"/>
      <c r="AE7" s="135">
        <v>30</v>
      </c>
      <c r="AF7" s="135"/>
      <c r="AG7" s="135"/>
      <c r="AH7" s="135">
        <v>33</v>
      </c>
      <c r="AI7" s="135"/>
      <c r="AJ7" s="135"/>
      <c r="AK7" s="135">
        <v>36</v>
      </c>
      <c r="AL7" s="135">
        <v>37</v>
      </c>
      <c r="AM7" s="135"/>
      <c r="AN7" s="135">
        <v>39</v>
      </c>
      <c r="AO7" s="135">
        <v>40</v>
      </c>
      <c r="AP7" s="135">
        <v>41</v>
      </c>
      <c r="AQ7" s="135" t="s">
        <v>25</v>
      </c>
      <c r="AR7" s="135">
        <v>43</v>
      </c>
      <c r="AS7" s="135">
        <v>44</v>
      </c>
      <c r="AT7" s="135" t="s">
        <v>26</v>
      </c>
      <c r="AU7" s="136" t="s">
        <v>27</v>
      </c>
      <c r="AV7" s="137"/>
    </row>
    <row r="8" spans="1:48" s="138" customFormat="1">
      <c r="A8" s="132" t="s">
        <v>52</v>
      </c>
      <c r="B8" s="433" t="s">
        <v>54</v>
      </c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5"/>
      <c r="AU8" s="139"/>
    </row>
    <row r="9" spans="1:48" s="138" customFormat="1">
      <c r="A9" s="132" t="s">
        <v>53</v>
      </c>
      <c r="B9" s="433" t="s">
        <v>55</v>
      </c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5"/>
      <c r="AU9" s="139"/>
    </row>
    <row r="10" spans="1:48" s="138" customFormat="1">
      <c r="A10" s="436" t="s">
        <v>48</v>
      </c>
      <c r="B10" s="439" t="s">
        <v>47</v>
      </c>
      <c r="C10" s="442" t="s">
        <v>28</v>
      </c>
      <c r="D10" s="445" t="s">
        <v>48</v>
      </c>
      <c r="E10" s="140" t="s">
        <v>49</v>
      </c>
      <c r="F10" s="141">
        <f>F11+F12+F13+F14</f>
        <v>216072.7</v>
      </c>
      <c r="G10" s="141">
        <f t="shared" ref="G10:AQ10" si="0">G11+G12+G13+G14</f>
        <v>87492</v>
      </c>
      <c r="H10" s="142">
        <f>G10/F10</f>
        <v>0.40491927022710411</v>
      </c>
      <c r="I10" s="143">
        <f t="shared" si="0"/>
        <v>216072.69999999998</v>
      </c>
      <c r="J10" s="141">
        <f>J11+J12+J13+J14</f>
        <v>0</v>
      </c>
      <c r="K10" s="141">
        <f t="shared" si="0"/>
        <v>0</v>
      </c>
      <c r="L10" s="144">
        <v>0</v>
      </c>
      <c r="M10" s="141">
        <f t="shared" ref="M10:N10" si="1">M11+M12+M13+M14</f>
        <v>0</v>
      </c>
      <c r="N10" s="141">
        <f t="shared" si="1"/>
        <v>0</v>
      </c>
      <c r="O10" s="144">
        <v>0</v>
      </c>
      <c r="P10" s="141">
        <f t="shared" ref="P10:Q10" si="2">P11+P12+P13+P14</f>
        <v>0</v>
      </c>
      <c r="Q10" s="141">
        <f t="shared" si="2"/>
        <v>0</v>
      </c>
      <c r="R10" s="144">
        <v>0</v>
      </c>
      <c r="S10" s="141">
        <f t="shared" si="0"/>
        <v>0</v>
      </c>
      <c r="T10" s="141">
        <f t="shared" si="0"/>
        <v>0</v>
      </c>
      <c r="U10" s="144">
        <v>0</v>
      </c>
      <c r="V10" s="141">
        <f t="shared" si="0"/>
        <v>99.3</v>
      </c>
      <c r="W10" s="141">
        <f t="shared" si="0"/>
        <v>99.3</v>
      </c>
      <c r="X10" s="144">
        <v>1</v>
      </c>
      <c r="Y10" s="141">
        <f t="shared" si="0"/>
        <v>87392.7</v>
      </c>
      <c r="Z10" s="141">
        <f t="shared" si="0"/>
        <v>87392.7</v>
      </c>
      <c r="AA10" s="144">
        <v>1</v>
      </c>
      <c r="AB10" s="141">
        <f t="shared" si="0"/>
        <v>0</v>
      </c>
      <c r="AC10" s="141"/>
      <c r="AD10" s="141"/>
      <c r="AE10" s="141">
        <f t="shared" si="0"/>
        <v>0</v>
      </c>
      <c r="AF10" s="141"/>
      <c r="AG10" s="141"/>
      <c r="AH10" s="141">
        <f t="shared" si="0"/>
        <v>0</v>
      </c>
      <c r="AI10" s="141"/>
      <c r="AJ10" s="141"/>
      <c r="AK10" s="141">
        <f t="shared" si="0"/>
        <v>0</v>
      </c>
      <c r="AL10" s="141">
        <f t="shared" si="0"/>
        <v>0</v>
      </c>
      <c r="AM10" s="141"/>
      <c r="AN10" s="141">
        <f t="shared" si="0"/>
        <v>0</v>
      </c>
      <c r="AO10" s="141">
        <f t="shared" si="0"/>
        <v>0</v>
      </c>
      <c r="AP10" s="141">
        <f t="shared" si="0"/>
        <v>0</v>
      </c>
      <c r="AQ10" s="141">
        <f t="shared" si="0"/>
        <v>128580.7</v>
      </c>
      <c r="AR10" s="135"/>
      <c r="AS10" s="145"/>
      <c r="AT10" s="448" t="s">
        <v>90</v>
      </c>
      <c r="AU10" s="448" t="s">
        <v>91</v>
      </c>
    </row>
    <row r="11" spans="1:48" s="131" customFormat="1">
      <c r="A11" s="437"/>
      <c r="B11" s="440"/>
      <c r="C11" s="443"/>
      <c r="D11" s="446"/>
      <c r="E11" s="146" t="s">
        <v>36</v>
      </c>
      <c r="F11" s="147">
        <v>0</v>
      </c>
      <c r="G11" s="147">
        <f>K11+N11+Q11+T11+W11+Z11</f>
        <v>0</v>
      </c>
      <c r="H11" s="148">
        <v>0</v>
      </c>
      <c r="I11" s="149">
        <f>J11+M11+P11+S11+V11+Y11+AB11+AE11+AH11+AK11+AN11+AQ11</f>
        <v>0</v>
      </c>
      <c r="J11" s="150">
        <v>0</v>
      </c>
      <c r="K11" s="150">
        <v>0</v>
      </c>
      <c r="L11" s="151">
        <v>0</v>
      </c>
      <c r="M11" s="150">
        <v>0</v>
      </c>
      <c r="N11" s="150">
        <v>0</v>
      </c>
      <c r="O11" s="152">
        <v>0</v>
      </c>
      <c r="P11" s="153">
        <v>0</v>
      </c>
      <c r="Q11" s="153">
        <v>0</v>
      </c>
      <c r="R11" s="151">
        <v>0</v>
      </c>
      <c r="S11" s="153">
        <v>0</v>
      </c>
      <c r="T11" s="150">
        <v>0</v>
      </c>
      <c r="U11" s="151">
        <v>0</v>
      </c>
      <c r="V11" s="150">
        <v>0</v>
      </c>
      <c r="W11" s="150">
        <v>0</v>
      </c>
      <c r="X11" s="151">
        <v>0</v>
      </c>
      <c r="Y11" s="150">
        <v>0</v>
      </c>
      <c r="Z11" s="150">
        <v>0</v>
      </c>
      <c r="AA11" s="151">
        <v>0</v>
      </c>
      <c r="AB11" s="150">
        <v>0</v>
      </c>
      <c r="AC11" s="151"/>
      <c r="AD11" s="154"/>
      <c r="AE11" s="150">
        <v>0</v>
      </c>
      <c r="AF11" s="150"/>
      <c r="AG11" s="150"/>
      <c r="AH11" s="150">
        <v>0</v>
      </c>
      <c r="AI11" s="150"/>
      <c r="AJ11" s="150"/>
      <c r="AK11" s="150">
        <v>0</v>
      </c>
      <c r="AL11" s="150"/>
      <c r="AM11" s="150"/>
      <c r="AN11" s="155">
        <v>0</v>
      </c>
      <c r="AO11" s="150"/>
      <c r="AP11" s="150"/>
      <c r="AQ11" s="153">
        <v>0</v>
      </c>
      <c r="AR11" s="150">
        <v>0</v>
      </c>
      <c r="AS11" s="150">
        <v>0</v>
      </c>
      <c r="AT11" s="449"/>
      <c r="AU11" s="449"/>
    </row>
    <row r="12" spans="1:48" s="131" customFormat="1" ht="63">
      <c r="A12" s="437"/>
      <c r="B12" s="440"/>
      <c r="C12" s="443"/>
      <c r="D12" s="446"/>
      <c r="E12" s="156" t="s">
        <v>29</v>
      </c>
      <c r="F12" s="147">
        <v>203236.6</v>
      </c>
      <c r="G12" s="147">
        <f t="shared" ref="G12:G40" si="3">K12+N12+Q12+T12+W12+Z12</f>
        <v>83117.399999999994</v>
      </c>
      <c r="H12" s="148">
        <f>G12/F12</f>
        <v>0.40896866017242955</v>
      </c>
      <c r="I12" s="149">
        <f>J12+M12+P12+S12+V12+Y12+AB12+AE12+AH12+AK12+AN12+AQ12</f>
        <v>203236.59999999998</v>
      </c>
      <c r="J12" s="150">
        <v>0</v>
      </c>
      <c r="K12" s="150">
        <v>0</v>
      </c>
      <c r="L12" s="151">
        <v>0</v>
      </c>
      <c r="M12" s="150">
        <v>0</v>
      </c>
      <c r="N12" s="150">
        <v>0</v>
      </c>
      <c r="O12" s="152">
        <v>0</v>
      </c>
      <c r="P12" s="153">
        <v>0</v>
      </c>
      <c r="Q12" s="153">
        <v>0</v>
      </c>
      <c r="R12" s="151">
        <v>0</v>
      </c>
      <c r="S12" s="153">
        <v>0</v>
      </c>
      <c r="T12" s="150">
        <v>0</v>
      </c>
      <c r="U12" s="151">
        <v>0</v>
      </c>
      <c r="V12" s="150">
        <v>0</v>
      </c>
      <c r="W12" s="150">
        <v>0</v>
      </c>
      <c r="X12" s="151">
        <v>0</v>
      </c>
      <c r="Y12" s="153">
        <v>83117.399999999994</v>
      </c>
      <c r="Z12" s="153">
        <v>83117.399999999994</v>
      </c>
      <c r="AA12" s="151">
        <v>1</v>
      </c>
      <c r="AB12" s="150">
        <v>0</v>
      </c>
      <c r="AC12" s="151"/>
      <c r="AD12" s="154"/>
      <c r="AE12" s="150">
        <v>0</v>
      </c>
      <c r="AF12" s="150"/>
      <c r="AG12" s="150"/>
      <c r="AH12" s="150">
        <v>0</v>
      </c>
      <c r="AI12" s="150"/>
      <c r="AJ12" s="150"/>
      <c r="AK12" s="153">
        <v>0</v>
      </c>
      <c r="AL12" s="150"/>
      <c r="AM12" s="150"/>
      <c r="AN12" s="150">
        <v>0</v>
      </c>
      <c r="AO12" s="150"/>
      <c r="AP12" s="150"/>
      <c r="AQ12" s="153">
        <v>120119.2</v>
      </c>
      <c r="AR12" s="150"/>
      <c r="AS12" s="150"/>
      <c r="AT12" s="449"/>
      <c r="AU12" s="449"/>
    </row>
    <row r="13" spans="1:48" s="131" customFormat="1" ht="31.5">
      <c r="A13" s="437"/>
      <c r="B13" s="440"/>
      <c r="C13" s="443"/>
      <c r="D13" s="446"/>
      <c r="E13" s="156" t="s">
        <v>30</v>
      </c>
      <c r="F13" s="147">
        <v>12836.1</v>
      </c>
      <c r="G13" s="147">
        <f t="shared" si="3"/>
        <v>4374.6000000000004</v>
      </c>
      <c r="H13" s="148">
        <f t="shared" ref="H13:H18" si="4">G13/F13</f>
        <v>0.34080444994975112</v>
      </c>
      <c r="I13" s="149">
        <f>J13+M13+P13+S13+V13+Y13+AB13+AE13+AH13+AK13+AN13+AQ13</f>
        <v>12836.1</v>
      </c>
      <c r="J13" s="150">
        <v>0</v>
      </c>
      <c r="K13" s="150">
        <v>0</v>
      </c>
      <c r="L13" s="151">
        <v>0</v>
      </c>
      <c r="M13" s="150">
        <v>0</v>
      </c>
      <c r="N13" s="150">
        <v>0</v>
      </c>
      <c r="O13" s="152">
        <v>0</v>
      </c>
      <c r="P13" s="153">
        <v>0</v>
      </c>
      <c r="Q13" s="153">
        <v>0</v>
      </c>
      <c r="R13" s="151">
        <v>0</v>
      </c>
      <c r="S13" s="153">
        <v>0</v>
      </c>
      <c r="T13" s="150">
        <v>0</v>
      </c>
      <c r="U13" s="151">
        <v>0</v>
      </c>
      <c r="V13" s="153">
        <v>99.3</v>
      </c>
      <c r="W13" s="153">
        <v>99.3</v>
      </c>
      <c r="X13" s="151">
        <v>1</v>
      </c>
      <c r="Y13" s="153">
        <v>4275.3</v>
      </c>
      <c r="Z13" s="153">
        <v>4275.3</v>
      </c>
      <c r="AA13" s="151">
        <v>1</v>
      </c>
      <c r="AB13" s="150">
        <v>0</v>
      </c>
      <c r="AC13" s="151"/>
      <c r="AD13" s="154"/>
      <c r="AE13" s="150">
        <v>0</v>
      </c>
      <c r="AF13" s="150"/>
      <c r="AG13" s="150"/>
      <c r="AH13" s="150">
        <f>1916.7-1916.7</f>
        <v>0</v>
      </c>
      <c r="AI13" s="150"/>
      <c r="AJ13" s="150"/>
      <c r="AK13" s="153">
        <v>0</v>
      </c>
      <c r="AL13" s="150"/>
      <c r="AM13" s="150"/>
      <c r="AN13" s="157">
        <v>0</v>
      </c>
      <c r="AO13" s="150"/>
      <c r="AP13" s="150"/>
      <c r="AQ13" s="153">
        <f>6544.8+1916.7</f>
        <v>8461.5</v>
      </c>
      <c r="AR13" s="150"/>
      <c r="AS13" s="150"/>
      <c r="AT13" s="449"/>
      <c r="AU13" s="449"/>
    </row>
    <row r="14" spans="1:48" s="131" customFormat="1" ht="31.5">
      <c r="A14" s="438"/>
      <c r="B14" s="441"/>
      <c r="C14" s="444"/>
      <c r="D14" s="447"/>
      <c r="E14" s="158" t="s">
        <v>50</v>
      </c>
      <c r="F14" s="147">
        <v>0</v>
      </c>
      <c r="G14" s="147">
        <f t="shared" si="3"/>
        <v>0</v>
      </c>
      <c r="H14" s="148">
        <v>0</v>
      </c>
      <c r="I14" s="149">
        <f>J14+M14+P14+S14+V14+Y14+AB14+AE14+AH14+AK14+AN14+AQ14</f>
        <v>0</v>
      </c>
      <c r="J14" s="153">
        <v>0</v>
      </c>
      <c r="K14" s="153">
        <v>0</v>
      </c>
      <c r="L14" s="151">
        <v>0</v>
      </c>
      <c r="M14" s="153">
        <v>0</v>
      </c>
      <c r="N14" s="153">
        <v>0</v>
      </c>
      <c r="O14" s="152">
        <v>0</v>
      </c>
      <c r="P14" s="153">
        <v>0</v>
      </c>
      <c r="Q14" s="153">
        <v>0</v>
      </c>
      <c r="R14" s="151">
        <v>0</v>
      </c>
      <c r="S14" s="153">
        <v>0</v>
      </c>
      <c r="T14" s="150">
        <v>0</v>
      </c>
      <c r="U14" s="151">
        <v>0</v>
      </c>
      <c r="V14" s="150">
        <v>0</v>
      </c>
      <c r="W14" s="150">
        <v>0</v>
      </c>
      <c r="X14" s="151">
        <v>0</v>
      </c>
      <c r="Y14" s="150">
        <v>0</v>
      </c>
      <c r="Z14" s="150">
        <v>0</v>
      </c>
      <c r="AA14" s="151">
        <v>0</v>
      </c>
      <c r="AB14" s="150">
        <v>0</v>
      </c>
      <c r="AC14" s="151"/>
      <c r="AD14" s="154"/>
      <c r="AE14" s="150">
        <v>0</v>
      </c>
      <c r="AF14" s="150"/>
      <c r="AG14" s="150"/>
      <c r="AH14" s="150">
        <v>0</v>
      </c>
      <c r="AI14" s="150"/>
      <c r="AJ14" s="150"/>
      <c r="AK14" s="150">
        <v>0</v>
      </c>
      <c r="AL14" s="150"/>
      <c r="AM14" s="150"/>
      <c r="AN14" s="155">
        <v>0</v>
      </c>
      <c r="AO14" s="150"/>
      <c r="AP14" s="150"/>
      <c r="AQ14" s="153">
        <v>0</v>
      </c>
      <c r="AR14" s="150">
        <v>0</v>
      </c>
      <c r="AS14" s="150">
        <v>0</v>
      </c>
      <c r="AT14" s="450"/>
      <c r="AU14" s="450"/>
    </row>
    <row r="15" spans="1:48" s="131" customFormat="1">
      <c r="A15" s="427" t="s">
        <v>51</v>
      </c>
      <c r="B15" s="439" t="s">
        <v>34</v>
      </c>
      <c r="C15" s="442" t="s">
        <v>31</v>
      </c>
      <c r="D15" s="445" t="s">
        <v>51</v>
      </c>
      <c r="E15" s="159" t="s">
        <v>49</v>
      </c>
      <c r="F15" s="141">
        <f>F16+F17+F18+F19</f>
        <v>4756.1000000000004</v>
      </c>
      <c r="G15" s="147">
        <f>K15+N15+Q15+T15+W15+Z15+AC15</f>
        <v>4756.1000000000004</v>
      </c>
      <c r="H15" s="148">
        <f t="shared" si="4"/>
        <v>1</v>
      </c>
      <c r="I15" s="143">
        <f t="shared" ref="I15:AQ15" si="5">I16+I17+I18+I19</f>
        <v>4756.1000000000004</v>
      </c>
      <c r="J15" s="141">
        <f t="shared" si="5"/>
        <v>504.4</v>
      </c>
      <c r="K15" s="141">
        <f t="shared" si="5"/>
        <v>504.4</v>
      </c>
      <c r="L15" s="144">
        <f t="shared" ref="L15" si="6">K15/J15</f>
        <v>1</v>
      </c>
      <c r="M15" s="141">
        <f t="shared" si="5"/>
        <v>0</v>
      </c>
      <c r="N15" s="141">
        <f t="shared" si="5"/>
        <v>0</v>
      </c>
      <c r="O15" s="144">
        <v>0</v>
      </c>
      <c r="P15" s="141">
        <f t="shared" ref="P15:Q15" si="7">P16+P17+P18+P19</f>
        <v>0</v>
      </c>
      <c r="Q15" s="141">
        <f t="shared" si="7"/>
        <v>0</v>
      </c>
      <c r="R15" s="144">
        <v>0</v>
      </c>
      <c r="S15" s="141">
        <f t="shared" si="5"/>
        <v>1652.5</v>
      </c>
      <c r="T15" s="141">
        <f t="shared" si="5"/>
        <v>1652.5</v>
      </c>
      <c r="U15" s="144">
        <v>1</v>
      </c>
      <c r="V15" s="141">
        <f t="shared" si="5"/>
        <v>0</v>
      </c>
      <c r="W15" s="141">
        <f t="shared" si="5"/>
        <v>0</v>
      </c>
      <c r="X15" s="144">
        <v>0</v>
      </c>
      <c r="Y15" s="141">
        <f t="shared" si="5"/>
        <v>2599.1999999999998</v>
      </c>
      <c r="Z15" s="141">
        <f t="shared" si="5"/>
        <v>1542</v>
      </c>
      <c r="AA15" s="160">
        <f>Z15/Y15</f>
        <v>0.59325946445060018</v>
      </c>
      <c r="AB15" s="141">
        <f t="shared" si="5"/>
        <v>0</v>
      </c>
      <c r="AC15" s="141">
        <f t="shared" si="5"/>
        <v>1057.2</v>
      </c>
      <c r="AD15" s="161">
        <v>0</v>
      </c>
      <c r="AE15" s="141">
        <f t="shared" si="5"/>
        <v>0</v>
      </c>
      <c r="AF15" s="141"/>
      <c r="AG15" s="141"/>
      <c r="AH15" s="141">
        <f t="shared" si="5"/>
        <v>0</v>
      </c>
      <c r="AI15" s="141"/>
      <c r="AJ15" s="141"/>
      <c r="AK15" s="141">
        <f t="shared" si="5"/>
        <v>0</v>
      </c>
      <c r="AL15" s="141">
        <f t="shared" si="5"/>
        <v>0</v>
      </c>
      <c r="AM15" s="141"/>
      <c r="AN15" s="141">
        <f t="shared" si="5"/>
        <v>0</v>
      </c>
      <c r="AO15" s="141">
        <f t="shared" si="5"/>
        <v>0</v>
      </c>
      <c r="AP15" s="141">
        <f t="shared" si="5"/>
        <v>0</v>
      </c>
      <c r="AQ15" s="141">
        <f t="shared" si="5"/>
        <v>0</v>
      </c>
      <c r="AR15" s="150">
        <v>0</v>
      </c>
      <c r="AS15" s="150">
        <v>0</v>
      </c>
      <c r="AT15" s="454" t="s">
        <v>92</v>
      </c>
      <c r="AU15" s="457"/>
    </row>
    <row r="16" spans="1:48" s="131" customFormat="1">
      <c r="A16" s="427"/>
      <c r="B16" s="440"/>
      <c r="C16" s="443"/>
      <c r="D16" s="446"/>
      <c r="E16" s="146" t="s">
        <v>36</v>
      </c>
      <c r="F16" s="162">
        <v>0</v>
      </c>
      <c r="G16" s="147">
        <f t="shared" si="3"/>
        <v>0</v>
      </c>
      <c r="H16" s="148">
        <v>0</v>
      </c>
      <c r="I16" s="149">
        <f>J16+M16+P16+S16+V16+Y16+AB16+AE16+AH16+AK16+AN16+AQ16</f>
        <v>0</v>
      </c>
      <c r="J16" s="150">
        <v>0</v>
      </c>
      <c r="K16" s="150">
        <v>0</v>
      </c>
      <c r="L16" s="151">
        <v>0</v>
      </c>
      <c r="M16" s="150">
        <v>0</v>
      </c>
      <c r="N16" s="150">
        <v>0</v>
      </c>
      <c r="O16" s="152">
        <v>0</v>
      </c>
      <c r="P16" s="150">
        <v>0</v>
      </c>
      <c r="Q16" s="150">
        <v>0</v>
      </c>
      <c r="R16" s="151">
        <v>0</v>
      </c>
      <c r="S16" s="150">
        <v>0</v>
      </c>
      <c r="T16" s="150">
        <v>0</v>
      </c>
      <c r="U16" s="151">
        <v>0</v>
      </c>
      <c r="V16" s="150">
        <v>0</v>
      </c>
      <c r="W16" s="150">
        <v>0</v>
      </c>
      <c r="X16" s="151">
        <v>0</v>
      </c>
      <c r="Y16" s="150">
        <v>0</v>
      </c>
      <c r="Z16" s="150">
        <v>0</v>
      </c>
      <c r="AA16" s="151">
        <v>0</v>
      </c>
      <c r="AB16" s="150">
        <v>0</v>
      </c>
      <c r="AC16" s="151"/>
      <c r="AD16" s="154"/>
      <c r="AE16" s="150">
        <v>0</v>
      </c>
      <c r="AF16" s="151"/>
      <c r="AG16" s="151"/>
      <c r="AH16" s="150">
        <v>0</v>
      </c>
      <c r="AI16" s="150"/>
      <c r="AJ16" s="150"/>
      <c r="AK16" s="150">
        <v>0</v>
      </c>
      <c r="AL16" s="150"/>
      <c r="AM16" s="150"/>
      <c r="AN16" s="150">
        <v>0</v>
      </c>
      <c r="AO16" s="150"/>
      <c r="AP16" s="150"/>
      <c r="AQ16" s="150">
        <v>0</v>
      </c>
      <c r="AR16" s="150"/>
      <c r="AS16" s="150"/>
      <c r="AT16" s="455"/>
      <c r="AU16" s="458"/>
    </row>
    <row r="17" spans="1:47" s="131" customFormat="1" ht="63">
      <c r="A17" s="427"/>
      <c r="B17" s="440"/>
      <c r="C17" s="443"/>
      <c r="D17" s="446"/>
      <c r="E17" s="156" t="s">
        <v>29</v>
      </c>
      <c r="F17" s="162">
        <v>0</v>
      </c>
      <c r="G17" s="147">
        <f t="shared" si="3"/>
        <v>0</v>
      </c>
      <c r="H17" s="148">
        <v>0</v>
      </c>
      <c r="I17" s="149">
        <f>J17+M17+P17+S17+V17+Y17+AB17+AE17+AH17+AK17+AN17+AQ17</f>
        <v>0</v>
      </c>
      <c r="J17" s="150">
        <v>0</v>
      </c>
      <c r="K17" s="150">
        <v>0</v>
      </c>
      <c r="L17" s="151">
        <v>0</v>
      </c>
      <c r="M17" s="150">
        <v>0</v>
      </c>
      <c r="N17" s="150">
        <v>0</v>
      </c>
      <c r="O17" s="152">
        <v>0</v>
      </c>
      <c r="P17" s="150">
        <v>0</v>
      </c>
      <c r="Q17" s="150">
        <v>0</v>
      </c>
      <c r="R17" s="151">
        <v>0</v>
      </c>
      <c r="S17" s="150">
        <v>0</v>
      </c>
      <c r="T17" s="150">
        <v>0</v>
      </c>
      <c r="U17" s="151">
        <v>0</v>
      </c>
      <c r="V17" s="150">
        <v>0</v>
      </c>
      <c r="W17" s="150">
        <v>0</v>
      </c>
      <c r="X17" s="151">
        <v>0</v>
      </c>
      <c r="Y17" s="150">
        <v>0</v>
      </c>
      <c r="Z17" s="150">
        <v>0</v>
      </c>
      <c r="AA17" s="151">
        <v>0</v>
      </c>
      <c r="AB17" s="150">
        <v>0</v>
      </c>
      <c r="AC17" s="163"/>
      <c r="AD17" s="154"/>
      <c r="AE17" s="150">
        <v>0</v>
      </c>
      <c r="AF17" s="151"/>
      <c r="AG17" s="151"/>
      <c r="AH17" s="150">
        <v>0</v>
      </c>
      <c r="AI17" s="150"/>
      <c r="AJ17" s="150"/>
      <c r="AK17" s="150">
        <v>0</v>
      </c>
      <c r="AL17" s="150"/>
      <c r="AM17" s="150"/>
      <c r="AN17" s="150">
        <v>0</v>
      </c>
      <c r="AO17" s="150"/>
      <c r="AP17" s="150"/>
      <c r="AQ17" s="150">
        <v>0</v>
      </c>
      <c r="AR17" s="150"/>
      <c r="AS17" s="150"/>
      <c r="AT17" s="455"/>
      <c r="AU17" s="458"/>
    </row>
    <row r="18" spans="1:47" s="131" customFormat="1" ht="31.5">
      <c r="A18" s="427"/>
      <c r="B18" s="440"/>
      <c r="C18" s="443"/>
      <c r="D18" s="446"/>
      <c r="E18" s="156" t="s">
        <v>30</v>
      </c>
      <c r="F18" s="162">
        <v>4756.1000000000004</v>
      </c>
      <c r="G18" s="147">
        <f>K18+N18+Q18+T18+W18+Z18+AC18</f>
        <v>4756.1000000000004</v>
      </c>
      <c r="H18" s="148">
        <f t="shared" si="4"/>
        <v>1</v>
      </c>
      <c r="I18" s="149">
        <f>J18+M18+P18+S18+V18+Y18+AB18+AE18+AH18+AK18+AN18+AQ18</f>
        <v>4756.1000000000004</v>
      </c>
      <c r="J18" s="153">
        <v>504.4</v>
      </c>
      <c r="K18" s="153">
        <v>504.4</v>
      </c>
      <c r="L18" s="151">
        <f>K18/J18</f>
        <v>1</v>
      </c>
      <c r="M18" s="150">
        <v>0</v>
      </c>
      <c r="N18" s="150">
        <v>0</v>
      </c>
      <c r="O18" s="152">
        <v>0</v>
      </c>
      <c r="P18" s="150">
        <v>0</v>
      </c>
      <c r="Q18" s="150">
        <v>0</v>
      </c>
      <c r="R18" s="151">
        <v>0</v>
      </c>
      <c r="S18" s="153">
        <v>1652.5</v>
      </c>
      <c r="T18" s="153">
        <v>1652.5</v>
      </c>
      <c r="U18" s="151">
        <v>1</v>
      </c>
      <c r="V18" s="150">
        <v>0</v>
      </c>
      <c r="W18" s="150">
        <v>0</v>
      </c>
      <c r="X18" s="151">
        <v>0</v>
      </c>
      <c r="Y18" s="153">
        <v>2599.1999999999998</v>
      </c>
      <c r="Z18" s="153">
        <v>1542</v>
      </c>
      <c r="AA18" s="164">
        <f>Z18/Y18</f>
        <v>0.59325946445060018</v>
      </c>
      <c r="AB18" s="150">
        <v>0</v>
      </c>
      <c r="AC18" s="165">
        <v>1057.2</v>
      </c>
      <c r="AD18" s="166">
        <v>0</v>
      </c>
      <c r="AE18" s="150">
        <v>0</v>
      </c>
      <c r="AF18" s="151"/>
      <c r="AG18" s="151"/>
      <c r="AH18" s="150">
        <v>0</v>
      </c>
      <c r="AI18" s="150"/>
      <c r="AJ18" s="150"/>
      <c r="AK18" s="150">
        <v>0</v>
      </c>
      <c r="AL18" s="150"/>
      <c r="AM18" s="150"/>
      <c r="AN18" s="150">
        <v>0</v>
      </c>
      <c r="AO18" s="150"/>
      <c r="AP18" s="150"/>
      <c r="AQ18" s="150">
        <v>0</v>
      </c>
      <c r="AR18" s="150"/>
      <c r="AS18" s="150"/>
      <c r="AT18" s="455"/>
      <c r="AU18" s="458"/>
    </row>
    <row r="19" spans="1:47" s="131" customFormat="1" ht="31.5">
      <c r="A19" s="427"/>
      <c r="B19" s="441"/>
      <c r="C19" s="444"/>
      <c r="D19" s="447"/>
      <c r="E19" s="158" t="s">
        <v>50</v>
      </c>
      <c r="F19" s="162">
        <v>0</v>
      </c>
      <c r="G19" s="147">
        <f t="shared" si="3"/>
        <v>0</v>
      </c>
      <c r="H19" s="148">
        <v>0</v>
      </c>
      <c r="I19" s="149">
        <f>J19+M19+P19+S19+V19+Y19+AB19+AE19+AH19+AK19+AN19+AQ19</f>
        <v>0</v>
      </c>
      <c r="J19" s="150">
        <v>0</v>
      </c>
      <c r="K19" s="150">
        <v>0</v>
      </c>
      <c r="L19" s="151">
        <v>0</v>
      </c>
      <c r="M19" s="150">
        <v>0</v>
      </c>
      <c r="N19" s="150">
        <v>0</v>
      </c>
      <c r="O19" s="152">
        <v>0</v>
      </c>
      <c r="P19" s="150">
        <v>0</v>
      </c>
      <c r="Q19" s="150">
        <v>0</v>
      </c>
      <c r="R19" s="151">
        <v>0</v>
      </c>
      <c r="S19" s="150">
        <v>0</v>
      </c>
      <c r="T19" s="150">
        <v>0</v>
      </c>
      <c r="U19" s="151">
        <v>0</v>
      </c>
      <c r="V19" s="150">
        <v>0</v>
      </c>
      <c r="W19" s="150">
        <v>0</v>
      </c>
      <c r="X19" s="151">
        <v>0</v>
      </c>
      <c r="Y19" s="150">
        <v>0</v>
      </c>
      <c r="Z19" s="150">
        <v>0</v>
      </c>
      <c r="AA19" s="151">
        <v>0</v>
      </c>
      <c r="AB19" s="150">
        <v>0</v>
      </c>
      <c r="AC19" s="151"/>
      <c r="AD19" s="154"/>
      <c r="AE19" s="150">
        <v>0</v>
      </c>
      <c r="AF19" s="151"/>
      <c r="AG19" s="151"/>
      <c r="AH19" s="150">
        <v>0</v>
      </c>
      <c r="AI19" s="150"/>
      <c r="AJ19" s="150"/>
      <c r="AK19" s="150">
        <v>0</v>
      </c>
      <c r="AL19" s="150"/>
      <c r="AM19" s="150"/>
      <c r="AN19" s="150">
        <v>0</v>
      </c>
      <c r="AO19" s="150"/>
      <c r="AP19" s="150"/>
      <c r="AQ19" s="150">
        <v>0</v>
      </c>
      <c r="AR19" s="150"/>
      <c r="AS19" s="150"/>
      <c r="AT19" s="456"/>
      <c r="AU19" s="459"/>
    </row>
    <row r="20" spans="1:47" s="131" customFormat="1">
      <c r="A20" s="167" t="s">
        <v>56</v>
      </c>
      <c r="B20" s="433" t="s">
        <v>33</v>
      </c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5"/>
      <c r="AU20" s="168"/>
    </row>
    <row r="21" spans="1:47" s="131" customFormat="1" ht="110.25">
      <c r="A21" s="132" t="s">
        <v>57</v>
      </c>
      <c r="B21" s="169" t="s">
        <v>58</v>
      </c>
      <c r="C21" s="170" t="s">
        <v>31</v>
      </c>
      <c r="D21" s="135" t="s">
        <v>51</v>
      </c>
      <c r="E21" s="156" t="s">
        <v>32</v>
      </c>
      <c r="F21" s="162">
        <v>0</v>
      </c>
      <c r="G21" s="147">
        <f t="shared" si="3"/>
        <v>0</v>
      </c>
      <c r="H21" s="144">
        <v>0</v>
      </c>
      <c r="I21" s="149">
        <v>0</v>
      </c>
      <c r="J21" s="150">
        <v>0</v>
      </c>
      <c r="K21" s="150">
        <v>0</v>
      </c>
      <c r="L21" s="151">
        <v>0</v>
      </c>
      <c r="M21" s="150">
        <v>0</v>
      </c>
      <c r="N21" s="150">
        <v>0</v>
      </c>
      <c r="O21" s="152">
        <v>0</v>
      </c>
      <c r="P21" s="150">
        <v>0</v>
      </c>
      <c r="Q21" s="150">
        <v>0</v>
      </c>
      <c r="R21" s="151">
        <v>0</v>
      </c>
      <c r="S21" s="150">
        <v>0</v>
      </c>
      <c r="T21" s="150">
        <v>0</v>
      </c>
      <c r="U21" s="151">
        <v>0</v>
      </c>
      <c r="V21" s="150">
        <v>0</v>
      </c>
      <c r="W21" s="150">
        <v>0</v>
      </c>
      <c r="X21" s="151">
        <v>0</v>
      </c>
      <c r="Y21" s="150">
        <v>0</v>
      </c>
      <c r="Z21" s="150">
        <v>0</v>
      </c>
      <c r="AA21" s="151">
        <v>0</v>
      </c>
      <c r="AB21" s="150">
        <v>0</v>
      </c>
      <c r="AC21" s="151"/>
      <c r="AD21" s="154"/>
      <c r="AE21" s="150">
        <v>0</v>
      </c>
      <c r="AF21" s="151"/>
      <c r="AG21" s="151"/>
      <c r="AH21" s="150">
        <v>0</v>
      </c>
      <c r="AI21" s="150"/>
      <c r="AJ21" s="150"/>
      <c r="AK21" s="150">
        <v>0</v>
      </c>
      <c r="AL21" s="150"/>
      <c r="AM21" s="150"/>
      <c r="AN21" s="150">
        <v>0</v>
      </c>
      <c r="AO21" s="150"/>
      <c r="AP21" s="150"/>
      <c r="AQ21" s="150">
        <v>0</v>
      </c>
      <c r="AR21" s="150">
        <v>0</v>
      </c>
      <c r="AS21" s="150">
        <v>0</v>
      </c>
      <c r="AT21" s="171" t="s">
        <v>93</v>
      </c>
      <c r="AU21" s="168"/>
    </row>
    <row r="22" spans="1:47" s="131" customFormat="1">
      <c r="A22" s="436" t="s">
        <v>61</v>
      </c>
      <c r="B22" s="454" t="s">
        <v>59</v>
      </c>
      <c r="C22" s="442" t="s">
        <v>31</v>
      </c>
      <c r="D22" s="445" t="s">
        <v>51</v>
      </c>
      <c r="E22" s="159" t="s">
        <v>49</v>
      </c>
      <c r="F22" s="141">
        <f>F23+F24+F25+F26</f>
        <v>24157.9</v>
      </c>
      <c r="G22" s="147">
        <f t="shared" si="3"/>
        <v>16724.7</v>
      </c>
      <c r="H22" s="148">
        <f t="shared" ref="H22:H42" si="8">G22/F22</f>
        <v>0.69230769230769229</v>
      </c>
      <c r="I22" s="143">
        <f t="shared" ref="I22:AQ22" si="9">I23+I24+I25+I26</f>
        <v>24157.9</v>
      </c>
      <c r="J22" s="141">
        <f t="shared" si="9"/>
        <v>0</v>
      </c>
      <c r="K22" s="141">
        <f t="shared" si="9"/>
        <v>0</v>
      </c>
      <c r="L22" s="144">
        <v>0</v>
      </c>
      <c r="M22" s="141">
        <f t="shared" ref="M22:N22" si="10">M23+M24+M25+M26</f>
        <v>0</v>
      </c>
      <c r="N22" s="141">
        <f t="shared" si="10"/>
        <v>0</v>
      </c>
      <c r="O22" s="144">
        <v>0</v>
      </c>
      <c r="P22" s="141">
        <f t="shared" ref="P22:Q22" si="11">P23+P24+P25+P26</f>
        <v>0</v>
      </c>
      <c r="Q22" s="141">
        <f t="shared" si="11"/>
        <v>0</v>
      </c>
      <c r="R22" s="144">
        <v>0</v>
      </c>
      <c r="S22" s="141">
        <f t="shared" si="9"/>
        <v>0</v>
      </c>
      <c r="T22" s="141">
        <f t="shared" si="9"/>
        <v>0</v>
      </c>
      <c r="U22" s="144">
        <v>0</v>
      </c>
      <c r="V22" s="141">
        <f t="shared" si="9"/>
        <v>16724.7</v>
      </c>
      <c r="W22" s="141">
        <f t="shared" si="9"/>
        <v>16724.7</v>
      </c>
      <c r="X22" s="144">
        <v>1</v>
      </c>
      <c r="Y22" s="141">
        <f t="shared" si="9"/>
        <v>0</v>
      </c>
      <c r="Z22" s="141">
        <f t="shared" si="9"/>
        <v>0</v>
      </c>
      <c r="AA22" s="144">
        <v>0</v>
      </c>
      <c r="AB22" s="141">
        <f t="shared" si="9"/>
        <v>0</v>
      </c>
      <c r="AC22" s="141"/>
      <c r="AD22" s="141"/>
      <c r="AE22" s="141">
        <f t="shared" si="9"/>
        <v>0</v>
      </c>
      <c r="AF22" s="141"/>
      <c r="AG22" s="141"/>
      <c r="AH22" s="141">
        <f t="shared" si="9"/>
        <v>0</v>
      </c>
      <c r="AI22" s="141"/>
      <c r="AJ22" s="141"/>
      <c r="AK22" s="141">
        <f t="shared" si="9"/>
        <v>0</v>
      </c>
      <c r="AL22" s="141">
        <f t="shared" si="9"/>
        <v>0</v>
      </c>
      <c r="AM22" s="141"/>
      <c r="AN22" s="141">
        <f t="shared" si="9"/>
        <v>0</v>
      </c>
      <c r="AO22" s="141">
        <f t="shared" si="9"/>
        <v>0</v>
      </c>
      <c r="AP22" s="141">
        <f t="shared" si="9"/>
        <v>0</v>
      </c>
      <c r="AQ22" s="141">
        <f t="shared" si="9"/>
        <v>7433.2</v>
      </c>
      <c r="AR22" s="150"/>
      <c r="AS22" s="150"/>
      <c r="AT22" s="454" t="s">
        <v>94</v>
      </c>
      <c r="AU22" s="457"/>
    </row>
    <row r="23" spans="1:47" s="131" customFormat="1">
      <c r="A23" s="437"/>
      <c r="B23" s="455"/>
      <c r="C23" s="443"/>
      <c r="D23" s="446"/>
      <c r="E23" s="146" t="s">
        <v>36</v>
      </c>
      <c r="F23" s="162">
        <v>0</v>
      </c>
      <c r="G23" s="147">
        <f t="shared" si="3"/>
        <v>0</v>
      </c>
      <c r="H23" s="148">
        <v>0</v>
      </c>
      <c r="I23" s="149">
        <f>J23+M23+P23+S23+V23+Y23+AB23+AE23+AH23+AK23+AN23+AQ23</f>
        <v>0</v>
      </c>
      <c r="J23" s="150">
        <v>0</v>
      </c>
      <c r="K23" s="150">
        <v>0</v>
      </c>
      <c r="L23" s="151">
        <v>0</v>
      </c>
      <c r="M23" s="150">
        <v>0</v>
      </c>
      <c r="N23" s="150">
        <v>0</v>
      </c>
      <c r="O23" s="152">
        <v>0</v>
      </c>
      <c r="P23" s="150">
        <v>0</v>
      </c>
      <c r="Q23" s="150">
        <v>0</v>
      </c>
      <c r="R23" s="151">
        <v>0</v>
      </c>
      <c r="S23" s="150">
        <v>0</v>
      </c>
      <c r="T23" s="150">
        <v>0</v>
      </c>
      <c r="U23" s="151">
        <v>0</v>
      </c>
      <c r="V23" s="150">
        <v>0</v>
      </c>
      <c r="W23" s="150"/>
      <c r="X23" s="151">
        <v>0</v>
      </c>
      <c r="Y23" s="150">
        <v>0</v>
      </c>
      <c r="Z23" s="150"/>
      <c r="AA23" s="151">
        <v>0</v>
      </c>
      <c r="AB23" s="150">
        <v>0</v>
      </c>
      <c r="AC23" s="151"/>
      <c r="AD23" s="154"/>
      <c r="AE23" s="150">
        <v>0</v>
      </c>
      <c r="AF23" s="151"/>
      <c r="AG23" s="151"/>
      <c r="AH23" s="150">
        <v>0</v>
      </c>
      <c r="AI23" s="150"/>
      <c r="AJ23" s="150"/>
      <c r="AK23" s="150">
        <v>0</v>
      </c>
      <c r="AL23" s="150"/>
      <c r="AM23" s="150"/>
      <c r="AN23" s="150">
        <v>0</v>
      </c>
      <c r="AO23" s="150"/>
      <c r="AP23" s="150"/>
      <c r="AQ23" s="150">
        <v>0</v>
      </c>
      <c r="AR23" s="150"/>
      <c r="AS23" s="150"/>
      <c r="AT23" s="455"/>
      <c r="AU23" s="458"/>
    </row>
    <row r="24" spans="1:47" s="131" customFormat="1" ht="63">
      <c r="A24" s="437"/>
      <c r="B24" s="455"/>
      <c r="C24" s="443"/>
      <c r="D24" s="446"/>
      <c r="E24" s="156" t="s">
        <v>29</v>
      </c>
      <c r="F24" s="147">
        <v>24157.9</v>
      </c>
      <c r="G24" s="147">
        <f t="shared" si="3"/>
        <v>16724.7</v>
      </c>
      <c r="H24" s="148">
        <f t="shared" si="8"/>
        <v>0.69230769230769229</v>
      </c>
      <c r="I24" s="149">
        <f>J24+M24+P24+S24+V24+Y24+AB24+AE24+AH24+AK24+AN24+AQ24</f>
        <v>24157.9</v>
      </c>
      <c r="J24" s="150">
        <v>0</v>
      </c>
      <c r="K24" s="150">
        <v>0</v>
      </c>
      <c r="L24" s="151">
        <v>0</v>
      </c>
      <c r="M24" s="150">
        <v>0</v>
      </c>
      <c r="N24" s="150">
        <v>0</v>
      </c>
      <c r="O24" s="152">
        <v>0</v>
      </c>
      <c r="P24" s="150">
        <v>0</v>
      </c>
      <c r="Q24" s="150">
        <v>0</v>
      </c>
      <c r="R24" s="151">
        <v>0</v>
      </c>
      <c r="S24" s="150">
        <v>0</v>
      </c>
      <c r="T24" s="150">
        <v>0</v>
      </c>
      <c r="U24" s="151">
        <v>0</v>
      </c>
      <c r="V24" s="153">
        <v>16724.7</v>
      </c>
      <c r="W24" s="153">
        <v>16724.7</v>
      </c>
      <c r="X24" s="151">
        <v>1</v>
      </c>
      <c r="Y24" s="150">
        <v>0</v>
      </c>
      <c r="Z24" s="150"/>
      <c r="AA24" s="151">
        <v>0</v>
      </c>
      <c r="AB24" s="150">
        <v>0</v>
      </c>
      <c r="AC24" s="151"/>
      <c r="AD24" s="154"/>
      <c r="AE24" s="150">
        <v>0</v>
      </c>
      <c r="AF24" s="151"/>
      <c r="AG24" s="151"/>
      <c r="AH24" s="150">
        <v>0</v>
      </c>
      <c r="AI24" s="150"/>
      <c r="AJ24" s="150"/>
      <c r="AK24" s="150">
        <v>0</v>
      </c>
      <c r="AL24" s="150"/>
      <c r="AM24" s="150"/>
      <c r="AN24" s="150">
        <v>0</v>
      </c>
      <c r="AO24" s="150"/>
      <c r="AP24" s="150"/>
      <c r="AQ24" s="153">
        <v>7433.2</v>
      </c>
      <c r="AR24" s="150"/>
      <c r="AS24" s="150"/>
      <c r="AT24" s="455"/>
      <c r="AU24" s="458"/>
    </row>
    <row r="25" spans="1:47" s="131" customFormat="1" ht="31.5">
      <c r="A25" s="437"/>
      <c r="B25" s="455"/>
      <c r="C25" s="443"/>
      <c r="D25" s="446"/>
      <c r="E25" s="156" t="s">
        <v>30</v>
      </c>
      <c r="F25" s="162">
        <v>0</v>
      </c>
      <c r="G25" s="147">
        <f t="shared" si="3"/>
        <v>0</v>
      </c>
      <c r="H25" s="148">
        <v>0</v>
      </c>
      <c r="I25" s="149">
        <f>J25+M25+P25+S25+V25+Y25+AB25+AE25+AH25+AK25+AN25+AQ25</f>
        <v>0</v>
      </c>
      <c r="J25" s="150">
        <v>0</v>
      </c>
      <c r="K25" s="150">
        <v>0</v>
      </c>
      <c r="L25" s="151">
        <v>0</v>
      </c>
      <c r="M25" s="150">
        <v>0</v>
      </c>
      <c r="N25" s="150">
        <v>0</v>
      </c>
      <c r="O25" s="152">
        <v>0</v>
      </c>
      <c r="P25" s="150">
        <v>0</v>
      </c>
      <c r="Q25" s="150">
        <v>0</v>
      </c>
      <c r="R25" s="151">
        <v>0</v>
      </c>
      <c r="S25" s="150">
        <v>0</v>
      </c>
      <c r="T25" s="150">
        <v>0</v>
      </c>
      <c r="U25" s="151">
        <v>0</v>
      </c>
      <c r="V25" s="150">
        <v>0</v>
      </c>
      <c r="W25" s="150"/>
      <c r="X25" s="151">
        <v>0</v>
      </c>
      <c r="Y25" s="150">
        <v>0</v>
      </c>
      <c r="Z25" s="150"/>
      <c r="AA25" s="151">
        <v>0</v>
      </c>
      <c r="AB25" s="150">
        <v>0</v>
      </c>
      <c r="AC25" s="151"/>
      <c r="AD25" s="154"/>
      <c r="AE25" s="150">
        <v>0</v>
      </c>
      <c r="AF25" s="151"/>
      <c r="AG25" s="151"/>
      <c r="AH25" s="150">
        <v>0</v>
      </c>
      <c r="AI25" s="150"/>
      <c r="AJ25" s="150"/>
      <c r="AK25" s="150">
        <v>0</v>
      </c>
      <c r="AL25" s="150"/>
      <c r="AM25" s="150"/>
      <c r="AN25" s="150">
        <v>0</v>
      </c>
      <c r="AO25" s="150"/>
      <c r="AP25" s="150"/>
      <c r="AQ25" s="150">
        <v>0</v>
      </c>
      <c r="AR25" s="150"/>
      <c r="AS25" s="150"/>
      <c r="AT25" s="455"/>
      <c r="AU25" s="458"/>
    </row>
    <row r="26" spans="1:47" s="131" customFormat="1" ht="31.5">
      <c r="A26" s="438"/>
      <c r="B26" s="456"/>
      <c r="C26" s="444"/>
      <c r="D26" s="447"/>
      <c r="E26" s="158" t="s">
        <v>50</v>
      </c>
      <c r="F26" s="162">
        <v>0</v>
      </c>
      <c r="G26" s="147">
        <f t="shared" si="3"/>
        <v>0</v>
      </c>
      <c r="H26" s="148">
        <v>0</v>
      </c>
      <c r="I26" s="149">
        <f>J26+M26+P26+S26+V26+Y26+AB26+AE26+AH26+AK26+AN26+AQ26</f>
        <v>0</v>
      </c>
      <c r="J26" s="150">
        <v>0</v>
      </c>
      <c r="K26" s="150">
        <v>0</v>
      </c>
      <c r="L26" s="151">
        <v>0</v>
      </c>
      <c r="M26" s="150">
        <v>0</v>
      </c>
      <c r="N26" s="150">
        <v>0</v>
      </c>
      <c r="O26" s="152">
        <v>0</v>
      </c>
      <c r="P26" s="150">
        <v>0</v>
      </c>
      <c r="Q26" s="150">
        <v>0</v>
      </c>
      <c r="R26" s="151">
        <v>0</v>
      </c>
      <c r="S26" s="150">
        <v>0</v>
      </c>
      <c r="T26" s="150">
        <v>0</v>
      </c>
      <c r="U26" s="151">
        <v>0</v>
      </c>
      <c r="V26" s="150">
        <v>0</v>
      </c>
      <c r="W26" s="150"/>
      <c r="X26" s="151">
        <v>0</v>
      </c>
      <c r="Y26" s="150">
        <v>0</v>
      </c>
      <c r="Z26" s="150"/>
      <c r="AA26" s="151">
        <v>0</v>
      </c>
      <c r="AB26" s="150">
        <v>0</v>
      </c>
      <c r="AC26" s="151"/>
      <c r="AD26" s="154"/>
      <c r="AE26" s="150">
        <v>0</v>
      </c>
      <c r="AF26" s="151"/>
      <c r="AG26" s="151"/>
      <c r="AH26" s="150">
        <v>0</v>
      </c>
      <c r="AI26" s="150"/>
      <c r="AJ26" s="150"/>
      <c r="AK26" s="150">
        <v>0</v>
      </c>
      <c r="AL26" s="150"/>
      <c r="AM26" s="150"/>
      <c r="AN26" s="150">
        <v>0</v>
      </c>
      <c r="AO26" s="150"/>
      <c r="AP26" s="150"/>
      <c r="AQ26" s="150">
        <v>0</v>
      </c>
      <c r="AR26" s="150">
        <v>0</v>
      </c>
      <c r="AS26" s="150">
        <v>0</v>
      </c>
      <c r="AT26" s="456"/>
      <c r="AU26" s="459"/>
    </row>
    <row r="27" spans="1:47" s="131" customFormat="1">
      <c r="A27" s="436" t="s">
        <v>60</v>
      </c>
      <c r="B27" s="454" t="s">
        <v>35</v>
      </c>
      <c r="C27" s="442" t="s">
        <v>31</v>
      </c>
      <c r="D27" s="445" t="s">
        <v>57</v>
      </c>
      <c r="E27" s="159" t="s">
        <v>49</v>
      </c>
      <c r="F27" s="141">
        <f>F28+F29+F30+F31</f>
        <v>7002.2</v>
      </c>
      <c r="G27" s="147">
        <f>K27+N27+Q27+T27+W27+Z27+AI27</f>
        <v>6838.9</v>
      </c>
      <c r="H27" s="148">
        <f t="shared" si="8"/>
        <v>0.9766787581045957</v>
      </c>
      <c r="I27" s="143">
        <f t="shared" ref="I27:AQ27" si="12">I28+I29+I30+I31</f>
        <v>7002.2</v>
      </c>
      <c r="J27" s="141">
        <f t="shared" si="12"/>
        <v>0</v>
      </c>
      <c r="K27" s="141">
        <f t="shared" si="12"/>
        <v>0</v>
      </c>
      <c r="L27" s="144">
        <v>0</v>
      </c>
      <c r="M27" s="141">
        <f t="shared" ref="M27:N27" si="13">M28+M29+M30+M31</f>
        <v>0</v>
      </c>
      <c r="N27" s="141">
        <f t="shared" si="13"/>
        <v>0</v>
      </c>
      <c r="O27" s="144">
        <v>0</v>
      </c>
      <c r="P27" s="141">
        <f t="shared" ref="P27:Q27" si="14">P28+P29+P30+P31</f>
        <v>0</v>
      </c>
      <c r="Q27" s="141">
        <f t="shared" si="14"/>
        <v>0</v>
      </c>
      <c r="R27" s="144">
        <v>0</v>
      </c>
      <c r="S27" s="141">
        <f t="shared" si="12"/>
        <v>0</v>
      </c>
      <c r="T27" s="141">
        <v>0</v>
      </c>
      <c r="U27" s="144">
        <v>0</v>
      </c>
      <c r="V27" s="141">
        <f t="shared" si="12"/>
        <v>1243.5</v>
      </c>
      <c r="W27" s="141">
        <f t="shared" si="12"/>
        <v>1243.5</v>
      </c>
      <c r="X27" s="144">
        <v>1</v>
      </c>
      <c r="Y27" s="141">
        <f t="shared" si="12"/>
        <v>5639.8</v>
      </c>
      <c r="Z27" s="141">
        <f t="shared" si="12"/>
        <v>4041.2</v>
      </c>
      <c r="AA27" s="160">
        <f>Z27/Y27</f>
        <v>0.71655023227774028</v>
      </c>
      <c r="AB27" s="141">
        <f t="shared" si="12"/>
        <v>0</v>
      </c>
      <c r="AC27" s="141"/>
      <c r="AD27" s="141"/>
      <c r="AE27" s="141">
        <f t="shared" si="12"/>
        <v>0</v>
      </c>
      <c r="AF27" s="141"/>
      <c r="AG27" s="141"/>
      <c r="AH27" s="172">
        <f t="shared" si="12"/>
        <v>0</v>
      </c>
      <c r="AI27" s="172">
        <f t="shared" si="12"/>
        <v>1554.2</v>
      </c>
      <c r="AJ27" s="173">
        <v>0</v>
      </c>
      <c r="AK27" s="141">
        <f t="shared" si="12"/>
        <v>0</v>
      </c>
      <c r="AL27" s="141">
        <f t="shared" si="12"/>
        <v>0</v>
      </c>
      <c r="AM27" s="141"/>
      <c r="AN27" s="141">
        <f t="shared" si="12"/>
        <v>0</v>
      </c>
      <c r="AO27" s="141">
        <f t="shared" si="12"/>
        <v>0</v>
      </c>
      <c r="AP27" s="141">
        <f t="shared" si="12"/>
        <v>0</v>
      </c>
      <c r="AQ27" s="172">
        <f t="shared" si="12"/>
        <v>118.9</v>
      </c>
      <c r="AR27" s="150"/>
      <c r="AS27" s="150"/>
      <c r="AT27" s="454" t="s">
        <v>95</v>
      </c>
      <c r="AU27" s="457"/>
    </row>
    <row r="28" spans="1:47" s="131" customFormat="1">
      <c r="A28" s="437"/>
      <c r="B28" s="455"/>
      <c r="C28" s="443"/>
      <c r="D28" s="446"/>
      <c r="E28" s="146" t="s">
        <v>36</v>
      </c>
      <c r="F28" s="147">
        <v>321.8</v>
      </c>
      <c r="G28" s="147">
        <f>K28+N28+Q28+T28+W28+Z28+AI28</f>
        <v>321.7</v>
      </c>
      <c r="H28" s="148">
        <f t="shared" si="8"/>
        <v>0.99968924798011183</v>
      </c>
      <c r="I28" s="149">
        <f>J28+M28+P28+S28+V28+Y28+AB28+AE28+AH28+AK28+AN28+AQ28</f>
        <v>321.8</v>
      </c>
      <c r="J28" s="150">
        <v>0</v>
      </c>
      <c r="K28" s="150">
        <v>0</v>
      </c>
      <c r="L28" s="151">
        <v>0</v>
      </c>
      <c r="M28" s="150">
        <v>0</v>
      </c>
      <c r="N28" s="150">
        <v>0</v>
      </c>
      <c r="O28" s="152">
        <v>0</v>
      </c>
      <c r="P28" s="150">
        <v>0</v>
      </c>
      <c r="Q28" s="150">
        <v>0</v>
      </c>
      <c r="R28" s="151">
        <v>0</v>
      </c>
      <c r="S28" s="150">
        <v>0</v>
      </c>
      <c r="T28" s="150">
        <v>0</v>
      </c>
      <c r="U28" s="151">
        <v>0</v>
      </c>
      <c r="V28" s="150">
        <v>58.5</v>
      </c>
      <c r="W28" s="150">
        <v>58.5</v>
      </c>
      <c r="X28" s="151">
        <v>1</v>
      </c>
      <c r="Y28" s="150">
        <v>263.3</v>
      </c>
      <c r="Z28" s="150">
        <v>190.1</v>
      </c>
      <c r="AA28" s="164">
        <f>Z28/Y28</f>
        <v>0.72199012533232054</v>
      </c>
      <c r="AB28" s="153">
        <v>0</v>
      </c>
      <c r="AC28" s="151"/>
      <c r="AD28" s="154"/>
      <c r="AE28" s="150">
        <v>0</v>
      </c>
      <c r="AF28" s="151"/>
      <c r="AG28" s="151"/>
      <c r="AH28" s="174">
        <v>0</v>
      </c>
      <c r="AI28" s="174">
        <v>73.099999999999994</v>
      </c>
      <c r="AJ28" s="173">
        <v>0</v>
      </c>
      <c r="AK28" s="150">
        <v>0</v>
      </c>
      <c r="AL28" s="150"/>
      <c r="AM28" s="150"/>
      <c r="AN28" s="150">
        <v>0</v>
      </c>
      <c r="AO28" s="150"/>
      <c r="AP28" s="150"/>
      <c r="AQ28" s="150">
        <v>0</v>
      </c>
      <c r="AR28" s="150"/>
      <c r="AS28" s="150"/>
      <c r="AT28" s="455"/>
      <c r="AU28" s="458"/>
    </row>
    <row r="29" spans="1:47" s="131" customFormat="1" ht="63">
      <c r="A29" s="437"/>
      <c r="B29" s="455"/>
      <c r="C29" s="443"/>
      <c r="D29" s="446"/>
      <c r="E29" s="156" t="s">
        <v>29</v>
      </c>
      <c r="F29" s="147">
        <v>6288.2</v>
      </c>
      <c r="G29" s="147">
        <f>K29+N29+Q29+T29+W29+Z29+AI29</f>
        <v>6175.2000000000007</v>
      </c>
      <c r="H29" s="148">
        <f t="shared" si="8"/>
        <v>0.9820298336566905</v>
      </c>
      <c r="I29" s="149">
        <f>J29+M29+P29+S29+V29+Y29+AB29+AE29+AH29+AK29+AN29+AQ29</f>
        <v>6288.2</v>
      </c>
      <c r="J29" s="150">
        <v>0</v>
      </c>
      <c r="K29" s="150">
        <v>0</v>
      </c>
      <c r="L29" s="151">
        <v>0</v>
      </c>
      <c r="M29" s="150">
        <v>0</v>
      </c>
      <c r="N29" s="150">
        <v>0</v>
      </c>
      <c r="O29" s="152">
        <v>0</v>
      </c>
      <c r="P29" s="150">
        <v>0</v>
      </c>
      <c r="Q29" s="150">
        <v>0</v>
      </c>
      <c r="R29" s="151">
        <v>0</v>
      </c>
      <c r="S29" s="150">
        <v>0</v>
      </c>
      <c r="T29" s="150">
        <v>0</v>
      </c>
      <c r="U29" s="151">
        <v>0</v>
      </c>
      <c r="V29" s="150">
        <v>1122.8</v>
      </c>
      <c r="W29" s="150">
        <v>1122.8</v>
      </c>
      <c r="X29" s="151">
        <v>1</v>
      </c>
      <c r="Y29" s="150">
        <v>5052.3999999999996</v>
      </c>
      <c r="Z29" s="150">
        <v>3649</v>
      </c>
      <c r="AA29" s="164">
        <f>Z29/Y29</f>
        <v>0.72223101892170061</v>
      </c>
      <c r="AB29" s="153">
        <v>0</v>
      </c>
      <c r="AC29" s="151"/>
      <c r="AD29" s="154"/>
      <c r="AE29" s="150">
        <v>0</v>
      </c>
      <c r="AF29" s="151"/>
      <c r="AG29" s="151"/>
      <c r="AH29" s="174">
        <v>0</v>
      </c>
      <c r="AI29" s="174">
        <v>1403.4</v>
      </c>
      <c r="AJ29" s="173">
        <v>0</v>
      </c>
      <c r="AK29" s="150">
        <v>0</v>
      </c>
      <c r="AL29" s="150"/>
      <c r="AM29" s="150"/>
      <c r="AN29" s="150">
        <v>0</v>
      </c>
      <c r="AO29" s="150"/>
      <c r="AP29" s="150"/>
      <c r="AQ29" s="175">
        <v>113</v>
      </c>
      <c r="AR29" s="150"/>
      <c r="AS29" s="150"/>
      <c r="AT29" s="455"/>
      <c r="AU29" s="458"/>
    </row>
    <row r="30" spans="1:47" s="131" customFormat="1" ht="31.5">
      <c r="A30" s="437"/>
      <c r="B30" s="455"/>
      <c r="C30" s="443"/>
      <c r="D30" s="446"/>
      <c r="E30" s="156" t="s">
        <v>30</v>
      </c>
      <c r="F30" s="147">
        <v>392.2</v>
      </c>
      <c r="G30" s="147">
        <f>K30+N30+Q30+T30+W30+Z30+AI30</f>
        <v>342</v>
      </c>
      <c r="H30" s="148">
        <f t="shared" si="8"/>
        <v>0.87200407955124937</v>
      </c>
      <c r="I30" s="149">
        <f>J30+M30+P30+S30+V30+Y30+AB30+AE30+AH30+AK30+AN30+AQ30</f>
        <v>392.2</v>
      </c>
      <c r="J30" s="150"/>
      <c r="K30" s="150">
        <v>0</v>
      </c>
      <c r="L30" s="151">
        <v>0</v>
      </c>
      <c r="M30" s="150"/>
      <c r="N30" s="150">
        <v>0</v>
      </c>
      <c r="O30" s="152">
        <v>0</v>
      </c>
      <c r="P30" s="150"/>
      <c r="Q30" s="150">
        <v>0</v>
      </c>
      <c r="R30" s="151">
        <v>0</v>
      </c>
      <c r="S30" s="150">
        <v>0</v>
      </c>
      <c r="T30" s="150">
        <v>0</v>
      </c>
      <c r="U30" s="151">
        <v>0</v>
      </c>
      <c r="V30" s="150">
        <v>62.2</v>
      </c>
      <c r="W30" s="150">
        <v>62.2</v>
      </c>
      <c r="X30" s="151">
        <v>1</v>
      </c>
      <c r="Y30" s="150">
        <v>324.10000000000002</v>
      </c>
      <c r="Z30" s="150">
        <v>202.1</v>
      </c>
      <c r="AA30" s="164">
        <f>Z30/Y30</f>
        <v>0.62357297130515266</v>
      </c>
      <c r="AB30" s="153">
        <v>0</v>
      </c>
      <c r="AC30" s="151"/>
      <c r="AD30" s="154"/>
      <c r="AE30" s="153">
        <v>0</v>
      </c>
      <c r="AF30" s="151"/>
      <c r="AG30" s="151"/>
      <c r="AH30" s="176">
        <v>0</v>
      </c>
      <c r="AI30" s="174">
        <v>77.7</v>
      </c>
      <c r="AJ30" s="173">
        <v>0</v>
      </c>
      <c r="AK30" s="150">
        <v>0</v>
      </c>
      <c r="AL30" s="150"/>
      <c r="AM30" s="150"/>
      <c r="AN30" s="150">
        <v>0</v>
      </c>
      <c r="AO30" s="150"/>
      <c r="AP30" s="150"/>
      <c r="AQ30" s="150">
        <v>5.9</v>
      </c>
      <c r="AR30" s="150"/>
      <c r="AS30" s="150"/>
      <c r="AT30" s="455"/>
      <c r="AU30" s="458"/>
    </row>
    <row r="31" spans="1:47" s="131" customFormat="1" ht="31.5">
      <c r="A31" s="438"/>
      <c r="B31" s="456"/>
      <c r="C31" s="444"/>
      <c r="D31" s="447"/>
      <c r="E31" s="158" t="s">
        <v>50</v>
      </c>
      <c r="F31" s="162"/>
      <c r="G31" s="147">
        <f t="shared" si="3"/>
        <v>0</v>
      </c>
      <c r="H31" s="148">
        <v>0</v>
      </c>
      <c r="I31" s="149">
        <f>J31+M31+P31+S31+V31+Y31+AB31+AE31+AH31+AK31+AN31+AQ31</f>
        <v>0</v>
      </c>
      <c r="J31" s="150"/>
      <c r="K31" s="150">
        <v>0</v>
      </c>
      <c r="L31" s="151">
        <v>0</v>
      </c>
      <c r="M31" s="150">
        <v>0</v>
      </c>
      <c r="N31" s="150">
        <v>0</v>
      </c>
      <c r="O31" s="152">
        <v>0</v>
      </c>
      <c r="P31" s="150">
        <v>0</v>
      </c>
      <c r="Q31" s="150">
        <v>0</v>
      </c>
      <c r="R31" s="151">
        <v>0</v>
      </c>
      <c r="S31" s="150">
        <v>0</v>
      </c>
      <c r="T31" s="150">
        <v>0</v>
      </c>
      <c r="U31" s="151">
        <v>0</v>
      </c>
      <c r="V31" s="150">
        <v>0</v>
      </c>
      <c r="W31" s="150">
        <v>0</v>
      </c>
      <c r="X31" s="151">
        <v>0</v>
      </c>
      <c r="Y31" s="150">
        <f>-Y54</f>
        <v>0</v>
      </c>
      <c r="Z31" s="150">
        <v>0</v>
      </c>
      <c r="AA31" s="151">
        <v>0</v>
      </c>
      <c r="AB31" s="150">
        <v>0</v>
      </c>
      <c r="AC31" s="151"/>
      <c r="AD31" s="154"/>
      <c r="AE31" s="150">
        <v>0</v>
      </c>
      <c r="AF31" s="151"/>
      <c r="AG31" s="151"/>
      <c r="AH31" s="150">
        <v>0</v>
      </c>
      <c r="AI31" s="150">
        <v>0</v>
      </c>
      <c r="AJ31" s="150"/>
      <c r="AK31" s="150">
        <v>0</v>
      </c>
      <c r="AL31" s="150"/>
      <c r="AM31" s="150"/>
      <c r="AN31" s="150">
        <v>0</v>
      </c>
      <c r="AO31" s="150"/>
      <c r="AP31" s="150"/>
      <c r="AQ31" s="150">
        <v>0</v>
      </c>
      <c r="AR31" s="150">
        <v>0</v>
      </c>
      <c r="AS31" s="150">
        <v>0</v>
      </c>
      <c r="AT31" s="456"/>
      <c r="AU31" s="459"/>
    </row>
    <row r="32" spans="1:47" s="131" customFormat="1">
      <c r="A32" s="436" t="s">
        <v>62</v>
      </c>
      <c r="B32" s="454" t="s">
        <v>63</v>
      </c>
      <c r="C32" s="442" t="s">
        <v>31</v>
      </c>
      <c r="D32" s="445" t="s">
        <v>57</v>
      </c>
      <c r="E32" s="159" t="s">
        <v>49</v>
      </c>
      <c r="F32" s="141">
        <v>0</v>
      </c>
      <c r="G32" s="147">
        <f t="shared" si="3"/>
        <v>0</v>
      </c>
      <c r="H32" s="148">
        <v>0</v>
      </c>
      <c r="I32" s="177">
        <f t="shared" ref="I32:AQ32" si="15">I33+I34+I35+I36</f>
        <v>0</v>
      </c>
      <c r="J32" s="141">
        <f t="shared" si="15"/>
        <v>0</v>
      </c>
      <c r="K32" s="141">
        <f t="shared" si="15"/>
        <v>0</v>
      </c>
      <c r="L32" s="144">
        <v>0</v>
      </c>
      <c r="M32" s="141">
        <f t="shared" ref="M32:N32" si="16">M33+M34+M35+M36</f>
        <v>0</v>
      </c>
      <c r="N32" s="141">
        <f t="shared" si="16"/>
        <v>0</v>
      </c>
      <c r="O32" s="144">
        <v>0</v>
      </c>
      <c r="P32" s="141">
        <f t="shared" ref="P32:Q32" si="17">P33+P34+P35+P36</f>
        <v>0</v>
      </c>
      <c r="Q32" s="141">
        <f t="shared" si="17"/>
        <v>0</v>
      </c>
      <c r="R32" s="144">
        <v>0</v>
      </c>
      <c r="S32" s="141">
        <f t="shared" si="15"/>
        <v>0</v>
      </c>
      <c r="T32" s="141">
        <f t="shared" si="15"/>
        <v>0</v>
      </c>
      <c r="U32" s="141">
        <f t="shared" si="15"/>
        <v>0</v>
      </c>
      <c r="V32" s="141">
        <f t="shared" si="15"/>
        <v>0</v>
      </c>
      <c r="W32" s="141">
        <f t="shared" si="15"/>
        <v>0</v>
      </c>
      <c r="X32" s="141">
        <f t="shared" si="15"/>
        <v>0</v>
      </c>
      <c r="Y32" s="141">
        <f t="shared" si="15"/>
        <v>0</v>
      </c>
      <c r="Z32" s="141">
        <f t="shared" si="15"/>
        <v>0</v>
      </c>
      <c r="AA32" s="141">
        <f t="shared" si="15"/>
        <v>0</v>
      </c>
      <c r="AB32" s="141">
        <f t="shared" si="15"/>
        <v>0</v>
      </c>
      <c r="AC32" s="141"/>
      <c r="AD32" s="141"/>
      <c r="AE32" s="141">
        <f t="shared" si="15"/>
        <v>0</v>
      </c>
      <c r="AF32" s="141"/>
      <c r="AG32" s="141"/>
      <c r="AH32" s="141">
        <f t="shared" si="15"/>
        <v>0</v>
      </c>
      <c r="AI32" s="141"/>
      <c r="AJ32" s="141"/>
      <c r="AK32" s="141">
        <v>0</v>
      </c>
      <c r="AL32" s="141">
        <f t="shared" si="15"/>
        <v>0</v>
      </c>
      <c r="AM32" s="141"/>
      <c r="AN32" s="141">
        <f t="shared" si="15"/>
        <v>0</v>
      </c>
      <c r="AO32" s="141">
        <f t="shared" si="15"/>
        <v>0</v>
      </c>
      <c r="AP32" s="141">
        <f t="shared" si="15"/>
        <v>0</v>
      </c>
      <c r="AQ32" s="141">
        <f t="shared" si="15"/>
        <v>0</v>
      </c>
      <c r="AR32" s="150"/>
      <c r="AS32" s="150"/>
      <c r="AT32" s="454" t="s">
        <v>84</v>
      </c>
      <c r="AU32" s="457"/>
    </row>
    <row r="33" spans="1:50" s="131" customFormat="1">
      <c r="A33" s="437"/>
      <c r="B33" s="455"/>
      <c r="C33" s="443"/>
      <c r="D33" s="446"/>
      <c r="E33" s="146" t="s">
        <v>36</v>
      </c>
      <c r="F33" s="162">
        <v>0</v>
      </c>
      <c r="G33" s="147">
        <f t="shared" si="3"/>
        <v>0</v>
      </c>
      <c r="H33" s="148">
        <v>0</v>
      </c>
      <c r="I33" s="149">
        <f>J33+M33+P33+S33+V33+Y33+AB33+AE33+AH33+AK33+AN33+AQ33</f>
        <v>0</v>
      </c>
      <c r="J33" s="150">
        <v>0</v>
      </c>
      <c r="K33" s="150">
        <v>0</v>
      </c>
      <c r="L33" s="151">
        <v>0</v>
      </c>
      <c r="M33" s="150">
        <v>0</v>
      </c>
      <c r="N33" s="150">
        <v>0</v>
      </c>
      <c r="O33" s="152">
        <v>0</v>
      </c>
      <c r="P33" s="150">
        <v>0</v>
      </c>
      <c r="Q33" s="150">
        <v>0</v>
      </c>
      <c r="R33" s="151">
        <v>0</v>
      </c>
      <c r="S33" s="150">
        <v>0</v>
      </c>
      <c r="T33" s="150">
        <v>0</v>
      </c>
      <c r="U33" s="151">
        <v>0</v>
      </c>
      <c r="V33" s="150">
        <v>0</v>
      </c>
      <c r="W33" s="150">
        <v>0</v>
      </c>
      <c r="X33" s="151">
        <v>0</v>
      </c>
      <c r="Y33" s="150">
        <v>0</v>
      </c>
      <c r="Z33" s="150">
        <v>0</v>
      </c>
      <c r="AA33" s="151">
        <v>0</v>
      </c>
      <c r="AB33" s="150">
        <v>0</v>
      </c>
      <c r="AC33" s="151"/>
      <c r="AD33" s="154"/>
      <c r="AE33" s="150">
        <v>0</v>
      </c>
      <c r="AF33" s="151"/>
      <c r="AG33" s="151"/>
      <c r="AH33" s="150">
        <v>0</v>
      </c>
      <c r="AI33" s="150"/>
      <c r="AJ33" s="150"/>
      <c r="AK33" s="150">
        <v>0</v>
      </c>
      <c r="AL33" s="150"/>
      <c r="AM33" s="150"/>
      <c r="AN33" s="150">
        <v>0</v>
      </c>
      <c r="AO33" s="150"/>
      <c r="AP33" s="150"/>
      <c r="AQ33" s="150">
        <v>0</v>
      </c>
      <c r="AR33" s="150"/>
      <c r="AS33" s="150"/>
      <c r="AT33" s="455"/>
      <c r="AU33" s="458"/>
    </row>
    <row r="34" spans="1:50" s="131" customFormat="1" ht="80.25" customHeight="1">
      <c r="A34" s="437"/>
      <c r="B34" s="455"/>
      <c r="C34" s="443"/>
      <c r="D34" s="446"/>
      <c r="E34" s="156" t="s">
        <v>29</v>
      </c>
      <c r="F34" s="162">
        <v>0</v>
      </c>
      <c r="G34" s="147">
        <f t="shared" si="3"/>
        <v>0</v>
      </c>
      <c r="H34" s="148">
        <v>0</v>
      </c>
      <c r="I34" s="149">
        <f>J34+M34+P34+S34+V34+Y34+AB34+AE34+AH34+AK34+AN34+AQ34</f>
        <v>0</v>
      </c>
      <c r="J34" s="150">
        <v>0</v>
      </c>
      <c r="K34" s="150">
        <v>0</v>
      </c>
      <c r="L34" s="151">
        <v>0</v>
      </c>
      <c r="M34" s="150">
        <v>0</v>
      </c>
      <c r="N34" s="150">
        <v>0</v>
      </c>
      <c r="O34" s="152">
        <v>0</v>
      </c>
      <c r="P34" s="150">
        <v>0</v>
      </c>
      <c r="Q34" s="150">
        <v>0</v>
      </c>
      <c r="R34" s="151">
        <v>0</v>
      </c>
      <c r="S34" s="150">
        <v>0</v>
      </c>
      <c r="T34" s="150">
        <v>0</v>
      </c>
      <c r="U34" s="151">
        <v>0</v>
      </c>
      <c r="V34" s="150">
        <v>0</v>
      </c>
      <c r="W34" s="150">
        <v>0</v>
      </c>
      <c r="X34" s="151">
        <v>0</v>
      </c>
      <c r="Y34" s="150">
        <v>0</v>
      </c>
      <c r="Z34" s="150">
        <v>0</v>
      </c>
      <c r="AA34" s="151">
        <v>0</v>
      </c>
      <c r="AB34" s="150">
        <v>0</v>
      </c>
      <c r="AC34" s="151"/>
      <c r="AD34" s="154"/>
      <c r="AE34" s="150">
        <v>0</v>
      </c>
      <c r="AF34" s="151"/>
      <c r="AG34" s="151"/>
      <c r="AH34" s="150">
        <v>0</v>
      </c>
      <c r="AI34" s="150"/>
      <c r="AJ34" s="150"/>
      <c r="AK34" s="150">
        <v>0</v>
      </c>
      <c r="AL34" s="150"/>
      <c r="AM34" s="150"/>
      <c r="AN34" s="150">
        <v>0</v>
      </c>
      <c r="AO34" s="150"/>
      <c r="AP34" s="150"/>
      <c r="AQ34" s="150">
        <v>0</v>
      </c>
      <c r="AR34" s="150"/>
      <c r="AS34" s="150"/>
      <c r="AT34" s="455"/>
      <c r="AU34" s="458"/>
    </row>
    <row r="35" spans="1:50" s="131" customFormat="1" ht="31.5">
      <c r="A35" s="437"/>
      <c r="B35" s="455"/>
      <c r="C35" s="443"/>
      <c r="D35" s="446"/>
      <c r="E35" s="156" t="s">
        <v>30</v>
      </c>
      <c r="F35" s="162">
        <v>0</v>
      </c>
      <c r="G35" s="147">
        <f t="shared" si="3"/>
        <v>0</v>
      </c>
      <c r="H35" s="148">
        <v>0</v>
      </c>
      <c r="I35" s="149">
        <f>J35+M35+P35+S35+V35+Y35+AB35+AE35+AH35+AK35+AN35+AQ35</f>
        <v>0</v>
      </c>
      <c r="J35" s="150">
        <v>0</v>
      </c>
      <c r="K35" s="150">
        <v>0</v>
      </c>
      <c r="L35" s="151">
        <v>0</v>
      </c>
      <c r="M35" s="150">
        <v>0</v>
      </c>
      <c r="N35" s="150">
        <v>0</v>
      </c>
      <c r="O35" s="152">
        <v>0</v>
      </c>
      <c r="P35" s="150">
        <v>0</v>
      </c>
      <c r="Q35" s="150">
        <v>0</v>
      </c>
      <c r="R35" s="151">
        <v>0</v>
      </c>
      <c r="S35" s="150">
        <v>0</v>
      </c>
      <c r="T35" s="150">
        <v>0</v>
      </c>
      <c r="U35" s="151">
        <v>0</v>
      </c>
      <c r="V35" s="150">
        <v>0</v>
      </c>
      <c r="W35" s="150">
        <v>0</v>
      </c>
      <c r="X35" s="151">
        <v>0</v>
      </c>
      <c r="Y35" s="150">
        <v>0</v>
      </c>
      <c r="Z35" s="150">
        <v>0</v>
      </c>
      <c r="AA35" s="151">
        <v>0</v>
      </c>
      <c r="AB35" s="150">
        <v>0</v>
      </c>
      <c r="AC35" s="151"/>
      <c r="AD35" s="154"/>
      <c r="AE35" s="150">
        <v>0</v>
      </c>
      <c r="AF35" s="151"/>
      <c r="AG35" s="151"/>
      <c r="AH35" s="150">
        <v>0</v>
      </c>
      <c r="AI35" s="150"/>
      <c r="AJ35" s="150"/>
      <c r="AK35" s="150">
        <v>0</v>
      </c>
      <c r="AL35" s="150"/>
      <c r="AM35" s="150"/>
      <c r="AN35" s="150">
        <v>0</v>
      </c>
      <c r="AO35" s="150"/>
      <c r="AP35" s="150"/>
      <c r="AQ35" s="150">
        <v>0</v>
      </c>
      <c r="AR35" s="150"/>
      <c r="AS35" s="150"/>
      <c r="AT35" s="455"/>
      <c r="AU35" s="458"/>
    </row>
    <row r="36" spans="1:50" s="131" customFormat="1" ht="31.5">
      <c r="A36" s="438"/>
      <c r="B36" s="456"/>
      <c r="C36" s="444"/>
      <c r="D36" s="447"/>
      <c r="E36" s="158" t="s">
        <v>50</v>
      </c>
      <c r="F36" s="162">
        <v>0</v>
      </c>
      <c r="G36" s="147">
        <f t="shared" si="3"/>
        <v>0</v>
      </c>
      <c r="H36" s="148">
        <v>0</v>
      </c>
      <c r="I36" s="149">
        <f>J36+M36+P36+S36+V36+Y36+AB36+AE36+AH36+AK36+AN36+AQ36</f>
        <v>0</v>
      </c>
      <c r="J36" s="150">
        <v>0</v>
      </c>
      <c r="K36" s="150">
        <v>0</v>
      </c>
      <c r="L36" s="151">
        <v>0</v>
      </c>
      <c r="M36" s="150">
        <v>0</v>
      </c>
      <c r="N36" s="150">
        <v>0</v>
      </c>
      <c r="O36" s="152">
        <v>0</v>
      </c>
      <c r="P36" s="150">
        <v>0</v>
      </c>
      <c r="Q36" s="150">
        <v>0</v>
      </c>
      <c r="R36" s="151">
        <v>0</v>
      </c>
      <c r="S36" s="150">
        <v>0</v>
      </c>
      <c r="T36" s="150">
        <v>0</v>
      </c>
      <c r="U36" s="151">
        <v>0</v>
      </c>
      <c r="V36" s="150">
        <v>0</v>
      </c>
      <c r="W36" s="150">
        <v>0</v>
      </c>
      <c r="X36" s="151">
        <v>0</v>
      </c>
      <c r="Y36" s="150">
        <v>0</v>
      </c>
      <c r="Z36" s="150">
        <v>0</v>
      </c>
      <c r="AA36" s="151">
        <v>0</v>
      </c>
      <c r="AB36" s="150">
        <v>0</v>
      </c>
      <c r="AC36" s="151"/>
      <c r="AD36" s="154"/>
      <c r="AE36" s="150">
        <v>0</v>
      </c>
      <c r="AF36" s="151"/>
      <c r="AG36" s="151"/>
      <c r="AH36" s="150">
        <v>0</v>
      </c>
      <c r="AI36" s="150"/>
      <c r="AJ36" s="150"/>
      <c r="AK36" s="150">
        <v>0</v>
      </c>
      <c r="AL36" s="150"/>
      <c r="AM36" s="150"/>
      <c r="AN36" s="150">
        <v>0</v>
      </c>
      <c r="AO36" s="150"/>
      <c r="AP36" s="150"/>
      <c r="AQ36" s="150">
        <v>0</v>
      </c>
      <c r="AR36" s="150">
        <v>0</v>
      </c>
      <c r="AS36" s="150">
        <v>0</v>
      </c>
      <c r="AT36" s="456"/>
      <c r="AU36" s="459"/>
    </row>
    <row r="37" spans="1:50" s="131" customFormat="1" ht="83.25" customHeight="1">
      <c r="A37" s="178" t="s">
        <v>64</v>
      </c>
      <c r="B37" s="179" t="s">
        <v>65</v>
      </c>
      <c r="C37" s="180" t="s">
        <v>28</v>
      </c>
      <c r="D37" s="181" t="s">
        <v>57</v>
      </c>
      <c r="E37" s="156" t="s">
        <v>32</v>
      </c>
      <c r="F37" s="147">
        <v>0</v>
      </c>
      <c r="G37" s="147">
        <f t="shared" si="3"/>
        <v>0</v>
      </c>
      <c r="H37" s="148">
        <v>0</v>
      </c>
      <c r="I37" s="149">
        <f>J37+M37+P37+S37+V37+Y37+AB37+AE37+AH37+AK37+AN37+AQ37</f>
        <v>0</v>
      </c>
      <c r="J37" s="153">
        <v>0</v>
      </c>
      <c r="K37" s="153">
        <v>0</v>
      </c>
      <c r="L37" s="151">
        <v>0</v>
      </c>
      <c r="M37" s="153">
        <v>0</v>
      </c>
      <c r="N37" s="153">
        <v>0</v>
      </c>
      <c r="O37" s="151">
        <v>0</v>
      </c>
      <c r="P37" s="150">
        <v>0</v>
      </c>
      <c r="Q37" s="150">
        <v>0</v>
      </c>
      <c r="R37" s="182">
        <v>0</v>
      </c>
      <c r="S37" s="150">
        <v>0</v>
      </c>
      <c r="T37" s="150">
        <v>0</v>
      </c>
      <c r="U37" s="182">
        <v>0</v>
      </c>
      <c r="V37" s="153">
        <v>0</v>
      </c>
      <c r="W37" s="150">
        <v>0</v>
      </c>
      <c r="X37" s="182">
        <v>0</v>
      </c>
      <c r="Y37" s="150">
        <v>0</v>
      </c>
      <c r="Z37" s="150">
        <v>0</v>
      </c>
      <c r="AA37" s="182">
        <v>0</v>
      </c>
      <c r="AB37" s="150">
        <v>0</v>
      </c>
      <c r="AC37" s="151"/>
      <c r="AD37" s="154"/>
      <c r="AE37" s="150">
        <v>0</v>
      </c>
      <c r="AF37" s="151"/>
      <c r="AG37" s="151"/>
      <c r="AH37" s="150">
        <v>0</v>
      </c>
      <c r="AI37" s="150"/>
      <c r="AJ37" s="150"/>
      <c r="AK37" s="150">
        <v>0</v>
      </c>
      <c r="AL37" s="150"/>
      <c r="AM37" s="150"/>
      <c r="AN37" s="150">
        <v>0</v>
      </c>
      <c r="AO37" s="150"/>
      <c r="AP37" s="150"/>
      <c r="AQ37" s="150">
        <v>0</v>
      </c>
      <c r="AR37" s="150">
        <v>0</v>
      </c>
      <c r="AS37" s="150">
        <v>0</v>
      </c>
      <c r="AT37" s="183" t="s">
        <v>96</v>
      </c>
      <c r="AU37" s="183"/>
    </row>
    <row r="38" spans="1:50" s="131" customFormat="1" ht="18.75" customHeight="1">
      <c r="A38" s="436" t="s">
        <v>66</v>
      </c>
      <c r="B38" s="442" t="s">
        <v>67</v>
      </c>
      <c r="C38" s="442" t="s">
        <v>37</v>
      </c>
      <c r="D38" s="445" t="s">
        <v>57</v>
      </c>
      <c r="E38" s="159" t="s">
        <v>49</v>
      </c>
      <c r="F38" s="141">
        <f>F39+F40+F41+F42</f>
        <v>87382.2</v>
      </c>
      <c r="G38" s="141">
        <f>G39+G40+G41+G42</f>
        <v>40000</v>
      </c>
      <c r="H38" s="148">
        <f t="shared" si="8"/>
        <v>0.45775913172247895</v>
      </c>
      <c r="I38" s="143">
        <f t="shared" ref="I38:AQ38" si="18">I39+I40+I41+I42</f>
        <v>87382.2</v>
      </c>
      <c r="J38" s="141">
        <f t="shared" si="18"/>
        <v>0</v>
      </c>
      <c r="K38" s="141">
        <f t="shared" si="18"/>
        <v>0</v>
      </c>
      <c r="L38" s="144">
        <v>0</v>
      </c>
      <c r="M38" s="141">
        <f t="shared" ref="M38:N38" si="19">M39+M40+M41+M42</f>
        <v>0</v>
      </c>
      <c r="N38" s="141">
        <f t="shared" si="19"/>
        <v>0</v>
      </c>
      <c r="O38" s="144">
        <v>0</v>
      </c>
      <c r="P38" s="141">
        <f t="shared" ref="P38:Q38" si="20">P39+P40+P41+P42</f>
        <v>0</v>
      </c>
      <c r="Q38" s="141">
        <f t="shared" si="20"/>
        <v>0</v>
      </c>
      <c r="R38" s="144">
        <v>0</v>
      </c>
      <c r="S38" s="141">
        <f t="shared" si="18"/>
        <v>0</v>
      </c>
      <c r="T38" s="141">
        <f t="shared" si="18"/>
        <v>0</v>
      </c>
      <c r="U38" s="144">
        <v>0</v>
      </c>
      <c r="V38" s="141">
        <f t="shared" si="18"/>
        <v>0</v>
      </c>
      <c r="W38" s="141">
        <f t="shared" si="18"/>
        <v>0</v>
      </c>
      <c r="X38" s="144">
        <v>0</v>
      </c>
      <c r="Y38" s="141">
        <f t="shared" si="18"/>
        <v>598.9</v>
      </c>
      <c r="Z38" s="141">
        <f t="shared" si="18"/>
        <v>598.9</v>
      </c>
      <c r="AA38" s="144">
        <v>1</v>
      </c>
      <c r="AB38" s="141">
        <f>AB39+AB40+AB41+AB42</f>
        <v>10667</v>
      </c>
      <c r="AC38" s="141">
        <f t="shared" si="18"/>
        <v>10667</v>
      </c>
      <c r="AD38" s="161">
        <v>1</v>
      </c>
      <c r="AE38" s="141">
        <f t="shared" si="18"/>
        <v>25816.1</v>
      </c>
      <c r="AF38" s="141"/>
      <c r="AG38" s="161"/>
      <c r="AH38" s="141">
        <f t="shared" si="18"/>
        <v>21085.200000000001</v>
      </c>
      <c r="AI38" s="141">
        <f t="shared" si="18"/>
        <v>2918</v>
      </c>
      <c r="AJ38" s="161">
        <f>AI38/AH38</f>
        <v>0.13839090926336955</v>
      </c>
      <c r="AK38" s="141">
        <f t="shared" si="18"/>
        <v>14870.3</v>
      </c>
      <c r="AL38" s="141">
        <f t="shared" si="18"/>
        <v>0</v>
      </c>
      <c r="AM38" s="141"/>
      <c r="AN38" s="141">
        <f t="shared" si="18"/>
        <v>14344.7</v>
      </c>
      <c r="AO38" s="141">
        <f t="shared" si="18"/>
        <v>0</v>
      </c>
      <c r="AP38" s="141">
        <f t="shared" si="18"/>
        <v>0</v>
      </c>
      <c r="AQ38" s="141">
        <f t="shared" si="18"/>
        <v>0</v>
      </c>
      <c r="AR38" s="150"/>
      <c r="AS38" s="150"/>
      <c r="AT38" s="463" t="s">
        <v>97</v>
      </c>
      <c r="AU38" s="487" t="s">
        <v>98</v>
      </c>
    </row>
    <row r="39" spans="1:50" s="131" customFormat="1">
      <c r="A39" s="437"/>
      <c r="B39" s="443"/>
      <c r="C39" s="443"/>
      <c r="D39" s="446"/>
      <c r="E39" s="146" t="s">
        <v>36</v>
      </c>
      <c r="F39" s="147">
        <v>0</v>
      </c>
      <c r="G39" s="147">
        <f t="shared" si="3"/>
        <v>0</v>
      </c>
      <c r="H39" s="148">
        <v>0</v>
      </c>
      <c r="I39" s="149">
        <f>J39+M39+P39+S39+V39+Y39+AB39+AE39+AH39+AK39+AN39+AQ39</f>
        <v>0</v>
      </c>
      <c r="J39" s="153">
        <v>0</v>
      </c>
      <c r="K39" s="153">
        <v>0</v>
      </c>
      <c r="L39" s="151">
        <v>0</v>
      </c>
      <c r="M39" s="153">
        <v>0</v>
      </c>
      <c r="N39" s="153">
        <v>0</v>
      </c>
      <c r="O39" s="151">
        <v>0</v>
      </c>
      <c r="P39" s="150">
        <v>0</v>
      </c>
      <c r="Q39" s="150">
        <v>0</v>
      </c>
      <c r="R39" s="182">
        <v>0</v>
      </c>
      <c r="S39" s="150">
        <v>0</v>
      </c>
      <c r="T39" s="150">
        <v>0</v>
      </c>
      <c r="U39" s="151">
        <v>0</v>
      </c>
      <c r="V39" s="153">
        <v>0</v>
      </c>
      <c r="W39" s="150">
        <v>0</v>
      </c>
      <c r="X39" s="151">
        <v>0</v>
      </c>
      <c r="Y39" s="150">
        <v>0</v>
      </c>
      <c r="Z39" s="150">
        <v>0</v>
      </c>
      <c r="AA39" s="151">
        <v>0</v>
      </c>
      <c r="AB39" s="150">
        <v>0</v>
      </c>
      <c r="AC39" s="151"/>
      <c r="AD39" s="154"/>
      <c r="AE39" s="150">
        <v>0</v>
      </c>
      <c r="AF39" s="151"/>
      <c r="AG39" s="151"/>
      <c r="AH39" s="150">
        <v>0</v>
      </c>
      <c r="AI39" s="150"/>
      <c r="AJ39" s="150"/>
      <c r="AK39" s="150">
        <v>0</v>
      </c>
      <c r="AL39" s="150"/>
      <c r="AM39" s="150"/>
      <c r="AN39" s="150">
        <v>0</v>
      </c>
      <c r="AO39" s="150"/>
      <c r="AP39" s="150"/>
      <c r="AQ39" s="150">
        <v>0</v>
      </c>
      <c r="AR39" s="150"/>
      <c r="AS39" s="150"/>
      <c r="AT39" s="464"/>
      <c r="AU39" s="488"/>
    </row>
    <row r="40" spans="1:50" s="131" customFormat="1" ht="63">
      <c r="A40" s="437"/>
      <c r="B40" s="443"/>
      <c r="C40" s="443"/>
      <c r="D40" s="446"/>
      <c r="E40" s="156" t="s">
        <v>29</v>
      </c>
      <c r="F40" s="147">
        <v>0</v>
      </c>
      <c r="G40" s="147">
        <f t="shared" si="3"/>
        <v>0</v>
      </c>
      <c r="H40" s="148">
        <v>0</v>
      </c>
      <c r="I40" s="149">
        <f>J40+M40+P40+S40+V40+Y40+AB40+AE40+AH40+AK40+AN40+AQ40</f>
        <v>0</v>
      </c>
      <c r="J40" s="153">
        <v>0</v>
      </c>
      <c r="K40" s="153">
        <v>0</v>
      </c>
      <c r="L40" s="151">
        <v>0</v>
      </c>
      <c r="M40" s="153">
        <v>0</v>
      </c>
      <c r="N40" s="153">
        <v>0</v>
      </c>
      <c r="O40" s="151">
        <v>0</v>
      </c>
      <c r="P40" s="150">
        <v>0</v>
      </c>
      <c r="Q40" s="150">
        <v>0</v>
      </c>
      <c r="R40" s="182">
        <v>0</v>
      </c>
      <c r="S40" s="150">
        <v>0</v>
      </c>
      <c r="T40" s="150">
        <v>0</v>
      </c>
      <c r="U40" s="151">
        <v>0</v>
      </c>
      <c r="V40" s="153">
        <v>0</v>
      </c>
      <c r="W40" s="150">
        <v>0</v>
      </c>
      <c r="X40" s="151">
        <v>0</v>
      </c>
      <c r="Y40" s="150">
        <v>0</v>
      </c>
      <c r="Z40" s="150">
        <v>0</v>
      </c>
      <c r="AA40" s="151">
        <v>0</v>
      </c>
      <c r="AB40" s="150">
        <v>0</v>
      </c>
      <c r="AC40" s="151"/>
      <c r="AD40" s="154"/>
      <c r="AE40" s="150">
        <v>0</v>
      </c>
      <c r="AF40" s="151"/>
      <c r="AG40" s="151"/>
      <c r="AH40" s="150">
        <v>0</v>
      </c>
      <c r="AI40" s="150"/>
      <c r="AJ40" s="150"/>
      <c r="AK40" s="150">
        <v>0</v>
      </c>
      <c r="AL40" s="150"/>
      <c r="AM40" s="150"/>
      <c r="AN40" s="150">
        <v>0</v>
      </c>
      <c r="AO40" s="150"/>
      <c r="AP40" s="150"/>
      <c r="AQ40" s="150">
        <v>0</v>
      </c>
      <c r="AR40" s="150"/>
      <c r="AS40" s="150"/>
      <c r="AT40" s="464"/>
      <c r="AU40" s="488"/>
    </row>
    <row r="41" spans="1:50" s="187" customFormat="1" ht="31.5">
      <c r="A41" s="437"/>
      <c r="B41" s="443"/>
      <c r="C41" s="443"/>
      <c r="D41" s="446"/>
      <c r="E41" s="184" t="s">
        <v>30</v>
      </c>
      <c r="F41" s="162">
        <v>0</v>
      </c>
      <c r="G41" s="147">
        <v>0</v>
      </c>
      <c r="H41" s="148">
        <v>0</v>
      </c>
      <c r="I41" s="185">
        <v>0</v>
      </c>
      <c r="J41" s="150">
        <v>0</v>
      </c>
      <c r="K41" s="150">
        <v>0</v>
      </c>
      <c r="L41" s="151">
        <v>0</v>
      </c>
      <c r="M41" s="150">
        <v>0</v>
      </c>
      <c r="N41" s="150">
        <v>0</v>
      </c>
      <c r="O41" s="151">
        <v>0</v>
      </c>
      <c r="P41" s="150">
        <v>0</v>
      </c>
      <c r="Q41" s="150">
        <v>0</v>
      </c>
      <c r="R41" s="182">
        <v>0</v>
      </c>
      <c r="S41" s="150">
        <v>0</v>
      </c>
      <c r="T41" s="150">
        <v>0</v>
      </c>
      <c r="U41" s="151">
        <v>0</v>
      </c>
      <c r="V41" s="150">
        <v>0</v>
      </c>
      <c r="W41" s="150">
        <v>0</v>
      </c>
      <c r="X41" s="151">
        <v>0</v>
      </c>
      <c r="Y41" s="150">
        <v>0</v>
      </c>
      <c r="Z41" s="150">
        <v>0</v>
      </c>
      <c r="AA41" s="151">
        <v>0</v>
      </c>
      <c r="AB41" s="150">
        <v>0</v>
      </c>
      <c r="AC41" s="150"/>
      <c r="AD41" s="175"/>
      <c r="AE41" s="150">
        <v>0</v>
      </c>
      <c r="AF41" s="150"/>
      <c r="AG41" s="150"/>
      <c r="AH41" s="150">
        <v>0</v>
      </c>
      <c r="AI41" s="150"/>
      <c r="AJ41" s="150"/>
      <c r="AK41" s="150">
        <v>0</v>
      </c>
      <c r="AL41" s="150"/>
      <c r="AM41" s="150"/>
      <c r="AN41" s="150">
        <v>0</v>
      </c>
      <c r="AO41" s="150"/>
      <c r="AP41" s="150"/>
      <c r="AQ41" s="150">
        <v>0</v>
      </c>
      <c r="AR41" s="186">
        <v>0</v>
      </c>
      <c r="AS41" s="186">
        <v>0</v>
      </c>
      <c r="AT41" s="464"/>
      <c r="AU41" s="488"/>
    </row>
    <row r="42" spans="1:50" s="194" customFormat="1" ht="31.5">
      <c r="A42" s="437"/>
      <c r="B42" s="444"/>
      <c r="C42" s="443"/>
      <c r="D42" s="446"/>
      <c r="E42" s="158" t="s">
        <v>50</v>
      </c>
      <c r="F42" s="147">
        <v>87382.2</v>
      </c>
      <c r="G42" s="147">
        <v>40000</v>
      </c>
      <c r="H42" s="148">
        <f t="shared" si="8"/>
        <v>0.45775913172247895</v>
      </c>
      <c r="I42" s="185">
        <f t="shared" ref="I42:I47" si="21">J42+M42+P42+S42+V42+Y42+AB42+AE42+AH42+AK42+AN42+AQ42</f>
        <v>87382.2</v>
      </c>
      <c r="J42" s="153">
        <v>0</v>
      </c>
      <c r="K42" s="153">
        <v>0</v>
      </c>
      <c r="L42" s="151">
        <v>0</v>
      </c>
      <c r="M42" s="153">
        <v>0</v>
      </c>
      <c r="N42" s="153">
        <v>0</v>
      </c>
      <c r="O42" s="151">
        <v>0</v>
      </c>
      <c r="P42" s="150">
        <v>0</v>
      </c>
      <c r="Q42" s="150">
        <v>0</v>
      </c>
      <c r="R42" s="182">
        <v>0</v>
      </c>
      <c r="S42" s="150">
        <v>0</v>
      </c>
      <c r="T42" s="150">
        <v>0</v>
      </c>
      <c r="U42" s="151">
        <v>0</v>
      </c>
      <c r="V42" s="153">
        <v>0</v>
      </c>
      <c r="W42" s="150">
        <v>0</v>
      </c>
      <c r="X42" s="151">
        <v>0</v>
      </c>
      <c r="Y42" s="150">
        <v>598.9</v>
      </c>
      <c r="Z42" s="150">
        <v>598.9</v>
      </c>
      <c r="AA42" s="151">
        <f>Z42/Y42</f>
        <v>1</v>
      </c>
      <c r="AB42" s="150">
        <v>10667</v>
      </c>
      <c r="AC42" s="188">
        <v>10667</v>
      </c>
      <c r="AD42" s="189">
        <v>1</v>
      </c>
      <c r="AE42" s="175">
        <v>25816.1</v>
      </c>
      <c r="AF42" s="190">
        <v>25816.1</v>
      </c>
      <c r="AG42" s="189">
        <v>1</v>
      </c>
      <c r="AH42" s="150">
        <v>21085.200000000001</v>
      </c>
      <c r="AI42" s="175">
        <v>2918</v>
      </c>
      <c r="AJ42" s="191">
        <f>AI42/AH42</f>
        <v>0.13839090926336955</v>
      </c>
      <c r="AK42" s="150">
        <v>14870.3</v>
      </c>
      <c r="AL42" s="150"/>
      <c r="AM42" s="150"/>
      <c r="AN42" s="150">
        <v>14344.7</v>
      </c>
      <c r="AO42" s="150"/>
      <c r="AP42" s="150"/>
      <c r="AQ42" s="150"/>
      <c r="AR42" s="192">
        <v>0</v>
      </c>
      <c r="AS42" s="193">
        <v>0</v>
      </c>
      <c r="AT42" s="465"/>
      <c r="AU42" s="489"/>
    </row>
    <row r="43" spans="1:50" s="194" customFormat="1" ht="18.75" customHeight="1">
      <c r="A43" s="468" t="s">
        <v>38</v>
      </c>
      <c r="B43" s="469"/>
      <c r="C43" s="469"/>
      <c r="D43" s="470"/>
      <c r="E43" s="195" t="s">
        <v>49</v>
      </c>
      <c r="F43" s="196">
        <f>F44+F45+F46+F47</f>
        <v>339371.1</v>
      </c>
      <c r="G43" s="196">
        <f>G44+G45+G46+G47</f>
        <v>155811.69999999998</v>
      </c>
      <c r="H43" s="197">
        <f>G43/F43</f>
        <v>0.45911894088801314</v>
      </c>
      <c r="I43" s="185">
        <f t="shared" si="21"/>
        <v>339371.1</v>
      </c>
      <c r="J43" s="196">
        <f t="shared" ref="J43:AP43" si="22">J44+J45+J46+J47</f>
        <v>504.4</v>
      </c>
      <c r="K43" s="196">
        <f t="shared" si="22"/>
        <v>504.4</v>
      </c>
      <c r="L43" s="151">
        <f>K43/J43</f>
        <v>1</v>
      </c>
      <c r="M43" s="196">
        <f t="shared" si="22"/>
        <v>0</v>
      </c>
      <c r="N43" s="196">
        <f t="shared" si="22"/>
        <v>0</v>
      </c>
      <c r="O43" s="151">
        <v>0</v>
      </c>
      <c r="P43" s="196">
        <f t="shared" si="22"/>
        <v>0</v>
      </c>
      <c r="Q43" s="196">
        <f t="shared" si="22"/>
        <v>0</v>
      </c>
      <c r="R43" s="151">
        <v>0</v>
      </c>
      <c r="S43" s="196">
        <f t="shared" si="22"/>
        <v>1652.5</v>
      </c>
      <c r="T43" s="196">
        <f t="shared" si="22"/>
        <v>1652.5</v>
      </c>
      <c r="U43" s="198">
        <f t="shared" si="22"/>
        <v>1</v>
      </c>
      <c r="V43" s="196">
        <f t="shared" si="22"/>
        <v>18067.5</v>
      </c>
      <c r="W43" s="196">
        <f t="shared" si="22"/>
        <v>18067.5</v>
      </c>
      <c r="X43" s="198">
        <v>1</v>
      </c>
      <c r="Y43" s="196">
        <f t="shared" si="22"/>
        <v>96230.599999999991</v>
      </c>
      <c r="Z43" s="196">
        <f t="shared" si="22"/>
        <v>93574.799999999988</v>
      </c>
      <c r="AA43" s="199">
        <f>Z43/Y43</f>
        <v>0.97240171005896248</v>
      </c>
      <c r="AB43" s="200">
        <f t="shared" si="22"/>
        <v>10667</v>
      </c>
      <c r="AC43" s="200">
        <f t="shared" si="22"/>
        <v>11724.2</v>
      </c>
      <c r="AD43" s="201">
        <f>AC43/AB43</f>
        <v>1.0991094028311617</v>
      </c>
      <c r="AE43" s="202">
        <f t="shared" si="22"/>
        <v>25816.1</v>
      </c>
      <c r="AF43" s="202">
        <f t="shared" si="22"/>
        <v>25816.1</v>
      </c>
      <c r="AG43" s="201">
        <v>1</v>
      </c>
      <c r="AH43" s="196">
        <f t="shared" si="22"/>
        <v>21085.200000000001</v>
      </c>
      <c r="AI43" s="196">
        <f t="shared" si="22"/>
        <v>4472.2</v>
      </c>
      <c r="AJ43" s="203">
        <f>AI43/AH43</f>
        <v>0.21210137916642952</v>
      </c>
      <c r="AK43" s="196">
        <f t="shared" si="22"/>
        <v>14870.3</v>
      </c>
      <c r="AL43" s="196">
        <f t="shared" si="22"/>
        <v>0</v>
      </c>
      <c r="AM43" s="196"/>
      <c r="AN43" s="196">
        <f t="shared" si="22"/>
        <v>14344.7</v>
      </c>
      <c r="AO43" s="196">
        <f t="shared" si="22"/>
        <v>0</v>
      </c>
      <c r="AP43" s="196">
        <f t="shared" si="22"/>
        <v>0</v>
      </c>
      <c r="AQ43" s="196">
        <f>AQ44+AQ45+AQ46+AQ47</f>
        <v>136132.79999999999</v>
      </c>
      <c r="AR43" s="196">
        <f>AR44+AR45+AR46+AR47</f>
        <v>0</v>
      </c>
      <c r="AS43" s="196">
        <f>AS44+AS45+AS46+AS47</f>
        <v>0</v>
      </c>
      <c r="AT43" s="490"/>
      <c r="AU43" s="477"/>
      <c r="AW43" s="204"/>
      <c r="AX43" s="204"/>
    </row>
    <row r="44" spans="1:50" s="194" customFormat="1">
      <c r="A44" s="471"/>
      <c r="B44" s="472"/>
      <c r="C44" s="472"/>
      <c r="D44" s="473"/>
      <c r="E44" s="205" t="s">
        <v>36</v>
      </c>
      <c r="F44" s="206">
        <f t="shared" ref="F44:G47" si="23">F11+F16+F23+F28+F33+F39</f>
        <v>321.8</v>
      </c>
      <c r="G44" s="206">
        <f t="shared" si="23"/>
        <v>321.7</v>
      </c>
      <c r="H44" s="197">
        <f t="shared" ref="H44:H47" si="24">G44/F44</f>
        <v>0.99968924798011183</v>
      </c>
      <c r="I44" s="185">
        <f t="shared" si="21"/>
        <v>321.8</v>
      </c>
      <c r="J44" s="207">
        <f t="shared" ref="J44:AS47" si="25">J11+J16+J23+J28+J33+J39</f>
        <v>0</v>
      </c>
      <c r="K44" s="207">
        <f t="shared" si="25"/>
        <v>0</v>
      </c>
      <c r="L44" s="151">
        <v>0</v>
      </c>
      <c r="M44" s="207">
        <f t="shared" si="25"/>
        <v>0</v>
      </c>
      <c r="N44" s="207">
        <f t="shared" si="25"/>
        <v>0</v>
      </c>
      <c r="O44" s="151">
        <v>0</v>
      </c>
      <c r="P44" s="207">
        <f t="shared" si="25"/>
        <v>0</v>
      </c>
      <c r="Q44" s="207">
        <f t="shared" si="25"/>
        <v>0</v>
      </c>
      <c r="R44" s="151">
        <v>0</v>
      </c>
      <c r="S44" s="207">
        <f t="shared" si="25"/>
        <v>0</v>
      </c>
      <c r="T44" s="207">
        <f t="shared" si="25"/>
        <v>0</v>
      </c>
      <c r="U44" s="208">
        <f t="shared" si="25"/>
        <v>0</v>
      </c>
      <c r="V44" s="207">
        <f t="shared" si="25"/>
        <v>58.5</v>
      </c>
      <c r="W44" s="207">
        <f t="shared" si="25"/>
        <v>58.5</v>
      </c>
      <c r="X44" s="208">
        <f t="shared" si="25"/>
        <v>1</v>
      </c>
      <c r="Y44" s="207">
        <f t="shared" si="25"/>
        <v>263.3</v>
      </c>
      <c r="Z44" s="207">
        <f t="shared" si="25"/>
        <v>190.1</v>
      </c>
      <c r="AA44" s="199">
        <f t="shared" ref="AA44:AA47" si="26">Z44/Y44</f>
        <v>0.72199012533232054</v>
      </c>
      <c r="AB44" s="209">
        <f t="shared" si="25"/>
        <v>0</v>
      </c>
      <c r="AC44" s="209">
        <v>0</v>
      </c>
      <c r="AD44" s="210">
        <v>0</v>
      </c>
      <c r="AE44" s="209">
        <f t="shared" si="25"/>
        <v>0</v>
      </c>
      <c r="AF44" s="209">
        <v>0</v>
      </c>
      <c r="AG44" s="211">
        <v>0</v>
      </c>
      <c r="AH44" s="207">
        <f t="shared" ref="AH44:AI45" si="27">AH11+AH16+AH23+AH28+AH33+AH39</f>
        <v>0</v>
      </c>
      <c r="AI44" s="207">
        <f t="shared" si="27"/>
        <v>73.099999999999994</v>
      </c>
      <c r="AJ44" s="210">
        <v>0</v>
      </c>
      <c r="AK44" s="207">
        <f t="shared" si="25"/>
        <v>0</v>
      </c>
      <c r="AL44" s="207">
        <f t="shared" si="25"/>
        <v>0</v>
      </c>
      <c r="AM44" s="212"/>
      <c r="AN44" s="207">
        <f t="shared" si="25"/>
        <v>0</v>
      </c>
      <c r="AO44" s="207">
        <f t="shared" si="25"/>
        <v>0</v>
      </c>
      <c r="AP44" s="212">
        <f t="shared" si="25"/>
        <v>0</v>
      </c>
      <c r="AQ44" s="207">
        <f t="shared" si="25"/>
        <v>0</v>
      </c>
      <c r="AR44" s="207">
        <f t="shared" si="25"/>
        <v>0</v>
      </c>
      <c r="AS44" s="212">
        <f t="shared" si="25"/>
        <v>0</v>
      </c>
      <c r="AT44" s="491"/>
      <c r="AU44" s="478"/>
      <c r="AW44" s="204"/>
      <c r="AX44" s="204"/>
    </row>
    <row r="45" spans="1:50" s="194" customFormat="1" ht="63">
      <c r="A45" s="471"/>
      <c r="B45" s="472"/>
      <c r="C45" s="472"/>
      <c r="D45" s="473"/>
      <c r="E45" s="213" t="s">
        <v>29</v>
      </c>
      <c r="F45" s="214">
        <f t="shared" si="23"/>
        <v>233682.7</v>
      </c>
      <c r="G45" s="214">
        <f t="shared" si="23"/>
        <v>106017.29999999999</v>
      </c>
      <c r="H45" s="197">
        <f t="shared" si="24"/>
        <v>0.45368056770997589</v>
      </c>
      <c r="I45" s="185">
        <f t="shared" si="21"/>
        <v>233682.69999999998</v>
      </c>
      <c r="J45" s="215">
        <f t="shared" si="25"/>
        <v>0</v>
      </c>
      <c r="K45" s="215">
        <f t="shared" si="25"/>
        <v>0</v>
      </c>
      <c r="L45" s="151">
        <v>0</v>
      </c>
      <c r="M45" s="215">
        <f t="shared" si="25"/>
        <v>0</v>
      </c>
      <c r="N45" s="215">
        <f t="shared" si="25"/>
        <v>0</v>
      </c>
      <c r="O45" s="151">
        <v>0</v>
      </c>
      <c r="P45" s="215">
        <f t="shared" si="25"/>
        <v>0</v>
      </c>
      <c r="Q45" s="215">
        <f t="shared" si="25"/>
        <v>0</v>
      </c>
      <c r="R45" s="151">
        <v>0</v>
      </c>
      <c r="S45" s="215">
        <f t="shared" si="25"/>
        <v>0</v>
      </c>
      <c r="T45" s="215">
        <f t="shared" si="25"/>
        <v>0</v>
      </c>
      <c r="U45" s="216">
        <f t="shared" si="25"/>
        <v>0</v>
      </c>
      <c r="V45" s="215">
        <f t="shared" si="25"/>
        <v>17847.5</v>
      </c>
      <c r="W45" s="215">
        <f t="shared" si="25"/>
        <v>17847.5</v>
      </c>
      <c r="X45" s="216">
        <v>1</v>
      </c>
      <c r="Y45" s="215">
        <f t="shared" si="25"/>
        <v>88169.799999999988</v>
      </c>
      <c r="Z45" s="215">
        <f t="shared" si="25"/>
        <v>86766.399999999994</v>
      </c>
      <c r="AA45" s="199">
        <f t="shared" si="26"/>
        <v>0.98408298533057814</v>
      </c>
      <c r="AB45" s="217">
        <f t="shared" si="25"/>
        <v>0</v>
      </c>
      <c r="AC45" s="217">
        <v>0</v>
      </c>
      <c r="AD45" s="210">
        <v>0</v>
      </c>
      <c r="AE45" s="217">
        <f t="shared" si="25"/>
        <v>0</v>
      </c>
      <c r="AF45" s="217">
        <v>0</v>
      </c>
      <c r="AG45" s="218">
        <v>0</v>
      </c>
      <c r="AH45" s="215">
        <f t="shared" si="27"/>
        <v>0</v>
      </c>
      <c r="AI45" s="215">
        <f t="shared" si="27"/>
        <v>1403.4</v>
      </c>
      <c r="AJ45" s="210">
        <v>0</v>
      </c>
      <c r="AK45" s="215">
        <f t="shared" si="25"/>
        <v>0</v>
      </c>
      <c r="AL45" s="215">
        <f t="shared" si="25"/>
        <v>0</v>
      </c>
      <c r="AM45" s="219"/>
      <c r="AN45" s="215">
        <f t="shared" si="25"/>
        <v>0</v>
      </c>
      <c r="AO45" s="215">
        <f t="shared" si="25"/>
        <v>0</v>
      </c>
      <c r="AP45" s="219">
        <f t="shared" si="25"/>
        <v>0</v>
      </c>
      <c r="AQ45" s="215">
        <f t="shared" si="25"/>
        <v>127665.4</v>
      </c>
      <c r="AR45" s="215">
        <f t="shared" si="25"/>
        <v>0</v>
      </c>
      <c r="AS45" s="219">
        <f t="shared" si="25"/>
        <v>0</v>
      </c>
      <c r="AT45" s="491"/>
      <c r="AU45" s="478"/>
    </row>
    <row r="46" spans="1:50" s="131" customFormat="1" ht="31.5">
      <c r="A46" s="471"/>
      <c r="B46" s="472"/>
      <c r="C46" s="472"/>
      <c r="D46" s="473"/>
      <c r="E46" s="213" t="s">
        <v>30</v>
      </c>
      <c r="F46" s="214">
        <f t="shared" si="23"/>
        <v>17984.400000000001</v>
      </c>
      <c r="G46" s="214">
        <f t="shared" si="23"/>
        <v>9472.7000000000007</v>
      </c>
      <c r="H46" s="197">
        <f t="shared" si="24"/>
        <v>0.52671759969751564</v>
      </c>
      <c r="I46" s="185">
        <f t="shared" si="21"/>
        <v>17984.400000000001</v>
      </c>
      <c r="J46" s="215">
        <f>J13+J18+J25+J30+J35+J41</f>
        <v>504.4</v>
      </c>
      <c r="K46" s="215">
        <f>K13+K18+K25+K30+K35+K41</f>
        <v>504.4</v>
      </c>
      <c r="L46" s="151">
        <f>K46/J46</f>
        <v>1</v>
      </c>
      <c r="M46" s="215">
        <f>M13+M18+M25+M30+M35+M41</f>
        <v>0</v>
      </c>
      <c r="N46" s="215">
        <f>N13+N18+N25+N30+N35+N41</f>
        <v>0</v>
      </c>
      <c r="O46" s="151">
        <v>0</v>
      </c>
      <c r="P46" s="215">
        <f>P13+P18+P25+P30+P35+P41</f>
        <v>0</v>
      </c>
      <c r="Q46" s="215">
        <f>Q13+Q18+Q25+Q30+Q35+Q41</f>
        <v>0</v>
      </c>
      <c r="R46" s="151">
        <v>0</v>
      </c>
      <c r="S46" s="215">
        <f>S13+S18+S25+S30+S35+S41</f>
        <v>1652.5</v>
      </c>
      <c r="T46" s="215">
        <f>T13+T18+T25+T30+T35+T41</f>
        <v>1652.5</v>
      </c>
      <c r="U46" s="216">
        <f>U13+U18+U25+U30+U35+U41</f>
        <v>1</v>
      </c>
      <c r="V46" s="215">
        <f>V13+V18+V25+V30+V35+V41</f>
        <v>161.5</v>
      </c>
      <c r="W46" s="215">
        <f>W13+W18+W25+W30+W35+W41</f>
        <v>161.5</v>
      </c>
      <c r="X46" s="216">
        <v>1</v>
      </c>
      <c r="Y46" s="215">
        <f>Y13+Y18+Y25+Y30+Y35+Y41</f>
        <v>7198.6</v>
      </c>
      <c r="Z46" s="215">
        <f t="shared" si="25"/>
        <v>6019.4000000000005</v>
      </c>
      <c r="AA46" s="199">
        <f t="shared" si="26"/>
        <v>0.83619037034979027</v>
      </c>
      <c r="AB46" s="217">
        <v>0</v>
      </c>
      <c r="AC46" s="215">
        <f>AC13+AC18+AC25+AC30+AC35+AC41</f>
        <v>1057.2</v>
      </c>
      <c r="AD46" s="210">
        <v>0</v>
      </c>
      <c r="AE46" s="217">
        <f t="shared" si="25"/>
        <v>0</v>
      </c>
      <c r="AF46" s="217">
        <v>0</v>
      </c>
      <c r="AG46" s="218">
        <v>0</v>
      </c>
      <c r="AH46" s="215">
        <f>AH13+AH18+AH25+AH30+AH35+AH41</f>
        <v>0</v>
      </c>
      <c r="AI46" s="215">
        <f>AI13+AI18+AI25+AI30+AI35+AI41</f>
        <v>77.7</v>
      </c>
      <c r="AJ46" s="210" t="e">
        <f t="shared" ref="AJ46" si="28">AI46/AH46</f>
        <v>#DIV/0!</v>
      </c>
      <c r="AK46" s="215">
        <f t="shared" si="25"/>
        <v>0</v>
      </c>
      <c r="AL46" s="215">
        <f t="shared" si="25"/>
        <v>0</v>
      </c>
      <c r="AM46" s="219"/>
      <c r="AN46" s="215">
        <f t="shared" si="25"/>
        <v>0</v>
      </c>
      <c r="AO46" s="215">
        <f t="shared" si="25"/>
        <v>0</v>
      </c>
      <c r="AP46" s="219">
        <f t="shared" si="25"/>
        <v>0</v>
      </c>
      <c r="AQ46" s="215">
        <f t="shared" si="25"/>
        <v>8467.4</v>
      </c>
      <c r="AR46" s="215">
        <f t="shared" si="25"/>
        <v>0</v>
      </c>
      <c r="AS46" s="219">
        <f t="shared" si="25"/>
        <v>0</v>
      </c>
      <c r="AT46" s="477"/>
      <c r="AU46" s="478"/>
    </row>
    <row r="47" spans="1:50" s="131" customFormat="1" ht="31.5">
      <c r="A47" s="474"/>
      <c r="B47" s="475"/>
      <c r="C47" s="475"/>
      <c r="D47" s="476"/>
      <c r="E47" s="205" t="s">
        <v>50</v>
      </c>
      <c r="F47" s="214">
        <f t="shared" si="23"/>
        <v>87382.2</v>
      </c>
      <c r="G47" s="214">
        <f t="shared" si="23"/>
        <v>40000</v>
      </c>
      <c r="H47" s="197">
        <f t="shared" si="24"/>
        <v>0.45775913172247895</v>
      </c>
      <c r="I47" s="185">
        <f t="shared" si="21"/>
        <v>87382.2</v>
      </c>
      <c r="J47" s="215">
        <f t="shared" ref="J47:AP47" si="29">J14+J19+J26+J31+J36+J42</f>
        <v>0</v>
      </c>
      <c r="K47" s="215">
        <f t="shared" si="29"/>
        <v>0</v>
      </c>
      <c r="L47" s="151">
        <v>0</v>
      </c>
      <c r="M47" s="215">
        <f t="shared" si="29"/>
        <v>0</v>
      </c>
      <c r="N47" s="215">
        <f t="shared" si="29"/>
        <v>0</v>
      </c>
      <c r="O47" s="151">
        <v>0</v>
      </c>
      <c r="P47" s="215">
        <f t="shared" si="29"/>
        <v>0</v>
      </c>
      <c r="Q47" s="215">
        <f t="shared" si="29"/>
        <v>0</v>
      </c>
      <c r="R47" s="151">
        <v>0</v>
      </c>
      <c r="S47" s="215">
        <f t="shared" si="29"/>
        <v>0</v>
      </c>
      <c r="T47" s="215">
        <f t="shared" si="29"/>
        <v>0</v>
      </c>
      <c r="U47" s="216">
        <f t="shared" si="29"/>
        <v>0</v>
      </c>
      <c r="V47" s="215">
        <f t="shared" si="29"/>
        <v>0</v>
      </c>
      <c r="W47" s="215">
        <f t="shared" si="29"/>
        <v>0</v>
      </c>
      <c r="X47" s="216">
        <f t="shared" si="29"/>
        <v>0</v>
      </c>
      <c r="Y47" s="215">
        <f t="shared" si="29"/>
        <v>598.9</v>
      </c>
      <c r="Z47" s="215">
        <f t="shared" si="29"/>
        <v>598.9</v>
      </c>
      <c r="AA47" s="199">
        <f t="shared" si="26"/>
        <v>1</v>
      </c>
      <c r="AB47" s="217">
        <f t="shared" si="29"/>
        <v>10667</v>
      </c>
      <c r="AC47" s="217">
        <f t="shared" si="29"/>
        <v>10667</v>
      </c>
      <c r="AD47" s="210">
        <f>AC47/AB47</f>
        <v>1</v>
      </c>
      <c r="AE47" s="215">
        <f t="shared" si="29"/>
        <v>25816.1</v>
      </c>
      <c r="AF47" s="215">
        <f t="shared" si="29"/>
        <v>25816.1</v>
      </c>
      <c r="AG47" s="218">
        <v>1</v>
      </c>
      <c r="AH47" s="215">
        <f t="shared" ref="AH47:AI47" si="30">AH14+AH19+AH26+AH31+AH36+AH42</f>
        <v>21085.200000000001</v>
      </c>
      <c r="AI47" s="215">
        <f t="shared" si="30"/>
        <v>2918</v>
      </c>
      <c r="AJ47" s="210">
        <f>AI47/AH47</f>
        <v>0.13839090926336955</v>
      </c>
      <c r="AK47" s="215">
        <f t="shared" si="29"/>
        <v>14870.3</v>
      </c>
      <c r="AL47" s="215">
        <f t="shared" si="29"/>
        <v>0</v>
      </c>
      <c r="AM47" s="219"/>
      <c r="AN47" s="215">
        <f t="shared" si="29"/>
        <v>14344.7</v>
      </c>
      <c r="AO47" s="215">
        <f t="shared" si="29"/>
        <v>0</v>
      </c>
      <c r="AP47" s="219">
        <f t="shared" si="29"/>
        <v>0</v>
      </c>
      <c r="AQ47" s="215">
        <f t="shared" si="25"/>
        <v>0</v>
      </c>
      <c r="AR47" s="215">
        <f t="shared" si="25"/>
        <v>0</v>
      </c>
      <c r="AS47" s="219">
        <f t="shared" si="25"/>
        <v>0</v>
      </c>
      <c r="AT47" s="220"/>
      <c r="AU47" s="220"/>
    </row>
    <row r="49" spans="1:47" s="227" customFormat="1" ht="16.5" thickBot="1">
      <c r="A49" s="221"/>
      <c r="B49" s="221" t="s">
        <v>99</v>
      </c>
      <c r="C49" s="221"/>
      <c r="D49" s="222"/>
      <c r="E49" s="223"/>
      <c r="F49" s="224"/>
      <c r="G49" s="224"/>
      <c r="H49" s="221"/>
      <c r="I49" s="225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6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</row>
    <row r="50" spans="1:47" s="194" customFormat="1" ht="48" thickBot="1">
      <c r="A50" s="228"/>
      <c r="B50" s="229" t="s">
        <v>67</v>
      </c>
      <c r="C50" s="230"/>
      <c r="D50" s="231"/>
      <c r="E50" s="232" t="s">
        <v>50</v>
      </c>
      <c r="F50" s="233">
        <v>37074.699999999997</v>
      </c>
      <c r="G50" s="233">
        <f>K50+N50+Q50+T50+W50+Z50++AC50+AF50+AI50</f>
        <v>35662.699999999997</v>
      </c>
      <c r="H50" s="234">
        <f t="shared" ref="H50" si="31">G50/F50</f>
        <v>0.96191472891216923</v>
      </c>
      <c r="I50" s="235">
        <f t="shared" ref="I50" si="32">J50+M50+P50+S50+V50+Y50+AB50+AE50+AH50+AK50+AN50+AQ50</f>
        <v>0</v>
      </c>
      <c r="J50" s="236">
        <v>0</v>
      </c>
      <c r="K50" s="236">
        <v>0</v>
      </c>
      <c r="L50" s="237">
        <v>0</v>
      </c>
      <c r="M50" s="236">
        <v>0</v>
      </c>
      <c r="N50" s="236">
        <v>0</v>
      </c>
      <c r="O50" s="237">
        <v>0</v>
      </c>
      <c r="P50" s="238">
        <v>0</v>
      </c>
      <c r="Q50" s="238">
        <v>0</v>
      </c>
      <c r="R50" s="239">
        <v>0</v>
      </c>
      <c r="S50" s="238">
        <v>0</v>
      </c>
      <c r="T50" s="238">
        <v>11627.4</v>
      </c>
      <c r="U50" s="237">
        <v>0</v>
      </c>
      <c r="V50" s="236">
        <v>0</v>
      </c>
      <c r="W50" s="238">
        <v>0</v>
      </c>
      <c r="X50" s="237">
        <v>0</v>
      </c>
      <c r="Y50" s="238">
        <v>0</v>
      </c>
      <c r="Z50" s="238">
        <v>0.1</v>
      </c>
      <c r="AA50" s="237">
        <v>0</v>
      </c>
      <c r="AB50" s="238">
        <v>0</v>
      </c>
      <c r="AC50" s="240">
        <v>0</v>
      </c>
      <c r="AD50" s="241">
        <v>0</v>
      </c>
      <c r="AE50" s="242">
        <v>0</v>
      </c>
      <c r="AF50" s="243">
        <v>22453.200000000001</v>
      </c>
      <c r="AG50" s="241">
        <v>0</v>
      </c>
      <c r="AH50" s="238">
        <v>0</v>
      </c>
      <c r="AI50" s="242">
        <v>1582</v>
      </c>
      <c r="AJ50" s="244">
        <v>0</v>
      </c>
      <c r="AK50" s="238">
        <v>0</v>
      </c>
      <c r="AL50" s="238"/>
      <c r="AM50" s="238"/>
      <c r="AN50" s="238">
        <v>0</v>
      </c>
      <c r="AO50" s="238"/>
      <c r="AP50" s="238"/>
      <c r="AQ50" s="238"/>
      <c r="AR50" s="245">
        <v>0</v>
      </c>
      <c r="AS50" s="246">
        <v>0</v>
      </c>
      <c r="AT50" s="230"/>
      <c r="AU50" s="247" t="s">
        <v>100</v>
      </c>
    </row>
    <row r="53" spans="1:47">
      <c r="A53" s="248"/>
      <c r="B53" s="492" t="s">
        <v>101</v>
      </c>
      <c r="C53" s="492"/>
      <c r="D53" s="492"/>
      <c r="E53" s="223"/>
      <c r="H53" s="221" t="s">
        <v>40</v>
      </c>
    </row>
    <row r="54" spans="1:47">
      <c r="A54" s="248"/>
      <c r="B54" s="221"/>
      <c r="D54" s="222"/>
    </row>
    <row r="55" spans="1:47">
      <c r="A55" s="248"/>
      <c r="B55" s="493" t="s">
        <v>68</v>
      </c>
      <c r="C55" s="493"/>
      <c r="D55" s="493"/>
      <c r="E55" s="493"/>
      <c r="F55" s="493"/>
      <c r="H55" s="494" t="s">
        <v>42</v>
      </c>
      <c r="I55" s="494"/>
      <c r="J55" s="494"/>
      <c r="K55" s="494"/>
    </row>
    <row r="56" spans="1:47">
      <c r="A56" s="248"/>
      <c r="B56" s="251" t="s">
        <v>102</v>
      </c>
      <c r="E56" s="228"/>
      <c r="F56" s="253"/>
      <c r="H56" s="254" t="s">
        <v>103</v>
      </c>
      <c r="V56" s="255"/>
      <c r="W56" s="255"/>
      <c r="X56" s="255"/>
      <c r="Y56" s="255"/>
      <c r="Z56" s="255"/>
      <c r="AA56" s="255"/>
      <c r="AB56" s="255"/>
      <c r="AC56" s="255"/>
      <c r="AD56" s="256"/>
      <c r="AE56" s="255"/>
      <c r="AF56" s="255"/>
      <c r="AG56" s="255"/>
      <c r="AH56" s="255"/>
      <c r="AI56" s="255"/>
      <c r="AJ56" s="255"/>
      <c r="AN56" s="255"/>
      <c r="AO56" s="255"/>
      <c r="AP56" s="255"/>
      <c r="AQ56" s="124"/>
      <c r="AR56" s="124"/>
      <c r="AS56" s="124"/>
    </row>
    <row r="57" spans="1:47">
      <c r="A57" s="248"/>
      <c r="B57" s="253" t="s">
        <v>104</v>
      </c>
      <c r="D57" s="257"/>
      <c r="E57" s="253"/>
      <c r="F57" s="253"/>
      <c r="H57" s="228" t="s">
        <v>105</v>
      </c>
      <c r="V57" s="255"/>
      <c r="W57" s="255"/>
      <c r="X57" s="255"/>
      <c r="Y57" s="255"/>
      <c r="Z57" s="255"/>
      <c r="AA57" s="255"/>
      <c r="AB57" s="255"/>
      <c r="AC57" s="255"/>
      <c r="AD57" s="256"/>
      <c r="AE57" s="255"/>
      <c r="AF57" s="255"/>
      <c r="AG57" s="255"/>
      <c r="AH57" s="255"/>
      <c r="AI57" s="255"/>
      <c r="AJ57" s="255"/>
      <c r="AN57" s="255"/>
      <c r="AO57" s="255"/>
      <c r="AP57" s="255"/>
      <c r="AQ57" s="124"/>
      <c r="AR57" s="124"/>
      <c r="AS57" s="124"/>
    </row>
    <row r="58" spans="1:47">
      <c r="B58" s="124" t="s">
        <v>106</v>
      </c>
      <c r="D58" s="258"/>
      <c r="E58" s="158"/>
      <c r="F58" s="158"/>
      <c r="K58" s="124"/>
      <c r="L58" s="124"/>
      <c r="M58" s="124"/>
      <c r="N58" s="124"/>
      <c r="O58" s="124"/>
      <c r="U58" s="124"/>
      <c r="V58" s="255"/>
      <c r="W58" s="255"/>
      <c r="X58" s="255"/>
      <c r="Z58" s="255"/>
      <c r="AA58" s="255"/>
      <c r="AB58" s="255"/>
      <c r="AC58" s="255"/>
      <c r="AD58" s="256"/>
      <c r="AE58" s="255"/>
      <c r="AF58" s="255"/>
      <c r="AG58" s="255"/>
      <c r="AH58" s="255"/>
      <c r="AI58" s="255"/>
      <c r="AJ58" s="255"/>
      <c r="AO58" s="255"/>
      <c r="AP58" s="255"/>
      <c r="AQ58" s="124"/>
      <c r="AR58" s="124"/>
    </row>
    <row r="59" spans="1:47">
      <c r="K59" s="124"/>
      <c r="L59" s="124"/>
      <c r="M59" s="124"/>
      <c r="N59" s="124"/>
      <c r="O59" s="124"/>
      <c r="U59" s="124"/>
      <c r="V59" s="255"/>
      <c r="W59" s="255"/>
      <c r="X59" s="255"/>
      <c r="Z59" s="255"/>
      <c r="AA59" s="255"/>
      <c r="AB59" s="255"/>
      <c r="AC59" s="255"/>
      <c r="AD59" s="256"/>
      <c r="AE59" s="255"/>
      <c r="AF59" s="255"/>
      <c r="AG59" s="255"/>
      <c r="AH59" s="255"/>
      <c r="AI59" s="255"/>
      <c r="AJ59" s="255"/>
      <c r="AO59" s="255"/>
      <c r="AP59" s="255"/>
      <c r="AQ59" s="124"/>
      <c r="AR59" s="124"/>
    </row>
    <row r="60" spans="1:47">
      <c r="K60" s="124"/>
      <c r="L60" s="124"/>
      <c r="M60" s="124"/>
      <c r="N60" s="124"/>
      <c r="O60" s="124"/>
      <c r="U60" s="124"/>
      <c r="V60" s="255"/>
      <c r="W60" s="255"/>
      <c r="X60" s="255"/>
      <c r="Z60" s="255"/>
      <c r="AA60" s="255"/>
      <c r="AB60" s="255"/>
      <c r="AC60" s="255"/>
      <c r="AD60" s="256"/>
      <c r="AE60" s="255"/>
      <c r="AF60" s="255"/>
      <c r="AG60" s="255"/>
      <c r="AH60" s="255"/>
      <c r="AI60" s="255"/>
      <c r="AJ60" s="255"/>
      <c r="AO60" s="255"/>
      <c r="AP60" s="255"/>
      <c r="AQ60" s="124"/>
      <c r="AR60" s="124"/>
    </row>
    <row r="61" spans="1:47">
      <c r="J61" s="124"/>
      <c r="K61" s="124"/>
      <c r="L61" s="124"/>
      <c r="M61" s="124"/>
      <c r="N61" s="124"/>
      <c r="O61" s="124"/>
      <c r="U61" s="124"/>
      <c r="V61" s="255"/>
      <c r="W61" s="255"/>
      <c r="X61" s="255"/>
      <c r="Z61" s="255"/>
      <c r="AA61" s="255"/>
      <c r="AB61" s="255"/>
      <c r="AC61" s="255"/>
      <c r="AD61" s="256"/>
      <c r="AE61" s="255"/>
      <c r="AF61" s="255"/>
      <c r="AG61" s="255"/>
      <c r="AH61" s="255"/>
      <c r="AI61" s="255"/>
      <c r="AJ61" s="255"/>
      <c r="AO61" s="255"/>
      <c r="AP61" s="255"/>
      <c r="AQ61" s="254"/>
      <c r="AR61" s="124"/>
    </row>
    <row r="62" spans="1:47">
      <c r="E62" s="124"/>
      <c r="F62" s="124"/>
      <c r="G62" s="124"/>
      <c r="H62" s="124"/>
      <c r="I62" s="259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260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</row>
    <row r="63" spans="1:47">
      <c r="E63" s="124"/>
      <c r="F63" s="124"/>
      <c r="G63" s="124"/>
      <c r="H63" s="124"/>
      <c r="I63" s="259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260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</row>
    <row r="64" spans="1:47">
      <c r="E64" s="124"/>
      <c r="F64" s="124"/>
      <c r="G64" s="124"/>
      <c r="H64" s="124"/>
      <c r="I64" s="259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260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</row>
    <row r="65" spans="2:45">
      <c r="B65" s="261"/>
      <c r="C65" s="158"/>
      <c r="AR65" s="124"/>
      <c r="AS65" s="124"/>
    </row>
    <row r="66" spans="2:45">
      <c r="V66" s="262"/>
      <c r="W66" s="262"/>
      <c r="X66" s="262"/>
      <c r="Y66" s="262"/>
      <c r="Z66" s="262"/>
      <c r="AA66" s="262"/>
      <c r="AB66" s="262"/>
      <c r="AC66" s="262"/>
      <c r="AD66" s="263"/>
      <c r="AE66" s="262"/>
      <c r="AF66" s="262"/>
      <c r="AG66" s="262"/>
      <c r="AH66" s="262"/>
      <c r="AI66" s="262"/>
      <c r="AJ66" s="262"/>
      <c r="AN66" s="262"/>
      <c r="AO66" s="262"/>
      <c r="AP66" s="262"/>
    </row>
    <row r="67" spans="2:45">
      <c r="V67" s="262"/>
      <c r="W67" s="262"/>
      <c r="X67" s="262"/>
      <c r="Y67" s="262"/>
      <c r="Z67" s="262"/>
      <c r="AA67" s="262"/>
      <c r="AB67" s="262"/>
      <c r="AC67" s="262"/>
      <c r="AD67" s="263"/>
      <c r="AE67" s="262"/>
      <c r="AF67" s="262"/>
      <c r="AG67" s="262"/>
      <c r="AH67" s="262"/>
      <c r="AI67" s="262"/>
      <c r="AJ67" s="262"/>
      <c r="AN67" s="262"/>
      <c r="AO67" s="262"/>
      <c r="AP67" s="262"/>
    </row>
    <row r="68" spans="2:45">
      <c r="V68" s="262"/>
      <c r="W68" s="262"/>
      <c r="X68" s="262"/>
      <c r="Y68" s="262"/>
      <c r="Z68" s="262"/>
      <c r="AA68" s="262"/>
      <c r="AB68" s="262"/>
      <c r="AC68" s="262"/>
      <c r="AD68" s="263"/>
      <c r="AE68" s="262"/>
      <c r="AF68" s="262"/>
      <c r="AG68" s="262"/>
      <c r="AH68" s="262"/>
      <c r="AI68" s="262"/>
      <c r="AJ68" s="262"/>
      <c r="AN68" s="262"/>
      <c r="AO68" s="262"/>
      <c r="AP68" s="262"/>
    </row>
  </sheetData>
  <mergeCells count="69">
    <mergeCell ref="A43:D47"/>
    <mergeCell ref="AT43:AT46"/>
    <mergeCell ref="AU43:AU46"/>
    <mergeCell ref="B53:D53"/>
    <mergeCell ref="B55:C55"/>
    <mergeCell ref="D55:F55"/>
    <mergeCell ref="H55:K55"/>
    <mergeCell ref="AU38:AU42"/>
    <mergeCell ref="A32:A36"/>
    <mergeCell ref="B32:B36"/>
    <mergeCell ref="C32:C36"/>
    <mergeCell ref="D32:D36"/>
    <mergeCell ref="AT32:AT36"/>
    <mergeCell ref="AU32:AU36"/>
    <mergeCell ref="A38:A42"/>
    <mergeCell ref="B38:B42"/>
    <mergeCell ref="C38:C42"/>
    <mergeCell ref="D38:D42"/>
    <mergeCell ref="AT38:AT42"/>
    <mergeCell ref="AU22:AU26"/>
    <mergeCell ref="A27:A31"/>
    <mergeCell ref="B27:B31"/>
    <mergeCell ref="C27:C31"/>
    <mergeCell ref="D27:D31"/>
    <mergeCell ref="AT27:AT31"/>
    <mergeCell ref="AU27:AU31"/>
    <mergeCell ref="B20:AT20"/>
    <mergeCell ref="A22:A26"/>
    <mergeCell ref="B22:B26"/>
    <mergeCell ref="C22:C26"/>
    <mergeCell ref="D22:D26"/>
    <mergeCell ref="AT22:AT26"/>
    <mergeCell ref="A15:A19"/>
    <mergeCell ref="B15:B19"/>
    <mergeCell ref="C15:C19"/>
    <mergeCell ref="D15:D19"/>
    <mergeCell ref="AT15:AT19"/>
    <mergeCell ref="AU15:AU19"/>
    <mergeCell ref="AU5:AU6"/>
    <mergeCell ref="B8:AT8"/>
    <mergeCell ref="B9:AT9"/>
    <mergeCell ref="A10:A14"/>
    <mergeCell ref="B10:B14"/>
    <mergeCell ref="C10:C14"/>
    <mergeCell ref="D10:D14"/>
    <mergeCell ref="AT10:AT14"/>
    <mergeCell ref="AU10:AU14"/>
    <mergeCell ref="AE5:AG5"/>
    <mergeCell ref="AH5:AJ5"/>
    <mergeCell ref="AK5:AM5"/>
    <mergeCell ref="AN5:AP5"/>
    <mergeCell ref="AQ5:AS5"/>
    <mergeCell ref="AT5:AT6"/>
    <mergeCell ref="AB5:AD5"/>
    <mergeCell ref="A1:AU1"/>
    <mergeCell ref="A2:AU2"/>
    <mergeCell ref="A3:AU3"/>
    <mergeCell ref="A5:A6"/>
    <mergeCell ref="B5:B6"/>
    <mergeCell ref="C5:C6"/>
    <mergeCell ref="D5:D6"/>
    <mergeCell ref="E5:E6"/>
    <mergeCell ref="F5:H5"/>
    <mergeCell ref="J5:L5"/>
    <mergeCell ref="M5:O5"/>
    <mergeCell ref="P5:R5"/>
    <mergeCell ref="S5:U5"/>
    <mergeCell ref="V5:X5"/>
    <mergeCell ref="Y5:AA5"/>
  </mergeCells>
  <conditionalFormatting sqref="I11:I14 I23:I26 I28:I31 I33:I37 I16:I19 I21 I39:I47 I50">
    <cfRule type="cellIs" dxfId="0" priority="1" stopIfTrue="1" operator="notEqual">
      <formula>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5"/>
  <sheetViews>
    <sheetView tabSelected="1" topLeftCell="A7" zoomScale="60" zoomScaleNormal="60" workbookViewId="0">
      <pane xSplit="7" ySplit="3" topLeftCell="H10" activePane="bottomRight" state="frozen"/>
      <selection activeCell="A7" sqref="A7"/>
      <selection pane="topRight" activeCell="H7" sqref="H7"/>
      <selection pane="bottomLeft" activeCell="A10" sqref="A10"/>
      <selection pane="bottomRight" activeCell="D25" sqref="D25"/>
    </sheetView>
  </sheetViews>
  <sheetFormatPr defaultRowHeight="15.75"/>
  <cols>
    <col min="1" max="1" width="7.85546875" style="228" customWidth="1"/>
    <col min="2" max="2" width="36.7109375" style="228" customWidth="1"/>
    <col min="3" max="3" width="20.85546875" style="228" customWidth="1"/>
    <col min="4" max="4" width="24.7109375" style="251" customWidth="1"/>
    <col min="5" max="6" width="15.7109375" style="249" customWidth="1"/>
    <col min="7" max="7" width="15.7109375" style="228" customWidth="1"/>
    <col min="8" max="10" width="14" style="228" customWidth="1"/>
    <col min="11" max="16" width="9.5703125" style="228" customWidth="1"/>
    <col min="17" max="27" width="14" style="228" customWidth="1"/>
    <col min="28" max="28" width="14" style="250" customWidth="1"/>
    <col min="29" max="43" width="14" style="228" customWidth="1"/>
    <col min="44" max="44" width="39.7109375" style="124" customWidth="1"/>
    <col min="45" max="45" width="40.28515625" style="124" customWidth="1"/>
    <col min="46" max="47" width="16.28515625" style="124" customWidth="1"/>
    <col min="48" max="16384" width="9.140625" style="124"/>
  </cols>
  <sheetData>
    <row r="1" spans="1:46">
      <c r="AS1" s="124" t="s">
        <v>169</v>
      </c>
    </row>
    <row r="2" spans="1:46">
      <c r="A2" s="425" t="s">
        <v>119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</row>
    <row r="3" spans="1:46">
      <c r="A3" s="425" t="s">
        <v>120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</row>
    <row r="4" spans="1:46">
      <c r="A4" s="425" t="s">
        <v>88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</row>
    <row r="5" spans="1:46">
      <c r="A5" s="425" t="s">
        <v>121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</row>
    <row r="6" spans="1:46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6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 t="s">
        <v>117</v>
      </c>
      <c r="AS6" s="125"/>
    </row>
    <row r="7" spans="1:46" ht="15.75" customHeight="1">
      <c r="A7" s="424" t="s">
        <v>0</v>
      </c>
      <c r="B7" s="495" t="s">
        <v>122</v>
      </c>
      <c r="C7" s="424" t="s">
        <v>123</v>
      </c>
      <c r="D7" s="424" t="s">
        <v>4</v>
      </c>
      <c r="E7" s="511" t="s">
        <v>124</v>
      </c>
      <c r="F7" s="512"/>
      <c r="G7" s="513"/>
      <c r="H7" s="517" t="s">
        <v>125</v>
      </c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7"/>
      <c r="AL7" s="517"/>
      <c r="AM7" s="517"/>
      <c r="AN7" s="517"/>
      <c r="AO7" s="517"/>
      <c r="AP7" s="517"/>
      <c r="AQ7" s="517"/>
      <c r="AR7" s="432" t="s">
        <v>19</v>
      </c>
      <c r="AS7" s="432" t="s">
        <v>20</v>
      </c>
    </row>
    <row r="8" spans="1:46" ht="15.75" customHeight="1">
      <c r="A8" s="424"/>
      <c r="B8" s="495"/>
      <c r="C8" s="424"/>
      <c r="D8" s="424"/>
      <c r="E8" s="514"/>
      <c r="F8" s="515"/>
      <c r="G8" s="516"/>
      <c r="H8" s="424" t="s">
        <v>7</v>
      </c>
      <c r="I8" s="424"/>
      <c r="J8" s="424"/>
      <c r="K8" s="424" t="s">
        <v>8</v>
      </c>
      <c r="L8" s="424"/>
      <c r="M8" s="424"/>
      <c r="N8" s="424" t="s">
        <v>9</v>
      </c>
      <c r="O8" s="424"/>
      <c r="P8" s="424"/>
      <c r="Q8" s="424" t="s">
        <v>10</v>
      </c>
      <c r="R8" s="424"/>
      <c r="S8" s="424"/>
      <c r="T8" s="424" t="s">
        <v>11</v>
      </c>
      <c r="U8" s="424"/>
      <c r="V8" s="424"/>
      <c r="W8" s="424" t="s">
        <v>12</v>
      </c>
      <c r="X8" s="424"/>
      <c r="Y8" s="424"/>
      <c r="Z8" s="484" t="s">
        <v>13</v>
      </c>
      <c r="AA8" s="485"/>
      <c r="AB8" s="486"/>
      <c r="AC8" s="484" t="s">
        <v>14</v>
      </c>
      <c r="AD8" s="485"/>
      <c r="AE8" s="486"/>
      <c r="AF8" s="484" t="s">
        <v>15</v>
      </c>
      <c r="AG8" s="485"/>
      <c r="AH8" s="486"/>
      <c r="AI8" s="484" t="s">
        <v>16</v>
      </c>
      <c r="AJ8" s="485"/>
      <c r="AK8" s="486"/>
      <c r="AL8" s="484" t="s">
        <v>17</v>
      </c>
      <c r="AM8" s="485"/>
      <c r="AN8" s="485"/>
      <c r="AO8" s="484" t="s">
        <v>18</v>
      </c>
      <c r="AP8" s="485"/>
      <c r="AQ8" s="485"/>
      <c r="AR8" s="432"/>
      <c r="AS8" s="432"/>
    </row>
    <row r="9" spans="1:46" s="131" customFormat="1" ht="70.5" customHeight="1">
      <c r="A9" s="424"/>
      <c r="B9" s="495"/>
      <c r="C9" s="424"/>
      <c r="D9" s="424"/>
      <c r="E9" s="128" t="s">
        <v>21</v>
      </c>
      <c r="F9" s="128" t="s">
        <v>22</v>
      </c>
      <c r="G9" s="128" t="s">
        <v>23</v>
      </c>
      <c r="H9" s="130" t="s">
        <v>21</v>
      </c>
      <c r="I9" s="130" t="s">
        <v>22</v>
      </c>
      <c r="J9" s="130" t="s">
        <v>23</v>
      </c>
      <c r="K9" s="130" t="s">
        <v>21</v>
      </c>
      <c r="L9" s="130" t="s">
        <v>22</v>
      </c>
      <c r="M9" s="130" t="s">
        <v>23</v>
      </c>
      <c r="N9" s="130" t="s">
        <v>21</v>
      </c>
      <c r="O9" s="130" t="s">
        <v>22</v>
      </c>
      <c r="P9" s="130" t="s">
        <v>23</v>
      </c>
      <c r="Q9" s="130" t="s">
        <v>21</v>
      </c>
      <c r="R9" s="130" t="s">
        <v>22</v>
      </c>
      <c r="S9" s="130" t="s">
        <v>23</v>
      </c>
      <c r="T9" s="130" t="s">
        <v>21</v>
      </c>
      <c r="U9" s="130" t="s">
        <v>22</v>
      </c>
      <c r="V9" s="130" t="s">
        <v>23</v>
      </c>
      <c r="W9" s="130" t="s">
        <v>21</v>
      </c>
      <c r="X9" s="130" t="s">
        <v>22</v>
      </c>
      <c r="Y9" s="130" t="s">
        <v>23</v>
      </c>
      <c r="Z9" s="130" t="s">
        <v>21</v>
      </c>
      <c r="AA9" s="130" t="s">
        <v>22</v>
      </c>
      <c r="AB9" s="130" t="s">
        <v>23</v>
      </c>
      <c r="AC9" s="130" t="s">
        <v>21</v>
      </c>
      <c r="AD9" s="130" t="s">
        <v>22</v>
      </c>
      <c r="AE9" s="130" t="s">
        <v>23</v>
      </c>
      <c r="AF9" s="130" t="s">
        <v>21</v>
      </c>
      <c r="AG9" s="130" t="s">
        <v>22</v>
      </c>
      <c r="AH9" s="130" t="s">
        <v>23</v>
      </c>
      <c r="AI9" s="130" t="s">
        <v>21</v>
      </c>
      <c r="AJ9" s="130" t="s">
        <v>22</v>
      </c>
      <c r="AK9" s="130" t="s">
        <v>23</v>
      </c>
      <c r="AL9" s="130" t="s">
        <v>21</v>
      </c>
      <c r="AM9" s="130" t="s">
        <v>22</v>
      </c>
      <c r="AN9" s="130" t="s">
        <v>23</v>
      </c>
      <c r="AO9" s="130" t="s">
        <v>21</v>
      </c>
      <c r="AP9" s="130" t="s">
        <v>22</v>
      </c>
      <c r="AQ9" s="130" t="s">
        <v>23</v>
      </c>
      <c r="AR9" s="432"/>
      <c r="AS9" s="432"/>
    </row>
    <row r="10" spans="1:46" s="138" customFormat="1">
      <c r="A10" s="132">
        <v>1</v>
      </c>
      <c r="B10" s="132">
        <v>2</v>
      </c>
      <c r="C10" s="132">
        <v>3</v>
      </c>
      <c r="D10" s="132">
        <v>5</v>
      </c>
      <c r="E10" s="133">
        <v>6</v>
      </c>
      <c r="F10" s="133">
        <v>7</v>
      </c>
      <c r="G10" s="133">
        <v>8</v>
      </c>
      <c r="H10" s="135" t="s">
        <v>24</v>
      </c>
      <c r="I10" s="135">
        <v>10</v>
      </c>
      <c r="J10" s="135">
        <v>11</v>
      </c>
      <c r="K10" s="135">
        <v>12</v>
      </c>
      <c r="L10" s="135">
        <v>13</v>
      </c>
      <c r="M10" s="135">
        <v>14</v>
      </c>
      <c r="N10" s="135">
        <v>15</v>
      </c>
      <c r="O10" s="135">
        <v>16</v>
      </c>
      <c r="P10" s="135">
        <v>17</v>
      </c>
      <c r="Q10" s="135">
        <v>18</v>
      </c>
      <c r="R10" s="135">
        <v>19</v>
      </c>
      <c r="S10" s="135">
        <v>20</v>
      </c>
      <c r="T10" s="135">
        <v>21</v>
      </c>
      <c r="U10" s="135">
        <v>22</v>
      </c>
      <c r="V10" s="135">
        <v>23</v>
      </c>
      <c r="W10" s="135">
        <v>24</v>
      </c>
      <c r="X10" s="135">
        <v>25</v>
      </c>
      <c r="Y10" s="135">
        <v>26</v>
      </c>
      <c r="Z10" s="135">
        <v>27</v>
      </c>
      <c r="AA10" s="135"/>
      <c r="AB10" s="135"/>
      <c r="AC10" s="135">
        <v>30</v>
      </c>
      <c r="AD10" s="135"/>
      <c r="AE10" s="135"/>
      <c r="AF10" s="135">
        <v>33</v>
      </c>
      <c r="AG10" s="135"/>
      <c r="AH10" s="135"/>
      <c r="AI10" s="135">
        <v>36</v>
      </c>
      <c r="AJ10" s="135">
        <v>37</v>
      </c>
      <c r="AK10" s="135"/>
      <c r="AL10" s="135">
        <v>39</v>
      </c>
      <c r="AM10" s="135">
        <v>40</v>
      </c>
      <c r="AN10" s="135">
        <v>41</v>
      </c>
      <c r="AO10" s="135" t="s">
        <v>25</v>
      </c>
      <c r="AP10" s="135">
        <v>43</v>
      </c>
      <c r="AQ10" s="135">
        <v>44</v>
      </c>
      <c r="AR10" s="135" t="s">
        <v>26</v>
      </c>
      <c r="AS10" s="136" t="s">
        <v>27</v>
      </c>
      <c r="AT10" s="137"/>
    </row>
    <row r="11" spans="1:46" s="138" customFormat="1">
      <c r="A11" s="436" t="s">
        <v>52</v>
      </c>
      <c r="B11" s="439" t="s">
        <v>134</v>
      </c>
      <c r="C11" s="442" t="s">
        <v>28</v>
      </c>
      <c r="D11" s="140" t="s">
        <v>49</v>
      </c>
      <c r="E11" s="141">
        <f>E12+E13+E14+E15</f>
        <v>451395.7</v>
      </c>
      <c r="F11" s="141">
        <f t="shared" ref="F11:AL11" si="0">F12+F13+F14+F15</f>
        <v>264079.2</v>
      </c>
      <c r="G11" s="142">
        <f>F11/E11</f>
        <v>0.58502816929802393</v>
      </c>
      <c r="H11" s="141">
        <f>H12+H13+H14+H15</f>
        <v>0</v>
      </c>
      <c r="I11" s="141">
        <f t="shared" si="0"/>
        <v>0</v>
      </c>
      <c r="J11" s="144">
        <v>0</v>
      </c>
      <c r="K11" s="141">
        <f t="shared" ref="K11:L11" si="1">K12+K13+K14+K15</f>
        <v>0</v>
      </c>
      <c r="L11" s="141">
        <f t="shared" si="1"/>
        <v>0</v>
      </c>
      <c r="M11" s="144">
        <v>0</v>
      </c>
      <c r="N11" s="141">
        <f t="shared" ref="N11:O11" si="2">N12+N13+N14+N15</f>
        <v>0</v>
      </c>
      <c r="O11" s="141">
        <f t="shared" si="2"/>
        <v>0</v>
      </c>
      <c r="P11" s="144">
        <v>0</v>
      </c>
      <c r="Q11" s="141">
        <f t="shared" si="0"/>
        <v>0</v>
      </c>
      <c r="R11" s="141">
        <f t="shared" si="0"/>
        <v>0</v>
      </c>
      <c r="S11" s="144">
        <v>0</v>
      </c>
      <c r="T11" s="141">
        <f t="shared" si="0"/>
        <v>99.3</v>
      </c>
      <c r="U11" s="141">
        <f t="shared" si="0"/>
        <v>99.3</v>
      </c>
      <c r="V11" s="144">
        <v>1</v>
      </c>
      <c r="W11" s="141">
        <f t="shared" si="0"/>
        <v>1886.7</v>
      </c>
      <c r="X11" s="141">
        <f t="shared" si="0"/>
        <v>1886.7</v>
      </c>
      <c r="Y11" s="144">
        <v>1</v>
      </c>
      <c r="Z11" s="141">
        <f t="shared" si="0"/>
        <v>0</v>
      </c>
      <c r="AA11" s="141">
        <f t="shared" si="0"/>
        <v>0</v>
      </c>
      <c r="AB11" s="144">
        <v>0</v>
      </c>
      <c r="AC11" s="141">
        <f t="shared" si="0"/>
        <v>0</v>
      </c>
      <c r="AD11" s="141">
        <f t="shared" si="0"/>
        <v>0</v>
      </c>
      <c r="AE11" s="144">
        <v>0</v>
      </c>
      <c r="AF11" s="141">
        <f t="shared" si="0"/>
        <v>0</v>
      </c>
      <c r="AG11" s="141">
        <f t="shared" si="0"/>
        <v>0</v>
      </c>
      <c r="AH11" s="144">
        <v>0</v>
      </c>
      <c r="AI11" s="141">
        <f t="shared" si="0"/>
        <v>0</v>
      </c>
      <c r="AJ11" s="141">
        <f t="shared" si="0"/>
        <v>0</v>
      </c>
      <c r="AK11" s="144">
        <v>0</v>
      </c>
      <c r="AL11" s="141">
        <f t="shared" si="0"/>
        <v>60540.800000000003</v>
      </c>
      <c r="AM11" s="141">
        <f>AM12+AM13+AM14+AM15</f>
        <v>60540.800000000003</v>
      </c>
      <c r="AN11" s="291">
        <v>1</v>
      </c>
      <c r="AO11" s="141">
        <f>AO12+AO13+AO14+AO15</f>
        <v>388868.9</v>
      </c>
      <c r="AP11" s="141">
        <f>AP12+AP13+AP14+AP15</f>
        <v>201552.40000000002</v>
      </c>
      <c r="AQ11" s="294">
        <f>AP11/AO11</f>
        <v>0.5183042408379791</v>
      </c>
      <c r="AR11" s="448" t="s">
        <v>127</v>
      </c>
      <c r="AS11" s="448" t="s">
        <v>139</v>
      </c>
    </row>
    <row r="12" spans="1:46" s="131" customFormat="1">
      <c r="A12" s="437"/>
      <c r="B12" s="440"/>
      <c r="C12" s="443"/>
      <c r="D12" s="146" t="s">
        <v>36</v>
      </c>
      <c r="E12" s="147">
        <v>0</v>
      </c>
      <c r="F12" s="147">
        <f>I12+L12+O12+R12+U12+X12</f>
        <v>0</v>
      </c>
      <c r="G12" s="148">
        <v>0</v>
      </c>
      <c r="H12" s="150">
        <v>0</v>
      </c>
      <c r="I12" s="150">
        <v>0</v>
      </c>
      <c r="J12" s="151">
        <v>0</v>
      </c>
      <c r="K12" s="150">
        <v>0</v>
      </c>
      <c r="L12" s="150">
        <v>0</v>
      </c>
      <c r="M12" s="297">
        <v>0</v>
      </c>
      <c r="N12" s="153">
        <v>0</v>
      </c>
      <c r="O12" s="153">
        <v>0</v>
      </c>
      <c r="P12" s="151">
        <v>0</v>
      </c>
      <c r="Q12" s="153">
        <v>0</v>
      </c>
      <c r="R12" s="150">
        <v>0</v>
      </c>
      <c r="S12" s="151">
        <v>0</v>
      </c>
      <c r="T12" s="150">
        <v>0</v>
      </c>
      <c r="U12" s="150">
        <v>0</v>
      </c>
      <c r="V12" s="151">
        <v>0</v>
      </c>
      <c r="W12" s="150">
        <v>0</v>
      </c>
      <c r="X12" s="150">
        <v>0</v>
      </c>
      <c r="Y12" s="151">
        <v>0</v>
      </c>
      <c r="Z12" s="150">
        <v>0</v>
      </c>
      <c r="AA12" s="150">
        <v>0</v>
      </c>
      <c r="AB12" s="151">
        <v>0</v>
      </c>
      <c r="AC12" s="150">
        <v>0</v>
      </c>
      <c r="AD12" s="150">
        <v>0</v>
      </c>
      <c r="AE12" s="151">
        <v>0</v>
      </c>
      <c r="AF12" s="150">
        <v>0</v>
      </c>
      <c r="AG12" s="150">
        <v>0</v>
      </c>
      <c r="AH12" s="151">
        <v>0</v>
      </c>
      <c r="AI12" s="150">
        <v>0</v>
      </c>
      <c r="AJ12" s="150">
        <v>0</v>
      </c>
      <c r="AK12" s="151">
        <v>0</v>
      </c>
      <c r="AL12" s="155">
        <v>0</v>
      </c>
      <c r="AM12" s="150">
        <v>0</v>
      </c>
      <c r="AN12" s="151">
        <v>0</v>
      </c>
      <c r="AO12" s="153">
        <v>0</v>
      </c>
      <c r="AP12" s="150">
        <v>0</v>
      </c>
      <c r="AQ12" s="151">
        <v>0</v>
      </c>
      <c r="AR12" s="449"/>
      <c r="AS12" s="449"/>
    </row>
    <row r="13" spans="1:46" s="131" customFormat="1">
      <c r="A13" s="437"/>
      <c r="B13" s="440"/>
      <c r="C13" s="443"/>
      <c r="D13" s="156" t="s">
        <v>189</v>
      </c>
      <c r="E13" s="147">
        <f>H13+K13+N13+Q13+T13+W13+Z13+AC13+AF13+AI13+AL13+AO13</f>
        <v>428743</v>
      </c>
      <c r="F13" s="147">
        <f>I13+L13+O13+R13+U13+X13+AA13+AD13+AG13+AJ13+AM13+AP13</f>
        <v>250875.2</v>
      </c>
      <c r="G13" s="148">
        <f>F13/E13</f>
        <v>0.58514121513354156</v>
      </c>
      <c r="H13" s="150">
        <v>0</v>
      </c>
      <c r="I13" s="150">
        <v>0</v>
      </c>
      <c r="J13" s="151">
        <v>0</v>
      </c>
      <c r="K13" s="150">
        <v>0</v>
      </c>
      <c r="L13" s="150">
        <v>0</v>
      </c>
      <c r="M13" s="297">
        <v>0</v>
      </c>
      <c r="N13" s="153">
        <v>0</v>
      </c>
      <c r="O13" s="153">
        <v>0</v>
      </c>
      <c r="P13" s="151">
        <v>0</v>
      </c>
      <c r="Q13" s="153">
        <v>0</v>
      </c>
      <c r="R13" s="150">
        <v>0</v>
      </c>
      <c r="S13" s="151">
        <v>0</v>
      </c>
      <c r="T13" s="150">
        <v>0</v>
      </c>
      <c r="U13" s="150">
        <v>0</v>
      </c>
      <c r="V13" s="151">
        <v>0</v>
      </c>
      <c r="W13" s="153">
        <v>1886.7</v>
      </c>
      <c r="X13" s="153">
        <v>1886.7</v>
      </c>
      <c r="Y13" s="151">
        <v>1</v>
      </c>
      <c r="Z13" s="153">
        <v>0</v>
      </c>
      <c r="AA13" s="150">
        <v>0</v>
      </c>
      <c r="AB13" s="151">
        <v>0</v>
      </c>
      <c r="AC13" s="153">
        <v>0</v>
      </c>
      <c r="AD13" s="150">
        <v>0</v>
      </c>
      <c r="AE13" s="151">
        <v>0</v>
      </c>
      <c r="AF13" s="153">
        <v>0</v>
      </c>
      <c r="AG13" s="150">
        <v>0</v>
      </c>
      <c r="AH13" s="151">
        <v>0</v>
      </c>
      <c r="AI13" s="153">
        <v>0</v>
      </c>
      <c r="AJ13" s="150">
        <v>0</v>
      </c>
      <c r="AK13" s="151">
        <v>0</v>
      </c>
      <c r="AL13" s="153">
        <v>57513.8</v>
      </c>
      <c r="AM13" s="295">
        <v>57513.8</v>
      </c>
      <c r="AN13" s="292">
        <v>1</v>
      </c>
      <c r="AO13" s="153">
        <v>369342.5</v>
      </c>
      <c r="AP13" s="153">
        <v>191474.7</v>
      </c>
      <c r="AQ13" s="293">
        <f>AP13/AO13</f>
        <v>0.51842043631588575</v>
      </c>
      <c r="AR13" s="449"/>
      <c r="AS13" s="449"/>
    </row>
    <row r="14" spans="1:46" s="131" customFormat="1">
      <c r="A14" s="437"/>
      <c r="B14" s="440"/>
      <c r="C14" s="443"/>
      <c r="D14" s="156" t="s">
        <v>188</v>
      </c>
      <c r="E14" s="147">
        <f>H14+K14+N14+Q14+T14+W14+Z14+AC14+AF14+AI14+AL14+AO14</f>
        <v>22652.7</v>
      </c>
      <c r="F14" s="147">
        <f>I14+L14+O14+R14+U14+X14+AA14+AD14+AG14+AJ14+AM14+AP14</f>
        <v>13204</v>
      </c>
      <c r="G14" s="148">
        <f t="shared" ref="G14:G24" si="3">F14/E14</f>
        <v>0.58288857398897265</v>
      </c>
      <c r="H14" s="150">
        <v>0</v>
      </c>
      <c r="I14" s="150">
        <v>0</v>
      </c>
      <c r="J14" s="151">
        <v>0</v>
      </c>
      <c r="K14" s="150">
        <v>0</v>
      </c>
      <c r="L14" s="150">
        <v>0</v>
      </c>
      <c r="M14" s="297">
        <v>0</v>
      </c>
      <c r="N14" s="153">
        <v>0</v>
      </c>
      <c r="O14" s="153">
        <v>0</v>
      </c>
      <c r="P14" s="151">
        <v>0</v>
      </c>
      <c r="Q14" s="153">
        <v>0</v>
      </c>
      <c r="R14" s="150">
        <v>0</v>
      </c>
      <c r="S14" s="151">
        <v>0</v>
      </c>
      <c r="T14" s="153">
        <v>99.3</v>
      </c>
      <c r="U14" s="153">
        <v>99.3</v>
      </c>
      <c r="V14" s="151">
        <v>1</v>
      </c>
      <c r="W14" s="153">
        <v>0</v>
      </c>
      <c r="X14" s="153">
        <v>0</v>
      </c>
      <c r="Y14" s="151">
        <v>0</v>
      </c>
      <c r="Z14" s="153">
        <v>0</v>
      </c>
      <c r="AA14" s="150">
        <v>0</v>
      </c>
      <c r="AB14" s="151">
        <v>0</v>
      </c>
      <c r="AC14" s="153">
        <v>0</v>
      </c>
      <c r="AD14" s="150">
        <v>0</v>
      </c>
      <c r="AE14" s="151">
        <v>0</v>
      </c>
      <c r="AF14" s="153">
        <v>0</v>
      </c>
      <c r="AG14" s="150">
        <v>0</v>
      </c>
      <c r="AH14" s="151">
        <v>0</v>
      </c>
      <c r="AI14" s="153">
        <v>0</v>
      </c>
      <c r="AJ14" s="150">
        <v>0</v>
      </c>
      <c r="AK14" s="151">
        <v>0</v>
      </c>
      <c r="AL14" s="153">
        <v>3027</v>
      </c>
      <c r="AM14" s="295">
        <f>AL14</f>
        <v>3027</v>
      </c>
      <c r="AN14" s="292">
        <v>1</v>
      </c>
      <c r="AO14" s="153">
        <v>19526.400000000001</v>
      </c>
      <c r="AP14" s="153">
        <v>10077.700000000001</v>
      </c>
      <c r="AQ14" s="293">
        <f>AP14/AO14</f>
        <v>0.51610639954113402</v>
      </c>
      <c r="AR14" s="449"/>
      <c r="AS14" s="449"/>
    </row>
    <row r="15" spans="1:46" s="131" customFormat="1" ht="87.75" customHeight="1">
      <c r="A15" s="438"/>
      <c r="B15" s="441"/>
      <c r="C15" s="444"/>
      <c r="D15" s="146" t="s">
        <v>50</v>
      </c>
      <c r="E15" s="147">
        <v>0</v>
      </c>
      <c r="F15" s="147">
        <f t="shared" ref="F15" si="4">I15+L15+O15+R15+U15+X15</f>
        <v>0</v>
      </c>
      <c r="G15" s="148">
        <v>0</v>
      </c>
      <c r="H15" s="153">
        <v>0</v>
      </c>
      <c r="I15" s="153">
        <v>0</v>
      </c>
      <c r="J15" s="151">
        <v>0</v>
      </c>
      <c r="K15" s="153">
        <v>0</v>
      </c>
      <c r="L15" s="153">
        <v>0</v>
      </c>
      <c r="M15" s="297">
        <v>0</v>
      </c>
      <c r="N15" s="153">
        <v>0</v>
      </c>
      <c r="O15" s="153">
        <v>0</v>
      </c>
      <c r="P15" s="151">
        <v>0</v>
      </c>
      <c r="Q15" s="153">
        <v>0</v>
      </c>
      <c r="R15" s="150">
        <v>0</v>
      </c>
      <c r="S15" s="151">
        <v>0</v>
      </c>
      <c r="T15" s="150">
        <v>0</v>
      </c>
      <c r="U15" s="150">
        <v>0</v>
      </c>
      <c r="V15" s="151">
        <v>0</v>
      </c>
      <c r="W15" s="150">
        <v>0</v>
      </c>
      <c r="X15" s="150">
        <v>0</v>
      </c>
      <c r="Y15" s="151">
        <v>0</v>
      </c>
      <c r="Z15" s="150">
        <v>0</v>
      </c>
      <c r="AA15" s="150">
        <v>0</v>
      </c>
      <c r="AB15" s="151">
        <v>0</v>
      </c>
      <c r="AC15" s="150">
        <v>0</v>
      </c>
      <c r="AD15" s="150">
        <v>0</v>
      </c>
      <c r="AE15" s="151">
        <v>0</v>
      </c>
      <c r="AF15" s="150">
        <v>0</v>
      </c>
      <c r="AG15" s="150">
        <v>0</v>
      </c>
      <c r="AH15" s="151">
        <v>0</v>
      </c>
      <c r="AI15" s="150">
        <v>0</v>
      </c>
      <c r="AJ15" s="150">
        <v>0</v>
      </c>
      <c r="AK15" s="151">
        <v>0</v>
      </c>
      <c r="AL15" s="155">
        <v>0</v>
      </c>
      <c r="AM15" s="150">
        <v>0</v>
      </c>
      <c r="AN15" s="151">
        <v>0</v>
      </c>
      <c r="AO15" s="153">
        <v>0</v>
      </c>
      <c r="AP15" s="150">
        <v>0</v>
      </c>
      <c r="AQ15" s="151">
        <v>0</v>
      </c>
      <c r="AR15" s="450"/>
      <c r="AS15" s="450"/>
    </row>
    <row r="16" spans="1:46" s="131" customFormat="1">
      <c r="A16" s="436" t="s">
        <v>118</v>
      </c>
      <c r="B16" s="439" t="s">
        <v>133</v>
      </c>
      <c r="C16" s="442" t="s">
        <v>28</v>
      </c>
      <c r="D16" s="140" t="s">
        <v>49</v>
      </c>
      <c r="E16" s="147">
        <f>E17+E18+E19+E20</f>
        <v>151406.1</v>
      </c>
      <c r="F16" s="141">
        <f t="shared" ref="F16" si="5">F17+F18+F19+F20</f>
        <v>151406.10100000002</v>
      </c>
      <c r="G16" s="142">
        <f>F16/E16</f>
        <v>1.0000000066047539</v>
      </c>
      <c r="H16" s="141">
        <f>H17+H18+H19+H20</f>
        <v>0</v>
      </c>
      <c r="I16" s="141">
        <f t="shared" ref="I16" si="6">I17+I18+I19+I20</f>
        <v>0</v>
      </c>
      <c r="J16" s="144">
        <v>0</v>
      </c>
      <c r="K16" s="141">
        <f>K17+K18+K19+K20</f>
        <v>0</v>
      </c>
      <c r="L16" s="141">
        <f t="shared" ref="L16" si="7">L17+L18+L19+L20</f>
        <v>0</v>
      </c>
      <c r="M16" s="144">
        <v>0</v>
      </c>
      <c r="N16" s="141">
        <f>N17+N18+N19+N20</f>
        <v>0</v>
      </c>
      <c r="O16" s="141">
        <f t="shared" ref="O16" si="8">O17+O18+O19+O20</f>
        <v>0</v>
      </c>
      <c r="P16" s="144">
        <v>0</v>
      </c>
      <c r="Q16" s="141">
        <f>Q17+Q18+Q19+Q20</f>
        <v>0</v>
      </c>
      <c r="R16" s="141">
        <f t="shared" ref="R16" si="9">R17+R18+R19+R20</f>
        <v>0</v>
      </c>
      <c r="S16" s="144">
        <v>0</v>
      </c>
      <c r="T16" s="141">
        <f>T17+T18+T19+T20</f>
        <v>0</v>
      </c>
      <c r="U16" s="141">
        <f t="shared" ref="U16" si="10">U17+U18+U19+U20</f>
        <v>0</v>
      </c>
      <c r="V16" s="144">
        <v>0</v>
      </c>
      <c r="W16" s="141">
        <f>W17+W18+W19+W20</f>
        <v>85506.001000000004</v>
      </c>
      <c r="X16" s="141">
        <f t="shared" ref="X16" si="11">X17+X18+X19+X20</f>
        <v>85506.001000000004</v>
      </c>
      <c r="Y16" s="144">
        <v>1</v>
      </c>
      <c r="Z16" s="141">
        <f>Z17+Z18+Z19+Z20</f>
        <v>0</v>
      </c>
      <c r="AA16" s="141">
        <f t="shared" ref="AA16" si="12">AA17+AA18+AA19+AA20</f>
        <v>0</v>
      </c>
      <c r="AB16" s="144">
        <v>0</v>
      </c>
      <c r="AC16" s="141">
        <f>AC17+AC18+AC19+AC20</f>
        <v>0</v>
      </c>
      <c r="AD16" s="141">
        <f t="shared" ref="AD16" si="13">AD17+AD18+AD19+AD20</f>
        <v>0</v>
      </c>
      <c r="AE16" s="144">
        <v>0</v>
      </c>
      <c r="AF16" s="141">
        <f>AF17+AF18+AF19+AF20</f>
        <v>0</v>
      </c>
      <c r="AG16" s="141">
        <f t="shared" ref="AG16" si="14">AG17+AG18+AG19+AG20</f>
        <v>0</v>
      </c>
      <c r="AH16" s="144">
        <v>0</v>
      </c>
      <c r="AI16" s="141">
        <f>AI17+AI18+AI19+AI20</f>
        <v>0</v>
      </c>
      <c r="AJ16" s="141">
        <f t="shared" ref="AJ16" si="15">AJ17+AJ18+AJ19+AJ20</f>
        <v>0</v>
      </c>
      <c r="AK16" s="144">
        <v>0</v>
      </c>
      <c r="AL16" s="141">
        <f>AL17+AL18+AL19+AL20</f>
        <v>56612.5</v>
      </c>
      <c r="AM16" s="141">
        <f t="shared" ref="AM16" si="16">AM17+AM18+AM19+AM20</f>
        <v>56612.5</v>
      </c>
      <c r="AN16" s="144">
        <v>1</v>
      </c>
      <c r="AO16" s="141">
        <f>AO17+AO18+AO19+AO20</f>
        <v>9287.6</v>
      </c>
      <c r="AP16" s="141">
        <f t="shared" ref="AP16" si="17">AP17+AP18+AP19+AP20</f>
        <v>9287.6</v>
      </c>
      <c r="AQ16" s="294">
        <f>AP16/AO16</f>
        <v>1</v>
      </c>
      <c r="AR16" s="448" t="s">
        <v>128</v>
      </c>
      <c r="AS16" s="451" t="s">
        <v>126</v>
      </c>
    </row>
    <row r="17" spans="1:45" s="131" customFormat="1">
      <c r="A17" s="437"/>
      <c r="B17" s="440"/>
      <c r="C17" s="443"/>
      <c r="D17" s="146" t="s">
        <v>36</v>
      </c>
      <c r="E17" s="147">
        <v>0</v>
      </c>
      <c r="F17" s="147">
        <f>I17+L17+O17+R17+U17+X17</f>
        <v>0</v>
      </c>
      <c r="G17" s="148">
        <v>0</v>
      </c>
      <c r="H17" s="150">
        <v>0</v>
      </c>
      <c r="I17" s="150">
        <v>0</v>
      </c>
      <c r="J17" s="151">
        <v>0</v>
      </c>
      <c r="K17" s="150">
        <v>0</v>
      </c>
      <c r="L17" s="150">
        <v>0</v>
      </c>
      <c r="M17" s="151">
        <v>0</v>
      </c>
      <c r="N17" s="150">
        <v>0</v>
      </c>
      <c r="O17" s="150">
        <v>0</v>
      </c>
      <c r="P17" s="151">
        <v>0</v>
      </c>
      <c r="Q17" s="150">
        <v>0</v>
      </c>
      <c r="R17" s="150">
        <v>0</v>
      </c>
      <c r="S17" s="151">
        <v>0</v>
      </c>
      <c r="T17" s="150">
        <v>0</v>
      </c>
      <c r="U17" s="150">
        <v>0</v>
      </c>
      <c r="V17" s="151">
        <v>0</v>
      </c>
      <c r="W17" s="150">
        <v>0</v>
      </c>
      <c r="X17" s="150">
        <v>0</v>
      </c>
      <c r="Y17" s="151">
        <v>0</v>
      </c>
      <c r="Z17" s="150">
        <v>0</v>
      </c>
      <c r="AA17" s="150">
        <v>0</v>
      </c>
      <c r="AB17" s="151">
        <v>0</v>
      </c>
      <c r="AC17" s="150">
        <v>0</v>
      </c>
      <c r="AD17" s="150">
        <v>0</v>
      </c>
      <c r="AE17" s="151">
        <v>0</v>
      </c>
      <c r="AF17" s="150">
        <v>0</v>
      </c>
      <c r="AG17" s="150">
        <v>0</v>
      </c>
      <c r="AH17" s="151">
        <v>0</v>
      </c>
      <c r="AI17" s="150">
        <v>0</v>
      </c>
      <c r="AJ17" s="150">
        <v>0</v>
      </c>
      <c r="AK17" s="151">
        <v>0</v>
      </c>
      <c r="AL17" s="150">
        <v>0</v>
      </c>
      <c r="AM17" s="150">
        <v>0</v>
      </c>
      <c r="AN17" s="151">
        <v>0</v>
      </c>
      <c r="AO17" s="150">
        <v>0</v>
      </c>
      <c r="AP17" s="150">
        <v>0</v>
      </c>
      <c r="AQ17" s="151">
        <v>0</v>
      </c>
      <c r="AR17" s="449"/>
      <c r="AS17" s="452"/>
    </row>
    <row r="18" spans="1:45" s="131" customFormat="1">
      <c r="A18" s="437"/>
      <c r="B18" s="440"/>
      <c r="C18" s="443"/>
      <c r="D18" s="156" t="s">
        <v>189</v>
      </c>
      <c r="E18" s="147">
        <f>H18+K18+N18+Q18+T18+W18+Z18+AC18+AF18+AI18+AL18+AO18</f>
        <v>143835.80000000002</v>
      </c>
      <c r="F18" s="147">
        <f>I18+L18+O18+R18+U18+X18+AA18+AD18+AG18+AJ18+AM18+AP18</f>
        <v>143835.80000000002</v>
      </c>
      <c r="G18" s="148">
        <f>F18/E18</f>
        <v>1</v>
      </c>
      <c r="H18" s="150">
        <v>0</v>
      </c>
      <c r="I18" s="150">
        <v>0</v>
      </c>
      <c r="J18" s="151">
        <v>0</v>
      </c>
      <c r="K18" s="150">
        <v>0</v>
      </c>
      <c r="L18" s="150">
        <v>0</v>
      </c>
      <c r="M18" s="151">
        <v>0</v>
      </c>
      <c r="N18" s="150">
        <v>0</v>
      </c>
      <c r="O18" s="150">
        <v>0</v>
      </c>
      <c r="P18" s="151">
        <v>0</v>
      </c>
      <c r="Q18" s="150">
        <v>0</v>
      </c>
      <c r="R18" s="150">
        <v>0</v>
      </c>
      <c r="S18" s="151">
        <v>0</v>
      </c>
      <c r="T18" s="150">
        <v>0</v>
      </c>
      <c r="U18" s="150">
        <v>0</v>
      </c>
      <c r="V18" s="151">
        <v>0</v>
      </c>
      <c r="W18" s="153">
        <v>81230.7</v>
      </c>
      <c r="X18" s="153">
        <v>81230.7</v>
      </c>
      <c r="Y18" s="151">
        <v>1</v>
      </c>
      <c r="Z18" s="150">
        <v>0</v>
      </c>
      <c r="AA18" s="150">
        <v>0</v>
      </c>
      <c r="AB18" s="151">
        <v>0</v>
      </c>
      <c r="AC18" s="150">
        <v>0</v>
      </c>
      <c r="AD18" s="150">
        <v>0</v>
      </c>
      <c r="AE18" s="151">
        <v>0</v>
      </c>
      <c r="AF18" s="150">
        <v>0</v>
      </c>
      <c r="AG18" s="150">
        <v>0</v>
      </c>
      <c r="AH18" s="151">
        <v>0</v>
      </c>
      <c r="AI18" s="150">
        <v>0</v>
      </c>
      <c r="AJ18" s="150">
        <v>0</v>
      </c>
      <c r="AK18" s="151">
        <v>0</v>
      </c>
      <c r="AL18" s="153">
        <v>53781.9</v>
      </c>
      <c r="AM18" s="153">
        <v>53781.9</v>
      </c>
      <c r="AN18" s="151">
        <v>1</v>
      </c>
      <c r="AO18" s="150">
        <v>8823.2000000000007</v>
      </c>
      <c r="AP18" s="150">
        <v>8823.2000000000007</v>
      </c>
      <c r="AQ18" s="293">
        <f>AP18/AO18</f>
        <v>1</v>
      </c>
      <c r="AR18" s="449"/>
      <c r="AS18" s="452"/>
    </row>
    <row r="19" spans="1:45" s="131" customFormat="1">
      <c r="A19" s="437"/>
      <c r="B19" s="440"/>
      <c r="C19" s="443"/>
      <c r="D19" s="156" t="s">
        <v>188</v>
      </c>
      <c r="E19" s="147">
        <v>7570.3</v>
      </c>
      <c r="F19" s="147">
        <f>I19+L19+O19+R19+U19+X19+AA19+AD19+AG19+AJ19+AM19+AP19</f>
        <v>7570.3009999999995</v>
      </c>
      <c r="G19" s="148">
        <f t="shared" si="3"/>
        <v>1.0000001320951613</v>
      </c>
      <c r="H19" s="150">
        <v>0</v>
      </c>
      <c r="I19" s="150">
        <v>0</v>
      </c>
      <c r="J19" s="151">
        <v>0</v>
      </c>
      <c r="K19" s="150">
        <v>0</v>
      </c>
      <c r="L19" s="150">
        <v>0</v>
      </c>
      <c r="M19" s="151">
        <v>0</v>
      </c>
      <c r="N19" s="150">
        <v>0</v>
      </c>
      <c r="O19" s="150">
        <v>0</v>
      </c>
      <c r="P19" s="151">
        <v>0</v>
      </c>
      <c r="Q19" s="150">
        <v>0</v>
      </c>
      <c r="R19" s="150">
        <v>0</v>
      </c>
      <c r="S19" s="151">
        <v>0</v>
      </c>
      <c r="T19" s="150">
        <v>0</v>
      </c>
      <c r="U19" s="150">
        <v>0</v>
      </c>
      <c r="V19" s="151">
        <v>0</v>
      </c>
      <c r="W19" s="153">
        <v>4275.3010000000004</v>
      </c>
      <c r="X19" s="153">
        <f>W19</f>
        <v>4275.3010000000004</v>
      </c>
      <c r="Y19" s="151">
        <v>1</v>
      </c>
      <c r="Z19" s="150">
        <v>0</v>
      </c>
      <c r="AA19" s="150">
        <v>0</v>
      </c>
      <c r="AB19" s="151">
        <v>0</v>
      </c>
      <c r="AC19" s="150">
        <v>0</v>
      </c>
      <c r="AD19" s="150">
        <v>0</v>
      </c>
      <c r="AE19" s="151">
        <v>0</v>
      </c>
      <c r="AF19" s="150">
        <v>0</v>
      </c>
      <c r="AG19" s="150">
        <v>0</v>
      </c>
      <c r="AH19" s="151">
        <v>0</v>
      </c>
      <c r="AI19" s="150">
        <v>0</v>
      </c>
      <c r="AJ19" s="150">
        <v>0</v>
      </c>
      <c r="AK19" s="151">
        <v>0</v>
      </c>
      <c r="AL19" s="153">
        <v>2830.6</v>
      </c>
      <c r="AM19" s="153">
        <f>AL19</f>
        <v>2830.6</v>
      </c>
      <c r="AN19" s="151">
        <v>1</v>
      </c>
      <c r="AO19" s="150">
        <v>464.4</v>
      </c>
      <c r="AP19" s="150">
        <f>AO19</f>
        <v>464.4</v>
      </c>
      <c r="AQ19" s="293">
        <f>AP19/AO19</f>
        <v>1</v>
      </c>
      <c r="AR19" s="449"/>
      <c r="AS19" s="452"/>
    </row>
    <row r="20" spans="1:45" s="131" customFormat="1" ht="48" customHeight="1">
      <c r="A20" s="438"/>
      <c r="B20" s="441"/>
      <c r="C20" s="444"/>
      <c r="D20" s="146" t="s">
        <v>50</v>
      </c>
      <c r="E20" s="147">
        <v>0</v>
      </c>
      <c r="F20" s="147">
        <f t="shared" ref="F20:F45" si="18">I20+L20+O20+R20+U20+X20+AA20+AD20+AG20+AJ20+AM20+AP20</f>
        <v>0</v>
      </c>
      <c r="G20" s="148">
        <v>0</v>
      </c>
      <c r="H20" s="153">
        <v>0</v>
      </c>
      <c r="I20" s="153">
        <v>0</v>
      </c>
      <c r="J20" s="151">
        <v>0</v>
      </c>
      <c r="K20" s="153">
        <v>0</v>
      </c>
      <c r="L20" s="153">
        <v>0</v>
      </c>
      <c r="M20" s="151">
        <v>0</v>
      </c>
      <c r="N20" s="153">
        <v>0</v>
      </c>
      <c r="O20" s="153">
        <v>0</v>
      </c>
      <c r="P20" s="151">
        <v>0</v>
      </c>
      <c r="Q20" s="153">
        <v>0</v>
      </c>
      <c r="R20" s="153">
        <v>0</v>
      </c>
      <c r="S20" s="151">
        <v>0</v>
      </c>
      <c r="T20" s="153">
        <v>0</v>
      </c>
      <c r="U20" s="153">
        <v>0</v>
      </c>
      <c r="V20" s="151">
        <v>0</v>
      </c>
      <c r="W20" s="153">
        <v>0</v>
      </c>
      <c r="X20" s="153">
        <v>0</v>
      </c>
      <c r="Y20" s="151">
        <v>0</v>
      </c>
      <c r="Z20" s="153">
        <v>0</v>
      </c>
      <c r="AA20" s="153">
        <v>0</v>
      </c>
      <c r="AB20" s="151">
        <v>0</v>
      </c>
      <c r="AC20" s="153">
        <v>0</v>
      </c>
      <c r="AD20" s="153">
        <v>0</v>
      </c>
      <c r="AE20" s="151">
        <v>0</v>
      </c>
      <c r="AF20" s="153">
        <v>0</v>
      </c>
      <c r="AG20" s="153">
        <v>0</v>
      </c>
      <c r="AH20" s="151">
        <v>0</v>
      </c>
      <c r="AI20" s="153">
        <v>0</v>
      </c>
      <c r="AJ20" s="153">
        <v>0</v>
      </c>
      <c r="AK20" s="151">
        <v>0</v>
      </c>
      <c r="AL20" s="153">
        <v>0</v>
      </c>
      <c r="AM20" s="153">
        <v>0</v>
      </c>
      <c r="AN20" s="151">
        <v>0</v>
      </c>
      <c r="AO20" s="153">
        <v>0</v>
      </c>
      <c r="AP20" s="153">
        <v>0</v>
      </c>
      <c r="AQ20" s="151">
        <v>0</v>
      </c>
      <c r="AR20" s="450"/>
      <c r="AS20" s="453"/>
    </row>
    <row r="21" spans="1:45" s="131" customFormat="1">
      <c r="A21" s="427" t="s">
        <v>129</v>
      </c>
      <c r="B21" s="439" t="s">
        <v>135</v>
      </c>
      <c r="C21" s="442" t="s">
        <v>31</v>
      </c>
      <c r="D21" s="159" t="s">
        <v>49</v>
      </c>
      <c r="E21" s="141">
        <f>E22+E23+E24+E25</f>
        <v>15852.8</v>
      </c>
      <c r="F21" s="147">
        <f t="shared" si="18"/>
        <v>15852.8</v>
      </c>
      <c r="G21" s="148">
        <f t="shared" si="3"/>
        <v>1</v>
      </c>
      <c r="H21" s="313">
        <f t="shared" ref="H21:AA21" si="19">H22+H23+H24+H25</f>
        <v>504.4</v>
      </c>
      <c r="I21" s="313">
        <f t="shared" si="19"/>
        <v>504.4</v>
      </c>
      <c r="J21" s="151">
        <f t="shared" ref="J21" si="20">I21/H21</f>
        <v>1</v>
      </c>
      <c r="K21" s="313">
        <f t="shared" si="19"/>
        <v>0</v>
      </c>
      <c r="L21" s="313">
        <f t="shared" si="19"/>
        <v>0</v>
      </c>
      <c r="M21" s="151">
        <v>0</v>
      </c>
      <c r="N21" s="313">
        <f t="shared" ref="N21:O21" si="21">N22+N23+N24+N25</f>
        <v>0</v>
      </c>
      <c r="O21" s="313">
        <f t="shared" si="21"/>
        <v>0</v>
      </c>
      <c r="P21" s="151">
        <v>0</v>
      </c>
      <c r="Q21" s="313">
        <f t="shared" si="19"/>
        <v>1652.5</v>
      </c>
      <c r="R21" s="313">
        <f t="shared" si="19"/>
        <v>1652.5</v>
      </c>
      <c r="S21" s="151">
        <v>1</v>
      </c>
      <c r="T21" s="313">
        <f t="shared" si="19"/>
        <v>0</v>
      </c>
      <c r="U21" s="313">
        <f t="shared" si="19"/>
        <v>0</v>
      </c>
      <c r="V21" s="151">
        <v>0</v>
      </c>
      <c r="W21" s="313">
        <f t="shared" si="19"/>
        <v>2599.1999999999998</v>
      </c>
      <c r="X21" s="313">
        <f t="shared" si="19"/>
        <v>1542</v>
      </c>
      <c r="Y21" s="164">
        <f>X21/W21</f>
        <v>0.59325946445060018</v>
      </c>
      <c r="Z21" s="313">
        <f t="shared" si="19"/>
        <v>0</v>
      </c>
      <c r="AA21" s="313">
        <f t="shared" si="19"/>
        <v>1057.2</v>
      </c>
      <c r="AB21" s="151">
        <v>1</v>
      </c>
      <c r="AC21" s="313">
        <f>AC22+AC23+AC24+AC25</f>
        <v>0</v>
      </c>
      <c r="AD21" s="313">
        <f t="shared" ref="AD21" si="22">AD22+AD23+AD24+AD25</f>
        <v>0</v>
      </c>
      <c r="AE21" s="151">
        <v>0</v>
      </c>
      <c r="AF21" s="313">
        <f>AF22+AF23+AF24+AF25</f>
        <v>0</v>
      </c>
      <c r="AG21" s="313">
        <f t="shared" ref="AG21" si="23">AG22+AG23+AG24+AG25</f>
        <v>0</v>
      </c>
      <c r="AH21" s="151">
        <v>0</v>
      </c>
      <c r="AI21" s="313">
        <f>AI22+AI23+AI24+AI25</f>
        <v>4786.7</v>
      </c>
      <c r="AJ21" s="313">
        <f t="shared" ref="AJ21" si="24">AJ22+AJ23+AJ24+AJ25</f>
        <v>4786.7</v>
      </c>
      <c r="AK21" s="151">
        <f>AJ21/AI21</f>
        <v>1</v>
      </c>
      <c r="AL21" s="313">
        <f>AL22+AL23+AL24+AL25</f>
        <v>6310</v>
      </c>
      <c r="AM21" s="313">
        <f t="shared" ref="AM21" si="25">AM22+AM23+AM24+AM25</f>
        <v>6310</v>
      </c>
      <c r="AN21" s="151">
        <v>1</v>
      </c>
      <c r="AO21" s="313">
        <f>AO22+AO23+AO24+AO25</f>
        <v>0</v>
      </c>
      <c r="AP21" s="313">
        <f t="shared" ref="AP21" si="26">AP22+AP23+AP24+AP25</f>
        <v>0</v>
      </c>
      <c r="AQ21" s="151">
        <v>0</v>
      </c>
      <c r="AR21" s="463" t="s">
        <v>130</v>
      </c>
      <c r="AS21" s="496" t="s">
        <v>126</v>
      </c>
    </row>
    <row r="22" spans="1:45" s="131" customFormat="1">
      <c r="A22" s="427"/>
      <c r="B22" s="440"/>
      <c r="C22" s="443"/>
      <c r="D22" s="314" t="s">
        <v>36</v>
      </c>
      <c r="E22" s="147">
        <f>H22+K22+N22+Q22+T22+W22+Z22+AC22+AF22+AI22+AL22+AO22</f>
        <v>0</v>
      </c>
      <c r="F22" s="147">
        <f t="shared" si="18"/>
        <v>0</v>
      </c>
      <c r="G22" s="148">
        <v>0</v>
      </c>
      <c r="H22" s="150">
        <v>0</v>
      </c>
      <c r="I22" s="150">
        <v>0</v>
      </c>
      <c r="J22" s="151">
        <v>0</v>
      </c>
      <c r="K22" s="150">
        <v>0</v>
      </c>
      <c r="L22" s="150">
        <v>0</v>
      </c>
      <c r="M22" s="297">
        <v>0</v>
      </c>
      <c r="N22" s="150">
        <v>0</v>
      </c>
      <c r="O22" s="150">
        <v>0</v>
      </c>
      <c r="P22" s="151">
        <v>0</v>
      </c>
      <c r="Q22" s="150">
        <v>0</v>
      </c>
      <c r="R22" s="150">
        <v>0</v>
      </c>
      <c r="S22" s="151">
        <v>0</v>
      </c>
      <c r="T22" s="150">
        <v>0</v>
      </c>
      <c r="U22" s="150">
        <v>0</v>
      </c>
      <c r="V22" s="151">
        <v>0</v>
      </c>
      <c r="W22" s="150">
        <v>0</v>
      </c>
      <c r="X22" s="150">
        <v>0</v>
      </c>
      <c r="Y22" s="151">
        <v>0</v>
      </c>
      <c r="Z22" s="150">
        <v>0</v>
      </c>
      <c r="AA22" s="150">
        <v>0</v>
      </c>
      <c r="AB22" s="151">
        <v>0</v>
      </c>
      <c r="AC22" s="150">
        <v>0</v>
      </c>
      <c r="AD22" s="150">
        <v>0</v>
      </c>
      <c r="AE22" s="151">
        <v>0</v>
      </c>
      <c r="AF22" s="150">
        <v>0</v>
      </c>
      <c r="AG22" s="150">
        <v>0</v>
      </c>
      <c r="AH22" s="151">
        <v>0</v>
      </c>
      <c r="AI22" s="150">
        <v>0</v>
      </c>
      <c r="AJ22" s="150">
        <v>0</v>
      </c>
      <c r="AK22" s="151">
        <v>0</v>
      </c>
      <c r="AL22" s="150">
        <v>0</v>
      </c>
      <c r="AM22" s="150">
        <v>0</v>
      </c>
      <c r="AN22" s="151">
        <v>0</v>
      </c>
      <c r="AO22" s="150">
        <v>0</v>
      </c>
      <c r="AP22" s="150">
        <v>0</v>
      </c>
      <c r="AQ22" s="151">
        <v>0</v>
      </c>
      <c r="AR22" s="464"/>
      <c r="AS22" s="497"/>
    </row>
    <row r="23" spans="1:45" s="131" customFormat="1">
      <c r="A23" s="427"/>
      <c r="B23" s="440"/>
      <c r="C23" s="443"/>
      <c r="D23" s="156" t="s">
        <v>189</v>
      </c>
      <c r="E23" s="147">
        <f t="shared" ref="E23:E25" si="27">H23+K23+N23+Q23+T23+W23+Z23+AC23+AF23+AI23+AL23+AO23</f>
        <v>0</v>
      </c>
      <c r="F23" s="147">
        <f t="shared" si="18"/>
        <v>0</v>
      </c>
      <c r="G23" s="148">
        <v>0</v>
      </c>
      <c r="H23" s="150">
        <v>0</v>
      </c>
      <c r="I23" s="150">
        <v>0</v>
      </c>
      <c r="J23" s="151">
        <v>0</v>
      </c>
      <c r="K23" s="150">
        <v>0</v>
      </c>
      <c r="L23" s="150">
        <v>0</v>
      </c>
      <c r="M23" s="297">
        <v>0</v>
      </c>
      <c r="N23" s="150">
        <v>0</v>
      </c>
      <c r="O23" s="150">
        <v>0</v>
      </c>
      <c r="P23" s="151">
        <v>0</v>
      </c>
      <c r="Q23" s="150">
        <v>0</v>
      </c>
      <c r="R23" s="150">
        <v>0</v>
      </c>
      <c r="S23" s="151">
        <v>0</v>
      </c>
      <c r="T23" s="150">
        <v>0</v>
      </c>
      <c r="U23" s="150">
        <v>0</v>
      </c>
      <c r="V23" s="151">
        <v>0</v>
      </c>
      <c r="W23" s="150">
        <v>0</v>
      </c>
      <c r="X23" s="150">
        <v>0</v>
      </c>
      <c r="Y23" s="151">
        <v>0</v>
      </c>
      <c r="Z23" s="150">
        <v>0</v>
      </c>
      <c r="AA23" s="150">
        <v>0</v>
      </c>
      <c r="AB23" s="151">
        <v>0</v>
      </c>
      <c r="AC23" s="150">
        <v>0</v>
      </c>
      <c r="AD23" s="150">
        <v>0</v>
      </c>
      <c r="AE23" s="151">
        <v>0</v>
      </c>
      <c r="AF23" s="150">
        <v>0</v>
      </c>
      <c r="AG23" s="150">
        <v>0</v>
      </c>
      <c r="AH23" s="151">
        <v>0</v>
      </c>
      <c r="AI23" s="150">
        <v>0</v>
      </c>
      <c r="AJ23" s="150">
        <v>0</v>
      </c>
      <c r="AK23" s="151">
        <v>0</v>
      </c>
      <c r="AL23" s="150">
        <v>0</v>
      </c>
      <c r="AM23" s="150">
        <v>0</v>
      </c>
      <c r="AN23" s="151">
        <v>0</v>
      </c>
      <c r="AO23" s="150">
        <v>0</v>
      </c>
      <c r="AP23" s="150">
        <v>0</v>
      </c>
      <c r="AQ23" s="151">
        <v>0</v>
      </c>
      <c r="AR23" s="464"/>
      <c r="AS23" s="497"/>
    </row>
    <row r="24" spans="1:45" s="131" customFormat="1">
      <c r="A24" s="427"/>
      <c r="B24" s="440"/>
      <c r="C24" s="443"/>
      <c r="D24" s="156" t="s">
        <v>188</v>
      </c>
      <c r="E24" s="147">
        <f t="shared" si="27"/>
        <v>15852.8</v>
      </c>
      <c r="F24" s="147">
        <f t="shared" si="18"/>
        <v>15852.8</v>
      </c>
      <c r="G24" s="148">
        <f t="shared" si="3"/>
        <v>1</v>
      </c>
      <c r="H24" s="153">
        <v>504.4</v>
      </c>
      <c r="I24" s="153">
        <v>504.4</v>
      </c>
      <c r="J24" s="151">
        <f>I24/H24</f>
        <v>1</v>
      </c>
      <c r="K24" s="150">
        <v>0</v>
      </c>
      <c r="L24" s="150">
        <v>0</v>
      </c>
      <c r="M24" s="297">
        <v>0</v>
      </c>
      <c r="N24" s="150">
        <v>0</v>
      </c>
      <c r="O24" s="150">
        <v>0</v>
      </c>
      <c r="P24" s="151">
        <v>0</v>
      </c>
      <c r="Q24" s="153">
        <v>1652.5</v>
      </c>
      <c r="R24" s="153">
        <v>1652.5</v>
      </c>
      <c r="S24" s="151">
        <v>1</v>
      </c>
      <c r="T24" s="150">
        <v>0</v>
      </c>
      <c r="U24" s="150">
        <v>0</v>
      </c>
      <c r="V24" s="151">
        <v>0</v>
      </c>
      <c r="W24" s="153">
        <v>2599.1999999999998</v>
      </c>
      <c r="X24" s="153">
        <v>1542</v>
      </c>
      <c r="Y24" s="164">
        <f>X24/W24</f>
        <v>0.59325946445060018</v>
      </c>
      <c r="Z24" s="150">
        <v>0</v>
      </c>
      <c r="AA24" s="165">
        <v>1057.2</v>
      </c>
      <c r="AB24" s="151">
        <v>1</v>
      </c>
      <c r="AC24" s="150">
        <v>0</v>
      </c>
      <c r="AD24" s="150">
        <v>0</v>
      </c>
      <c r="AE24" s="151">
        <v>0</v>
      </c>
      <c r="AF24" s="150">
        <v>0</v>
      </c>
      <c r="AG24" s="150">
        <v>0</v>
      </c>
      <c r="AH24" s="151">
        <v>0</v>
      </c>
      <c r="AI24" s="150">
        <v>4786.7</v>
      </c>
      <c r="AJ24" s="150">
        <f>AI24</f>
        <v>4786.7</v>
      </c>
      <c r="AK24" s="151">
        <f>AJ24/AI24</f>
        <v>1</v>
      </c>
      <c r="AL24" s="150">
        <v>6310</v>
      </c>
      <c r="AM24" s="150">
        <f>AL24</f>
        <v>6310</v>
      </c>
      <c r="AN24" s="151">
        <v>1</v>
      </c>
      <c r="AO24" s="150">
        <v>0</v>
      </c>
      <c r="AP24" s="150">
        <v>0</v>
      </c>
      <c r="AQ24" s="151">
        <v>0</v>
      </c>
      <c r="AR24" s="464"/>
      <c r="AS24" s="497"/>
    </row>
    <row r="25" spans="1:45" s="131" customFormat="1" ht="31.5">
      <c r="A25" s="427"/>
      <c r="B25" s="441"/>
      <c r="C25" s="444"/>
      <c r="D25" s="158" t="s">
        <v>50</v>
      </c>
      <c r="E25" s="147">
        <f t="shared" si="27"/>
        <v>0</v>
      </c>
      <c r="F25" s="147">
        <f t="shared" si="18"/>
        <v>0</v>
      </c>
      <c r="G25" s="148">
        <v>0</v>
      </c>
      <c r="H25" s="150">
        <v>0</v>
      </c>
      <c r="I25" s="150">
        <v>0</v>
      </c>
      <c r="J25" s="151">
        <v>0</v>
      </c>
      <c r="K25" s="150">
        <v>0</v>
      </c>
      <c r="L25" s="150">
        <v>0</v>
      </c>
      <c r="M25" s="297">
        <v>0</v>
      </c>
      <c r="N25" s="150">
        <v>0</v>
      </c>
      <c r="O25" s="150">
        <v>0</v>
      </c>
      <c r="P25" s="151">
        <v>0</v>
      </c>
      <c r="Q25" s="150">
        <v>0</v>
      </c>
      <c r="R25" s="150">
        <v>0</v>
      </c>
      <c r="S25" s="151">
        <v>0</v>
      </c>
      <c r="T25" s="150">
        <v>0</v>
      </c>
      <c r="U25" s="150">
        <v>0</v>
      </c>
      <c r="V25" s="151">
        <v>0</v>
      </c>
      <c r="W25" s="150">
        <v>0</v>
      </c>
      <c r="X25" s="150">
        <v>0</v>
      </c>
      <c r="Y25" s="151">
        <v>0</v>
      </c>
      <c r="Z25" s="150">
        <v>0</v>
      </c>
      <c r="AA25" s="150">
        <v>0</v>
      </c>
      <c r="AB25" s="151">
        <v>0</v>
      </c>
      <c r="AC25" s="153">
        <v>0</v>
      </c>
      <c r="AD25" s="153">
        <v>0</v>
      </c>
      <c r="AE25" s="151">
        <v>0</v>
      </c>
      <c r="AF25" s="153">
        <v>0</v>
      </c>
      <c r="AG25" s="153">
        <v>0</v>
      </c>
      <c r="AH25" s="151">
        <v>0</v>
      </c>
      <c r="AI25" s="153">
        <v>0</v>
      </c>
      <c r="AJ25" s="153">
        <v>0</v>
      </c>
      <c r="AK25" s="151">
        <v>0</v>
      </c>
      <c r="AL25" s="153">
        <v>0</v>
      </c>
      <c r="AM25" s="153">
        <v>0</v>
      </c>
      <c r="AN25" s="151">
        <v>0</v>
      </c>
      <c r="AO25" s="153">
        <v>0</v>
      </c>
      <c r="AP25" s="153">
        <v>0</v>
      </c>
      <c r="AQ25" s="151">
        <v>0</v>
      </c>
      <c r="AR25" s="465"/>
      <c r="AS25" s="498"/>
    </row>
    <row r="26" spans="1:45" s="131" customFormat="1" ht="110.25">
      <c r="A26" s="132" t="s">
        <v>136</v>
      </c>
      <c r="B26" s="169" t="s">
        <v>137</v>
      </c>
      <c r="C26" s="170" t="s">
        <v>31</v>
      </c>
      <c r="D26" s="156" t="s">
        <v>32</v>
      </c>
      <c r="E26" s="162">
        <v>0</v>
      </c>
      <c r="F26" s="147">
        <f t="shared" si="18"/>
        <v>0</v>
      </c>
      <c r="G26" s="144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  <c r="Q26" s="150">
        <v>0</v>
      </c>
      <c r="R26" s="150">
        <v>0</v>
      </c>
      <c r="S26" s="150">
        <v>0</v>
      </c>
      <c r="T26" s="150">
        <v>0</v>
      </c>
      <c r="U26" s="150">
        <v>0</v>
      </c>
      <c r="V26" s="150">
        <v>0</v>
      </c>
      <c r="W26" s="150">
        <v>0</v>
      </c>
      <c r="X26" s="150">
        <v>0</v>
      </c>
      <c r="Y26" s="150">
        <v>0</v>
      </c>
      <c r="Z26" s="150">
        <v>0</v>
      </c>
      <c r="AA26" s="150">
        <v>0</v>
      </c>
      <c r="AB26" s="150">
        <v>0</v>
      </c>
      <c r="AC26" s="150">
        <v>0</v>
      </c>
      <c r="AD26" s="150">
        <v>0</v>
      </c>
      <c r="AE26" s="150">
        <v>0</v>
      </c>
      <c r="AF26" s="150">
        <v>0</v>
      </c>
      <c r="AG26" s="150">
        <v>0</v>
      </c>
      <c r="AH26" s="150">
        <v>0</v>
      </c>
      <c r="AI26" s="150">
        <v>0</v>
      </c>
      <c r="AJ26" s="150">
        <v>0</v>
      </c>
      <c r="AK26" s="150">
        <v>0</v>
      </c>
      <c r="AL26" s="150">
        <v>0</v>
      </c>
      <c r="AM26" s="150">
        <v>0</v>
      </c>
      <c r="AN26" s="150">
        <v>0</v>
      </c>
      <c r="AO26" s="150">
        <v>0</v>
      </c>
      <c r="AP26" s="150">
        <v>0</v>
      </c>
      <c r="AQ26" s="150">
        <v>0</v>
      </c>
      <c r="AR26" s="171" t="s">
        <v>138</v>
      </c>
      <c r="AS26" s="168"/>
    </row>
    <row r="27" spans="1:45" s="131" customFormat="1">
      <c r="A27" s="436" t="s">
        <v>140</v>
      </c>
      <c r="B27" s="454" t="s">
        <v>59</v>
      </c>
      <c r="C27" s="442" t="s">
        <v>31</v>
      </c>
      <c r="D27" s="159" t="s">
        <v>49</v>
      </c>
      <c r="E27" s="332">
        <f>E28+E29+E30+E31</f>
        <v>27874.400000000001</v>
      </c>
      <c r="F27" s="147">
        <f t="shared" si="18"/>
        <v>27816.1</v>
      </c>
      <c r="G27" s="148">
        <f t="shared" ref="G27:G47" si="28">F27/E27</f>
        <v>0.99790847516000336</v>
      </c>
      <c r="H27" s="141">
        <f t="shared" ref="H27:X27" si="29">H28+H29+H30+H31</f>
        <v>0</v>
      </c>
      <c r="I27" s="141">
        <f t="shared" si="29"/>
        <v>0</v>
      </c>
      <c r="J27" s="144">
        <v>0</v>
      </c>
      <c r="K27" s="141">
        <f t="shared" ref="K27:L27" si="30">K28+K29+K30+K31</f>
        <v>0</v>
      </c>
      <c r="L27" s="141">
        <f t="shared" si="30"/>
        <v>0</v>
      </c>
      <c r="M27" s="144">
        <v>0</v>
      </c>
      <c r="N27" s="141">
        <f t="shared" ref="N27:O27" si="31">N28+N29+N30+N31</f>
        <v>0</v>
      </c>
      <c r="O27" s="141">
        <f t="shared" si="31"/>
        <v>0</v>
      </c>
      <c r="P27" s="144">
        <v>0</v>
      </c>
      <c r="Q27" s="141">
        <f t="shared" si="29"/>
        <v>0</v>
      </c>
      <c r="R27" s="141">
        <f t="shared" si="29"/>
        <v>0</v>
      </c>
      <c r="S27" s="144">
        <v>0</v>
      </c>
      <c r="T27" s="141">
        <f t="shared" si="29"/>
        <v>0</v>
      </c>
      <c r="U27" s="141">
        <f t="shared" si="29"/>
        <v>0</v>
      </c>
      <c r="V27" s="144">
        <v>0</v>
      </c>
      <c r="W27" s="141">
        <f t="shared" si="29"/>
        <v>16724.7</v>
      </c>
      <c r="X27" s="141">
        <f t="shared" si="29"/>
        <v>16724.7</v>
      </c>
      <c r="Y27" s="144">
        <v>1</v>
      </c>
      <c r="Z27" s="141">
        <f t="shared" ref="Z27:AA27" si="32">Z28+Z29+Z30+Z31</f>
        <v>0</v>
      </c>
      <c r="AA27" s="141">
        <f t="shared" si="32"/>
        <v>0</v>
      </c>
      <c r="AB27" s="144">
        <v>0</v>
      </c>
      <c r="AC27" s="141">
        <f t="shared" ref="AC27:AD27" si="33">AC28+AC29+AC30+AC31</f>
        <v>0</v>
      </c>
      <c r="AD27" s="141">
        <f t="shared" si="33"/>
        <v>0</v>
      </c>
      <c r="AE27" s="144">
        <v>0</v>
      </c>
      <c r="AF27" s="141">
        <f t="shared" ref="AF27:AG27" si="34">AF28+AF29+AF30+AF31</f>
        <v>0</v>
      </c>
      <c r="AG27" s="141">
        <f t="shared" si="34"/>
        <v>0</v>
      </c>
      <c r="AH27" s="144">
        <v>0</v>
      </c>
      <c r="AI27" s="141">
        <f t="shared" ref="AI27:AJ27" si="35">AI28+AI29+AI30+AI31</f>
        <v>1800</v>
      </c>
      <c r="AJ27" s="141">
        <f t="shared" si="35"/>
        <v>1800</v>
      </c>
      <c r="AK27" s="144">
        <v>1</v>
      </c>
      <c r="AL27" s="141">
        <f t="shared" ref="AL27:AM27" si="36">AL28+AL29+AL30+AL31</f>
        <v>0</v>
      </c>
      <c r="AM27" s="141">
        <f t="shared" si="36"/>
        <v>0</v>
      </c>
      <c r="AN27" s="144">
        <v>0</v>
      </c>
      <c r="AO27" s="141">
        <f t="shared" ref="AO27:AP27" si="37">AO28+AO29+AO30+AO31</f>
        <v>9349.7000000000007</v>
      </c>
      <c r="AP27" s="141">
        <f t="shared" si="37"/>
        <v>9291.4</v>
      </c>
      <c r="AQ27" s="160">
        <f>AP27/AO27</f>
        <v>0.99376450581302067</v>
      </c>
      <c r="AR27" s="454" t="s">
        <v>131</v>
      </c>
      <c r="AS27" s="454" t="s">
        <v>132</v>
      </c>
    </row>
    <row r="28" spans="1:45" s="131" customFormat="1">
      <c r="A28" s="437"/>
      <c r="B28" s="455"/>
      <c r="C28" s="443"/>
      <c r="D28" s="146" t="s">
        <v>36</v>
      </c>
      <c r="E28" s="162">
        <v>0</v>
      </c>
      <c r="F28" s="147">
        <f t="shared" si="18"/>
        <v>0</v>
      </c>
      <c r="G28" s="148">
        <v>0</v>
      </c>
      <c r="H28" s="150">
        <v>0</v>
      </c>
      <c r="I28" s="150">
        <v>0</v>
      </c>
      <c r="J28" s="151">
        <v>0</v>
      </c>
      <c r="K28" s="150">
        <v>0</v>
      </c>
      <c r="L28" s="150">
        <v>0</v>
      </c>
      <c r="M28" s="297">
        <v>0</v>
      </c>
      <c r="N28" s="150">
        <v>0</v>
      </c>
      <c r="O28" s="150">
        <v>0</v>
      </c>
      <c r="P28" s="151">
        <v>0</v>
      </c>
      <c r="Q28" s="150">
        <v>0</v>
      </c>
      <c r="R28" s="150">
        <v>0</v>
      </c>
      <c r="S28" s="151">
        <v>0</v>
      </c>
      <c r="T28" s="150">
        <v>0</v>
      </c>
      <c r="U28" s="150"/>
      <c r="V28" s="151">
        <v>0</v>
      </c>
      <c r="W28" s="150">
        <v>0</v>
      </c>
      <c r="X28" s="150"/>
      <c r="Y28" s="151">
        <v>0</v>
      </c>
      <c r="Z28" s="150">
        <v>0</v>
      </c>
      <c r="AA28" s="150"/>
      <c r="AB28" s="151">
        <v>0</v>
      </c>
      <c r="AC28" s="150">
        <v>0</v>
      </c>
      <c r="AD28" s="150"/>
      <c r="AE28" s="151">
        <v>0</v>
      </c>
      <c r="AF28" s="150">
        <v>0</v>
      </c>
      <c r="AG28" s="150"/>
      <c r="AH28" s="151">
        <v>0</v>
      </c>
      <c r="AI28" s="150">
        <v>0</v>
      </c>
      <c r="AJ28" s="150"/>
      <c r="AK28" s="151">
        <v>0</v>
      </c>
      <c r="AL28" s="150">
        <v>0</v>
      </c>
      <c r="AM28" s="150"/>
      <c r="AN28" s="151">
        <v>0</v>
      </c>
      <c r="AO28" s="150">
        <v>0</v>
      </c>
      <c r="AP28" s="150"/>
      <c r="AQ28" s="151">
        <v>0</v>
      </c>
      <c r="AR28" s="455"/>
      <c r="AS28" s="455"/>
    </row>
    <row r="29" spans="1:45" s="131" customFormat="1">
      <c r="A29" s="437"/>
      <c r="B29" s="455"/>
      <c r="C29" s="443"/>
      <c r="D29" s="156" t="s">
        <v>189</v>
      </c>
      <c r="E29" s="147">
        <f>H29+K29+N29+Q29+T29+W29+Z29+AC29+AF29+AI29+AL29+AO29</f>
        <v>27874.400000000001</v>
      </c>
      <c r="F29" s="147">
        <f>I29+L29+O29+R29+U29+X29+AA29+AD29+AG29+AJ29+AM29+AP29</f>
        <v>27816.1</v>
      </c>
      <c r="G29" s="148">
        <f t="shared" si="28"/>
        <v>0.99790847516000336</v>
      </c>
      <c r="H29" s="150">
        <v>0</v>
      </c>
      <c r="I29" s="150">
        <v>0</v>
      </c>
      <c r="J29" s="151">
        <v>0</v>
      </c>
      <c r="K29" s="150">
        <v>0</v>
      </c>
      <c r="L29" s="150">
        <v>0</v>
      </c>
      <c r="M29" s="297">
        <v>0</v>
      </c>
      <c r="N29" s="150">
        <v>0</v>
      </c>
      <c r="O29" s="150">
        <v>0</v>
      </c>
      <c r="P29" s="151">
        <v>0</v>
      </c>
      <c r="Q29" s="150">
        <v>0</v>
      </c>
      <c r="R29" s="150">
        <v>0</v>
      </c>
      <c r="S29" s="151">
        <v>0</v>
      </c>
      <c r="T29" s="153">
        <v>0</v>
      </c>
      <c r="U29" s="153">
        <v>0</v>
      </c>
      <c r="V29" s="151">
        <v>0</v>
      </c>
      <c r="W29" s="153">
        <v>16724.7</v>
      </c>
      <c r="X29" s="153">
        <v>16724.7</v>
      </c>
      <c r="Y29" s="151">
        <v>1</v>
      </c>
      <c r="Z29" s="153">
        <v>0</v>
      </c>
      <c r="AA29" s="153">
        <v>0</v>
      </c>
      <c r="AB29" s="151">
        <v>0</v>
      </c>
      <c r="AC29" s="153">
        <v>0</v>
      </c>
      <c r="AD29" s="153">
        <v>0</v>
      </c>
      <c r="AE29" s="151">
        <v>0</v>
      </c>
      <c r="AF29" s="153">
        <v>0</v>
      </c>
      <c r="AG29" s="153">
        <v>0</v>
      </c>
      <c r="AH29" s="151">
        <v>0</v>
      </c>
      <c r="AI29" s="153">
        <v>1800</v>
      </c>
      <c r="AJ29" s="153">
        <v>1800</v>
      </c>
      <c r="AK29" s="151">
        <v>1</v>
      </c>
      <c r="AL29" s="153">
        <v>0</v>
      </c>
      <c r="AM29" s="153">
        <v>0</v>
      </c>
      <c r="AN29" s="151">
        <v>0</v>
      </c>
      <c r="AO29" s="153">
        <v>9349.7000000000007</v>
      </c>
      <c r="AP29" s="153">
        <v>9291.4</v>
      </c>
      <c r="AQ29" s="164">
        <f>AP29/AO29</f>
        <v>0.99376450581302067</v>
      </c>
      <c r="AR29" s="455"/>
      <c r="AS29" s="455"/>
    </row>
    <row r="30" spans="1:45" s="131" customFormat="1">
      <c r="A30" s="437"/>
      <c r="B30" s="455"/>
      <c r="C30" s="443"/>
      <c r="D30" s="156" t="s">
        <v>188</v>
      </c>
      <c r="E30" s="162">
        <v>0</v>
      </c>
      <c r="F30" s="147">
        <f t="shared" si="18"/>
        <v>0</v>
      </c>
      <c r="G30" s="148">
        <v>0</v>
      </c>
      <c r="H30" s="150">
        <v>0</v>
      </c>
      <c r="I30" s="150">
        <v>0</v>
      </c>
      <c r="J30" s="151">
        <v>0</v>
      </c>
      <c r="K30" s="150">
        <v>0</v>
      </c>
      <c r="L30" s="150">
        <v>0</v>
      </c>
      <c r="M30" s="297">
        <v>0</v>
      </c>
      <c r="N30" s="150">
        <v>0</v>
      </c>
      <c r="O30" s="150">
        <v>0</v>
      </c>
      <c r="P30" s="151">
        <v>0</v>
      </c>
      <c r="Q30" s="150">
        <v>0</v>
      </c>
      <c r="R30" s="150">
        <v>0</v>
      </c>
      <c r="S30" s="151">
        <v>0</v>
      </c>
      <c r="T30" s="150">
        <v>0</v>
      </c>
      <c r="U30" s="150">
        <v>0</v>
      </c>
      <c r="V30" s="151">
        <v>0</v>
      </c>
      <c r="W30" s="150">
        <v>0</v>
      </c>
      <c r="X30" s="150">
        <v>0</v>
      </c>
      <c r="Y30" s="151">
        <v>0</v>
      </c>
      <c r="Z30" s="150">
        <v>0</v>
      </c>
      <c r="AA30" s="150">
        <v>0</v>
      </c>
      <c r="AB30" s="151">
        <v>0</v>
      </c>
      <c r="AC30" s="150">
        <v>0</v>
      </c>
      <c r="AD30" s="150">
        <v>0</v>
      </c>
      <c r="AE30" s="151">
        <v>0</v>
      </c>
      <c r="AF30" s="150">
        <v>0</v>
      </c>
      <c r="AG30" s="150">
        <v>0</v>
      </c>
      <c r="AH30" s="151">
        <v>0</v>
      </c>
      <c r="AI30" s="150">
        <v>0</v>
      </c>
      <c r="AJ30" s="150">
        <v>0</v>
      </c>
      <c r="AK30" s="151">
        <v>0</v>
      </c>
      <c r="AL30" s="150">
        <v>0</v>
      </c>
      <c r="AM30" s="150">
        <v>0</v>
      </c>
      <c r="AN30" s="151">
        <v>0</v>
      </c>
      <c r="AO30" s="150">
        <v>0</v>
      </c>
      <c r="AP30" s="150">
        <v>0</v>
      </c>
      <c r="AQ30" s="151">
        <v>0</v>
      </c>
      <c r="AR30" s="455"/>
      <c r="AS30" s="455"/>
    </row>
    <row r="31" spans="1:45" s="131" customFormat="1" ht="130.5" customHeight="1">
      <c r="A31" s="438"/>
      <c r="B31" s="456"/>
      <c r="C31" s="444"/>
      <c r="D31" s="158" t="s">
        <v>50</v>
      </c>
      <c r="E31" s="162">
        <v>0</v>
      </c>
      <c r="F31" s="147">
        <f t="shared" si="18"/>
        <v>0</v>
      </c>
      <c r="G31" s="148">
        <v>0</v>
      </c>
      <c r="H31" s="150">
        <v>0</v>
      </c>
      <c r="I31" s="150">
        <v>0</v>
      </c>
      <c r="J31" s="151">
        <v>0</v>
      </c>
      <c r="K31" s="150">
        <v>0</v>
      </c>
      <c r="L31" s="150">
        <v>0</v>
      </c>
      <c r="M31" s="297">
        <v>0</v>
      </c>
      <c r="N31" s="150">
        <v>0</v>
      </c>
      <c r="O31" s="150">
        <v>0</v>
      </c>
      <c r="P31" s="151">
        <v>0</v>
      </c>
      <c r="Q31" s="150">
        <v>0</v>
      </c>
      <c r="R31" s="150">
        <v>0</v>
      </c>
      <c r="S31" s="151">
        <v>0</v>
      </c>
      <c r="T31" s="150">
        <v>0</v>
      </c>
      <c r="U31" s="150">
        <v>0</v>
      </c>
      <c r="V31" s="151">
        <v>0</v>
      </c>
      <c r="W31" s="150">
        <v>0</v>
      </c>
      <c r="X31" s="150">
        <v>0</v>
      </c>
      <c r="Y31" s="151">
        <v>0</v>
      </c>
      <c r="Z31" s="150">
        <v>0</v>
      </c>
      <c r="AA31" s="150">
        <v>0</v>
      </c>
      <c r="AB31" s="151">
        <v>0</v>
      </c>
      <c r="AC31" s="150">
        <v>0</v>
      </c>
      <c r="AD31" s="150">
        <v>0</v>
      </c>
      <c r="AE31" s="151">
        <v>0</v>
      </c>
      <c r="AF31" s="150">
        <v>0</v>
      </c>
      <c r="AG31" s="150">
        <v>0</v>
      </c>
      <c r="AH31" s="151">
        <v>0</v>
      </c>
      <c r="AI31" s="150">
        <v>0</v>
      </c>
      <c r="AJ31" s="150">
        <v>0</v>
      </c>
      <c r="AK31" s="151">
        <v>0</v>
      </c>
      <c r="AL31" s="150">
        <v>0</v>
      </c>
      <c r="AM31" s="150">
        <v>0</v>
      </c>
      <c r="AN31" s="151">
        <v>0</v>
      </c>
      <c r="AO31" s="150">
        <v>0</v>
      </c>
      <c r="AP31" s="150">
        <v>0</v>
      </c>
      <c r="AQ31" s="151">
        <v>0</v>
      </c>
      <c r="AR31" s="456"/>
      <c r="AS31" s="456"/>
    </row>
    <row r="32" spans="1:45" s="131" customFormat="1">
      <c r="A32" s="436" t="s">
        <v>141</v>
      </c>
      <c r="B32" s="454" t="s">
        <v>35</v>
      </c>
      <c r="C32" s="442" t="s">
        <v>31</v>
      </c>
      <c r="D32" s="159" t="s">
        <v>49</v>
      </c>
      <c r="E32" s="141">
        <f>E33+E34+E35+E36</f>
        <v>6957.9</v>
      </c>
      <c r="F32" s="147">
        <f t="shared" si="18"/>
        <v>6957.9</v>
      </c>
      <c r="G32" s="148">
        <f t="shared" si="28"/>
        <v>1</v>
      </c>
      <c r="H32" s="141">
        <f t="shared" ref="H32:AG32" si="38">H33+H34+H35+H36</f>
        <v>0</v>
      </c>
      <c r="I32" s="141">
        <f t="shared" si="38"/>
        <v>0</v>
      </c>
      <c r="J32" s="144">
        <v>0</v>
      </c>
      <c r="K32" s="141">
        <f t="shared" ref="K32:L32" si="39">K33+K34+K35+K36</f>
        <v>0</v>
      </c>
      <c r="L32" s="141">
        <f t="shared" si="39"/>
        <v>0</v>
      </c>
      <c r="M32" s="144">
        <v>0</v>
      </c>
      <c r="N32" s="141">
        <f t="shared" ref="N32:O32" si="40">N33+N34+N35+N36</f>
        <v>0</v>
      </c>
      <c r="O32" s="141">
        <f t="shared" si="40"/>
        <v>0</v>
      </c>
      <c r="P32" s="144">
        <v>0</v>
      </c>
      <c r="Q32" s="141">
        <f t="shared" si="38"/>
        <v>0</v>
      </c>
      <c r="R32" s="141">
        <v>0</v>
      </c>
      <c r="S32" s="144">
        <v>0</v>
      </c>
      <c r="T32" s="303">
        <f t="shared" si="38"/>
        <v>1243.5</v>
      </c>
      <c r="U32" s="303">
        <f t="shared" si="38"/>
        <v>1243.5</v>
      </c>
      <c r="V32" s="144">
        <v>1</v>
      </c>
      <c r="W32" s="304">
        <f t="shared" si="38"/>
        <v>5595.5</v>
      </c>
      <c r="X32" s="304">
        <f t="shared" si="38"/>
        <v>4041.2</v>
      </c>
      <c r="Y32" s="160">
        <f>X32/W32</f>
        <v>0.72222321508354925</v>
      </c>
      <c r="Z32" s="141">
        <f t="shared" ref="Z32:AA32" si="41">Z33+Z34+Z35+Z36</f>
        <v>0</v>
      </c>
      <c r="AA32" s="141">
        <f t="shared" si="41"/>
        <v>0</v>
      </c>
      <c r="AB32" s="144">
        <v>0</v>
      </c>
      <c r="AC32" s="141">
        <f t="shared" ref="AC32:AD32" si="42">AC33+AC34+AC35+AC36</f>
        <v>0</v>
      </c>
      <c r="AD32" s="141">
        <f t="shared" si="42"/>
        <v>0</v>
      </c>
      <c r="AE32" s="144">
        <v>0</v>
      </c>
      <c r="AF32" s="172">
        <f t="shared" si="38"/>
        <v>0</v>
      </c>
      <c r="AG32" s="172">
        <f t="shared" si="38"/>
        <v>1554.3000000000002</v>
      </c>
      <c r="AH32" s="296">
        <v>0</v>
      </c>
      <c r="AI32" s="141">
        <f t="shared" ref="AI32:AJ32" si="43">AI33+AI34+AI35+AI36</f>
        <v>0</v>
      </c>
      <c r="AJ32" s="141">
        <f t="shared" si="43"/>
        <v>0</v>
      </c>
      <c r="AK32" s="144">
        <v>0</v>
      </c>
      <c r="AL32" s="141">
        <f t="shared" ref="AL32:AM32" si="44">AL33+AL34+AL35+AL36</f>
        <v>0</v>
      </c>
      <c r="AM32" s="141">
        <f t="shared" si="44"/>
        <v>0</v>
      </c>
      <c r="AN32" s="144">
        <v>0</v>
      </c>
      <c r="AO32" s="141">
        <f t="shared" ref="AO32:AP32" si="45">AO33+AO34+AO35+AO36</f>
        <v>118.9</v>
      </c>
      <c r="AP32" s="141">
        <f t="shared" si="45"/>
        <v>118.9</v>
      </c>
      <c r="AQ32" s="144">
        <f>AP32/AO32</f>
        <v>1</v>
      </c>
      <c r="AR32" s="454" t="s">
        <v>142</v>
      </c>
      <c r="AS32" s="454" t="s">
        <v>143</v>
      </c>
    </row>
    <row r="33" spans="1:48" s="131" customFormat="1">
      <c r="A33" s="437"/>
      <c r="B33" s="455"/>
      <c r="C33" s="443"/>
      <c r="D33" s="146" t="s">
        <v>36</v>
      </c>
      <c r="E33" s="147">
        <f t="shared" ref="E33:F35" si="46">H33+K33+N33+Q33+T33+W33+Z33+AC33+AF33+AI33+AL33+AO33</f>
        <v>321.8</v>
      </c>
      <c r="F33" s="147">
        <f t="shared" si="46"/>
        <v>321.8</v>
      </c>
      <c r="G33" s="148">
        <f t="shared" ref="G33" si="47">F33/E33</f>
        <v>1</v>
      </c>
      <c r="H33" s="150">
        <v>0</v>
      </c>
      <c r="I33" s="150">
        <v>0</v>
      </c>
      <c r="J33" s="151">
        <v>0</v>
      </c>
      <c r="K33" s="150">
        <v>0</v>
      </c>
      <c r="L33" s="150">
        <v>0</v>
      </c>
      <c r="M33" s="297">
        <v>0</v>
      </c>
      <c r="N33" s="150">
        <v>0</v>
      </c>
      <c r="O33" s="150">
        <v>0</v>
      </c>
      <c r="P33" s="151">
        <v>0</v>
      </c>
      <c r="Q33" s="150">
        <v>0</v>
      </c>
      <c r="R33" s="150">
        <v>0</v>
      </c>
      <c r="S33" s="151">
        <v>0</v>
      </c>
      <c r="T33" s="298">
        <v>58.5</v>
      </c>
      <c r="U33" s="298">
        <v>58.5</v>
      </c>
      <c r="V33" s="151">
        <v>1</v>
      </c>
      <c r="W33" s="150">
        <v>263.3</v>
      </c>
      <c r="X33" s="150">
        <v>190.1</v>
      </c>
      <c r="Y33" s="164">
        <f>X33/W33</f>
        <v>0.72199012533232054</v>
      </c>
      <c r="Z33" s="150">
        <v>0</v>
      </c>
      <c r="AA33" s="150"/>
      <c r="AB33" s="151">
        <v>0</v>
      </c>
      <c r="AC33" s="150">
        <v>0</v>
      </c>
      <c r="AD33" s="150"/>
      <c r="AE33" s="151">
        <v>0</v>
      </c>
      <c r="AF33" s="174">
        <v>0</v>
      </c>
      <c r="AG33" s="176">
        <v>73.2</v>
      </c>
      <c r="AH33" s="297">
        <v>0</v>
      </c>
      <c r="AI33" s="150">
        <v>0</v>
      </c>
      <c r="AJ33" s="150"/>
      <c r="AK33" s="151">
        <v>0</v>
      </c>
      <c r="AL33" s="150">
        <v>0</v>
      </c>
      <c r="AM33" s="150">
        <v>0</v>
      </c>
      <c r="AN33" s="151">
        <v>0</v>
      </c>
      <c r="AO33" s="150">
        <v>0</v>
      </c>
      <c r="AP33" s="150">
        <v>0</v>
      </c>
      <c r="AQ33" s="151">
        <v>0</v>
      </c>
      <c r="AR33" s="455"/>
      <c r="AS33" s="455"/>
    </row>
    <row r="34" spans="1:48" s="131" customFormat="1">
      <c r="A34" s="437"/>
      <c r="B34" s="455"/>
      <c r="C34" s="443"/>
      <c r="D34" s="156" t="s">
        <v>189</v>
      </c>
      <c r="E34" s="147">
        <f t="shared" si="46"/>
        <v>6288.2</v>
      </c>
      <c r="F34" s="147">
        <f t="shared" si="46"/>
        <v>6288.2000000000007</v>
      </c>
      <c r="G34" s="148">
        <f t="shared" si="28"/>
        <v>1.0000000000000002</v>
      </c>
      <c r="H34" s="150">
        <v>0</v>
      </c>
      <c r="I34" s="150">
        <v>0</v>
      </c>
      <c r="J34" s="151">
        <v>0</v>
      </c>
      <c r="K34" s="150">
        <v>0</v>
      </c>
      <c r="L34" s="150">
        <v>0</v>
      </c>
      <c r="M34" s="297">
        <v>0</v>
      </c>
      <c r="N34" s="150">
        <v>0</v>
      </c>
      <c r="O34" s="150">
        <v>0</v>
      </c>
      <c r="P34" s="151">
        <v>0</v>
      </c>
      <c r="Q34" s="150">
        <v>0</v>
      </c>
      <c r="R34" s="150">
        <v>0</v>
      </c>
      <c r="S34" s="151">
        <v>0</v>
      </c>
      <c r="T34" s="298">
        <v>1122.8</v>
      </c>
      <c r="U34" s="298">
        <v>1122.8</v>
      </c>
      <c r="V34" s="151">
        <v>1</v>
      </c>
      <c r="W34" s="150">
        <v>5052.3999999999996</v>
      </c>
      <c r="X34" s="150">
        <v>3649</v>
      </c>
      <c r="Y34" s="164">
        <f>X34/W34</f>
        <v>0.72223101892170061</v>
      </c>
      <c r="Z34" s="153">
        <v>0</v>
      </c>
      <c r="AA34" s="153">
        <v>0</v>
      </c>
      <c r="AB34" s="151">
        <v>0</v>
      </c>
      <c r="AC34" s="153">
        <v>0</v>
      </c>
      <c r="AD34" s="153">
        <v>0</v>
      </c>
      <c r="AE34" s="151">
        <v>0</v>
      </c>
      <c r="AF34" s="174">
        <v>0</v>
      </c>
      <c r="AG34" s="176">
        <v>1403.4</v>
      </c>
      <c r="AH34" s="297">
        <v>0</v>
      </c>
      <c r="AI34" s="153">
        <v>0</v>
      </c>
      <c r="AJ34" s="153">
        <v>0</v>
      </c>
      <c r="AK34" s="151">
        <v>0</v>
      </c>
      <c r="AL34" s="153">
        <v>0</v>
      </c>
      <c r="AM34" s="153">
        <v>0</v>
      </c>
      <c r="AN34" s="151">
        <v>0</v>
      </c>
      <c r="AO34" s="153">
        <v>113</v>
      </c>
      <c r="AP34" s="153">
        <v>113</v>
      </c>
      <c r="AQ34" s="151">
        <f>AP34/AO34</f>
        <v>1</v>
      </c>
      <c r="AR34" s="455"/>
      <c r="AS34" s="455"/>
    </row>
    <row r="35" spans="1:48" s="131" customFormat="1">
      <c r="A35" s="437"/>
      <c r="B35" s="455"/>
      <c r="C35" s="443"/>
      <c r="D35" s="156" t="s">
        <v>188</v>
      </c>
      <c r="E35" s="147">
        <f t="shared" si="46"/>
        <v>347.9</v>
      </c>
      <c r="F35" s="147">
        <f t="shared" si="46"/>
        <v>347.9</v>
      </c>
      <c r="G35" s="148">
        <f t="shared" si="28"/>
        <v>1</v>
      </c>
      <c r="H35" s="150"/>
      <c r="I35" s="150">
        <v>0</v>
      </c>
      <c r="J35" s="151">
        <v>0</v>
      </c>
      <c r="K35" s="150"/>
      <c r="L35" s="150">
        <v>0</v>
      </c>
      <c r="M35" s="297">
        <v>0</v>
      </c>
      <c r="N35" s="150"/>
      <c r="O35" s="150">
        <v>0</v>
      </c>
      <c r="P35" s="151">
        <v>0</v>
      </c>
      <c r="Q35" s="150">
        <v>0</v>
      </c>
      <c r="R35" s="150">
        <v>0</v>
      </c>
      <c r="S35" s="151">
        <v>0</v>
      </c>
      <c r="T35" s="298">
        <v>62.2</v>
      </c>
      <c r="U35" s="298">
        <v>62.2</v>
      </c>
      <c r="V35" s="151">
        <v>1</v>
      </c>
      <c r="W35" s="150">
        <v>279.8</v>
      </c>
      <c r="X35" s="150">
        <v>202.1</v>
      </c>
      <c r="Y35" s="164">
        <f>X35/W35</f>
        <v>0.72230164403145103</v>
      </c>
      <c r="Z35" s="150">
        <v>0</v>
      </c>
      <c r="AA35" s="153">
        <v>0</v>
      </c>
      <c r="AB35" s="151">
        <v>0</v>
      </c>
      <c r="AC35" s="150">
        <v>0</v>
      </c>
      <c r="AD35" s="153">
        <v>0</v>
      </c>
      <c r="AE35" s="151">
        <v>0</v>
      </c>
      <c r="AF35" s="176">
        <v>0</v>
      </c>
      <c r="AG35" s="176">
        <v>77.7</v>
      </c>
      <c r="AH35" s="297">
        <v>0</v>
      </c>
      <c r="AI35" s="150">
        <v>0</v>
      </c>
      <c r="AJ35" s="153">
        <v>0</v>
      </c>
      <c r="AK35" s="151">
        <v>0</v>
      </c>
      <c r="AL35" s="150">
        <v>0</v>
      </c>
      <c r="AM35" s="153">
        <v>0</v>
      </c>
      <c r="AN35" s="151">
        <v>0</v>
      </c>
      <c r="AO35" s="150">
        <v>5.9</v>
      </c>
      <c r="AP35" s="153">
        <v>5.9</v>
      </c>
      <c r="AQ35" s="151">
        <v>1</v>
      </c>
      <c r="AR35" s="455"/>
      <c r="AS35" s="455"/>
    </row>
    <row r="36" spans="1:48" s="131" customFormat="1" ht="31.5">
      <c r="A36" s="438"/>
      <c r="B36" s="456"/>
      <c r="C36" s="444"/>
      <c r="D36" s="158" t="s">
        <v>50</v>
      </c>
      <c r="E36" s="162"/>
      <c r="F36" s="147">
        <f t="shared" si="18"/>
        <v>0</v>
      </c>
      <c r="G36" s="148">
        <v>0</v>
      </c>
      <c r="H36" s="150"/>
      <c r="I36" s="150">
        <v>0</v>
      </c>
      <c r="J36" s="151">
        <v>0</v>
      </c>
      <c r="K36" s="150">
        <v>0</v>
      </c>
      <c r="L36" s="150">
        <v>0</v>
      </c>
      <c r="M36" s="297">
        <v>0</v>
      </c>
      <c r="N36" s="150">
        <v>0</v>
      </c>
      <c r="O36" s="150">
        <v>0</v>
      </c>
      <c r="P36" s="151">
        <v>0</v>
      </c>
      <c r="Q36" s="150">
        <v>0</v>
      </c>
      <c r="R36" s="150">
        <v>0</v>
      </c>
      <c r="S36" s="151">
        <v>0</v>
      </c>
      <c r="T36" s="150">
        <v>0</v>
      </c>
      <c r="U36" s="150">
        <v>0</v>
      </c>
      <c r="V36" s="151">
        <v>0</v>
      </c>
      <c r="W36" s="150">
        <f>-W70</f>
        <v>0</v>
      </c>
      <c r="X36" s="150">
        <v>0</v>
      </c>
      <c r="Y36" s="151">
        <v>0</v>
      </c>
      <c r="Z36" s="150">
        <v>0</v>
      </c>
      <c r="AA36" s="153">
        <v>0</v>
      </c>
      <c r="AB36" s="151">
        <v>0</v>
      </c>
      <c r="AC36" s="150">
        <v>0</v>
      </c>
      <c r="AD36" s="153">
        <v>0</v>
      </c>
      <c r="AE36" s="151">
        <v>0</v>
      </c>
      <c r="AF36" s="150">
        <v>0</v>
      </c>
      <c r="AG36" s="150">
        <v>0</v>
      </c>
      <c r="AH36" s="297">
        <v>0</v>
      </c>
      <c r="AI36" s="150">
        <v>0</v>
      </c>
      <c r="AJ36" s="153">
        <v>0</v>
      </c>
      <c r="AK36" s="151">
        <v>0</v>
      </c>
      <c r="AL36" s="150">
        <v>0</v>
      </c>
      <c r="AM36" s="153">
        <v>0</v>
      </c>
      <c r="AN36" s="151">
        <v>0</v>
      </c>
      <c r="AO36" s="150">
        <v>0</v>
      </c>
      <c r="AP36" s="150">
        <v>0</v>
      </c>
      <c r="AQ36" s="151">
        <v>0</v>
      </c>
      <c r="AR36" s="456"/>
      <c r="AS36" s="456"/>
    </row>
    <row r="37" spans="1:48" s="131" customFormat="1">
      <c r="A37" s="436" t="s">
        <v>146</v>
      </c>
      <c r="B37" s="454" t="s">
        <v>63</v>
      </c>
      <c r="C37" s="442" t="s">
        <v>31</v>
      </c>
      <c r="D37" s="159" t="s">
        <v>49</v>
      </c>
      <c r="E37" s="141">
        <v>0</v>
      </c>
      <c r="F37" s="147">
        <f t="shared" si="18"/>
        <v>0</v>
      </c>
      <c r="G37" s="148">
        <v>0</v>
      </c>
      <c r="H37" s="141">
        <f t="shared" ref="H37:I37" si="48">H38+H39+H40+H41</f>
        <v>0</v>
      </c>
      <c r="I37" s="141">
        <f t="shared" si="48"/>
        <v>0</v>
      </c>
      <c r="J37" s="144">
        <v>0</v>
      </c>
      <c r="K37" s="141">
        <f t="shared" ref="K37:L37" si="49">K38+K39+K40+K41</f>
        <v>0</v>
      </c>
      <c r="L37" s="141">
        <f t="shared" si="49"/>
        <v>0</v>
      </c>
      <c r="M37" s="144">
        <v>0</v>
      </c>
      <c r="N37" s="141">
        <f t="shared" ref="N37:O37" si="50">N38+N39+N40+N41</f>
        <v>0</v>
      </c>
      <c r="O37" s="141">
        <f t="shared" si="50"/>
        <v>0</v>
      </c>
      <c r="P37" s="144">
        <v>0</v>
      </c>
      <c r="Q37" s="141">
        <f t="shared" ref="Q37:R37" si="51">Q38+Q39+Q40+Q41</f>
        <v>0</v>
      </c>
      <c r="R37" s="141">
        <f t="shared" si="51"/>
        <v>0</v>
      </c>
      <c r="S37" s="144">
        <v>0</v>
      </c>
      <c r="T37" s="141">
        <f t="shared" ref="T37:U37" si="52">T38+T39+T40+T41</f>
        <v>0</v>
      </c>
      <c r="U37" s="141">
        <f t="shared" si="52"/>
        <v>0</v>
      </c>
      <c r="V37" s="144">
        <v>0</v>
      </c>
      <c r="W37" s="141">
        <f t="shared" ref="W37:X37" si="53">W38+W39+W40+W41</f>
        <v>0</v>
      </c>
      <c r="X37" s="141">
        <f t="shared" si="53"/>
        <v>0</v>
      </c>
      <c r="Y37" s="144">
        <v>0</v>
      </c>
      <c r="Z37" s="141">
        <f t="shared" ref="Z37:AA37" si="54">Z38+Z39+Z40+Z41</f>
        <v>0</v>
      </c>
      <c r="AA37" s="141">
        <f t="shared" si="54"/>
        <v>0</v>
      </c>
      <c r="AB37" s="144">
        <v>0</v>
      </c>
      <c r="AC37" s="141">
        <f t="shared" ref="AC37:AD37" si="55">AC38+AC39+AC40+AC41</f>
        <v>0</v>
      </c>
      <c r="AD37" s="141">
        <f t="shared" si="55"/>
        <v>0</v>
      </c>
      <c r="AE37" s="144">
        <v>0</v>
      </c>
      <c r="AF37" s="141">
        <f t="shared" ref="AF37:AG37" si="56">AF38+AF39+AF40+AF41</f>
        <v>0</v>
      </c>
      <c r="AG37" s="141">
        <f t="shared" si="56"/>
        <v>0</v>
      </c>
      <c r="AH37" s="144">
        <v>0</v>
      </c>
      <c r="AI37" s="141">
        <f t="shared" ref="AI37:AJ37" si="57">AI38+AI39+AI40+AI41</f>
        <v>0</v>
      </c>
      <c r="AJ37" s="141">
        <f t="shared" si="57"/>
        <v>0</v>
      </c>
      <c r="AK37" s="144">
        <v>0</v>
      </c>
      <c r="AL37" s="141">
        <f t="shared" ref="AL37:AM37" si="58">AL38+AL39+AL40+AL41</f>
        <v>0</v>
      </c>
      <c r="AM37" s="141">
        <f t="shared" si="58"/>
        <v>0</v>
      </c>
      <c r="AN37" s="144">
        <v>0</v>
      </c>
      <c r="AO37" s="141">
        <f t="shared" ref="AO37:AP37" si="59">AO38+AO39+AO40+AO41</f>
        <v>0</v>
      </c>
      <c r="AP37" s="141">
        <f t="shared" si="59"/>
        <v>0</v>
      </c>
      <c r="AQ37" s="144">
        <v>0</v>
      </c>
      <c r="AR37" s="454" t="s">
        <v>144</v>
      </c>
      <c r="AS37" s="457"/>
    </row>
    <row r="38" spans="1:48" s="131" customFormat="1">
      <c r="A38" s="437"/>
      <c r="B38" s="455"/>
      <c r="C38" s="443"/>
      <c r="D38" s="146" t="s">
        <v>36</v>
      </c>
      <c r="E38" s="162">
        <v>0</v>
      </c>
      <c r="F38" s="147">
        <f t="shared" si="18"/>
        <v>0</v>
      </c>
      <c r="G38" s="148">
        <v>0</v>
      </c>
      <c r="H38" s="150">
        <v>0</v>
      </c>
      <c r="I38" s="150">
        <v>0</v>
      </c>
      <c r="J38" s="151">
        <v>0</v>
      </c>
      <c r="K38" s="150">
        <v>0</v>
      </c>
      <c r="L38" s="150">
        <v>0</v>
      </c>
      <c r="M38" s="297">
        <v>0</v>
      </c>
      <c r="N38" s="150">
        <v>0</v>
      </c>
      <c r="O38" s="150">
        <v>0</v>
      </c>
      <c r="P38" s="297">
        <v>0</v>
      </c>
      <c r="Q38" s="150">
        <v>0</v>
      </c>
      <c r="R38" s="150">
        <v>0</v>
      </c>
      <c r="S38" s="297">
        <v>0</v>
      </c>
      <c r="T38" s="150">
        <v>0</v>
      </c>
      <c r="U38" s="150">
        <v>0</v>
      </c>
      <c r="V38" s="297">
        <v>0</v>
      </c>
      <c r="W38" s="150">
        <v>0</v>
      </c>
      <c r="X38" s="150">
        <v>0</v>
      </c>
      <c r="Y38" s="297">
        <v>0</v>
      </c>
      <c r="Z38" s="150">
        <v>0</v>
      </c>
      <c r="AA38" s="150">
        <v>0</v>
      </c>
      <c r="AB38" s="297">
        <v>0</v>
      </c>
      <c r="AC38" s="150">
        <v>0</v>
      </c>
      <c r="AD38" s="150">
        <v>0</v>
      </c>
      <c r="AE38" s="297">
        <v>0</v>
      </c>
      <c r="AF38" s="150">
        <v>0</v>
      </c>
      <c r="AG38" s="150">
        <v>0</v>
      </c>
      <c r="AH38" s="297">
        <v>0</v>
      </c>
      <c r="AI38" s="150">
        <v>0</v>
      </c>
      <c r="AJ38" s="150">
        <v>0</v>
      </c>
      <c r="AK38" s="297">
        <v>0</v>
      </c>
      <c r="AL38" s="150">
        <v>0</v>
      </c>
      <c r="AM38" s="150">
        <v>0</v>
      </c>
      <c r="AN38" s="297">
        <v>0</v>
      </c>
      <c r="AO38" s="150">
        <v>0</v>
      </c>
      <c r="AP38" s="150">
        <v>0</v>
      </c>
      <c r="AQ38" s="297">
        <v>0</v>
      </c>
      <c r="AR38" s="455"/>
      <c r="AS38" s="458"/>
    </row>
    <row r="39" spans="1:48" s="131" customFormat="1">
      <c r="A39" s="437"/>
      <c r="B39" s="455"/>
      <c r="C39" s="443"/>
      <c r="D39" s="156" t="s">
        <v>189</v>
      </c>
      <c r="E39" s="162">
        <v>0</v>
      </c>
      <c r="F39" s="147">
        <f t="shared" si="18"/>
        <v>0</v>
      </c>
      <c r="G39" s="148">
        <v>0</v>
      </c>
      <c r="H39" s="150">
        <v>0</v>
      </c>
      <c r="I39" s="150">
        <v>0</v>
      </c>
      <c r="J39" s="151">
        <v>0</v>
      </c>
      <c r="K39" s="150">
        <v>0</v>
      </c>
      <c r="L39" s="150">
        <v>0</v>
      </c>
      <c r="M39" s="297">
        <v>0</v>
      </c>
      <c r="N39" s="150">
        <v>0</v>
      </c>
      <c r="O39" s="150">
        <v>0</v>
      </c>
      <c r="P39" s="297">
        <v>0</v>
      </c>
      <c r="Q39" s="150">
        <v>0</v>
      </c>
      <c r="R39" s="150">
        <v>0</v>
      </c>
      <c r="S39" s="297">
        <v>0</v>
      </c>
      <c r="T39" s="150">
        <v>0</v>
      </c>
      <c r="U39" s="150">
        <v>0</v>
      </c>
      <c r="V39" s="297">
        <v>0</v>
      </c>
      <c r="W39" s="150">
        <v>0</v>
      </c>
      <c r="X39" s="150">
        <v>0</v>
      </c>
      <c r="Y39" s="297">
        <v>0</v>
      </c>
      <c r="Z39" s="150">
        <v>0</v>
      </c>
      <c r="AA39" s="150">
        <v>0</v>
      </c>
      <c r="AB39" s="297">
        <v>0</v>
      </c>
      <c r="AC39" s="150">
        <v>0</v>
      </c>
      <c r="AD39" s="150">
        <v>0</v>
      </c>
      <c r="AE39" s="297">
        <v>0</v>
      </c>
      <c r="AF39" s="150">
        <v>0</v>
      </c>
      <c r="AG39" s="150">
        <v>0</v>
      </c>
      <c r="AH39" s="297">
        <v>0</v>
      </c>
      <c r="AI39" s="150">
        <v>0</v>
      </c>
      <c r="AJ39" s="150">
        <v>0</v>
      </c>
      <c r="AK39" s="297">
        <v>0</v>
      </c>
      <c r="AL39" s="150">
        <v>0</v>
      </c>
      <c r="AM39" s="150">
        <v>0</v>
      </c>
      <c r="AN39" s="297">
        <v>0</v>
      </c>
      <c r="AO39" s="150">
        <v>0</v>
      </c>
      <c r="AP39" s="150">
        <v>0</v>
      </c>
      <c r="AQ39" s="297">
        <v>0</v>
      </c>
      <c r="AR39" s="455"/>
      <c r="AS39" s="458"/>
    </row>
    <row r="40" spans="1:48" s="131" customFormat="1">
      <c r="A40" s="437"/>
      <c r="B40" s="455"/>
      <c r="C40" s="443"/>
      <c r="D40" s="156" t="s">
        <v>188</v>
      </c>
      <c r="E40" s="162">
        <v>0</v>
      </c>
      <c r="F40" s="147">
        <f t="shared" si="18"/>
        <v>0</v>
      </c>
      <c r="G40" s="148">
        <v>0</v>
      </c>
      <c r="H40" s="150">
        <v>0</v>
      </c>
      <c r="I40" s="150">
        <v>0</v>
      </c>
      <c r="J40" s="151">
        <v>0</v>
      </c>
      <c r="K40" s="150">
        <v>0</v>
      </c>
      <c r="L40" s="150">
        <v>0</v>
      </c>
      <c r="M40" s="297">
        <v>0</v>
      </c>
      <c r="N40" s="150">
        <v>0</v>
      </c>
      <c r="O40" s="150">
        <v>0</v>
      </c>
      <c r="P40" s="297">
        <v>0</v>
      </c>
      <c r="Q40" s="150">
        <v>0</v>
      </c>
      <c r="R40" s="150">
        <v>0</v>
      </c>
      <c r="S40" s="297">
        <v>0</v>
      </c>
      <c r="T40" s="150">
        <v>0</v>
      </c>
      <c r="U40" s="150">
        <v>0</v>
      </c>
      <c r="V40" s="297">
        <v>0</v>
      </c>
      <c r="W40" s="150">
        <v>0</v>
      </c>
      <c r="X40" s="150">
        <v>0</v>
      </c>
      <c r="Y40" s="297">
        <v>0</v>
      </c>
      <c r="Z40" s="150">
        <v>0</v>
      </c>
      <c r="AA40" s="150">
        <v>0</v>
      </c>
      <c r="AB40" s="297">
        <v>0</v>
      </c>
      <c r="AC40" s="150">
        <v>0</v>
      </c>
      <c r="AD40" s="150">
        <v>0</v>
      </c>
      <c r="AE40" s="297">
        <v>0</v>
      </c>
      <c r="AF40" s="150">
        <v>0</v>
      </c>
      <c r="AG40" s="150">
        <v>0</v>
      </c>
      <c r="AH40" s="297">
        <v>0</v>
      </c>
      <c r="AI40" s="150">
        <v>0</v>
      </c>
      <c r="AJ40" s="150">
        <v>0</v>
      </c>
      <c r="AK40" s="297">
        <v>0</v>
      </c>
      <c r="AL40" s="150">
        <v>0</v>
      </c>
      <c r="AM40" s="150">
        <v>0</v>
      </c>
      <c r="AN40" s="297">
        <v>0</v>
      </c>
      <c r="AO40" s="150">
        <v>0</v>
      </c>
      <c r="AP40" s="150">
        <v>0</v>
      </c>
      <c r="AQ40" s="297">
        <v>0</v>
      </c>
      <c r="AR40" s="455"/>
      <c r="AS40" s="458"/>
    </row>
    <row r="41" spans="1:48" s="131" customFormat="1" ht="87" customHeight="1">
      <c r="A41" s="438"/>
      <c r="B41" s="456"/>
      <c r="C41" s="444"/>
      <c r="D41" s="158" t="s">
        <v>50</v>
      </c>
      <c r="E41" s="162">
        <v>0</v>
      </c>
      <c r="F41" s="147">
        <f t="shared" si="18"/>
        <v>0</v>
      </c>
      <c r="G41" s="148">
        <v>0</v>
      </c>
      <c r="H41" s="150">
        <v>0</v>
      </c>
      <c r="I41" s="150">
        <v>0</v>
      </c>
      <c r="J41" s="151">
        <v>0</v>
      </c>
      <c r="K41" s="150">
        <v>0</v>
      </c>
      <c r="L41" s="150">
        <v>0</v>
      </c>
      <c r="M41" s="297">
        <v>0</v>
      </c>
      <c r="N41" s="150">
        <v>0</v>
      </c>
      <c r="O41" s="150">
        <v>0</v>
      </c>
      <c r="P41" s="297">
        <v>0</v>
      </c>
      <c r="Q41" s="150">
        <v>0</v>
      </c>
      <c r="R41" s="150">
        <v>0</v>
      </c>
      <c r="S41" s="297">
        <v>0</v>
      </c>
      <c r="T41" s="150">
        <v>0</v>
      </c>
      <c r="U41" s="150">
        <v>0</v>
      </c>
      <c r="V41" s="297">
        <v>0</v>
      </c>
      <c r="W41" s="150">
        <v>0</v>
      </c>
      <c r="X41" s="150">
        <v>0</v>
      </c>
      <c r="Y41" s="297">
        <v>0</v>
      </c>
      <c r="Z41" s="150">
        <v>0</v>
      </c>
      <c r="AA41" s="150">
        <v>0</v>
      </c>
      <c r="AB41" s="297">
        <v>0</v>
      </c>
      <c r="AC41" s="150">
        <v>0</v>
      </c>
      <c r="AD41" s="150">
        <v>0</v>
      </c>
      <c r="AE41" s="297">
        <v>0</v>
      </c>
      <c r="AF41" s="150">
        <v>0</v>
      </c>
      <c r="AG41" s="150">
        <v>0</v>
      </c>
      <c r="AH41" s="297">
        <v>0</v>
      </c>
      <c r="AI41" s="150">
        <v>0</v>
      </c>
      <c r="AJ41" s="150">
        <v>0</v>
      </c>
      <c r="AK41" s="297">
        <v>0</v>
      </c>
      <c r="AL41" s="150">
        <v>0</v>
      </c>
      <c r="AM41" s="150">
        <v>0</v>
      </c>
      <c r="AN41" s="297">
        <v>0</v>
      </c>
      <c r="AO41" s="150">
        <v>0</v>
      </c>
      <c r="AP41" s="150">
        <v>0</v>
      </c>
      <c r="AQ41" s="297">
        <v>0</v>
      </c>
      <c r="AR41" s="456"/>
      <c r="AS41" s="459"/>
    </row>
    <row r="42" spans="1:48" s="131" customFormat="1" ht="83.25" customHeight="1">
      <c r="A42" s="178" t="s">
        <v>147</v>
      </c>
      <c r="B42" s="179" t="s">
        <v>65</v>
      </c>
      <c r="C42" s="180" t="s">
        <v>28</v>
      </c>
      <c r="D42" s="156" t="s">
        <v>32</v>
      </c>
      <c r="E42" s="147">
        <v>0</v>
      </c>
      <c r="F42" s="147">
        <f t="shared" si="18"/>
        <v>0</v>
      </c>
      <c r="G42" s="148">
        <v>0</v>
      </c>
      <c r="H42" s="153">
        <v>0</v>
      </c>
      <c r="I42" s="153">
        <v>0</v>
      </c>
      <c r="J42" s="151">
        <v>0</v>
      </c>
      <c r="K42" s="153">
        <v>0</v>
      </c>
      <c r="L42" s="153">
        <v>0</v>
      </c>
      <c r="M42" s="151">
        <v>0</v>
      </c>
      <c r="N42" s="150">
        <v>0</v>
      </c>
      <c r="O42" s="150">
        <v>0</v>
      </c>
      <c r="P42" s="182">
        <v>0</v>
      </c>
      <c r="Q42" s="150">
        <v>0</v>
      </c>
      <c r="R42" s="150">
        <v>0</v>
      </c>
      <c r="S42" s="182">
        <v>0</v>
      </c>
      <c r="T42" s="153">
        <v>0</v>
      </c>
      <c r="U42" s="150">
        <v>0</v>
      </c>
      <c r="V42" s="182">
        <v>0</v>
      </c>
      <c r="W42" s="150">
        <v>0</v>
      </c>
      <c r="X42" s="150">
        <v>0</v>
      </c>
      <c r="Y42" s="182">
        <v>0</v>
      </c>
      <c r="Z42" s="150">
        <v>0</v>
      </c>
      <c r="AA42" s="150">
        <v>0</v>
      </c>
      <c r="AB42" s="297">
        <v>0</v>
      </c>
      <c r="AC42" s="150">
        <v>0</v>
      </c>
      <c r="AD42" s="150">
        <v>0</v>
      </c>
      <c r="AE42" s="297">
        <v>0</v>
      </c>
      <c r="AF42" s="150">
        <v>0</v>
      </c>
      <c r="AG42" s="150">
        <v>0</v>
      </c>
      <c r="AH42" s="297">
        <v>0</v>
      </c>
      <c r="AI42" s="150">
        <v>0</v>
      </c>
      <c r="AJ42" s="150">
        <v>0</v>
      </c>
      <c r="AK42" s="297">
        <v>0</v>
      </c>
      <c r="AL42" s="150">
        <v>0</v>
      </c>
      <c r="AM42" s="150">
        <v>0</v>
      </c>
      <c r="AN42" s="297">
        <v>0</v>
      </c>
      <c r="AO42" s="150">
        <v>0</v>
      </c>
      <c r="AP42" s="150">
        <v>0</v>
      </c>
      <c r="AQ42" s="297">
        <v>0</v>
      </c>
      <c r="AR42" s="183" t="s">
        <v>145</v>
      </c>
      <c r="AS42" s="183"/>
    </row>
    <row r="43" spans="1:48" s="131" customFormat="1">
      <c r="A43" s="436" t="s">
        <v>24</v>
      </c>
      <c r="B43" s="439" t="s">
        <v>67</v>
      </c>
      <c r="C43" s="442" t="s">
        <v>37</v>
      </c>
      <c r="D43" s="159" t="s">
        <v>49</v>
      </c>
      <c r="E43" s="141">
        <f>E44+E45+E46+E47</f>
        <v>91609.1</v>
      </c>
      <c r="F43" s="141">
        <f>F44+F45+F46+F47</f>
        <v>78140.800000000003</v>
      </c>
      <c r="G43" s="148">
        <f t="shared" si="28"/>
        <v>0.85298076282814694</v>
      </c>
      <c r="H43" s="141">
        <f t="shared" ref="H43:AP43" si="60">H44+H45+H46+H47</f>
        <v>0</v>
      </c>
      <c r="I43" s="141">
        <f t="shared" si="60"/>
        <v>0</v>
      </c>
      <c r="J43" s="144">
        <v>0</v>
      </c>
      <c r="K43" s="141">
        <f t="shared" ref="K43:L43" si="61">K44+K45+K46+K47</f>
        <v>0</v>
      </c>
      <c r="L43" s="141">
        <f t="shared" si="61"/>
        <v>0</v>
      </c>
      <c r="M43" s="144">
        <v>0</v>
      </c>
      <c r="N43" s="141">
        <f t="shared" ref="N43:O43" si="62">N44+N45+N46+N47</f>
        <v>0</v>
      </c>
      <c r="O43" s="141">
        <f t="shared" si="62"/>
        <v>0</v>
      </c>
      <c r="P43" s="144">
        <v>0</v>
      </c>
      <c r="Q43" s="141">
        <f t="shared" si="60"/>
        <v>0</v>
      </c>
      <c r="R43" s="141">
        <f t="shared" si="60"/>
        <v>0</v>
      </c>
      <c r="S43" s="144">
        <v>0</v>
      </c>
      <c r="T43" s="141">
        <f t="shared" si="60"/>
        <v>0</v>
      </c>
      <c r="U43" s="141">
        <f t="shared" si="60"/>
        <v>0</v>
      </c>
      <c r="V43" s="144">
        <v>0</v>
      </c>
      <c r="W43" s="141">
        <f t="shared" si="60"/>
        <v>598.9</v>
      </c>
      <c r="X43" s="141">
        <f t="shared" si="60"/>
        <v>598.9</v>
      </c>
      <c r="Y43" s="144">
        <v>1</v>
      </c>
      <c r="Z43" s="141">
        <f>Z44+Z45+Z46+Z47</f>
        <v>10667</v>
      </c>
      <c r="AA43" s="141">
        <f t="shared" si="60"/>
        <v>10667</v>
      </c>
      <c r="AB43" s="301">
        <v>1</v>
      </c>
      <c r="AC43" s="141">
        <f t="shared" si="60"/>
        <v>25816.1</v>
      </c>
      <c r="AD43" s="141">
        <f t="shared" si="60"/>
        <v>25816.1</v>
      </c>
      <c r="AE43" s="301">
        <f>AD43/AC43</f>
        <v>1</v>
      </c>
      <c r="AF43" s="141">
        <f t="shared" si="60"/>
        <v>21085.200000000001</v>
      </c>
      <c r="AG43" s="141">
        <f t="shared" si="60"/>
        <v>2918</v>
      </c>
      <c r="AH43" s="301">
        <f>AG43/AF43</f>
        <v>0.13839090926336955</v>
      </c>
      <c r="AI43" s="141">
        <f t="shared" si="60"/>
        <v>0</v>
      </c>
      <c r="AJ43" s="141">
        <f t="shared" si="60"/>
        <v>22174.3</v>
      </c>
      <c r="AK43" s="296">
        <v>0</v>
      </c>
      <c r="AL43" s="141">
        <f t="shared" si="60"/>
        <v>21956.7</v>
      </c>
      <c r="AM43" s="141">
        <f t="shared" si="60"/>
        <v>10794.099999999999</v>
      </c>
      <c r="AN43" s="335">
        <f>AM43/AL43</f>
        <v>0.4916084839707241</v>
      </c>
      <c r="AO43" s="141">
        <f t="shared" si="60"/>
        <v>11485.2</v>
      </c>
      <c r="AP43" s="141">
        <f t="shared" si="60"/>
        <v>5172.3999999999996</v>
      </c>
      <c r="AQ43" s="335">
        <f>AP43/AO43</f>
        <v>0.45035349841535188</v>
      </c>
      <c r="AR43" s="463" t="s">
        <v>150</v>
      </c>
      <c r="AS43" s="487" t="s">
        <v>149</v>
      </c>
    </row>
    <row r="44" spans="1:48" s="131" customFormat="1">
      <c r="A44" s="437"/>
      <c r="B44" s="440"/>
      <c r="C44" s="443"/>
      <c r="D44" s="146" t="s">
        <v>36</v>
      </c>
      <c r="E44" s="147">
        <v>0</v>
      </c>
      <c r="F44" s="147">
        <f t="shared" si="18"/>
        <v>0</v>
      </c>
      <c r="G44" s="148">
        <v>0</v>
      </c>
      <c r="H44" s="153">
        <v>0</v>
      </c>
      <c r="I44" s="153">
        <v>0</v>
      </c>
      <c r="J44" s="151">
        <v>0</v>
      </c>
      <c r="K44" s="153">
        <v>0</v>
      </c>
      <c r="L44" s="153">
        <v>0</v>
      </c>
      <c r="M44" s="151">
        <v>0</v>
      </c>
      <c r="N44" s="150">
        <v>0</v>
      </c>
      <c r="O44" s="150">
        <v>0</v>
      </c>
      <c r="P44" s="182">
        <v>0</v>
      </c>
      <c r="Q44" s="150">
        <v>0</v>
      </c>
      <c r="R44" s="150">
        <v>0</v>
      </c>
      <c r="S44" s="151">
        <v>0</v>
      </c>
      <c r="T44" s="153">
        <v>0</v>
      </c>
      <c r="U44" s="150">
        <v>0</v>
      </c>
      <c r="V44" s="151">
        <v>0</v>
      </c>
      <c r="W44" s="150">
        <v>0</v>
      </c>
      <c r="X44" s="150">
        <v>0</v>
      </c>
      <c r="Y44" s="151">
        <v>0</v>
      </c>
      <c r="Z44" s="150">
        <v>0</v>
      </c>
      <c r="AA44" s="150">
        <v>0</v>
      </c>
      <c r="AB44" s="150">
        <v>0</v>
      </c>
      <c r="AC44" s="150">
        <v>0</v>
      </c>
      <c r="AD44" s="150">
        <v>0</v>
      </c>
      <c r="AE44" s="150">
        <v>0</v>
      </c>
      <c r="AF44" s="150">
        <v>0</v>
      </c>
      <c r="AG44" s="150">
        <v>0</v>
      </c>
      <c r="AH44" s="150">
        <v>0</v>
      </c>
      <c r="AI44" s="150">
        <v>0</v>
      </c>
      <c r="AJ44" s="150">
        <v>0</v>
      </c>
      <c r="AK44" s="150">
        <v>0</v>
      </c>
      <c r="AL44" s="150">
        <v>0</v>
      </c>
      <c r="AM44" s="150">
        <v>0</v>
      </c>
      <c r="AN44" s="150">
        <v>0</v>
      </c>
      <c r="AO44" s="150">
        <v>0</v>
      </c>
      <c r="AP44" s="150">
        <v>0</v>
      </c>
      <c r="AQ44" s="150">
        <v>0</v>
      </c>
      <c r="AR44" s="464"/>
      <c r="AS44" s="488"/>
    </row>
    <row r="45" spans="1:48" s="131" customFormat="1">
      <c r="A45" s="437"/>
      <c r="B45" s="440"/>
      <c r="C45" s="443"/>
      <c r="D45" s="156" t="s">
        <v>189</v>
      </c>
      <c r="E45" s="147">
        <v>0</v>
      </c>
      <c r="F45" s="147">
        <f t="shared" si="18"/>
        <v>0</v>
      </c>
      <c r="G45" s="148">
        <v>0</v>
      </c>
      <c r="H45" s="153">
        <v>0</v>
      </c>
      <c r="I45" s="153">
        <v>0</v>
      </c>
      <c r="J45" s="151">
        <v>0</v>
      </c>
      <c r="K45" s="153">
        <v>0</v>
      </c>
      <c r="L45" s="153">
        <v>0</v>
      </c>
      <c r="M45" s="151">
        <v>0</v>
      </c>
      <c r="N45" s="150">
        <v>0</v>
      </c>
      <c r="O45" s="150">
        <v>0</v>
      </c>
      <c r="P45" s="182">
        <v>0</v>
      </c>
      <c r="Q45" s="150">
        <v>0</v>
      </c>
      <c r="R45" s="150">
        <v>0</v>
      </c>
      <c r="S45" s="151">
        <v>0</v>
      </c>
      <c r="T45" s="153">
        <v>0</v>
      </c>
      <c r="U45" s="150">
        <v>0</v>
      </c>
      <c r="V45" s="151">
        <v>0</v>
      </c>
      <c r="W45" s="150">
        <v>0</v>
      </c>
      <c r="X45" s="150">
        <v>0</v>
      </c>
      <c r="Y45" s="151">
        <v>0</v>
      </c>
      <c r="Z45" s="150">
        <v>0</v>
      </c>
      <c r="AA45" s="150">
        <v>0</v>
      </c>
      <c r="AB45" s="150">
        <v>0</v>
      </c>
      <c r="AC45" s="150">
        <v>0</v>
      </c>
      <c r="AD45" s="150">
        <v>0</v>
      </c>
      <c r="AE45" s="150">
        <v>0</v>
      </c>
      <c r="AF45" s="150">
        <v>0</v>
      </c>
      <c r="AG45" s="150">
        <v>0</v>
      </c>
      <c r="AH45" s="150">
        <v>0</v>
      </c>
      <c r="AI45" s="150">
        <v>0</v>
      </c>
      <c r="AJ45" s="150">
        <v>0</v>
      </c>
      <c r="AK45" s="150">
        <v>0</v>
      </c>
      <c r="AL45" s="150">
        <v>0</v>
      </c>
      <c r="AM45" s="150">
        <v>0</v>
      </c>
      <c r="AN45" s="150">
        <v>0</v>
      </c>
      <c r="AO45" s="150">
        <v>0</v>
      </c>
      <c r="AP45" s="150">
        <v>0</v>
      </c>
      <c r="AQ45" s="150">
        <v>0</v>
      </c>
      <c r="AR45" s="464"/>
      <c r="AS45" s="488"/>
    </row>
    <row r="46" spans="1:48" s="187" customFormat="1">
      <c r="A46" s="437"/>
      <c r="B46" s="440"/>
      <c r="C46" s="443"/>
      <c r="D46" s="156" t="s">
        <v>188</v>
      </c>
      <c r="E46" s="147">
        <f>H46+K46+N46+Q46+T46+W46+Z46+AC46+AF46+AI46+AL46+AO46</f>
        <v>10689.1</v>
      </c>
      <c r="F46" s="147">
        <f>I46+L46+O46+R46+U46+X46+AA46+AD46+AG46+AJ46+AM46+AP46</f>
        <v>6501.5</v>
      </c>
      <c r="G46" s="148">
        <f>F46/E46</f>
        <v>0.60823642776286124</v>
      </c>
      <c r="H46" s="150">
        <v>0</v>
      </c>
      <c r="I46" s="150">
        <v>0</v>
      </c>
      <c r="J46" s="151">
        <v>0</v>
      </c>
      <c r="K46" s="150">
        <v>0</v>
      </c>
      <c r="L46" s="150">
        <v>0</v>
      </c>
      <c r="M46" s="151">
        <v>0</v>
      </c>
      <c r="N46" s="150">
        <v>0</v>
      </c>
      <c r="O46" s="150">
        <v>0</v>
      </c>
      <c r="P46" s="182">
        <v>0</v>
      </c>
      <c r="Q46" s="150">
        <v>0</v>
      </c>
      <c r="R46" s="150">
        <v>0</v>
      </c>
      <c r="S46" s="151">
        <v>0</v>
      </c>
      <c r="T46" s="150">
        <v>0</v>
      </c>
      <c r="U46" s="150">
        <v>0</v>
      </c>
      <c r="V46" s="151">
        <v>0</v>
      </c>
      <c r="W46" s="150">
        <v>0</v>
      </c>
      <c r="X46" s="150">
        <v>0</v>
      </c>
      <c r="Y46" s="151">
        <v>0</v>
      </c>
      <c r="Z46" s="150">
        <v>0</v>
      </c>
      <c r="AA46" s="150">
        <v>0</v>
      </c>
      <c r="AB46" s="150">
        <v>0</v>
      </c>
      <c r="AC46" s="150">
        <v>0</v>
      </c>
      <c r="AD46" s="150">
        <v>0</v>
      </c>
      <c r="AE46" s="150">
        <v>0</v>
      </c>
      <c r="AF46" s="150">
        <v>0</v>
      </c>
      <c r="AG46" s="150">
        <v>0</v>
      </c>
      <c r="AH46" s="150">
        <v>0</v>
      </c>
      <c r="AI46" s="150">
        <v>0</v>
      </c>
      <c r="AJ46" s="153">
        <v>6267.8</v>
      </c>
      <c r="AK46" s="297"/>
      <c r="AL46" s="153">
        <v>10689.1</v>
      </c>
      <c r="AM46" s="153">
        <v>10.3</v>
      </c>
      <c r="AN46" s="336">
        <f>AM46/AL46</f>
        <v>9.6359843204759993E-4</v>
      </c>
      <c r="AO46" s="150">
        <v>0</v>
      </c>
      <c r="AP46" s="150">
        <v>223.4</v>
      </c>
      <c r="AQ46" s="152"/>
      <c r="AR46" s="464"/>
      <c r="AS46" s="488"/>
    </row>
    <row r="47" spans="1:48" s="194" customFormat="1" ht="269.25" customHeight="1">
      <c r="A47" s="437"/>
      <c r="B47" s="441"/>
      <c r="C47" s="443"/>
      <c r="D47" s="158" t="s">
        <v>50</v>
      </c>
      <c r="E47" s="147">
        <f>H47+K47+N47+Q47+T47+W47+Z47+AC47+AF47+AI47+AL47+AO47</f>
        <v>80920</v>
      </c>
      <c r="F47" s="147">
        <f>I47+L47+O47+R47+U47+X47+AA47+AD47+AG47+AJ47+AM47+AP47</f>
        <v>71639.3</v>
      </c>
      <c r="G47" s="148">
        <f t="shared" si="28"/>
        <v>0.88531018289668817</v>
      </c>
      <c r="H47" s="153">
        <v>0</v>
      </c>
      <c r="I47" s="153">
        <v>0</v>
      </c>
      <c r="J47" s="151">
        <v>0</v>
      </c>
      <c r="K47" s="153">
        <v>0</v>
      </c>
      <c r="L47" s="153">
        <v>0</v>
      </c>
      <c r="M47" s="151">
        <v>0</v>
      </c>
      <c r="N47" s="150">
        <v>0</v>
      </c>
      <c r="O47" s="150">
        <v>0</v>
      </c>
      <c r="P47" s="182">
        <v>0</v>
      </c>
      <c r="Q47" s="150">
        <v>0</v>
      </c>
      <c r="R47" s="150">
        <v>0</v>
      </c>
      <c r="S47" s="151">
        <v>0</v>
      </c>
      <c r="T47" s="153">
        <v>0</v>
      </c>
      <c r="U47" s="150">
        <v>0</v>
      </c>
      <c r="V47" s="151">
        <v>0</v>
      </c>
      <c r="W47" s="153">
        <v>598.9</v>
      </c>
      <c r="X47" s="153">
        <v>598.9</v>
      </c>
      <c r="Y47" s="151">
        <f>X47/W47</f>
        <v>1</v>
      </c>
      <c r="Z47" s="153">
        <v>10667</v>
      </c>
      <c r="AA47" s="295">
        <v>10667</v>
      </c>
      <c r="AB47" s="299">
        <f>AA47/Z47</f>
        <v>1</v>
      </c>
      <c r="AC47" s="333">
        <v>25816.1</v>
      </c>
      <c r="AD47" s="334">
        <v>25816.1</v>
      </c>
      <c r="AE47" s="152">
        <f>AD47/AC47</f>
        <v>1</v>
      </c>
      <c r="AF47" s="153">
        <v>21085.200000000001</v>
      </c>
      <c r="AG47" s="333">
        <v>2918</v>
      </c>
      <c r="AH47" s="152">
        <f>AG47/AF47</f>
        <v>0.13839090926336955</v>
      </c>
      <c r="AI47" s="150"/>
      <c r="AJ47" s="153">
        <v>15906.5</v>
      </c>
      <c r="AK47" s="297"/>
      <c r="AL47" s="153">
        <v>11267.6</v>
      </c>
      <c r="AM47" s="153">
        <v>10783.8</v>
      </c>
      <c r="AN47" s="336">
        <f>AM47/AL47</f>
        <v>0.9570627285313642</v>
      </c>
      <c r="AO47" s="150">
        <v>11485.2</v>
      </c>
      <c r="AP47" s="302">
        <v>4949</v>
      </c>
      <c r="AQ47" s="152">
        <f>AP47/AO47</f>
        <v>0.4309023787134747</v>
      </c>
      <c r="AR47" s="465"/>
      <c r="AS47" s="489"/>
    </row>
    <row r="48" spans="1:48" s="194" customFormat="1" ht="18.75" customHeight="1">
      <c r="A48" s="468" t="s">
        <v>38</v>
      </c>
      <c r="B48" s="469"/>
      <c r="C48" s="469"/>
      <c r="D48" s="195" t="s">
        <v>49</v>
      </c>
      <c r="E48" s="196">
        <f>E49+E50+E51+E52</f>
        <v>745096.00000000012</v>
      </c>
      <c r="F48" s="196">
        <f>F49+F50+F51+F52</f>
        <v>544252.90099999995</v>
      </c>
      <c r="G48" s="197">
        <f>F48/E48</f>
        <v>0.73044668203828755</v>
      </c>
      <c r="H48" s="196">
        <f t="shared" ref="H48:AM48" si="63">H49+H50+H51+H52</f>
        <v>504.4</v>
      </c>
      <c r="I48" s="196">
        <f t="shared" si="63"/>
        <v>504.4</v>
      </c>
      <c r="J48" s="151">
        <f>I48/H48</f>
        <v>1</v>
      </c>
      <c r="K48" s="196">
        <f t="shared" si="63"/>
        <v>0</v>
      </c>
      <c r="L48" s="196">
        <f t="shared" si="63"/>
        <v>0</v>
      </c>
      <c r="M48" s="151">
        <v>0</v>
      </c>
      <c r="N48" s="196">
        <f t="shared" si="63"/>
        <v>0</v>
      </c>
      <c r="O48" s="196">
        <f t="shared" si="63"/>
        <v>0</v>
      </c>
      <c r="P48" s="151">
        <v>0</v>
      </c>
      <c r="Q48" s="196">
        <f t="shared" si="63"/>
        <v>1652.5</v>
      </c>
      <c r="R48" s="196">
        <f t="shared" si="63"/>
        <v>1652.5</v>
      </c>
      <c r="S48" s="198">
        <f t="shared" si="63"/>
        <v>1</v>
      </c>
      <c r="T48" s="196">
        <f t="shared" si="63"/>
        <v>1342.8</v>
      </c>
      <c r="U48" s="196">
        <f t="shared" si="63"/>
        <v>1342.8</v>
      </c>
      <c r="V48" s="305">
        <v>1</v>
      </c>
      <c r="W48" s="196">
        <f t="shared" si="63"/>
        <v>112911.00099999999</v>
      </c>
      <c r="X48" s="196">
        <f t="shared" si="63"/>
        <v>110299.50099999999</v>
      </c>
      <c r="Y48" s="199">
        <f>X48/W48</f>
        <v>0.97687116421897635</v>
      </c>
      <c r="Z48" s="200">
        <f t="shared" si="63"/>
        <v>10667</v>
      </c>
      <c r="AA48" s="200">
        <f t="shared" si="63"/>
        <v>11724.2</v>
      </c>
      <c r="AB48" s="203">
        <f>AA48/Z48</f>
        <v>1.0991094028311617</v>
      </c>
      <c r="AC48" s="196">
        <f t="shared" si="63"/>
        <v>25816.1</v>
      </c>
      <c r="AD48" s="196">
        <f t="shared" si="63"/>
        <v>25816.1</v>
      </c>
      <c r="AE48" s="203">
        <v>1</v>
      </c>
      <c r="AF48" s="196">
        <f t="shared" si="63"/>
        <v>21085.200000000001</v>
      </c>
      <c r="AG48" s="196">
        <f t="shared" si="63"/>
        <v>4472.3</v>
      </c>
      <c r="AH48" s="203">
        <f>AG48/AF48</f>
        <v>0.21210612182952973</v>
      </c>
      <c r="AI48" s="196">
        <f t="shared" si="63"/>
        <v>6586.7</v>
      </c>
      <c r="AJ48" s="196">
        <f t="shared" si="63"/>
        <v>28761</v>
      </c>
      <c r="AK48" s="203">
        <f>AJ48/AI48</f>
        <v>4.3665264851898522</v>
      </c>
      <c r="AL48" s="196">
        <f t="shared" si="63"/>
        <v>145420.00000000003</v>
      </c>
      <c r="AM48" s="196">
        <f t="shared" si="63"/>
        <v>134257.4</v>
      </c>
      <c r="AN48" s="310">
        <f>AM48/AL48</f>
        <v>0.92323889423738115</v>
      </c>
      <c r="AO48" s="196">
        <f>AO49+AO50+AO51+AO52</f>
        <v>419110.30000000005</v>
      </c>
      <c r="AP48" s="196">
        <f>AP49+AP50+AP51+AP52</f>
        <v>225422.7</v>
      </c>
      <c r="AQ48" s="203">
        <f>AP48/AO48</f>
        <v>0.5378600812244414</v>
      </c>
      <c r="AR48" s="490"/>
      <c r="AS48" s="490"/>
      <c r="AU48" s="308"/>
      <c r="AV48" s="308"/>
    </row>
    <row r="49" spans="1:48" s="194" customFormat="1">
      <c r="A49" s="471"/>
      <c r="B49" s="472"/>
      <c r="C49" s="472"/>
      <c r="D49" s="205" t="s">
        <v>36</v>
      </c>
      <c r="E49" s="206">
        <f t="shared" ref="E49:F51" si="64">E12+E17+E22+E28+E33+E38+E44</f>
        <v>321.8</v>
      </c>
      <c r="F49" s="206">
        <f t="shared" si="64"/>
        <v>321.8</v>
      </c>
      <c r="G49" s="197">
        <f t="shared" ref="G49:G52" si="65">F49/E49</f>
        <v>1</v>
      </c>
      <c r="H49" s="207">
        <f>H12+H17+H22+H28+H33+H38+H44</f>
        <v>0</v>
      </c>
      <c r="I49" s="207">
        <f>I12+I17+I22+I28+I33+I38+I44</f>
        <v>0</v>
      </c>
      <c r="J49" s="151">
        <v>0</v>
      </c>
      <c r="K49" s="207">
        <f>K12+K17+K22+K28+K33+K38+K44</f>
        <v>0</v>
      </c>
      <c r="L49" s="207">
        <f>L12+L17+L22+L28+L33+L38+L44</f>
        <v>0</v>
      </c>
      <c r="M49" s="151">
        <v>0</v>
      </c>
      <c r="N49" s="207">
        <f>N12+N17+N22+N28+N33+N38+N44</f>
        <v>0</v>
      </c>
      <c r="O49" s="207">
        <f>O12+O17+O22+O28+O33+O38+O44</f>
        <v>0</v>
      </c>
      <c r="P49" s="151">
        <v>0</v>
      </c>
      <c r="Q49" s="207">
        <f>Q12+Q17+Q22+Q28+Q33+Q38+Q44</f>
        <v>0</v>
      </c>
      <c r="R49" s="207">
        <f>R12+R17+R22+R28+R33+R38+R44</f>
        <v>0</v>
      </c>
      <c r="S49" s="208">
        <f t="shared" ref="S49:V49" si="66">S12+S22+S28+S33+S38+S44</f>
        <v>0</v>
      </c>
      <c r="T49" s="207">
        <f>T12+T17+T22+T28+T33+T38+T44</f>
        <v>58.5</v>
      </c>
      <c r="U49" s="207">
        <f>U12+U17+U22+U28+U33+U38+U44</f>
        <v>58.5</v>
      </c>
      <c r="V49" s="306">
        <f t="shared" si="66"/>
        <v>1</v>
      </c>
      <c r="W49" s="207">
        <f t="shared" ref="W49:X51" si="67">W12+W17+W22+W28+W33+W38+W44</f>
        <v>263.3</v>
      </c>
      <c r="X49" s="207">
        <f t="shared" si="67"/>
        <v>190.1</v>
      </c>
      <c r="Y49" s="199">
        <f t="shared" ref="Y49:Y52" si="68">X49/W49</f>
        <v>0.72199012533232054</v>
      </c>
      <c r="Z49" s="207">
        <f>Z12+Z17+Z22+Z28+Z33+Z38+Z44</f>
        <v>0</v>
      </c>
      <c r="AA49" s="207">
        <f>AA12+AA17+AA22+AA28+AA33+AA38+AA44</f>
        <v>0</v>
      </c>
      <c r="AB49" s="218">
        <v>0</v>
      </c>
      <c r="AC49" s="207">
        <f>AC12+AC17+AC22+AC28+AC33+AC38+AC44</f>
        <v>0</v>
      </c>
      <c r="AD49" s="207">
        <f>AD12+AD17+AD22+AD28+AD33+AD38+AD44</f>
        <v>0</v>
      </c>
      <c r="AE49" s="218">
        <v>0</v>
      </c>
      <c r="AF49" s="207">
        <f>AF12+AF17+AF22+AF28+AF33+AF38+AF44</f>
        <v>0</v>
      </c>
      <c r="AG49" s="207">
        <f>AG12+AG17+AG22+AG28+AG33+AG38+AG44</f>
        <v>73.2</v>
      </c>
      <c r="AH49" s="218">
        <v>0</v>
      </c>
      <c r="AI49" s="207">
        <f>AI12+AI17+AI22+AI28+AI33+AI38+AI44</f>
        <v>0</v>
      </c>
      <c r="AJ49" s="207">
        <f>AJ12+AJ17+AJ22+AJ28+AJ33+AJ38+AJ44</f>
        <v>0</v>
      </c>
      <c r="AK49" s="218">
        <v>0</v>
      </c>
      <c r="AL49" s="207">
        <f t="shared" ref="AL49:AM51" si="69">AL12+AL17+AL22+AL28+AL33+AL38+AL44</f>
        <v>0</v>
      </c>
      <c r="AM49" s="207">
        <f t="shared" si="69"/>
        <v>0</v>
      </c>
      <c r="AN49" s="218">
        <v>0</v>
      </c>
      <c r="AO49" s="207">
        <f t="shared" ref="AO49:AP51" si="70">AO12+AO17+AO22+AO28+AO33+AO38+AO44</f>
        <v>0</v>
      </c>
      <c r="AP49" s="207">
        <f t="shared" si="70"/>
        <v>0</v>
      </c>
      <c r="AQ49" s="218">
        <v>0</v>
      </c>
      <c r="AR49" s="491"/>
      <c r="AS49" s="491"/>
      <c r="AU49" s="308"/>
      <c r="AV49" s="308"/>
    </row>
    <row r="50" spans="1:48" s="194" customFormat="1">
      <c r="A50" s="471"/>
      <c r="B50" s="472"/>
      <c r="C50" s="472"/>
      <c r="D50" s="213" t="s">
        <v>189</v>
      </c>
      <c r="E50" s="214">
        <f t="shared" si="64"/>
        <v>606741.4</v>
      </c>
      <c r="F50" s="214">
        <f t="shared" si="64"/>
        <v>428815.3</v>
      </c>
      <c r="G50" s="197">
        <f t="shared" si="65"/>
        <v>0.70675134414760554</v>
      </c>
      <c r="H50" s="215">
        <f>H13+H18+H23+H29+H34+H39+H45</f>
        <v>0</v>
      </c>
      <c r="I50" s="215">
        <f>I13+I18+I23+I29+I34+I39+I45</f>
        <v>0</v>
      </c>
      <c r="J50" s="151">
        <v>0</v>
      </c>
      <c r="K50" s="215">
        <f>K13+K18+K23+K29+K34+K39+K45</f>
        <v>0</v>
      </c>
      <c r="L50" s="215">
        <f>L13+L18+L23+L29+L34+L39+L45</f>
        <v>0</v>
      </c>
      <c r="M50" s="151">
        <v>0</v>
      </c>
      <c r="N50" s="215">
        <f>N13+N18+N23+N29+N34+N39+N45</f>
        <v>0</v>
      </c>
      <c r="O50" s="215">
        <f>O13+O18+O23+O29+O34+O39+O45</f>
        <v>0</v>
      </c>
      <c r="P50" s="151">
        <v>0</v>
      </c>
      <c r="Q50" s="215">
        <f>Q13+Q18+Q23+Q29+Q34+Q39+Q45</f>
        <v>0</v>
      </c>
      <c r="R50" s="215">
        <f>R13+R18+R23+R29+R34+R39+R45</f>
        <v>0</v>
      </c>
      <c r="S50" s="216">
        <f t="shared" ref="Q50:U52" si="71">S13+S23+S29+S34+S39+S45</f>
        <v>0</v>
      </c>
      <c r="T50" s="215">
        <f>T13+T18+T23+T29+T34+T39+T45</f>
        <v>1122.8</v>
      </c>
      <c r="U50" s="215">
        <f>U13+U18+U23+U29+U34+U39+U45</f>
        <v>1122.8</v>
      </c>
      <c r="V50" s="307">
        <v>1</v>
      </c>
      <c r="W50" s="215">
        <f t="shared" si="67"/>
        <v>104894.49999999999</v>
      </c>
      <c r="X50" s="215">
        <f t="shared" si="67"/>
        <v>103491.09999999999</v>
      </c>
      <c r="Y50" s="199">
        <f t="shared" si="68"/>
        <v>0.98662084284686047</v>
      </c>
      <c r="Z50" s="215">
        <f>Z13+Z18+Z23+Z29+Z34+Z39+Z45</f>
        <v>0</v>
      </c>
      <c r="AA50" s="215">
        <f>AA13+AA18+AA23+AA29+AA34+AA39+AA45</f>
        <v>0</v>
      </c>
      <c r="AB50" s="218">
        <v>0</v>
      </c>
      <c r="AC50" s="215">
        <f>AC13+AC18+AC23+AC29+AC34+AC39+AC45</f>
        <v>0</v>
      </c>
      <c r="AD50" s="215">
        <f>AD13+AD18+AD23+AD29+AD34+AD39+AD45</f>
        <v>0</v>
      </c>
      <c r="AE50" s="218">
        <v>0</v>
      </c>
      <c r="AF50" s="215">
        <f>AF13+AF18+AF23+AF29+AF34+AF39+AF45</f>
        <v>0</v>
      </c>
      <c r="AG50" s="215">
        <f>AG13+AG18+AG23+AG29+AG34+AG39+AG45</f>
        <v>1403.4</v>
      </c>
      <c r="AH50" s="218">
        <v>0</v>
      </c>
      <c r="AI50" s="215">
        <f>AI13+AI18+AI23+AI29+AI34+AI39+AI45</f>
        <v>1800</v>
      </c>
      <c r="AJ50" s="215">
        <f>AJ13+AJ18+AJ23+AJ29+AJ34+AJ39+AJ45</f>
        <v>1800</v>
      </c>
      <c r="AK50" s="218">
        <f>AJ50/AI50</f>
        <v>1</v>
      </c>
      <c r="AL50" s="215">
        <f t="shared" si="69"/>
        <v>111295.70000000001</v>
      </c>
      <c r="AM50" s="215">
        <f t="shared" si="69"/>
        <v>111295.70000000001</v>
      </c>
      <c r="AN50" s="218">
        <f>AM50/AL50</f>
        <v>1</v>
      </c>
      <c r="AO50" s="215">
        <f t="shared" si="70"/>
        <v>387628.4</v>
      </c>
      <c r="AP50" s="215">
        <f t="shared" si="70"/>
        <v>209702.30000000002</v>
      </c>
      <c r="AQ50" s="218">
        <f>AP50/AO50</f>
        <v>0.54098796682596018</v>
      </c>
      <c r="AR50" s="491"/>
      <c r="AS50" s="491"/>
    </row>
    <row r="51" spans="1:48" s="131" customFormat="1">
      <c r="A51" s="471"/>
      <c r="B51" s="472"/>
      <c r="C51" s="472"/>
      <c r="D51" s="213" t="s">
        <v>188</v>
      </c>
      <c r="E51" s="214">
        <f t="shared" si="64"/>
        <v>57112.800000000003</v>
      </c>
      <c r="F51" s="214">
        <f t="shared" si="64"/>
        <v>43476.500999999997</v>
      </c>
      <c r="G51" s="197">
        <f t="shared" si="65"/>
        <v>0.76123917930831608</v>
      </c>
      <c r="H51" s="215">
        <f t="shared" ref="H51:I52" si="72">H14+H24+H30+H35+H40+H46</f>
        <v>504.4</v>
      </c>
      <c r="I51" s="215">
        <f t="shared" si="72"/>
        <v>504.4</v>
      </c>
      <c r="J51" s="151">
        <f>I51/H51</f>
        <v>1</v>
      </c>
      <c r="K51" s="215">
        <f t="shared" ref="K51:L52" si="73">K14+K24+K30+K35+K40+K46</f>
        <v>0</v>
      </c>
      <c r="L51" s="215">
        <f t="shared" si="73"/>
        <v>0</v>
      </c>
      <c r="M51" s="151">
        <v>0</v>
      </c>
      <c r="N51" s="215">
        <f t="shared" ref="N51:O52" si="74">N14+N24+N30+N35+N40+N46</f>
        <v>0</v>
      </c>
      <c r="O51" s="215">
        <f t="shared" si="74"/>
        <v>0</v>
      </c>
      <c r="P51" s="151">
        <v>0</v>
      </c>
      <c r="Q51" s="215">
        <f t="shared" si="71"/>
        <v>1652.5</v>
      </c>
      <c r="R51" s="215">
        <f t="shared" si="71"/>
        <v>1652.5</v>
      </c>
      <c r="S51" s="216">
        <f t="shared" si="71"/>
        <v>1</v>
      </c>
      <c r="T51" s="215">
        <f t="shared" si="71"/>
        <v>161.5</v>
      </c>
      <c r="U51" s="215">
        <f t="shared" si="71"/>
        <v>161.5</v>
      </c>
      <c r="V51" s="307">
        <v>1</v>
      </c>
      <c r="W51" s="215">
        <f t="shared" si="67"/>
        <v>7154.3010000000004</v>
      </c>
      <c r="X51" s="215">
        <f t="shared" si="67"/>
        <v>6019.4010000000007</v>
      </c>
      <c r="Y51" s="199">
        <f t="shared" si="68"/>
        <v>0.84136815043146784</v>
      </c>
      <c r="Z51" s="217">
        <v>0</v>
      </c>
      <c r="AA51" s="215">
        <f>AA14+AA24+AA30+AA35+AA40+AA46</f>
        <v>1057.2</v>
      </c>
      <c r="AB51" s="218">
        <v>0</v>
      </c>
      <c r="AC51" s="217">
        <f>AC14+AC24+AC30+AC35+AC40+AC46</f>
        <v>0</v>
      </c>
      <c r="AD51" s="217">
        <v>0</v>
      </c>
      <c r="AE51" s="218">
        <v>0</v>
      </c>
      <c r="AF51" s="215">
        <f t="shared" ref="AF51:AG52" si="75">AF14+AF24+AF30+AF35+AF40+AF46</f>
        <v>0</v>
      </c>
      <c r="AG51" s="215">
        <f t="shared" si="75"/>
        <v>77.7</v>
      </c>
      <c r="AH51" s="218">
        <v>0</v>
      </c>
      <c r="AI51" s="215">
        <f t="shared" ref="AI51:AJ52" si="76">AI14+AI24+AI30+AI35+AI40+AI46</f>
        <v>4786.7</v>
      </c>
      <c r="AJ51" s="215">
        <f t="shared" si="76"/>
        <v>11054.5</v>
      </c>
      <c r="AK51" s="218">
        <f>AJ51/AI51</f>
        <v>2.3094198508366932</v>
      </c>
      <c r="AL51" s="215">
        <f t="shared" si="69"/>
        <v>22856.7</v>
      </c>
      <c r="AM51" s="215">
        <f t="shared" si="69"/>
        <v>12177.9</v>
      </c>
      <c r="AN51" s="218">
        <f t="shared" ref="AN51:AN52" si="77">AM51/AL51</f>
        <v>0.53279344787305249</v>
      </c>
      <c r="AO51" s="215">
        <f t="shared" si="70"/>
        <v>19996.700000000004</v>
      </c>
      <c r="AP51" s="215">
        <f t="shared" si="70"/>
        <v>10771.4</v>
      </c>
      <c r="AQ51" s="218">
        <f>AP51/AO51</f>
        <v>0.53865887871498785</v>
      </c>
      <c r="AR51" s="477"/>
      <c r="AS51" s="477"/>
    </row>
    <row r="52" spans="1:48" s="131" customFormat="1" ht="31.5">
      <c r="A52" s="474"/>
      <c r="B52" s="475"/>
      <c r="C52" s="475"/>
      <c r="D52" s="205" t="s">
        <v>50</v>
      </c>
      <c r="E52" s="214">
        <f>E15+E25+E31+E36+E41+E47</f>
        <v>80920</v>
      </c>
      <c r="F52" s="214">
        <f>F15+F25+F31+F36+F41+F47</f>
        <v>71639.3</v>
      </c>
      <c r="G52" s="197">
        <f t="shared" si="65"/>
        <v>0.88531018289668817</v>
      </c>
      <c r="H52" s="215">
        <f t="shared" si="72"/>
        <v>0</v>
      </c>
      <c r="I52" s="215">
        <f t="shared" si="72"/>
        <v>0</v>
      </c>
      <c r="J52" s="151">
        <v>0</v>
      </c>
      <c r="K52" s="215">
        <f t="shared" si="73"/>
        <v>0</v>
      </c>
      <c r="L52" s="215">
        <f t="shared" si="73"/>
        <v>0</v>
      </c>
      <c r="M52" s="151">
        <v>0</v>
      </c>
      <c r="N52" s="215">
        <f t="shared" si="74"/>
        <v>0</v>
      </c>
      <c r="O52" s="215">
        <f t="shared" si="74"/>
        <v>0</v>
      </c>
      <c r="P52" s="151">
        <v>0</v>
      </c>
      <c r="Q52" s="215">
        <f t="shared" si="71"/>
        <v>0</v>
      </c>
      <c r="R52" s="215">
        <f t="shared" si="71"/>
        <v>0</v>
      </c>
      <c r="S52" s="216">
        <f t="shared" si="71"/>
        <v>0</v>
      </c>
      <c r="T52" s="215">
        <f t="shared" si="71"/>
        <v>0</v>
      </c>
      <c r="U52" s="215">
        <f t="shared" si="71"/>
        <v>0</v>
      </c>
      <c r="V52" s="307">
        <f>V15+V25+V31+V36+V41+V47</f>
        <v>0</v>
      </c>
      <c r="W52" s="215">
        <f>W15+W25+W31+W36+W41+W47</f>
        <v>598.9</v>
      </c>
      <c r="X52" s="215">
        <f>X15+X25+X31+X36+X41+X47</f>
        <v>598.9</v>
      </c>
      <c r="Y52" s="199">
        <f t="shared" si="68"/>
        <v>1</v>
      </c>
      <c r="Z52" s="217">
        <f>Z15+Z25+Z31+Z36+Z41+Z47</f>
        <v>10667</v>
      </c>
      <c r="AA52" s="217">
        <f>AA15+AA25+AA31+AA36+AA41+AA47</f>
        <v>10667</v>
      </c>
      <c r="AB52" s="218">
        <f>AA52/Z52</f>
        <v>1</v>
      </c>
      <c r="AC52" s="215">
        <f>AC15+AC25+AC31+AC36+AC41+AC47</f>
        <v>25816.1</v>
      </c>
      <c r="AD52" s="215">
        <f>AD15+AD25+AD31+AD36+AD41+AD47</f>
        <v>25816.1</v>
      </c>
      <c r="AE52" s="218">
        <v>1</v>
      </c>
      <c r="AF52" s="215">
        <f t="shared" si="75"/>
        <v>21085.200000000001</v>
      </c>
      <c r="AG52" s="215">
        <f t="shared" si="75"/>
        <v>2918</v>
      </c>
      <c r="AH52" s="218">
        <f>AG52/AF52</f>
        <v>0.13839090926336955</v>
      </c>
      <c r="AI52" s="215">
        <f t="shared" si="76"/>
        <v>0</v>
      </c>
      <c r="AJ52" s="215">
        <f t="shared" si="76"/>
        <v>15906.5</v>
      </c>
      <c r="AK52" s="218"/>
      <c r="AL52" s="215">
        <f>AL15+AL25+AL31+AL36+AL41+AL47</f>
        <v>11267.6</v>
      </c>
      <c r="AM52" s="215">
        <f>AM15+AM25+AM31+AM36+AM41+AM47</f>
        <v>10783.8</v>
      </c>
      <c r="AN52" s="218">
        <f t="shared" si="77"/>
        <v>0.9570627285313642</v>
      </c>
      <c r="AO52" s="215">
        <f>AO15+AO25+AO31+AO36+AO41+AO47</f>
        <v>11485.2</v>
      </c>
      <c r="AP52" s="215">
        <f>AP15+AP25+AP31+AP36+AP41+AP47</f>
        <v>4949</v>
      </c>
      <c r="AQ52" s="218">
        <f>AP52/AO52</f>
        <v>0.4309023787134747</v>
      </c>
      <c r="AR52" s="309"/>
      <c r="AS52" s="309"/>
    </row>
    <row r="53" spans="1:48" s="131" customFormat="1">
      <c r="A53" s="499" t="s">
        <v>125</v>
      </c>
      <c r="B53" s="500"/>
      <c r="C53" s="501"/>
      <c r="D53" s="287"/>
      <c r="E53" s="147"/>
      <c r="F53" s="147"/>
      <c r="G53" s="160"/>
      <c r="H53" s="153"/>
      <c r="I53" s="153"/>
      <c r="J53" s="151"/>
      <c r="K53" s="153"/>
      <c r="L53" s="153"/>
      <c r="M53" s="151"/>
      <c r="N53" s="153"/>
      <c r="O53" s="153"/>
      <c r="P53" s="151"/>
      <c r="Q53" s="153"/>
      <c r="R53" s="153"/>
      <c r="S53" s="297"/>
      <c r="T53" s="153"/>
      <c r="U53" s="153"/>
      <c r="V53" s="311"/>
      <c r="W53" s="153"/>
      <c r="X53" s="153"/>
      <c r="Y53" s="152"/>
      <c r="Z53" s="289"/>
      <c r="AA53" s="289"/>
      <c r="AB53" s="152"/>
      <c r="AC53" s="153"/>
      <c r="AD53" s="153"/>
      <c r="AE53" s="152"/>
      <c r="AF53" s="153"/>
      <c r="AG53" s="153"/>
      <c r="AH53" s="152"/>
      <c r="AI53" s="153"/>
      <c r="AJ53" s="153"/>
      <c r="AK53" s="152"/>
      <c r="AL53" s="153"/>
      <c r="AM53" s="153"/>
      <c r="AN53" s="152"/>
      <c r="AO53" s="153"/>
      <c r="AP53" s="153"/>
      <c r="AQ53" s="152"/>
      <c r="AR53" s="312"/>
      <c r="AS53" s="312"/>
    </row>
    <row r="54" spans="1:48" s="131" customFormat="1">
      <c r="A54" s="502" t="s">
        <v>190</v>
      </c>
      <c r="B54" s="503"/>
      <c r="C54" s="504"/>
      <c r="D54" s="159" t="s">
        <v>49</v>
      </c>
      <c r="E54" s="147">
        <f>E55+E56+E57</f>
        <v>653486.9</v>
      </c>
      <c r="F54" s="147">
        <f>F55+F56+F57</f>
        <v>466112.10100000002</v>
      </c>
      <c r="G54" s="160">
        <v>0.70004220010647655</v>
      </c>
      <c r="H54" s="153">
        <v>504.4</v>
      </c>
      <c r="I54" s="153">
        <v>504.4</v>
      </c>
      <c r="J54" s="151">
        <v>1</v>
      </c>
      <c r="K54" s="153">
        <v>0</v>
      </c>
      <c r="L54" s="153">
        <v>0</v>
      </c>
      <c r="M54" s="151">
        <v>0</v>
      </c>
      <c r="N54" s="153">
        <v>0</v>
      </c>
      <c r="O54" s="153">
        <v>0</v>
      </c>
      <c r="P54" s="151">
        <v>0</v>
      </c>
      <c r="Q54" s="153">
        <v>1652.5</v>
      </c>
      <c r="R54" s="153">
        <v>1652.5</v>
      </c>
      <c r="S54" s="297">
        <v>1</v>
      </c>
      <c r="T54" s="153">
        <v>1342.8</v>
      </c>
      <c r="U54" s="153">
        <v>1342.8</v>
      </c>
      <c r="V54" s="311">
        <v>1</v>
      </c>
      <c r="W54" s="153">
        <v>112955.26499999998</v>
      </c>
      <c r="X54" s="153">
        <v>110299.465</v>
      </c>
      <c r="Y54" s="152">
        <v>0.97648803710035126</v>
      </c>
      <c r="Z54" s="289">
        <v>10667</v>
      </c>
      <c r="AA54" s="289">
        <v>11724.2</v>
      </c>
      <c r="AB54" s="152">
        <v>1.0991094028311617</v>
      </c>
      <c r="AC54" s="153">
        <v>25816.1</v>
      </c>
      <c r="AD54" s="153">
        <v>25816.1</v>
      </c>
      <c r="AE54" s="152">
        <v>1</v>
      </c>
      <c r="AF54" s="153">
        <v>21085.1</v>
      </c>
      <c r="AG54" s="153">
        <v>4472.3100000000004</v>
      </c>
      <c r="AH54" s="152">
        <v>0.21210760205073728</v>
      </c>
      <c r="AI54" s="153">
        <v>6586.7</v>
      </c>
      <c r="AJ54" s="153">
        <v>6586.7</v>
      </c>
      <c r="AK54" s="152">
        <v>1</v>
      </c>
      <c r="AL54" s="153">
        <v>134730.90000000002</v>
      </c>
      <c r="AM54" s="153">
        <v>134257.40000000002</v>
      </c>
      <c r="AN54" s="152">
        <v>0.99648558719640412</v>
      </c>
      <c r="AO54" s="153">
        <v>407625.2</v>
      </c>
      <c r="AP54" s="153">
        <v>224973.78</v>
      </c>
      <c r="AQ54" s="152">
        <v>0.55191332626147749</v>
      </c>
      <c r="AR54" s="312"/>
      <c r="AS54" s="312"/>
    </row>
    <row r="55" spans="1:48" s="131" customFormat="1">
      <c r="A55" s="505"/>
      <c r="B55" s="506"/>
      <c r="C55" s="507"/>
      <c r="D55" s="331" t="s">
        <v>36</v>
      </c>
      <c r="E55" s="147">
        <f>E33</f>
        <v>321.8</v>
      </c>
      <c r="F55" s="147">
        <f t="shared" ref="F55:AQ55" si="78">F33</f>
        <v>321.8</v>
      </c>
      <c r="G55" s="335">
        <f t="shared" si="78"/>
        <v>1</v>
      </c>
      <c r="H55" s="337">
        <f>H49</f>
        <v>0</v>
      </c>
      <c r="I55" s="337">
        <f>I49</f>
        <v>0</v>
      </c>
      <c r="J55" s="337">
        <f t="shared" si="78"/>
        <v>0</v>
      </c>
      <c r="K55" s="337">
        <f>K49</f>
        <v>0</v>
      </c>
      <c r="L55" s="337">
        <f>L49</f>
        <v>0</v>
      </c>
      <c r="M55" s="337">
        <f t="shared" si="78"/>
        <v>0</v>
      </c>
      <c r="N55" s="337">
        <f>N49</f>
        <v>0</v>
      </c>
      <c r="O55" s="337">
        <f>O49</f>
        <v>0</v>
      </c>
      <c r="P55" s="337">
        <f t="shared" si="78"/>
        <v>0</v>
      </c>
      <c r="Q55" s="337">
        <f>Q49</f>
        <v>0</v>
      </c>
      <c r="R55" s="337">
        <f>R49</f>
        <v>0</v>
      </c>
      <c r="S55" s="337">
        <f t="shared" si="78"/>
        <v>0</v>
      </c>
      <c r="T55" s="337">
        <f>T49</f>
        <v>58.5</v>
      </c>
      <c r="U55" s="337">
        <f>U49</f>
        <v>58.5</v>
      </c>
      <c r="V55" s="336">
        <f>U55/T55</f>
        <v>1</v>
      </c>
      <c r="W55" s="337">
        <f>W49</f>
        <v>263.3</v>
      </c>
      <c r="X55" s="337">
        <f>X49</f>
        <v>190.1</v>
      </c>
      <c r="Y55" s="336">
        <f t="shared" si="78"/>
        <v>0.72199012533232054</v>
      </c>
      <c r="Z55" s="337">
        <f>Z49</f>
        <v>0</v>
      </c>
      <c r="AA55" s="337">
        <f>AA49</f>
        <v>0</v>
      </c>
      <c r="AB55" s="337">
        <f t="shared" si="78"/>
        <v>0</v>
      </c>
      <c r="AC55" s="337">
        <f>AC49</f>
        <v>0</v>
      </c>
      <c r="AD55" s="337">
        <f>AD49</f>
        <v>0</v>
      </c>
      <c r="AE55" s="337">
        <f t="shared" si="78"/>
        <v>0</v>
      </c>
      <c r="AF55" s="337">
        <f>AF49</f>
        <v>0</v>
      </c>
      <c r="AG55" s="337">
        <f>AG49</f>
        <v>73.2</v>
      </c>
      <c r="AH55" s="337">
        <f t="shared" si="78"/>
        <v>0</v>
      </c>
      <c r="AI55" s="337">
        <f>AI49</f>
        <v>0</v>
      </c>
      <c r="AJ55" s="337">
        <f>AJ49</f>
        <v>0</v>
      </c>
      <c r="AK55" s="337">
        <f t="shared" si="78"/>
        <v>0</v>
      </c>
      <c r="AL55" s="337">
        <f>AL49</f>
        <v>0</v>
      </c>
      <c r="AM55" s="337">
        <f>AM49</f>
        <v>0</v>
      </c>
      <c r="AN55" s="337">
        <f t="shared" si="78"/>
        <v>0</v>
      </c>
      <c r="AO55" s="337">
        <f>AO49</f>
        <v>0</v>
      </c>
      <c r="AP55" s="337">
        <f>AP49</f>
        <v>0</v>
      </c>
      <c r="AQ55" s="337">
        <f t="shared" si="78"/>
        <v>0</v>
      </c>
      <c r="AR55" s="312"/>
      <c r="AS55" s="312"/>
    </row>
    <row r="56" spans="1:48" s="131" customFormat="1">
      <c r="A56" s="505"/>
      <c r="B56" s="506"/>
      <c r="C56" s="507"/>
      <c r="D56" s="156" t="s">
        <v>189</v>
      </c>
      <c r="E56" s="147">
        <v>606741.4</v>
      </c>
      <c r="F56" s="147">
        <f>I56+L56+O56+R56+U56+X56+AA56+AD56+AG56+AJ56+AM56+AP56</f>
        <v>428815.30000000005</v>
      </c>
      <c r="G56" s="160">
        <v>0.70675158148100647</v>
      </c>
      <c r="H56" s="337">
        <f>H50</f>
        <v>0</v>
      </c>
      <c r="I56" s="337">
        <f>I50</f>
        <v>0</v>
      </c>
      <c r="J56" s="338">
        <f t="shared" ref="J56" si="79">J19+J29+J35+J40+J45+J51</f>
        <v>1</v>
      </c>
      <c r="K56" s="337">
        <f>K50</f>
        <v>0</v>
      </c>
      <c r="L56" s="337">
        <f>L50</f>
        <v>0</v>
      </c>
      <c r="M56" s="339">
        <v>1</v>
      </c>
      <c r="N56" s="337">
        <f>N50</f>
        <v>0</v>
      </c>
      <c r="O56" s="337">
        <f>O50</f>
        <v>0</v>
      </c>
      <c r="P56" s="340">
        <v>0</v>
      </c>
      <c r="Q56" s="337">
        <f>Q50</f>
        <v>0</v>
      </c>
      <c r="R56" s="337">
        <f>R50</f>
        <v>0</v>
      </c>
      <c r="S56" s="336">
        <v>0</v>
      </c>
      <c r="T56" s="337">
        <f>T50</f>
        <v>1122.8</v>
      </c>
      <c r="U56" s="337">
        <f>U50</f>
        <v>1122.8</v>
      </c>
      <c r="V56" s="336">
        <v>0</v>
      </c>
      <c r="W56" s="337">
        <f>W50</f>
        <v>104894.49999999999</v>
      </c>
      <c r="X56" s="337">
        <f>X50</f>
        <v>103491.09999999999</v>
      </c>
      <c r="Y56" s="336">
        <v>0</v>
      </c>
      <c r="Z56" s="337">
        <f>Z50</f>
        <v>0</v>
      </c>
      <c r="AA56" s="337">
        <f>AA50</f>
        <v>0</v>
      </c>
      <c r="AB56" s="336"/>
      <c r="AC56" s="337">
        <f>AC50</f>
        <v>0</v>
      </c>
      <c r="AD56" s="337">
        <f>AD50</f>
        <v>0</v>
      </c>
      <c r="AE56" s="336"/>
      <c r="AF56" s="337">
        <f>AF50</f>
        <v>0</v>
      </c>
      <c r="AG56" s="337">
        <f>AG50</f>
        <v>1403.4</v>
      </c>
      <c r="AH56" s="336"/>
      <c r="AI56" s="337">
        <f>AI50</f>
        <v>1800</v>
      </c>
      <c r="AJ56" s="337">
        <f>AJ50</f>
        <v>1800</v>
      </c>
      <c r="AK56" s="336">
        <v>1</v>
      </c>
      <c r="AL56" s="337">
        <f>AL50</f>
        <v>111295.70000000001</v>
      </c>
      <c r="AM56" s="337">
        <f>AM50</f>
        <v>111295.70000000001</v>
      </c>
      <c r="AN56" s="336">
        <v>1</v>
      </c>
      <c r="AO56" s="337">
        <f>AO50</f>
        <v>387628.4</v>
      </c>
      <c r="AP56" s="337">
        <f>AP50</f>
        <v>209702.30000000002</v>
      </c>
      <c r="AQ56" s="336">
        <v>0.54098829162458384</v>
      </c>
      <c r="AR56" s="312"/>
      <c r="AS56" s="312"/>
    </row>
    <row r="57" spans="1:48" s="131" customFormat="1">
      <c r="A57" s="505"/>
      <c r="B57" s="506"/>
      <c r="C57" s="507"/>
      <c r="D57" s="156" t="s">
        <v>188</v>
      </c>
      <c r="E57" s="147">
        <f>E14+E19+E24+E35</f>
        <v>46423.700000000004</v>
      </c>
      <c r="F57" s="147">
        <f>F14+F19+F24+F35</f>
        <v>36975.000999999997</v>
      </c>
      <c r="G57" s="160">
        <v>0.79570674442627198</v>
      </c>
      <c r="H57" s="153">
        <f>H14+H19+H24+H30+H35+H40</f>
        <v>504.4</v>
      </c>
      <c r="I57" s="153">
        <f>I14+I19+I24+I30+I35+I40</f>
        <v>504.4</v>
      </c>
      <c r="J57" s="151">
        <v>1</v>
      </c>
      <c r="K57" s="153">
        <f>K14+K19+K24+K30+K35+K40</f>
        <v>0</v>
      </c>
      <c r="L57" s="153">
        <f>L14+L19+L24+L30+L35+L40</f>
        <v>0</v>
      </c>
      <c r="M57" s="151">
        <v>0</v>
      </c>
      <c r="N57" s="153">
        <f>N14+N19+N24+N30+N35+N40</f>
        <v>0</v>
      </c>
      <c r="O57" s="153">
        <f>O14+O19+O24+O30+O35+O40</f>
        <v>0</v>
      </c>
      <c r="P57" s="151">
        <v>0</v>
      </c>
      <c r="Q57" s="153">
        <f>Q14+Q19+Q24+Q30+Q35+Q40</f>
        <v>1652.5</v>
      </c>
      <c r="R57" s="153">
        <f>R14+R19+R24+R30+R35+R40</f>
        <v>1652.5</v>
      </c>
      <c r="S57" s="297">
        <v>1</v>
      </c>
      <c r="T57" s="153">
        <f>T14+T19+T24+T30+T35+T40</f>
        <v>161.5</v>
      </c>
      <c r="U57" s="153">
        <f>U14+U19+U24+U30+U35+U40</f>
        <v>161.5</v>
      </c>
      <c r="V57" s="311">
        <v>1</v>
      </c>
      <c r="W57" s="153">
        <f>W14+W19+W24+W30+W35+W40</f>
        <v>7154.3010000000004</v>
      </c>
      <c r="X57" s="153">
        <f>X14+X19+X24+X30+X35+X40</f>
        <v>6019.4010000000007</v>
      </c>
      <c r="Y57" s="152">
        <v>0.83619039310554932</v>
      </c>
      <c r="Z57" s="153">
        <f>Z14+Z19+Z24+Z30+Z35+Z40</f>
        <v>0</v>
      </c>
      <c r="AA57" s="153">
        <f>AA14+AA19+AA24+AA30+AA35+AA40</f>
        <v>1057.2</v>
      </c>
      <c r="AB57" s="152">
        <v>0</v>
      </c>
      <c r="AC57" s="153">
        <f>AC14+AC19+AC24+AC30+AC35+AC40</f>
        <v>0</v>
      </c>
      <c r="AD57" s="153">
        <f>AD14+AD19+AD24+AD30+AD35+AD40</f>
        <v>0</v>
      </c>
      <c r="AE57" s="152">
        <v>0</v>
      </c>
      <c r="AF57" s="153">
        <f>AF14+AF19+AF24+AF30+AF35+AF40</f>
        <v>0</v>
      </c>
      <c r="AG57" s="153">
        <f>AG14+AG19+AG24+AG30+AG35+AG40</f>
        <v>77.7</v>
      </c>
      <c r="AH57" s="152">
        <v>0</v>
      </c>
      <c r="AI57" s="153">
        <f>AI14+AI19+AI24+AI30+AI35+AI40</f>
        <v>4786.7</v>
      </c>
      <c r="AJ57" s="153">
        <f>AJ14+AJ19+AJ24+AJ30+AJ35+AJ40</f>
        <v>4786.7</v>
      </c>
      <c r="AK57" s="152">
        <v>0</v>
      </c>
      <c r="AL57" s="153">
        <f>AL14+AL19+AL24+AL30+AL35+AL40</f>
        <v>12167.6</v>
      </c>
      <c r="AM57" s="153">
        <f>AM14+AM19+AM24+AM30+AM35+AM40</f>
        <v>12167.6</v>
      </c>
      <c r="AN57" s="152">
        <v>1</v>
      </c>
      <c r="AO57" s="153">
        <f>AO14+AO19+AO24+AO30+AO35+AO40</f>
        <v>19996.700000000004</v>
      </c>
      <c r="AP57" s="153">
        <f>AP14+AP19+AP24+AP30+AP35+AP40</f>
        <v>10548</v>
      </c>
      <c r="AQ57" s="152">
        <v>0.52748203453569831</v>
      </c>
      <c r="AR57" s="312"/>
      <c r="AS57" s="312"/>
    </row>
    <row r="58" spans="1:48" s="131" customFormat="1" ht="31.5">
      <c r="A58" s="508"/>
      <c r="B58" s="509"/>
      <c r="C58" s="510"/>
      <c r="D58" s="331" t="s">
        <v>50</v>
      </c>
      <c r="E58" s="147">
        <v>0</v>
      </c>
      <c r="F58" s="147">
        <v>0</v>
      </c>
      <c r="G58" s="160">
        <v>0</v>
      </c>
      <c r="H58" s="153">
        <v>0</v>
      </c>
      <c r="I58" s="153">
        <v>0</v>
      </c>
      <c r="J58" s="151">
        <v>0</v>
      </c>
      <c r="K58" s="153">
        <v>0</v>
      </c>
      <c r="L58" s="153">
        <v>0</v>
      </c>
      <c r="M58" s="151">
        <v>0</v>
      </c>
      <c r="N58" s="153">
        <v>0</v>
      </c>
      <c r="O58" s="153">
        <v>0</v>
      </c>
      <c r="P58" s="151">
        <v>0</v>
      </c>
      <c r="Q58" s="153">
        <v>0</v>
      </c>
      <c r="R58" s="153">
        <v>0</v>
      </c>
      <c r="S58" s="297">
        <v>0</v>
      </c>
      <c r="T58" s="153">
        <v>0</v>
      </c>
      <c r="U58" s="153">
        <v>0</v>
      </c>
      <c r="V58" s="311">
        <v>0</v>
      </c>
      <c r="W58" s="153">
        <v>0</v>
      </c>
      <c r="X58" s="153">
        <v>0</v>
      </c>
      <c r="Y58" s="152">
        <v>0</v>
      </c>
      <c r="Z58" s="289">
        <v>0</v>
      </c>
      <c r="AA58" s="289">
        <v>0</v>
      </c>
      <c r="AB58" s="152">
        <v>0</v>
      </c>
      <c r="AC58" s="153">
        <v>0</v>
      </c>
      <c r="AD58" s="153">
        <v>0</v>
      </c>
      <c r="AE58" s="152">
        <v>0</v>
      </c>
      <c r="AF58" s="153">
        <v>0</v>
      </c>
      <c r="AG58" s="153">
        <v>0</v>
      </c>
      <c r="AH58" s="152">
        <v>0</v>
      </c>
      <c r="AI58" s="153">
        <v>0</v>
      </c>
      <c r="AJ58" s="153">
        <v>0</v>
      </c>
      <c r="AK58" s="152">
        <v>0</v>
      </c>
      <c r="AL58" s="153">
        <v>0</v>
      </c>
      <c r="AM58" s="153">
        <v>0</v>
      </c>
      <c r="AN58" s="152">
        <v>0</v>
      </c>
      <c r="AO58" s="153">
        <v>0</v>
      </c>
      <c r="AP58" s="153">
        <v>0</v>
      </c>
      <c r="AQ58" s="152">
        <v>0</v>
      </c>
      <c r="AR58" s="312"/>
      <c r="AS58" s="312"/>
    </row>
    <row r="59" spans="1:48" s="131" customFormat="1">
      <c r="A59" s="502" t="s">
        <v>154</v>
      </c>
      <c r="B59" s="503"/>
      <c r="C59" s="504"/>
      <c r="D59" s="159" t="s">
        <v>49</v>
      </c>
      <c r="E59" s="141">
        <f>E60+E61+E62+E63</f>
        <v>91609.1</v>
      </c>
      <c r="F59" s="141">
        <f>F60+F61+F62+F63</f>
        <v>78140.800000000003</v>
      </c>
      <c r="G59" s="148">
        <f t="shared" ref="G59" si="80">F59/E59</f>
        <v>0.85298076282814694</v>
      </c>
      <c r="H59" s="313">
        <f>H43</f>
        <v>0</v>
      </c>
      <c r="I59" s="313">
        <f t="shared" ref="I59:AP59" si="81">I43</f>
        <v>0</v>
      </c>
      <c r="J59" s="313">
        <f t="shared" si="81"/>
        <v>0</v>
      </c>
      <c r="K59" s="313">
        <f t="shared" si="81"/>
        <v>0</v>
      </c>
      <c r="L59" s="313">
        <f t="shared" si="81"/>
        <v>0</v>
      </c>
      <c r="M59" s="313">
        <f t="shared" si="81"/>
        <v>0</v>
      </c>
      <c r="N59" s="313">
        <f t="shared" si="81"/>
        <v>0</v>
      </c>
      <c r="O59" s="313">
        <f t="shared" si="81"/>
        <v>0</v>
      </c>
      <c r="P59" s="313">
        <f t="shared" si="81"/>
        <v>0</v>
      </c>
      <c r="Q59" s="313">
        <f t="shared" si="81"/>
        <v>0</v>
      </c>
      <c r="R59" s="313">
        <f t="shared" si="81"/>
        <v>0</v>
      </c>
      <c r="S59" s="313">
        <f t="shared" si="81"/>
        <v>0</v>
      </c>
      <c r="T59" s="313">
        <f t="shared" si="81"/>
        <v>0</v>
      </c>
      <c r="U59" s="313">
        <f t="shared" si="81"/>
        <v>0</v>
      </c>
      <c r="V59" s="313">
        <f t="shared" si="81"/>
        <v>0</v>
      </c>
      <c r="W59" s="313">
        <f t="shared" si="81"/>
        <v>598.9</v>
      </c>
      <c r="X59" s="313">
        <f t="shared" si="81"/>
        <v>598.9</v>
      </c>
      <c r="Y59" s="152">
        <v>0.97648803710035126</v>
      </c>
      <c r="Z59" s="313">
        <f t="shared" si="81"/>
        <v>10667</v>
      </c>
      <c r="AA59" s="313">
        <f t="shared" si="81"/>
        <v>10667</v>
      </c>
      <c r="AB59" s="152">
        <v>0.97648803710035126</v>
      </c>
      <c r="AC59" s="313">
        <f t="shared" si="81"/>
        <v>25816.1</v>
      </c>
      <c r="AD59" s="313">
        <f t="shared" si="81"/>
        <v>25816.1</v>
      </c>
      <c r="AE59" s="152">
        <v>0.97648803710035126</v>
      </c>
      <c r="AF59" s="313">
        <f t="shared" si="81"/>
        <v>21085.200000000001</v>
      </c>
      <c r="AG59" s="313">
        <f t="shared" si="81"/>
        <v>2918</v>
      </c>
      <c r="AH59" s="152">
        <v>0.97648803710035126</v>
      </c>
      <c r="AI59" s="313">
        <f t="shared" si="81"/>
        <v>0</v>
      </c>
      <c r="AJ59" s="313">
        <f t="shared" si="81"/>
        <v>22174.3</v>
      </c>
      <c r="AK59" s="152">
        <v>0.97648803710035126</v>
      </c>
      <c r="AL59" s="313">
        <f t="shared" si="81"/>
        <v>21956.7</v>
      </c>
      <c r="AM59" s="313">
        <f t="shared" si="81"/>
        <v>10794.099999999999</v>
      </c>
      <c r="AN59" s="152">
        <v>0.97648803710035126</v>
      </c>
      <c r="AO59" s="313">
        <f t="shared" si="81"/>
        <v>11485.2</v>
      </c>
      <c r="AP59" s="313">
        <f t="shared" si="81"/>
        <v>5172.3999999999996</v>
      </c>
      <c r="AQ59" s="152">
        <f>AP59/AO59</f>
        <v>0.45035349841535188</v>
      </c>
      <c r="AR59" s="312"/>
      <c r="AS59" s="312"/>
    </row>
    <row r="60" spans="1:48" s="131" customFormat="1">
      <c r="A60" s="505"/>
      <c r="B60" s="506"/>
      <c r="C60" s="507"/>
      <c r="D60" s="287" t="s">
        <v>36</v>
      </c>
      <c r="E60" s="147">
        <v>0</v>
      </c>
      <c r="F60" s="147">
        <f t="shared" ref="F60:F61" si="82">I60+L60+O60+R60+U60+X60+AA60+AD60+AG60+AJ60+AM60+AP60</f>
        <v>0</v>
      </c>
      <c r="G60" s="148">
        <v>0</v>
      </c>
      <c r="H60" s="153">
        <f>H44</f>
        <v>0</v>
      </c>
      <c r="I60" s="153">
        <f t="shared" ref="I60:AQ60" si="83">I44</f>
        <v>0</v>
      </c>
      <c r="J60" s="153">
        <f t="shared" si="83"/>
        <v>0</v>
      </c>
      <c r="K60" s="153">
        <f t="shared" si="83"/>
        <v>0</v>
      </c>
      <c r="L60" s="153">
        <f t="shared" si="83"/>
        <v>0</v>
      </c>
      <c r="M60" s="153">
        <f t="shared" si="83"/>
        <v>0</v>
      </c>
      <c r="N60" s="153">
        <f t="shared" si="83"/>
        <v>0</v>
      </c>
      <c r="O60" s="153">
        <f t="shared" si="83"/>
        <v>0</v>
      </c>
      <c r="P60" s="153">
        <f t="shared" si="83"/>
        <v>0</v>
      </c>
      <c r="Q60" s="153">
        <f t="shared" si="83"/>
        <v>0</v>
      </c>
      <c r="R60" s="153">
        <f t="shared" si="83"/>
        <v>0</v>
      </c>
      <c r="S60" s="153">
        <f t="shared" si="83"/>
        <v>0</v>
      </c>
      <c r="T60" s="153">
        <f t="shared" si="83"/>
        <v>0</v>
      </c>
      <c r="U60" s="153">
        <f t="shared" si="83"/>
        <v>0</v>
      </c>
      <c r="V60" s="153">
        <f t="shared" si="83"/>
        <v>0</v>
      </c>
      <c r="W60" s="153">
        <f t="shared" si="83"/>
        <v>0</v>
      </c>
      <c r="X60" s="153">
        <f t="shared" si="83"/>
        <v>0</v>
      </c>
      <c r="Y60" s="153">
        <f t="shared" si="83"/>
        <v>0</v>
      </c>
      <c r="Z60" s="153">
        <f t="shared" si="83"/>
        <v>0</v>
      </c>
      <c r="AA60" s="153">
        <f t="shared" si="83"/>
        <v>0</v>
      </c>
      <c r="AB60" s="153">
        <f t="shared" si="83"/>
        <v>0</v>
      </c>
      <c r="AC60" s="153">
        <f t="shared" si="83"/>
        <v>0</v>
      </c>
      <c r="AD60" s="153">
        <f t="shared" si="83"/>
        <v>0</v>
      </c>
      <c r="AE60" s="153">
        <f t="shared" si="83"/>
        <v>0</v>
      </c>
      <c r="AF60" s="153">
        <f t="shared" si="83"/>
        <v>0</v>
      </c>
      <c r="AG60" s="153">
        <f t="shared" si="83"/>
        <v>0</v>
      </c>
      <c r="AH60" s="153">
        <f t="shared" si="83"/>
        <v>0</v>
      </c>
      <c r="AI60" s="153">
        <f t="shared" si="83"/>
        <v>0</v>
      </c>
      <c r="AJ60" s="153">
        <f t="shared" si="83"/>
        <v>0</v>
      </c>
      <c r="AK60" s="153">
        <f t="shared" si="83"/>
        <v>0</v>
      </c>
      <c r="AL60" s="153">
        <f t="shared" si="83"/>
        <v>0</v>
      </c>
      <c r="AM60" s="153">
        <f t="shared" si="83"/>
        <v>0</v>
      </c>
      <c r="AN60" s="153">
        <f t="shared" si="83"/>
        <v>0</v>
      </c>
      <c r="AO60" s="153">
        <f t="shared" si="83"/>
        <v>0</v>
      </c>
      <c r="AP60" s="153">
        <f t="shared" si="83"/>
        <v>0</v>
      </c>
      <c r="AQ60" s="153">
        <f t="shared" si="83"/>
        <v>0</v>
      </c>
      <c r="AR60" s="312"/>
      <c r="AS60" s="312"/>
    </row>
    <row r="61" spans="1:48" s="131" customFormat="1">
      <c r="A61" s="505"/>
      <c r="B61" s="506"/>
      <c r="C61" s="507"/>
      <c r="D61" s="156" t="s">
        <v>189</v>
      </c>
      <c r="E61" s="147">
        <v>0</v>
      </c>
      <c r="F61" s="147">
        <f t="shared" si="82"/>
        <v>0</v>
      </c>
      <c r="G61" s="148">
        <v>0</v>
      </c>
      <c r="H61" s="153">
        <f>H45</f>
        <v>0</v>
      </c>
      <c r="I61" s="153">
        <f t="shared" ref="I61:AQ61" si="84">I45</f>
        <v>0</v>
      </c>
      <c r="J61" s="153">
        <f t="shared" si="84"/>
        <v>0</v>
      </c>
      <c r="K61" s="153">
        <f t="shared" si="84"/>
        <v>0</v>
      </c>
      <c r="L61" s="153">
        <f t="shared" si="84"/>
        <v>0</v>
      </c>
      <c r="M61" s="153">
        <f t="shared" si="84"/>
        <v>0</v>
      </c>
      <c r="N61" s="153">
        <f t="shared" si="84"/>
        <v>0</v>
      </c>
      <c r="O61" s="153">
        <f t="shared" si="84"/>
        <v>0</v>
      </c>
      <c r="P61" s="153">
        <f t="shared" si="84"/>
        <v>0</v>
      </c>
      <c r="Q61" s="153">
        <f t="shared" si="84"/>
        <v>0</v>
      </c>
      <c r="R61" s="153">
        <f t="shared" si="84"/>
        <v>0</v>
      </c>
      <c r="S61" s="153">
        <f t="shared" si="84"/>
        <v>0</v>
      </c>
      <c r="T61" s="153">
        <f t="shared" si="84"/>
        <v>0</v>
      </c>
      <c r="U61" s="153">
        <f t="shared" si="84"/>
        <v>0</v>
      </c>
      <c r="V61" s="153">
        <f t="shared" si="84"/>
        <v>0</v>
      </c>
      <c r="W61" s="153">
        <f t="shared" si="84"/>
        <v>0</v>
      </c>
      <c r="X61" s="153">
        <f t="shared" si="84"/>
        <v>0</v>
      </c>
      <c r="Y61" s="153">
        <f t="shared" si="84"/>
        <v>0</v>
      </c>
      <c r="Z61" s="153">
        <f t="shared" si="84"/>
        <v>0</v>
      </c>
      <c r="AA61" s="153">
        <f t="shared" si="84"/>
        <v>0</v>
      </c>
      <c r="AB61" s="153">
        <f t="shared" si="84"/>
        <v>0</v>
      </c>
      <c r="AC61" s="153">
        <f t="shared" si="84"/>
        <v>0</v>
      </c>
      <c r="AD61" s="153">
        <f t="shared" si="84"/>
        <v>0</v>
      </c>
      <c r="AE61" s="153">
        <f t="shared" si="84"/>
        <v>0</v>
      </c>
      <c r="AF61" s="153">
        <f t="shared" si="84"/>
        <v>0</v>
      </c>
      <c r="AG61" s="153">
        <f t="shared" si="84"/>
        <v>0</v>
      </c>
      <c r="AH61" s="153">
        <f t="shared" si="84"/>
        <v>0</v>
      </c>
      <c r="AI61" s="153">
        <f t="shared" si="84"/>
        <v>0</v>
      </c>
      <c r="AJ61" s="153">
        <f t="shared" si="84"/>
        <v>0</v>
      </c>
      <c r="AK61" s="153">
        <f t="shared" si="84"/>
        <v>0</v>
      </c>
      <c r="AL61" s="153">
        <f t="shared" si="84"/>
        <v>0</v>
      </c>
      <c r="AM61" s="153">
        <f t="shared" si="84"/>
        <v>0</v>
      </c>
      <c r="AN61" s="153">
        <f t="shared" si="84"/>
        <v>0</v>
      </c>
      <c r="AO61" s="153">
        <f t="shared" si="84"/>
        <v>0</v>
      </c>
      <c r="AP61" s="153">
        <f t="shared" si="84"/>
        <v>0</v>
      </c>
      <c r="AQ61" s="153">
        <f t="shared" si="84"/>
        <v>0</v>
      </c>
      <c r="AR61" s="312"/>
      <c r="AS61" s="312"/>
    </row>
    <row r="62" spans="1:48" s="131" customFormat="1">
      <c r="A62" s="505"/>
      <c r="B62" s="506"/>
      <c r="C62" s="507"/>
      <c r="D62" s="156" t="s">
        <v>188</v>
      </c>
      <c r="E62" s="162">
        <f>E46</f>
        <v>10689.1</v>
      </c>
      <c r="F62" s="162">
        <f>F46</f>
        <v>6501.5</v>
      </c>
      <c r="G62" s="148">
        <f t="shared" ref="G62:G63" si="85">F62/E62</f>
        <v>0.60823642776286124</v>
      </c>
      <c r="H62" s="150"/>
      <c r="I62" s="150">
        <f t="shared" ref="I62:AP62" si="86">I46</f>
        <v>0</v>
      </c>
      <c r="J62" s="150">
        <f t="shared" si="86"/>
        <v>0</v>
      </c>
      <c r="K62" s="150">
        <f t="shared" si="86"/>
        <v>0</v>
      </c>
      <c r="L62" s="150">
        <f t="shared" si="86"/>
        <v>0</v>
      </c>
      <c r="M62" s="150">
        <f t="shared" si="86"/>
        <v>0</v>
      </c>
      <c r="N62" s="150">
        <f t="shared" si="86"/>
        <v>0</v>
      </c>
      <c r="O62" s="150">
        <f t="shared" si="86"/>
        <v>0</v>
      </c>
      <c r="P62" s="150">
        <f t="shared" si="86"/>
        <v>0</v>
      </c>
      <c r="Q62" s="150">
        <f t="shared" si="86"/>
        <v>0</v>
      </c>
      <c r="R62" s="150">
        <f t="shared" si="86"/>
        <v>0</v>
      </c>
      <c r="S62" s="150">
        <f t="shared" si="86"/>
        <v>0</v>
      </c>
      <c r="T62" s="150">
        <f t="shared" si="86"/>
        <v>0</v>
      </c>
      <c r="U62" s="150">
        <f t="shared" si="86"/>
        <v>0</v>
      </c>
      <c r="V62" s="150">
        <f t="shared" si="86"/>
        <v>0</v>
      </c>
      <c r="W62" s="150">
        <f t="shared" si="86"/>
        <v>0</v>
      </c>
      <c r="X62" s="150">
        <f t="shared" si="86"/>
        <v>0</v>
      </c>
      <c r="Y62" s="150">
        <f t="shared" si="86"/>
        <v>0</v>
      </c>
      <c r="Z62" s="150">
        <f t="shared" si="86"/>
        <v>0</v>
      </c>
      <c r="AA62" s="150">
        <f t="shared" si="86"/>
        <v>0</v>
      </c>
      <c r="AB62" s="150">
        <f t="shared" si="86"/>
        <v>0</v>
      </c>
      <c r="AC62" s="150">
        <f t="shared" si="86"/>
        <v>0</v>
      </c>
      <c r="AD62" s="150">
        <f t="shared" si="86"/>
        <v>0</v>
      </c>
      <c r="AE62" s="150">
        <f t="shared" si="86"/>
        <v>0</v>
      </c>
      <c r="AF62" s="150">
        <f t="shared" si="86"/>
        <v>0</v>
      </c>
      <c r="AG62" s="150">
        <f t="shared" si="86"/>
        <v>0</v>
      </c>
      <c r="AH62" s="150">
        <f t="shared" si="86"/>
        <v>0</v>
      </c>
      <c r="AI62" s="150">
        <f t="shared" si="86"/>
        <v>0</v>
      </c>
      <c r="AJ62" s="150">
        <f t="shared" si="86"/>
        <v>6267.8</v>
      </c>
      <c r="AK62" s="152"/>
      <c r="AL62" s="150">
        <f t="shared" si="86"/>
        <v>10689.1</v>
      </c>
      <c r="AM62" s="150">
        <f t="shared" si="86"/>
        <v>10.3</v>
      </c>
      <c r="AN62" s="152">
        <v>0.97648803710035126</v>
      </c>
      <c r="AO62" s="150">
        <f t="shared" si="86"/>
        <v>0</v>
      </c>
      <c r="AP62" s="150">
        <f t="shared" si="86"/>
        <v>223.4</v>
      </c>
      <c r="AQ62" s="152"/>
      <c r="AR62" s="312"/>
      <c r="AS62" s="312"/>
    </row>
    <row r="63" spans="1:48" s="131" customFormat="1" ht="31.5">
      <c r="A63" s="508"/>
      <c r="B63" s="509"/>
      <c r="C63" s="510"/>
      <c r="D63" s="287" t="s">
        <v>50</v>
      </c>
      <c r="E63" s="147">
        <f>E47</f>
        <v>80920</v>
      </c>
      <c r="F63" s="147">
        <f>F47</f>
        <v>71639.3</v>
      </c>
      <c r="G63" s="148">
        <f t="shared" si="85"/>
        <v>0.88531018289668817</v>
      </c>
      <c r="H63" s="153">
        <f>H47</f>
        <v>0</v>
      </c>
      <c r="I63" s="153">
        <f t="shared" ref="I63:AP63" si="87">I47</f>
        <v>0</v>
      </c>
      <c r="J63" s="153">
        <f t="shared" si="87"/>
        <v>0</v>
      </c>
      <c r="K63" s="153">
        <f t="shared" si="87"/>
        <v>0</v>
      </c>
      <c r="L63" s="153">
        <f t="shared" si="87"/>
        <v>0</v>
      </c>
      <c r="M63" s="153">
        <f t="shared" si="87"/>
        <v>0</v>
      </c>
      <c r="N63" s="153">
        <f t="shared" si="87"/>
        <v>0</v>
      </c>
      <c r="O63" s="153">
        <f t="shared" si="87"/>
        <v>0</v>
      </c>
      <c r="P63" s="153">
        <f t="shared" si="87"/>
        <v>0</v>
      </c>
      <c r="Q63" s="153">
        <f t="shared" si="87"/>
        <v>0</v>
      </c>
      <c r="R63" s="153">
        <f t="shared" si="87"/>
        <v>0</v>
      </c>
      <c r="S63" s="153">
        <f t="shared" si="87"/>
        <v>0</v>
      </c>
      <c r="T63" s="153">
        <f t="shared" si="87"/>
        <v>0</v>
      </c>
      <c r="U63" s="153">
        <f t="shared" si="87"/>
        <v>0</v>
      </c>
      <c r="V63" s="153">
        <f t="shared" si="87"/>
        <v>0</v>
      </c>
      <c r="W63" s="153">
        <f t="shared" si="87"/>
        <v>598.9</v>
      </c>
      <c r="X63" s="153">
        <f t="shared" si="87"/>
        <v>598.9</v>
      </c>
      <c r="Y63" s="152">
        <v>0.97648803710035126</v>
      </c>
      <c r="Z63" s="153">
        <f t="shared" si="87"/>
        <v>10667</v>
      </c>
      <c r="AA63" s="153">
        <f t="shared" si="87"/>
        <v>10667</v>
      </c>
      <c r="AB63" s="152">
        <v>0.97648803710035126</v>
      </c>
      <c r="AC63" s="153">
        <f t="shared" si="87"/>
        <v>25816.1</v>
      </c>
      <c r="AD63" s="153">
        <f t="shared" si="87"/>
        <v>25816.1</v>
      </c>
      <c r="AE63" s="152">
        <v>0.97648803710035126</v>
      </c>
      <c r="AF63" s="153">
        <f t="shared" si="87"/>
        <v>21085.200000000001</v>
      </c>
      <c r="AG63" s="153">
        <f t="shared" si="87"/>
        <v>2918</v>
      </c>
      <c r="AH63" s="152">
        <v>0.97648803710035126</v>
      </c>
      <c r="AI63" s="153">
        <f t="shared" si="87"/>
        <v>0</v>
      </c>
      <c r="AJ63" s="153">
        <f t="shared" si="87"/>
        <v>15906.5</v>
      </c>
      <c r="AK63" s="152">
        <v>0.97648803710035126</v>
      </c>
      <c r="AL63" s="153">
        <f t="shared" si="87"/>
        <v>11267.6</v>
      </c>
      <c r="AM63" s="153">
        <f t="shared" si="87"/>
        <v>10783.8</v>
      </c>
      <c r="AN63" s="152">
        <v>0.97648803710035126</v>
      </c>
      <c r="AO63" s="153">
        <f t="shared" si="87"/>
        <v>11485.2</v>
      </c>
      <c r="AP63" s="153">
        <f t="shared" si="87"/>
        <v>4949</v>
      </c>
      <c r="AQ63" s="152">
        <f>AP63/AO63</f>
        <v>0.4309023787134747</v>
      </c>
      <c r="AR63" s="312"/>
      <c r="AS63" s="312"/>
    </row>
    <row r="64" spans="1:48">
      <c r="E64" s="249" t="s">
        <v>192</v>
      </c>
    </row>
    <row r="65" spans="1:45" s="227" customFormat="1" ht="16.5" thickBot="1">
      <c r="A65" s="221"/>
      <c r="B65" s="221" t="s">
        <v>99</v>
      </c>
      <c r="C65" s="221"/>
      <c r="D65" s="223"/>
      <c r="E65" s="224"/>
      <c r="F65" s="224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6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</row>
    <row r="66" spans="1:45" s="194" customFormat="1" ht="138.75" customHeight="1" thickBot="1">
      <c r="A66" s="330" t="s">
        <v>155</v>
      </c>
      <c r="B66" s="342" t="s">
        <v>67</v>
      </c>
      <c r="C66" s="343" t="s">
        <v>37</v>
      </c>
      <c r="D66" s="344" t="s">
        <v>50</v>
      </c>
      <c r="E66" s="341">
        <v>0</v>
      </c>
      <c r="F66" s="341">
        <v>35838</v>
      </c>
      <c r="G66" s="345"/>
      <c r="H66" s="346">
        <v>0</v>
      </c>
      <c r="I66" s="346">
        <v>0</v>
      </c>
      <c r="J66" s="347">
        <v>0</v>
      </c>
      <c r="K66" s="346">
        <v>0</v>
      </c>
      <c r="L66" s="346">
        <v>0</v>
      </c>
      <c r="M66" s="347">
        <v>0</v>
      </c>
      <c r="N66" s="348">
        <v>0</v>
      </c>
      <c r="O66" s="348">
        <v>0</v>
      </c>
      <c r="P66" s="349">
        <v>0</v>
      </c>
      <c r="Q66" s="348">
        <v>0</v>
      </c>
      <c r="R66" s="346">
        <v>11627.5</v>
      </c>
      <c r="S66" s="347">
        <v>0</v>
      </c>
      <c r="T66" s="346">
        <v>0</v>
      </c>
      <c r="U66" s="348">
        <v>0</v>
      </c>
      <c r="V66" s="347">
        <v>0</v>
      </c>
      <c r="W66" s="348">
        <v>0</v>
      </c>
      <c r="X66" s="348">
        <v>0.1</v>
      </c>
      <c r="Y66" s="347">
        <v>0</v>
      </c>
      <c r="Z66" s="348">
        <v>0</v>
      </c>
      <c r="AA66" s="350">
        <v>0</v>
      </c>
      <c r="AB66" s="351">
        <v>0</v>
      </c>
      <c r="AC66" s="352">
        <v>0</v>
      </c>
      <c r="AD66" s="356">
        <v>22453.200000000001</v>
      </c>
      <c r="AE66" s="351">
        <v>0</v>
      </c>
      <c r="AF66" s="348">
        <v>0</v>
      </c>
      <c r="AG66" s="346">
        <v>1582</v>
      </c>
      <c r="AH66" s="353">
        <v>0</v>
      </c>
      <c r="AI66" s="348">
        <v>0</v>
      </c>
      <c r="AJ66" s="348">
        <v>0</v>
      </c>
      <c r="AK66" s="354">
        <v>0</v>
      </c>
      <c r="AL66" s="348">
        <v>0</v>
      </c>
      <c r="AM66" s="346">
        <v>557.20000000000005</v>
      </c>
      <c r="AN66" s="354">
        <v>0</v>
      </c>
      <c r="AO66" s="348">
        <v>0</v>
      </c>
      <c r="AP66" s="346">
        <v>-382</v>
      </c>
      <c r="AQ66" s="354">
        <v>0</v>
      </c>
      <c r="AR66" s="343" t="s">
        <v>191</v>
      </c>
      <c r="AS66" s="355" t="s">
        <v>100</v>
      </c>
    </row>
    <row r="69" spans="1:45">
      <c r="A69" s="248"/>
      <c r="B69" s="492" t="s">
        <v>101</v>
      </c>
      <c r="C69" s="492"/>
      <c r="D69" s="223"/>
      <c r="G69" s="221" t="s">
        <v>40</v>
      </c>
    </row>
    <row r="70" spans="1:45">
      <c r="A70" s="248"/>
      <c r="B70" s="221"/>
    </row>
    <row r="71" spans="1:45" ht="30.75" customHeight="1">
      <c r="A71" s="248"/>
      <c r="B71" s="493" t="s">
        <v>68</v>
      </c>
      <c r="C71" s="493"/>
      <c r="D71" s="493"/>
      <c r="E71" s="493"/>
      <c r="G71" s="494" t="s">
        <v>42</v>
      </c>
      <c r="H71" s="494"/>
      <c r="I71" s="494"/>
    </row>
    <row r="72" spans="1:45">
      <c r="A72" s="248"/>
      <c r="B72" s="251" t="s">
        <v>102</v>
      </c>
      <c r="D72" s="228"/>
      <c r="E72" s="253"/>
      <c r="G72" s="254" t="s">
        <v>103</v>
      </c>
      <c r="T72" s="255"/>
      <c r="U72" s="255"/>
      <c r="V72" s="255"/>
      <c r="W72" s="255"/>
      <c r="X72" s="255"/>
      <c r="Y72" s="255"/>
      <c r="Z72" s="255"/>
      <c r="AA72" s="255"/>
      <c r="AB72" s="256"/>
      <c r="AC72" s="255"/>
      <c r="AD72" s="255"/>
      <c r="AE72" s="255"/>
      <c r="AF72" s="255"/>
      <c r="AG72" s="255"/>
      <c r="AH72" s="255"/>
      <c r="AL72" s="255"/>
      <c r="AM72" s="255"/>
      <c r="AN72" s="255"/>
      <c r="AO72" s="124"/>
      <c r="AP72" s="124"/>
      <c r="AQ72" s="124"/>
    </row>
    <row r="73" spans="1:45">
      <c r="A73" s="248"/>
      <c r="B73" s="253" t="s">
        <v>151</v>
      </c>
      <c r="D73" s="253"/>
      <c r="E73" s="253"/>
      <c r="G73" s="228" t="s">
        <v>152</v>
      </c>
      <c r="T73" s="255"/>
      <c r="U73" s="255"/>
      <c r="V73" s="255"/>
      <c r="W73" s="255"/>
      <c r="X73" s="255"/>
      <c r="Y73" s="255"/>
      <c r="Z73" s="255"/>
      <c r="AA73" s="255"/>
      <c r="AB73" s="256"/>
      <c r="AC73" s="255"/>
      <c r="AD73" s="255"/>
      <c r="AE73" s="255"/>
      <c r="AF73" s="255"/>
      <c r="AG73" s="255"/>
      <c r="AH73" s="255"/>
      <c r="AL73" s="255"/>
      <c r="AM73" s="255"/>
      <c r="AN73" s="255"/>
      <c r="AO73" s="124"/>
      <c r="AP73" s="124"/>
      <c r="AQ73" s="124"/>
    </row>
    <row r="74" spans="1:45">
      <c r="B74" s="124" t="s">
        <v>153</v>
      </c>
      <c r="D74" s="158"/>
      <c r="E74" s="158"/>
      <c r="I74" s="124"/>
      <c r="J74" s="124"/>
      <c r="K74" s="124"/>
      <c r="L74" s="124"/>
      <c r="M74" s="124"/>
      <c r="S74" s="124"/>
      <c r="T74" s="255"/>
      <c r="U74" s="255"/>
      <c r="V74" s="255"/>
      <c r="X74" s="255"/>
      <c r="Y74" s="255"/>
      <c r="Z74" s="255"/>
      <c r="AA74" s="255"/>
      <c r="AB74" s="256"/>
      <c r="AC74" s="255"/>
      <c r="AD74" s="255"/>
      <c r="AE74" s="255"/>
      <c r="AF74" s="255"/>
      <c r="AG74" s="255"/>
      <c r="AH74" s="255"/>
      <c r="AM74" s="255"/>
      <c r="AN74" s="255"/>
      <c r="AO74" s="124"/>
      <c r="AP74" s="124"/>
    </row>
    <row r="75" spans="1:45">
      <c r="I75" s="124"/>
      <c r="J75" s="124"/>
      <c r="K75" s="124"/>
      <c r="L75" s="124"/>
      <c r="M75" s="124"/>
      <c r="S75" s="124"/>
      <c r="T75" s="255"/>
      <c r="U75" s="255"/>
      <c r="V75" s="255"/>
      <c r="X75" s="255"/>
      <c r="Y75" s="255"/>
      <c r="Z75" s="255"/>
      <c r="AA75" s="255"/>
      <c r="AB75" s="256"/>
      <c r="AC75" s="255"/>
      <c r="AD75" s="255"/>
      <c r="AE75" s="255"/>
      <c r="AF75" s="255"/>
      <c r="AG75" s="255"/>
      <c r="AH75" s="255"/>
      <c r="AM75" s="255"/>
      <c r="AN75" s="255"/>
      <c r="AO75" s="124"/>
      <c r="AP75" s="124"/>
    </row>
    <row r="76" spans="1:45">
      <c r="I76" s="124"/>
      <c r="J76" s="124"/>
      <c r="K76" s="124"/>
      <c r="L76" s="124"/>
      <c r="M76" s="124"/>
      <c r="S76" s="124"/>
      <c r="T76" s="255"/>
      <c r="U76" s="255"/>
      <c r="V76" s="255"/>
      <c r="X76" s="255"/>
      <c r="Y76" s="255"/>
      <c r="Z76" s="255"/>
      <c r="AA76" s="255"/>
      <c r="AB76" s="256"/>
      <c r="AC76" s="255"/>
      <c r="AD76" s="255"/>
      <c r="AE76" s="255"/>
      <c r="AF76" s="255"/>
      <c r="AG76" s="255"/>
      <c r="AH76" s="255"/>
      <c r="AM76" s="255"/>
      <c r="AN76" s="255"/>
      <c r="AO76" s="124"/>
      <c r="AP76" s="124"/>
    </row>
    <row r="77" spans="1:45">
      <c r="H77" s="124"/>
      <c r="I77" s="124"/>
      <c r="J77" s="124"/>
      <c r="K77" s="124"/>
      <c r="L77" s="124"/>
      <c r="M77" s="124"/>
      <c r="S77" s="124"/>
      <c r="T77" s="255"/>
      <c r="U77" s="255"/>
      <c r="V77" s="255"/>
      <c r="X77" s="255"/>
      <c r="Y77" s="255"/>
      <c r="Z77" s="255"/>
      <c r="AA77" s="255"/>
      <c r="AB77" s="256"/>
      <c r="AC77" s="255"/>
      <c r="AD77" s="255"/>
      <c r="AE77" s="255"/>
      <c r="AF77" s="255"/>
      <c r="AG77" s="255"/>
      <c r="AH77" s="255"/>
      <c r="AM77" s="255"/>
      <c r="AN77" s="255"/>
      <c r="AO77" s="254"/>
      <c r="AP77" s="124"/>
    </row>
    <row r="78" spans="1:45"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260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</row>
    <row r="79" spans="1:45"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260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R79" s="300" t="s">
        <v>148</v>
      </c>
      <c r="AS79" s="300"/>
    </row>
    <row r="80" spans="1:45"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260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R80" s="300"/>
      <c r="AS80" s="300"/>
    </row>
    <row r="81" spans="2:45">
      <c r="B81" s="261"/>
      <c r="C81" s="158"/>
      <c r="AP81" s="124"/>
      <c r="AQ81" s="124"/>
      <c r="AR81" s="300"/>
      <c r="AS81" s="300"/>
    </row>
    <row r="82" spans="2:45">
      <c r="T82" s="262"/>
      <c r="U82" s="262"/>
      <c r="V82" s="262"/>
      <c r="W82" s="262"/>
      <c r="X82" s="262"/>
      <c r="Y82" s="262"/>
      <c r="Z82" s="262"/>
      <c r="AA82" s="262"/>
      <c r="AB82" s="263"/>
      <c r="AC82" s="262"/>
      <c r="AD82" s="262"/>
      <c r="AE82" s="262"/>
      <c r="AF82" s="262"/>
      <c r="AG82" s="262"/>
      <c r="AH82" s="262"/>
      <c r="AL82" s="262"/>
      <c r="AM82" s="262"/>
      <c r="AN82" s="262"/>
      <c r="AR82" s="300"/>
      <c r="AS82" s="300"/>
    </row>
    <row r="83" spans="2:45">
      <c r="T83" s="262"/>
      <c r="U83" s="262"/>
      <c r="V83" s="262"/>
      <c r="W83" s="262"/>
      <c r="X83" s="262"/>
      <c r="Y83" s="262"/>
      <c r="Z83" s="262"/>
      <c r="AA83" s="262"/>
      <c r="AB83" s="263"/>
      <c r="AC83" s="262"/>
      <c r="AD83" s="262"/>
      <c r="AE83" s="262"/>
      <c r="AF83" s="262"/>
      <c r="AG83" s="262"/>
      <c r="AH83" s="262"/>
      <c r="AL83" s="262"/>
      <c r="AM83" s="262"/>
      <c r="AN83" s="262"/>
      <c r="AR83" s="300"/>
      <c r="AS83" s="300"/>
    </row>
    <row r="84" spans="2:45">
      <c r="T84" s="262"/>
      <c r="U84" s="262"/>
      <c r="V84" s="262"/>
      <c r="W84" s="262"/>
      <c r="X84" s="262"/>
      <c r="Y84" s="262"/>
      <c r="Z84" s="262"/>
      <c r="AA84" s="262"/>
      <c r="AB84" s="263"/>
      <c r="AC84" s="262"/>
      <c r="AD84" s="262"/>
      <c r="AE84" s="262"/>
      <c r="AF84" s="262"/>
      <c r="AG84" s="262"/>
      <c r="AH84" s="262"/>
      <c r="AL84" s="262"/>
      <c r="AM84" s="262"/>
      <c r="AN84" s="262"/>
      <c r="AR84" s="300"/>
      <c r="AS84" s="300"/>
    </row>
    <row r="85" spans="2:45">
      <c r="AR85" s="300"/>
      <c r="AS85" s="300"/>
    </row>
    <row r="86" spans="2:45">
      <c r="AR86" s="300"/>
      <c r="AS86" s="300"/>
    </row>
    <row r="87" spans="2:45">
      <c r="AR87" s="300"/>
      <c r="AS87" s="300"/>
    </row>
    <row r="88" spans="2:45">
      <c r="AR88" s="300"/>
      <c r="AS88" s="300"/>
    </row>
    <row r="89" spans="2:45">
      <c r="AR89" s="300"/>
      <c r="AS89" s="300"/>
    </row>
    <row r="90" spans="2:45">
      <c r="AR90" s="300"/>
      <c r="AS90" s="300"/>
    </row>
    <row r="91" spans="2:45">
      <c r="AR91" s="300"/>
      <c r="AS91" s="300"/>
    </row>
    <row r="92" spans="2:45">
      <c r="AR92" s="300"/>
      <c r="AS92" s="300"/>
    </row>
    <row r="93" spans="2:45">
      <c r="AR93" s="300"/>
      <c r="AS93" s="300"/>
    </row>
    <row r="94" spans="2:45">
      <c r="AR94" s="300"/>
      <c r="AS94" s="300"/>
    </row>
    <row r="95" spans="2:45">
      <c r="AR95" s="300"/>
      <c r="AS95" s="300"/>
    </row>
    <row r="96" spans="2:45">
      <c r="AR96" s="300"/>
      <c r="AS96" s="300"/>
    </row>
    <row r="97" spans="44:45">
      <c r="AR97" s="300"/>
      <c r="AS97" s="300"/>
    </row>
    <row r="98" spans="44:45">
      <c r="AR98" s="300"/>
      <c r="AS98" s="300"/>
    </row>
    <row r="99" spans="44:45">
      <c r="AR99" s="300"/>
      <c r="AS99" s="300"/>
    </row>
    <row r="100" spans="44:45">
      <c r="AR100" s="300"/>
      <c r="AS100" s="300"/>
    </row>
    <row r="101" spans="44:45">
      <c r="AR101" s="300"/>
      <c r="AS101" s="300"/>
    </row>
    <row r="102" spans="44:45">
      <c r="AR102" s="300"/>
      <c r="AS102" s="300"/>
    </row>
    <row r="103" spans="44:45">
      <c r="AR103" s="300"/>
      <c r="AS103" s="300"/>
    </row>
    <row r="104" spans="44:45">
      <c r="AR104" s="300"/>
      <c r="AS104" s="300"/>
    </row>
    <row r="105" spans="44:45">
      <c r="AR105" s="300"/>
      <c r="AS105" s="300"/>
    </row>
  </sheetData>
  <mergeCells count="69">
    <mergeCell ref="A16:A20"/>
    <mergeCell ref="A11:A15"/>
    <mergeCell ref="B11:B15"/>
    <mergeCell ref="C11:C15"/>
    <mergeCell ref="AR11:AR15"/>
    <mergeCell ref="AS11:AS15"/>
    <mergeCell ref="A48:C52"/>
    <mergeCell ref="AR48:AR51"/>
    <mergeCell ref="AS48:AS51"/>
    <mergeCell ref="B69:C69"/>
    <mergeCell ref="B71:C71"/>
    <mergeCell ref="D71:E71"/>
    <mergeCell ref="G71:I71"/>
    <mergeCell ref="A53:C53"/>
    <mergeCell ref="A54:C58"/>
    <mergeCell ref="A59:C63"/>
    <mergeCell ref="A43:A47"/>
    <mergeCell ref="B43:B47"/>
    <mergeCell ref="C43:C47"/>
    <mergeCell ref="AR43:AR47"/>
    <mergeCell ref="AS43:AS47"/>
    <mergeCell ref="A37:A41"/>
    <mergeCell ref="B37:B41"/>
    <mergeCell ref="C37:C41"/>
    <mergeCell ref="AR37:AR41"/>
    <mergeCell ref="AS37:AS41"/>
    <mergeCell ref="A27:A31"/>
    <mergeCell ref="B27:B31"/>
    <mergeCell ref="C27:C31"/>
    <mergeCell ref="AR27:AR31"/>
    <mergeCell ref="A21:A25"/>
    <mergeCell ref="B21:B25"/>
    <mergeCell ref="C21:C25"/>
    <mergeCell ref="AR21:AR25"/>
    <mergeCell ref="A32:A36"/>
    <mergeCell ref="B32:B36"/>
    <mergeCell ref="C32:C36"/>
    <mergeCell ref="AR32:AR36"/>
    <mergeCell ref="AS32:AS36"/>
    <mergeCell ref="AS21:AS25"/>
    <mergeCell ref="AS27:AS31"/>
    <mergeCell ref="Q8:S8"/>
    <mergeCell ref="T8:V8"/>
    <mergeCell ref="B16:B20"/>
    <mergeCell ref="C16:C20"/>
    <mergeCell ref="E7:G8"/>
    <mergeCell ref="H7:AQ7"/>
    <mergeCell ref="AR16:AR20"/>
    <mergeCell ref="AS16:AS20"/>
    <mergeCell ref="AS7:AS9"/>
    <mergeCell ref="AC8:AE8"/>
    <mergeCell ref="AF8:AH8"/>
    <mergeCell ref="W8:Y8"/>
    <mergeCell ref="Z8:AB8"/>
    <mergeCell ref="A2:AS2"/>
    <mergeCell ref="A3:AS3"/>
    <mergeCell ref="A4:AS4"/>
    <mergeCell ref="A7:A9"/>
    <mergeCell ref="B7:B9"/>
    <mergeCell ref="C7:C9"/>
    <mergeCell ref="D7:D9"/>
    <mergeCell ref="H8:J8"/>
    <mergeCell ref="AI8:AK8"/>
    <mergeCell ref="AL8:AN8"/>
    <mergeCell ref="AO8:AQ8"/>
    <mergeCell ref="AR7:AR9"/>
    <mergeCell ref="K8:M8"/>
    <mergeCell ref="N8:P8"/>
    <mergeCell ref="A5:AS5"/>
  </mergeCells>
  <pageMargins left="0.70866141732283472" right="0.70866141732283472" top="0.74803149606299213" bottom="0.27559055118110237" header="0.31496062992125984" footer="0.31496062992125984"/>
  <pageSetup paperSize="9" scale="51" fitToWidth="3" fitToHeight="2" orientation="landscape" verticalDpi="0" r:id="rId1"/>
  <ignoredErrors>
    <ignoredError sqref="AN52 G52 G4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opLeftCell="A4" workbookViewId="0">
      <selection activeCell="B21" sqref="B21"/>
    </sheetView>
  </sheetViews>
  <sheetFormatPr defaultRowHeight="15"/>
  <cols>
    <col min="2" max="2" width="60.7109375" customWidth="1"/>
    <col min="3" max="3" width="13.28515625" customWidth="1"/>
    <col min="4" max="5" width="21" customWidth="1"/>
    <col min="6" max="6" width="20.5703125" customWidth="1"/>
    <col min="7" max="7" width="61.28515625" customWidth="1"/>
  </cols>
  <sheetData>
    <row r="1" spans="1:7" ht="15.75">
      <c r="A1" s="319"/>
      <c r="B1" s="319"/>
      <c r="C1" s="319"/>
      <c r="D1" s="319"/>
      <c r="E1" s="319"/>
      <c r="F1" s="319"/>
      <c r="G1" s="320" t="s">
        <v>157</v>
      </c>
    </row>
    <row r="2" spans="1:7" ht="15.75">
      <c r="A2" s="521" t="s">
        <v>158</v>
      </c>
      <c r="B2" s="521"/>
      <c r="C2" s="521"/>
      <c r="D2" s="521"/>
      <c r="E2" s="521"/>
      <c r="F2" s="521"/>
      <c r="G2" s="521"/>
    </row>
    <row r="3" spans="1:7" ht="15.75">
      <c r="A3" s="521" t="s">
        <v>168</v>
      </c>
      <c r="B3" s="521"/>
      <c r="C3" s="521"/>
      <c r="D3" s="521"/>
      <c r="E3" s="521"/>
      <c r="F3" s="521"/>
      <c r="G3" s="521"/>
    </row>
    <row r="4" spans="1:7" ht="15.75">
      <c r="A4" s="521" t="s">
        <v>170</v>
      </c>
      <c r="B4" s="521"/>
      <c r="C4" s="521"/>
      <c r="D4" s="521"/>
      <c r="E4" s="521"/>
      <c r="F4" s="521"/>
      <c r="G4" s="521"/>
    </row>
    <row r="5" spans="1:7" ht="15.75">
      <c r="A5" s="521" t="s">
        <v>121</v>
      </c>
      <c r="B5" s="521"/>
      <c r="C5" s="521"/>
      <c r="D5" s="521"/>
      <c r="E5" s="521"/>
      <c r="F5" s="521"/>
      <c r="G5" s="521"/>
    </row>
    <row r="6" spans="1:7" ht="15.75">
      <c r="A6" s="321"/>
      <c r="B6" s="321"/>
      <c r="C6" s="321"/>
      <c r="D6" s="321"/>
      <c r="E6" s="321"/>
      <c r="F6" s="321"/>
      <c r="G6" s="321"/>
    </row>
    <row r="7" spans="1:7" ht="31.5" customHeight="1">
      <c r="A7" s="531" t="s">
        <v>156</v>
      </c>
      <c r="B7" s="531" t="s">
        <v>182</v>
      </c>
      <c r="C7" s="531" t="s">
        <v>159</v>
      </c>
      <c r="D7" s="531" t="s">
        <v>160</v>
      </c>
      <c r="E7" s="531"/>
      <c r="F7" s="531" t="s">
        <v>161</v>
      </c>
      <c r="G7" s="524" t="s">
        <v>171</v>
      </c>
    </row>
    <row r="8" spans="1:7" ht="31.5" customHeight="1">
      <c r="A8" s="531"/>
      <c r="B8" s="531"/>
      <c r="C8" s="531"/>
      <c r="D8" s="524" t="s">
        <v>173</v>
      </c>
      <c r="E8" s="519" t="s">
        <v>172</v>
      </c>
      <c r="F8" s="531"/>
      <c r="G8" s="525"/>
    </row>
    <row r="9" spans="1:7" ht="15.75" customHeight="1">
      <c r="A9" s="531"/>
      <c r="B9" s="531"/>
      <c r="C9" s="531"/>
      <c r="D9" s="526"/>
      <c r="E9" s="520"/>
      <c r="F9" s="531"/>
      <c r="G9" s="526"/>
    </row>
    <row r="10" spans="1:7">
      <c r="A10" s="315">
        <v>1</v>
      </c>
      <c r="B10" s="315">
        <v>2</v>
      </c>
      <c r="C10" s="315">
        <v>3</v>
      </c>
      <c r="D10" s="315">
        <v>4</v>
      </c>
      <c r="E10" s="315">
        <v>5</v>
      </c>
      <c r="F10" s="315">
        <v>6</v>
      </c>
      <c r="G10" s="315">
        <v>7</v>
      </c>
    </row>
    <row r="11" spans="1:7" s="327" customFormat="1" ht="169.5" customHeight="1">
      <c r="A11" s="323">
        <v>1</v>
      </c>
      <c r="B11" s="325" t="s">
        <v>184</v>
      </c>
      <c r="C11" s="322" t="s">
        <v>181</v>
      </c>
      <c r="D11" s="322">
        <v>5.6</v>
      </c>
      <c r="E11" s="322">
        <v>5.9</v>
      </c>
      <c r="F11" s="329">
        <v>1.05</v>
      </c>
      <c r="G11" s="325" t="s">
        <v>183</v>
      </c>
    </row>
    <row r="12" spans="1:7" s="327" customFormat="1" ht="169.5" customHeight="1">
      <c r="A12" s="323">
        <v>2</v>
      </c>
      <c r="B12" s="325" t="s">
        <v>180</v>
      </c>
      <c r="C12" s="322" t="s">
        <v>178</v>
      </c>
      <c r="D12" s="322">
        <v>82</v>
      </c>
      <c r="E12" s="322">
        <v>89</v>
      </c>
      <c r="F12" s="329">
        <v>1.0900000000000001</v>
      </c>
      <c r="G12" s="325" t="s">
        <v>186</v>
      </c>
    </row>
    <row r="13" spans="1:7" ht="169.5" customHeight="1">
      <c r="A13" s="323">
        <v>3</v>
      </c>
      <c r="B13" s="328" t="s">
        <v>187</v>
      </c>
      <c r="C13" s="322" t="s">
        <v>178</v>
      </c>
      <c r="D13" s="322">
        <v>69</v>
      </c>
      <c r="E13" s="322">
        <v>69</v>
      </c>
      <c r="F13" s="329">
        <v>1</v>
      </c>
      <c r="G13" s="322" t="s">
        <v>126</v>
      </c>
    </row>
    <row r="14" spans="1:7">
      <c r="A14" s="527" t="s">
        <v>162</v>
      </c>
      <c r="B14" s="527"/>
      <c r="C14" s="527"/>
      <c r="D14" s="527"/>
      <c r="E14" s="527"/>
      <c r="F14" s="527"/>
      <c r="G14" s="527"/>
    </row>
    <row r="15" spans="1:7" s="326" customFormat="1">
      <c r="A15" s="528" t="s">
        <v>163</v>
      </c>
      <c r="B15" s="528"/>
      <c r="C15" s="528"/>
      <c r="D15" s="528"/>
      <c r="E15" s="528"/>
      <c r="F15" s="528"/>
      <c r="G15" s="528"/>
    </row>
    <row r="16" spans="1:7">
      <c r="A16" s="529" t="s">
        <v>164</v>
      </c>
      <c r="B16" s="529"/>
      <c r="C16" s="529"/>
      <c r="D16" s="529"/>
      <c r="E16" s="529"/>
      <c r="F16" s="529"/>
      <c r="G16" s="529"/>
    </row>
    <row r="17" spans="1:7">
      <c r="A17" s="529" t="s">
        <v>165</v>
      </c>
      <c r="B17" s="529"/>
      <c r="C17" s="529"/>
      <c r="D17" s="529"/>
      <c r="E17" s="529"/>
      <c r="F17" s="529"/>
      <c r="G17" s="529"/>
    </row>
    <row r="18" spans="1:7" ht="30.75" customHeight="1">
      <c r="A18" s="529" t="s">
        <v>166</v>
      </c>
      <c r="B18" s="529"/>
      <c r="C18" s="529"/>
      <c r="D18" s="529"/>
      <c r="E18" s="529"/>
      <c r="F18" s="529"/>
      <c r="G18" s="529"/>
    </row>
    <row r="19" spans="1:7">
      <c r="A19" s="530" t="s">
        <v>167</v>
      </c>
      <c r="B19" s="530"/>
      <c r="C19" s="530"/>
      <c r="D19" s="530"/>
      <c r="E19" s="530"/>
      <c r="F19" s="530"/>
      <c r="G19" s="530"/>
    </row>
    <row r="20" spans="1:7" ht="15.75">
      <c r="A20" s="318"/>
    </row>
    <row r="21" spans="1:7" ht="15.75">
      <c r="A21" s="318"/>
    </row>
    <row r="22" spans="1:7" ht="15.75">
      <c r="A22" s="518" t="s">
        <v>177</v>
      </c>
      <c r="B22" s="518"/>
      <c r="C22" s="518"/>
      <c r="D22" s="518"/>
    </row>
    <row r="24" spans="1:7" ht="33.75" customHeight="1">
      <c r="A24" s="522" t="s">
        <v>185</v>
      </c>
      <c r="B24" s="522"/>
      <c r="C24" s="522"/>
      <c r="D24" s="522"/>
      <c r="G24" s="316" t="s">
        <v>179</v>
      </c>
    </row>
    <row r="25" spans="1:7" ht="15.75">
      <c r="A25" s="324"/>
      <c r="B25" s="324"/>
      <c r="C25" s="324"/>
      <c r="D25" s="324"/>
    </row>
    <row r="26" spans="1:7" ht="15.75">
      <c r="A26" s="518" t="s">
        <v>176</v>
      </c>
      <c r="B26" s="518"/>
      <c r="C26" s="518"/>
      <c r="D26" s="518"/>
    </row>
    <row r="27" spans="1:7">
      <c r="A27" s="317"/>
    </row>
    <row r="28" spans="1:7">
      <c r="A28" s="523" t="s">
        <v>174</v>
      </c>
      <c r="B28" s="523"/>
      <c r="C28" s="523"/>
      <c r="D28" s="523"/>
    </row>
    <row r="29" spans="1:7">
      <c r="A29" s="523" t="s">
        <v>175</v>
      </c>
      <c r="B29" s="523"/>
      <c r="C29" s="523"/>
      <c r="D29" s="523"/>
    </row>
  </sheetData>
  <mergeCells count="23">
    <mergeCell ref="A28:D28"/>
    <mergeCell ref="A29:D29"/>
    <mergeCell ref="A5:G5"/>
    <mergeCell ref="G7:G9"/>
    <mergeCell ref="D8:D9"/>
    <mergeCell ref="A14:G14"/>
    <mergeCell ref="A15:G15"/>
    <mergeCell ref="A16:G16"/>
    <mergeCell ref="A17:G17"/>
    <mergeCell ref="A18:G18"/>
    <mergeCell ref="A19:G19"/>
    <mergeCell ref="A7:A9"/>
    <mergeCell ref="B7:B9"/>
    <mergeCell ref="C7:C9"/>
    <mergeCell ref="D7:E7"/>
    <mergeCell ref="F7:F9"/>
    <mergeCell ref="A26:D26"/>
    <mergeCell ref="E8:E9"/>
    <mergeCell ref="A2:G2"/>
    <mergeCell ref="A3:G3"/>
    <mergeCell ref="A4:G4"/>
    <mergeCell ref="A22:D22"/>
    <mergeCell ref="A24:D24"/>
  </mergeCells>
  <printOptions horizontalCentered="1" verticalCentered="1"/>
  <pageMargins left="0.70866141732283472" right="0.70866141732283472" top="0.74803149606299213" bottom="0.31" header="0.31496062992125984" footer="0.31496062992125984"/>
  <pageSetup paperSize="9" scale="5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 2019 год</vt:lpstr>
      <vt:lpstr>на 01.04.2019</vt:lpstr>
      <vt:lpstr>на 01.07.2019</vt:lpstr>
      <vt:lpstr>на 01.10.2019</vt:lpstr>
      <vt:lpstr>на 31.12.2019 сетевой</vt:lpstr>
      <vt:lpstr>на 31.12.2019 по показателям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Аристархова</dc:creator>
  <cp:lastModifiedBy>Аристархова Елена Викторовна</cp:lastModifiedBy>
  <cp:lastPrinted>2020-01-29T04:38:53Z</cp:lastPrinted>
  <dcterms:created xsi:type="dcterms:W3CDTF">2018-12-26T12:05:13Z</dcterms:created>
  <dcterms:modified xsi:type="dcterms:W3CDTF">2020-02-03T05:21:36Z</dcterms:modified>
</cp:coreProperties>
</file>