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35" windowWidth="23955" windowHeight="9780"/>
  </bookViews>
  <sheets>
    <sheet name="1-е полугодие 2020 г." sheetId="4" r:id="rId1"/>
  </sheets>
  <definedNames>
    <definedName name="_xlnm._FilterDatabase" localSheetId="0" hidden="1">'1-е полугодие 2020 г.'!$A$9:$AV$210</definedName>
    <definedName name="_xlnm.Print_Titles" localSheetId="0">'1-е полугодие 2020 г.'!$6:$8</definedName>
  </definedNames>
  <calcPr calcId="125725"/>
</workbook>
</file>

<file path=xl/calcChain.xml><?xml version="1.0" encoding="utf-8"?>
<calcChain xmlns="http://schemas.openxmlformats.org/spreadsheetml/2006/main">
  <c r="AO27" i="4"/>
  <c r="Q27"/>
  <c r="AO224"/>
  <c r="Q224"/>
  <c r="AF224"/>
  <c r="H224"/>
  <c r="Q239"/>
  <c r="W239"/>
  <c r="T239"/>
  <c r="AO239"/>
  <c r="AC239"/>
  <c r="N239"/>
  <c r="AO235"/>
  <c r="AN235"/>
  <c r="AM235"/>
  <c r="AL235"/>
  <c r="AK235"/>
  <c r="AJ235"/>
  <c r="AI235"/>
  <c r="AH235"/>
  <c r="AG235"/>
  <c r="AF235"/>
  <c r="AE235"/>
  <c r="AD235"/>
  <c r="AC235"/>
  <c r="AB235"/>
  <c r="AA235"/>
  <c r="Z235"/>
  <c r="X235"/>
  <c r="W235"/>
  <c r="U235"/>
  <c r="T235"/>
  <c r="R235"/>
  <c r="Q235"/>
  <c r="O235"/>
  <c r="N235"/>
  <c r="L235"/>
  <c r="K235"/>
  <c r="I235"/>
  <c r="H235"/>
  <c r="AO52"/>
  <c r="AF52"/>
  <c r="Q52"/>
  <c r="AC27"/>
  <c r="W27"/>
  <c r="W224" s="1"/>
  <c r="N27"/>
  <c r="N224" s="1"/>
  <c r="AF23"/>
  <c r="AF22"/>
  <c r="W23"/>
  <c r="Y23" s="1"/>
  <c r="V27"/>
  <c r="V23"/>
  <c r="R50"/>
  <c r="R25"/>
  <c r="U20"/>
  <c r="R20"/>
  <c r="S20" s="1"/>
  <c r="S23"/>
  <c r="X20"/>
  <c r="Q20"/>
  <c r="AL224" l="1"/>
  <c r="AI224"/>
  <c r="AC224"/>
  <c r="Z224"/>
  <c r="T224"/>
  <c r="L224"/>
  <c r="K224"/>
  <c r="AP226"/>
  <c r="AO226"/>
  <c r="AP225"/>
  <c r="AP224"/>
  <c r="AP223"/>
  <c r="AO223"/>
  <c r="AM226"/>
  <c r="AL226"/>
  <c r="AM225"/>
  <c r="AL225"/>
  <c r="AM224"/>
  <c r="AM223"/>
  <c r="AL223"/>
  <c r="AM222"/>
  <c r="AJ226"/>
  <c r="AI226"/>
  <c r="AJ225"/>
  <c r="AI225"/>
  <c r="AJ224"/>
  <c r="AJ223"/>
  <c r="AI223"/>
  <c r="AJ222"/>
  <c r="AG226"/>
  <c r="AF226"/>
  <c r="AG225"/>
  <c r="AG224"/>
  <c r="AG223"/>
  <c r="AF223"/>
  <c r="AD226"/>
  <c r="AC226"/>
  <c r="AC222" s="1"/>
  <c r="AD225"/>
  <c r="AC225"/>
  <c r="AD224"/>
  <c r="AD223"/>
  <c r="AC223"/>
  <c r="AD222"/>
  <c r="AA226"/>
  <c r="Z226"/>
  <c r="AA225"/>
  <c r="Z225"/>
  <c r="AA224"/>
  <c r="AA223"/>
  <c r="Z223"/>
  <c r="Z222"/>
  <c r="X226"/>
  <c r="W226"/>
  <c r="W225"/>
  <c r="W223"/>
  <c r="U226"/>
  <c r="T226"/>
  <c r="U225"/>
  <c r="T225"/>
  <c r="U224"/>
  <c r="U223"/>
  <c r="T223"/>
  <c r="R226"/>
  <c r="Q226"/>
  <c r="R225"/>
  <c r="S225" s="1"/>
  <c r="Q225"/>
  <c r="R224"/>
  <c r="S224" s="1"/>
  <c r="R223"/>
  <c r="Q223"/>
  <c r="O226"/>
  <c r="N226"/>
  <c r="O225"/>
  <c r="N225"/>
  <c r="O224"/>
  <c r="O223"/>
  <c r="N223"/>
  <c r="O222"/>
  <c r="L226"/>
  <c r="K226"/>
  <c r="L225"/>
  <c r="K225"/>
  <c r="L223"/>
  <c r="K223"/>
  <c r="K222" s="1"/>
  <c r="L222"/>
  <c r="I224"/>
  <c r="H225"/>
  <c r="I225"/>
  <c r="H226"/>
  <c r="I226"/>
  <c r="I223"/>
  <c r="H223"/>
  <c r="F239"/>
  <c r="E239"/>
  <c r="AI222" l="1"/>
  <c r="P225"/>
  <c r="V224"/>
  <c r="AA222"/>
  <c r="AG222"/>
  <c r="AP222"/>
  <c r="T222"/>
  <c r="R222"/>
  <c r="X14"/>
  <c r="W222"/>
  <c r="U222"/>
  <c r="V222" s="1"/>
  <c r="J224"/>
  <c r="AL222"/>
  <c r="Q222"/>
  <c r="S222" s="1"/>
  <c r="M222"/>
  <c r="M224"/>
  <c r="AP242"/>
  <c r="AO242"/>
  <c r="AM242"/>
  <c r="AL242"/>
  <c r="AJ242"/>
  <c r="AI242"/>
  <c r="AG242"/>
  <c r="AF242"/>
  <c r="AD242"/>
  <c r="AC242"/>
  <c r="AA242"/>
  <c r="Z242"/>
  <c r="X242"/>
  <c r="W242"/>
  <c r="U242"/>
  <c r="T242"/>
  <c r="R242"/>
  <c r="Q242"/>
  <c r="O242"/>
  <c r="N242"/>
  <c r="L242"/>
  <c r="K242"/>
  <c r="AP236"/>
  <c r="AO236"/>
  <c r="AO232" s="1"/>
  <c r="AP235"/>
  <c r="AP234"/>
  <c r="AO234"/>
  <c r="AP233"/>
  <c r="AO233"/>
  <c r="AP232"/>
  <c r="AM236"/>
  <c r="AL236"/>
  <c r="AM234"/>
  <c r="AL234"/>
  <c r="AM233"/>
  <c r="AL233"/>
  <c r="AM232"/>
  <c r="AL232"/>
  <c r="AJ236"/>
  <c r="AI236"/>
  <c r="AJ234"/>
  <c r="AI234"/>
  <c r="AJ233"/>
  <c r="AI233"/>
  <c r="AJ232"/>
  <c r="AI232"/>
  <c r="AG236"/>
  <c r="AF236"/>
  <c r="AG234"/>
  <c r="AF234"/>
  <c r="AG233"/>
  <c r="AF233"/>
  <c r="AG232"/>
  <c r="AF232"/>
  <c r="AD236"/>
  <c r="AC236"/>
  <c r="AD234"/>
  <c r="AC234"/>
  <c r="AD233"/>
  <c r="AC233"/>
  <c r="AD232"/>
  <c r="AC232"/>
  <c r="AA236"/>
  <c r="Z236"/>
  <c r="AA234"/>
  <c r="Z234"/>
  <c r="AA233"/>
  <c r="Z233"/>
  <c r="AA232"/>
  <c r="Z232"/>
  <c r="X236"/>
  <c r="W236"/>
  <c r="X234"/>
  <c r="W234"/>
  <c r="X233"/>
  <c r="W233"/>
  <c r="X232"/>
  <c r="W232"/>
  <c r="U236"/>
  <c r="T236"/>
  <c r="U234"/>
  <c r="T234"/>
  <c r="U233"/>
  <c r="T233"/>
  <c r="U232"/>
  <c r="T232"/>
  <c r="R236"/>
  <c r="Q236"/>
  <c r="R234"/>
  <c r="Q234"/>
  <c r="R233"/>
  <c r="Q233"/>
  <c r="R232"/>
  <c r="Q232"/>
  <c r="O236"/>
  <c r="N236"/>
  <c r="O234"/>
  <c r="N234"/>
  <c r="O233"/>
  <c r="N233"/>
  <c r="O232"/>
  <c r="N232"/>
  <c r="L236"/>
  <c r="K236"/>
  <c r="L234"/>
  <c r="K234"/>
  <c r="L233"/>
  <c r="K233"/>
  <c r="L232"/>
  <c r="K232"/>
  <c r="H234"/>
  <c r="I234"/>
  <c r="E235"/>
  <c r="H236"/>
  <c r="I236"/>
  <c r="I233"/>
  <c r="H233"/>
  <c r="H232" s="1"/>
  <c r="AO18"/>
  <c r="AO225" s="1"/>
  <c r="AO222" s="1"/>
  <c r="AF18"/>
  <c r="AF225" s="1"/>
  <c r="AF222" s="1"/>
  <c r="AP14"/>
  <c r="AO14"/>
  <c r="AP13"/>
  <c r="AO13"/>
  <c r="AP12"/>
  <c r="AO12"/>
  <c r="AP11"/>
  <c r="AO11"/>
  <c r="AM14"/>
  <c r="AL14"/>
  <c r="AM13"/>
  <c r="AL13"/>
  <c r="AM12"/>
  <c r="AL12"/>
  <c r="AM11"/>
  <c r="AL11"/>
  <c r="AJ14"/>
  <c r="AJ13"/>
  <c r="AJ12"/>
  <c r="AI12"/>
  <c r="AJ11"/>
  <c r="AI11"/>
  <c r="AG14"/>
  <c r="AG13"/>
  <c r="AG12"/>
  <c r="AG11"/>
  <c r="AG10" s="1"/>
  <c r="AD14"/>
  <c r="AC14"/>
  <c r="AD13"/>
  <c r="AC13"/>
  <c r="AD12"/>
  <c r="AC12"/>
  <c r="AD11"/>
  <c r="AC11"/>
  <c r="AA14"/>
  <c r="Z14"/>
  <c r="AA13"/>
  <c r="Z13"/>
  <c r="AA12"/>
  <c r="Z12"/>
  <c r="AA11"/>
  <c r="Z11"/>
  <c r="W14"/>
  <c r="W13"/>
  <c r="W12"/>
  <c r="W11"/>
  <c r="U14"/>
  <c r="T14"/>
  <c r="U13"/>
  <c r="T13"/>
  <c r="U12"/>
  <c r="T12"/>
  <c r="U11"/>
  <c r="T11"/>
  <c r="R14"/>
  <c r="Q14"/>
  <c r="R13"/>
  <c r="Q13"/>
  <c r="R12"/>
  <c r="Q12"/>
  <c r="R11"/>
  <c r="Q11"/>
  <c r="O14"/>
  <c r="N14"/>
  <c r="O13"/>
  <c r="N13"/>
  <c r="O12"/>
  <c r="O11"/>
  <c r="O10" s="1"/>
  <c r="N11"/>
  <c r="L14"/>
  <c r="K14"/>
  <c r="L13"/>
  <c r="K13"/>
  <c r="L12"/>
  <c r="K12"/>
  <c r="L11"/>
  <c r="L10" s="1"/>
  <c r="K11"/>
  <c r="K10" s="1"/>
  <c r="H12"/>
  <c r="I12"/>
  <c r="H13"/>
  <c r="I13"/>
  <c r="H14"/>
  <c r="I14"/>
  <c r="I11"/>
  <c r="H11"/>
  <c r="AM10"/>
  <c r="AL10"/>
  <c r="AJ10"/>
  <c r="AD10"/>
  <c r="AA10"/>
  <c r="Z10"/>
  <c r="T10"/>
  <c r="Q10"/>
  <c r="U15"/>
  <c r="T15"/>
  <c r="R15"/>
  <c r="Q15"/>
  <c r="O15"/>
  <c r="N15"/>
  <c r="L15"/>
  <c r="K15"/>
  <c r="E17"/>
  <c r="AC50"/>
  <c r="Z50"/>
  <c r="X50"/>
  <c r="W50"/>
  <c r="U50"/>
  <c r="T50"/>
  <c r="Q50"/>
  <c r="O50"/>
  <c r="L50"/>
  <c r="I50"/>
  <c r="E52"/>
  <c r="I15"/>
  <c r="H15"/>
  <c r="O20"/>
  <c r="N20"/>
  <c r="K20"/>
  <c r="G211"/>
  <c r="H211"/>
  <c r="I211"/>
  <c r="J211"/>
  <c r="K211"/>
  <c r="L211"/>
  <c r="M211"/>
  <c r="N211"/>
  <c r="O211"/>
  <c r="P211"/>
  <c r="Q211"/>
  <c r="R211"/>
  <c r="S211"/>
  <c r="T211"/>
  <c r="U211"/>
  <c r="V211"/>
  <c r="W211"/>
  <c r="X211"/>
  <c r="Y211"/>
  <c r="Z211"/>
  <c r="AA211"/>
  <c r="AB211"/>
  <c r="AP211"/>
  <c r="AO211"/>
  <c r="AM211"/>
  <c r="AL211"/>
  <c r="AJ211"/>
  <c r="AI211"/>
  <c r="AG211"/>
  <c r="AF211"/>
  <c r="AD211"/>
  <c r="AC211"/>
  <c r="U10" l="1"/>
  <c r="R10"/>
  <c r="X13"/>
  <c r="F13" s="1"/>
  <c r="X225"/>
  <c r="Y225" s="1"/>
  <c r="W10"/>
  <c r="AP10"/>
  <c r="AO10"/>
  <c r="H10"/>
  <c r="X12" l="1"/>
  <c r="F12" s="1"/>
  <c r="X224"/>
  <c r="Y224" s="1"/>
  <c r="AN218"/>
  <c r="AK218"/>
  <c r="F215"/>
  <c r="E215"/>
  <c r="E214"/>
  <c r="F214"/>
  <c r="AN213"/>
  <c r="AN211" s="1"/>
  <c r="E213"/>
  <c r="F213"/>
  <c r="F212"/>
  <c r="E212"/>
  <c r="E169"/>
  <c r="AP141"/>
  <c r="AO141"/>
  <c r="AM141"/>
  <c r="AL141"/>
  <c r="AJ141"/>
  <c r="AI141"/>
  <c r="AG141"/>
  <c r="AF141"/>
  <c r="AD141"/>
  <c r="AC141"/>
  <c r="AA141"/>
  <c r="Z141"/>
  <c r="X141"/>
  <c r="W141"/>
  <c r="U141"/>
  <c r="T141"/>
  <c r="R141"/>
  <c r="Q141"/>
  <c r="O141"/>
  <c r="N141"/>
  <c r="L141"/>
  <c r="K141"/>
  <c r="I141"/>
  <c r="H141"/>
  <c r="Q83"/>
  <c r="AI35"/>
  <c r="AI30"/>
  <c r="H30"/>
  <c r="H25"/>
  <c r="H20"/>
  <c r="AP156"/>
  <c r="AO156"/>
  <c r="AP155"/>
  <c r="AO155"/>
  <c r="AP154"/>
  <c r="AO154"/>
  <c r="AP153"/>
  <c r="AO153"/>
  <c r="AP152"/>
  <c r="AO152"/>
  <c r="AM156"/>
  <c r="AL156"/>
  <c r="AM155"/>
  <c r="AL155"/>
  <c r="AM154"/>
  <c r="AL154"/>
  <c r="AM153"/>
  <c r="AL153"/>
  <c r="AL152" s="1"/>
  <c r="AM152"/>
  <c r="AJ156"/>
  <c r="AI156"/>
  <c r="AJ155"/>
  <c r="AI155"/>
  <c r="AJ154"/>
  <c r="AI154"/>
  <c r="AJ153"/>
  <c r="AI153"/>
  <c r="AJ152"/>
  <c r="AI152"/>
  <c r="AG156"/>
  <c r="AF156"/>
  <c r="AF155"/>
  <c r="AG154"/>
  <c r="AF154"/>
  <c r="AG153"/>
  <c r="AF153"/>
  <c r="AF152" s="1"/>
  <c r="AD156"/>
  <c r="AC156"/>
  <c r="AC210" s="1"/>
  <c r="AC220" s="1"/>
  <c r="AC231" s="1"/>
  <c r="AD155"/>
  <c r="AC155"/>
  <c r="AC209" s="1"/>
  <c r="AC219" s="1"/>
  <c r="AC230" s="1"/>
  <c r="AD154"/>
  <c r="AC154"/>
  <c r="AC208" s="1"/>
  <c r="AC218" s="1"/>
  <c r="AC229" s="1"/>
  <c r="AD153"/>
  <c r="AC153"/>
  <c r="AD152"/>
  <c r="AC152"/>
  <c r="AA156"/>
  <c r="Z156"/>
  <c r="AA155"/>
  <c r="Z155"/>
  <c r="AA154"/>
  <c r="Z154"/>
  <c r="AA153"/>
  <c r="Z153"/>
  <c r="AA152"/>
  <c r="Z152"/>
  <c r="X156"/>
  <c r="W156"/>
  <c r="X155"/>
  <c r="W155"/>
  <c r="X154"/>
  <c r="W154"/>
  <c r="X153"/>
  <c r="W153"/>
  <c r="W207" s="1"/>
  <c r="X152"/>
  <c r="W152"/>
  <c r="U156"/>
  <c r="T156"/>
  <c r="T210" s="1"/>
  <c r="T220" s="1"/>
  <c r="T231" s="1"/>
  <c r="U155"/>
  <c r="T155"/>
  <c r="T209" s="1"/>
  <c r="T219" s="1"/>
  <c r="T230" s="1"/>
  <c r="U154"/>
  <c r="T154"/>
  <c r="T208" s="1"/>
  <c r="T218" s="1"/>
  <c r="T229" s="1"/>
  <c r="U153"/>
  <c r="T153"/>
  <c r="T207" s="1"/>
  <c r="U152"/>
  <c r="T152"/>
  <c r="R156"/>
  <c r="Q156"/>
  <c r="Q210" s="1"/>
  <c r="Q220" s="1"/>
  <c r="Q231" s="1"/>
  <c r="R155"/>
  <c r="Q155"/>
  <c r="Q209" s="1"/>
  <c r="Q219" s="1"/>
  <c r="Q230" s="1"/>
  <c r="R154"/>
  <c r="Q154"/>
  <c r="Q208" s="1"/>
  <c r="Q218" s="1"/>
  <c r="Q229" s="1"/>
  <c r="R153"/>
  <c r="Q153"/>
  <c r="Q207" s="1"/>
  <c r="R152"/>
  <c r="Q152"/>
  <c r="O156"/>
  <c r="N156"/>
  <c r="N210" s="1"/>
  <c r="N220" s="1"/>
  <c r="N231" s="1"/>
  <c r="O155"/>
  <c r="N155"/>
  <c r="N209" s="1"/>
  <c r="N219" s="1"/>
  <c r="N230" s="1"/>
  <c r="O154"/>
  <c r="N154"/>
  <c r="O153"/>
  <c r="N153"/>
  <c r="O152"/>
  <c r="N152"/>
  <c r="L156"/>
  <c r="K156"/>
  <c r="L155"/>
  <c r="K155"/>
  <c r="L154"/>
  <c r="K154"/>
  <c r="L153"/>
  <c r="K153"/>
  <c r="L152"/>
  <c r="K152"/>
  <c r="H154"/>
  <c r="I154"/>
  <c r="H155"/>
  <c r="I155"/>
  <c r="I209" s="1"/>
  <c r="I219" s="1"/>
  <c r="I230" s="1"/>
  <c r="H156"/>
  <c r="I156"/>
  <c r="I153"/>
  <c r="H153"/>
  <c r="H152" s="1"/>
  <c r="O197"/>
  <c r="N197"/>
  <c r="F201"/>
  <c r="E201"/>
  <c r="F200"/>
  <c r="E200"/>
  <c r="F199"/>
  <c r="E199"/>
  <c r="F198"/>
  <c r="F197" s="1"/>
  <c r="E198"/>
  <c r="E197" s="1"/>
  <c r="AP189"/>
  <c r="AO189"/>
  <c r="AM189"/>
  <c r="AL189"/>
  <c r="AJ189"/>
  <c r="AI189"/>
  <c r="AF189"/>
  <c r="AD189"/>
  <c r="AC189"/>
  <c r="AA189"/>
  <c r="Z189"/>
  <c r="X189"/>
  <c r="W189"/>
  <c r="U189"/>
  <c r="T189"/>
  <c r="R189"/>
  <c r="Q189"/>
  <c r="O189"/>
  <c r="N189"/>
  <c r="L189"/>
  <c r="K189"/>
  <c r="I189"/>
  <c r="H189"/>
  <c r="F193"/>
  <c r="E193"/>
  <c r="E192"/>
  <c r="F191"/>
  <c r="E191"/>
  <c r="F190"/>
  <c r="E190"/>
  <c r="E189" s="1"/>
  <c r="AP184"/>
  <c r="AO184"/>
  <c r="AM184"/>
  <c r="AL184"/>
  <c r="AJ184"/>
  <c r="AI184"/>
  <c r="AG184"/>
  <c r="AF184"/>
  <c r="AD184"/>
  <c r="AC184"/>
  <c r="AA184"/>
  <c r="Z184"/>
  <c r="X184"/>
  <c r="W184"/>
  <c r="U184"/>
  <c r="T184"/>
  <c r="R184"/>
  <c r="Q184"/>
  <c r="O184"/>
  <c r="N184"/>
  <c r="L184"/>
  <c r="K184"/>
  <c r="I184"/>
  <c r="H184"/>
  <c r="F188"/>
  <c r="E188"/>
  <c r="F187"/>
  <c r="E187"/>
  <c r="F186"/>
  <c r="E186"/>
  <c r="F185"/>
  <c r="F184" s="1"/>
  <c r="E185"/>
  <c r="E184" s="1"/>
  <c r="AP179"/>
  <c r="AO179"/>
  <c r="AM179"/>
  <c r="AL179"/>
  <c r="AJ179"/>
  <c r="AI179"/>
  <c r="AG179"/>
  <c r="AF179"/>
  <c r="AD179"/>
  <c r="AC179"/>
  <c r="AA179"/>
  <c r="Z179"/>
  <c r="X179"/>
  <c r="W179"/>
  <c r="U179"/>
  <c r="T179"/>
  <c r="R179"/>
  <c r="Q179"/>
  <c r="O179"/>
  <c r="N179"/>
  <c r="L179"/>
  <c r="K179"/>
  <c r="I179"/>
  <c r="H179"/>
  <c r="F183"/>
  <c r="E183"/>
  <c r="F182"/>
  <c r="E182"/>
  <c r="F181"/>
  <c r="E181"/>
  <c r="F180"/>
  <c r="E180"/>
  <c r="E179" s="1"/>
  <c r="F179"/>
  <c r="AP118"/>
  <c r="AO118"/>
  <c r="AP117"/>
  <c r="AO117"/>
  <c r="AP116"/>
  <c r="AO116"/>
  <c r="AP115"/>
  <c r="AO115"/>
  <c r="AP114"/>
  <c r="AO114"/>
  <c r="AM118"/>
  <c r="AL118"/>
  <c r="AM117"/>
  <c r="AL117"/>
  <c r="AM116"/>
  <c r="AL116"/>
  <c r="AM115"/>
  <c r="AL115"/>
  <c r="AM114"/>
  <c r="AL114"/>
  <c r="AJ118"/>
  <c r="AI118"/>
  <c r="AJ117"/>
  <c r="AI117"/>
  <c r="AJ116"/>
  <c r="AI116"/>
  <c r="AJ115"/>
  <c r="AI115"/>
  <c r="AJ114"/>
  <c r="AI114"/>
  <c r="AG118"/>
  <c r="AF118"/>
  <c r="AG117"/>
  <c r="AF117"/>
  <c r="AG116"/>
  <c r="AF116"/>
  <c r="AG115"/>
  <c r="AF115"/>
  <c r="AG114"/>
  <c r="AF114"/>
  <c r="AD118"/>
  <c r="AC118"/>
  <c r="AD117"/>
  <c r="AC117"/>
  <c r="AD116"/>
  <c r="AC116"/>
  <c r="AD115"/>
  <c r="AC115"/>
  <c r="AD114"/>
  <c r="AC114"/>
  <c r="AA118"/>
  <c r="Z118"/>
  <c r="AA117"/>
  <c r="Z117"/>
  <c r="AA116"/>
  <c r="Z116"/>
  <c r="AA115"/>
  <c r="Z115"/>
  <c r="AA114"/>
  <c r="Z114"/>
  <c r="X118"/>
  <c r="W118"/>
  <c r="X117"/>
  <c r="W117"/>
  <c r="X116"/>
  <c r="W116"/>
  <c r="X115"/>
  <c r="W115"/>
  <c r="X114"/>
  <c r="W114"/>
  <c r="U118"/>
  <c r="T118"/>
  <c r="U117"/>
  <c r="T117"/>
  <c r="U116"/>
  <c r="T116"/>
  <c r="U115"/>
  <c r="T115"/>
  <c r="U114"/>
  <c r="T114"/>
  <c r="R118"/>
  <c r="Q118"/>
  <c r="R117"/>
  <c r="Q117"/>
  <c r="R116"/>
  <c r="Q116"/>
  <c r="R115"/>
  <c r="Q115"/>
  <c r="R114"/>
  <c r="Q114"/>
  <c r="O118"/>
  <c r="N118"/>
  <c r="O117"/>
  <c r="N117"/>
  <c r="O116"/>
  <c r="N116"/>
  <c r="O115"/>
  <c r="N115"/>
  <c r="O114"/>
  <c r="N114"/>
  <c r="L118"/>
  <c r="K118"/>
  <c r="L117"/>
  <c r="K117"/>
  <c r="L116"/>
  <c r="K116"/>
  <c r="L115"/>
  <c r="K115"/>
  <c r="L114"/>
  <c r="K114"/>
  <c r="H116"/>
  <c r="I116"/>
  <c r="H117"/>
  <c r="I117"/>
  <c r="H118"/>
  <c r="I118"/>
  <c r="I115"/>
  <c r="H115"/>
  <c r="F145"/>
  <c r="E145"/>
  <c r="F144"/>
  <c r="E144"/>
  <c r="F143"/>
  <c r="E143"/>
  <c r="F142"/>
  <c r="F141" s="1"/>
  <c r="E142"/>
  <c r="E141" s="1"/>
  <c r="AP93"/>
  <c r="AP210" s="1"/>
  <c r="AP220" s="1"/>
  <c r="AP231" s="1"/>
  <c r="AO93"/>
  <c r="AP92"/>
  <c r="AP209" s="1"/>
  <c r="AP219" s="1"/>
  <c r="AP230" s="1"/>
  <c r="AO92"/>
  <c r="AP91"/>
  <c r="AP208" s="1"/>
  <c r="AP218" s="1"/>
  <c r="AP229" s="1"/>
  <c r="AO91"/>
  <c r="AP90"/>
  <c r="AP207" s="1"/>
  <c r="AO90"/>
  <c r="AP89"/>
  <c r="AO89"/>
  <c r="AM93"/>
  <c r="AM210" s="1"/>
  <c r="AM220" s="1"/>
  <c r="AM231" s="1"/>
  <c r="AL93"/>
  <c r="AM92"/>
  <c r="AM209" s="1"/>
  <c r="AM219" s="1"/>
  <c r="AL92"/>
  <c r="AM91"/>
  <c r="AM208" s="1"/>
  <c r="AM218" s="1"/>
  <c r="AM229" s="1"/>
  <c r="AL91"/>
  <c r="AM90"/>
  <c r="AM207" s="1"/>
  <c r="AL90"/>
  <c r="AM89"/>
  <c r="AL89"/>
  <c r="AJ93"/>
  <c r="AJ210" s="1"/>
  <c r="AJ220" s="1"/>
  <c r="AJ231" s="1"/>
  <c r="AI93"/>
  <c r="AJ92"/>
  <c r="AI92"/>
  <c r="AJ91"/>
  <c r="AJ208" s="1"/>
  <c r="AJ218" s="1"/>
  <c r="AJ229" s="1"/>
  <c r="AI91"/>
  <c r="AJ90"/>
  <c r="AJ207" s="1"/>
  <c r="AI90"/>
  <c r="AJ89"/>
  <c r="AI89"/>
  <c r="AG93"/>
  <c r="AG210" s="1"/>
  <c r="AG220" s="1"/>
  <c r="AG231" s="1"/>
  <c r="AF93"/>
  <c r="AG92"/>
  <c r="AF92"/>
  <c r="AG91"/>
  <c r="AF91"/>
  <c r="AG90"/>
  <c r="AG207" s="1"/>
  <c r="AF90"/>
  <c r="AG89"/>
  <c r="AF89"/>
  <c r="AD93"/>
  <c r="AC93"/>
  <c r="AD92"/>
  <c r="AC92"/>
  <c r="AD91"/>
  <c r="AC91"/>
  <c r="AD90"/>
  <c r="AC90"/>
  <c r="AD89"/>
  <c r="AC89"/>
  <c r="AA93"/>
  <c r="Z93"/>
  <c r="AA92"/>
  <c r="Z92"/>
  <c r="AA91"/>
  <c r="Z91"/>
  <c r="AA90"/>
  <c r="Z90"/>
  <c r="AA89"/>
  <c r="Z89"/>
  <c r="X93"/>
  <c r="W93"/>
  <c r="X92"/>
  <c r="W92"/>
  <c r="X91"/>
  <c r="W91"/>
  <c r="X90"/>
  <c r="W90"/>
  <c r="X89"/>
  <c r="W89"/>
  <c r="U93"/>
  <c r="T93"/>
  <c r="U92"/>
  <c r="T92"/>
  <c r="U91"/>
  <c r="T91"/>
  <c r="U90"/>
  <c r="T90"/>
  <c r="U89"/>
  <c r="T89"/>
  <c r="R93"/>
  <c r="Q93"/>
  <c r="R92"/>
  <c r="Q92"/>
  <c r="R91"/>
  <c r="Q91"/>
  <c r="R90"/>
  <c r="Q90"/>
  <c r="R89"/>
  <c r="Q89"/>
  <c r="O93"/>
  <c r="N93"/>
  <c r="O92"/>
  <c r="N92"/>
  <c r="O91"/>
  <c r="N91"/>
  <c r="O90"/>
  <c r="N90"/>
  <c r="O89"/>
  <c r="N89"/>
  <c r="L93"/>
  <c r="K93"/>
  <c r="L92"/>
  <c r="K92"/>
  <c r="L91"/>
  <c r="K91"/>
  <c r="L90"/>
  <c r="K90"/>
  <c r="L89"/>
  <c r="K89"/>
  <c r="H91"/>
  <c r="I91"/>
  <c r="H92"/>
  <c r="I92"/>
  <c r="H93"/>
  <c r="I93"/>
  <c r="I90"/>
  <c r="H90"/>
  <c r="F90"/>
  <c r="F98"/>
  <c r="E98"/>
  <c r="F97"/>
  <c r="E97"/>
  <c r="F96"/>
  <c r="E96"/>
  <c r="F95"/>
  <c r="F94" s="1"/>
  <c r="E95"/>
  <c r="E94" s="1"/>
  <c r="AP70"/>
  <c r="AO70"/>
  <c r="AP69"/>
  <c r="AO69"/>
  <c r="AP68"/>
  <c r="AO68"/>
  <c r="AP67"/>
  <c r="AO67"/>
  <c r="AP66"/>
  <c r="AO66"/>
  <c r="AM70"/>
  <c r="AL70"/>
  <c r="AM69"/>
  <c r="AL69"/>
  <c r="AM68"/>
  <c r="AL68"/>
  <c r="AM67"/>
  <c r="AL67"/>
  <c r="AM66"/>
  <c r="AL66"/>
  <c r="AJ70"/>
  <c r="AI70"/>
  <c r="AJ69"/>
  <c r="AI69"/>
  <c r="AJ68"/>
  <c r="AI68"/>
  <c r="AJ67"/>
  <c r="AI67"/>
  <c r="AJ66"/>
  <c r="AI66"/>
  <c r="AG70"/>
  <c r="AF70"/>
  <c r="AG69"/>
  <c r="AF69"/>
  <c r="AG68"/>
  <c r="AF68"/>
  <c r="AG67"/>
  <c r="AF67"/>
  <c r="AG66"/>
  <c r="AD70"/>
  <c r="AC70"/>
  <c r="AD69"/>
  <c r="AC69"/>
  <c r="AD68"/>
  <c r="AC68"/>
  <c r="AD67"/>
  <c r="AC67"/>
  <c r="AD66"/>
  <c r="AC66"/>
  <c r="AA70"/>
  <c r="AA210" s="1"/>
  <c r="AA220" s="1"/>
  <c r="AA231" s="1"/>
  <c r="Z70"/>
  <c r="AA69"/>
  <c r="AA209" s="1"/>
  <c r="AA219" s="1"/>
  <c r="Z69"/>
  <c r="AA68"/>
  <c r="AA208" s="1"/>
  <c r="AA218" s="1"/>
  <c r="Z68"/>
  <c r="AA67"/>
  <c r="AA207" s="1"/>
  <c r="Z67"/>
  <c r="AA66"/>
  <c r="Z66"/>
  <c r="X70"/>
  <c r="X210" s="1"/>
  <c r="X220" s="1"/>
  <c r="X231" s="1"/>
  <c r="W70"/>
  <c r="X69"/>
  <c r="X209" s="1"/>
  <c r="X219" s="1"/>
  <c r="W69"/>
  <c r="X68"/>
  <c r="W68"/>
  <c r="X67"/>
  <c r="W67"/>
  <c r="X66"/>
  <c r="W66"/>
  <c r="U70"/>
  <c r="T70"/>
  <c r="U69"/>
  <c r="T69"/>
  <c r="U68"/>
  <c r="T68"/>
  <c r="U67"/>
  <c r="T67"/>
  <c r="U66"/>
  <c r="T66"/>
  <c r="R70"/>
  <c r="Q70"/>
  <c r="R69"/>
  <c r="Q69"/>
  <c r="R68"/>
  <c r="Q68"/>
  <c r="R67"/>
  <c r="Q67"/>
  <c r="R66"/>
  <c r="Q66"/>
  <c r="O70"/>
  <c r="N70"/>
  <c r="O69"/>
  <c r="N69"/>
  <c r="O68"/>
  <c r="N68"/>
  <c r="O67"/>
  <c r="O207" s="1"/>
  <c r="N67"/>
  <c r="O66"/>
  <c r="N66"/>
  <c r="L70"/>
  <c r="L210" s="1"/>
  <c r="L220" s="1"/>
  <c r="L231" s="1"/>
  <c r="K70"/>
  <c r="L69"/>
  <c r="L209" s="1"/>
  <c r="K69"/>
  <c r="L68"/>
  <c r="L208" s="1"/>
  <c r="L218" s="1"/>
  <c r="K68"/>
  <c r="L67"/>
  <c r="L207" s="1"/>
  <c r="K67"/>
  <c r="L66"/>
  <c r="K66"/>
  <c r="H69"/>
  <c r="I69"/>
  <c r="F87"/>
  <c r="E87"/>
  <c r="F86"/>
  <c r="E86"/>
  <c r="F85"/>
  <c r="E85"/>
  <c r="F84"/>
  <c r="F83" s="1"/>
  <c r="E84"/>
  <c r="E83" s="1"/>
  <c r="H83"/>
  <c r="F74"/>
  <c r="E74"/>
  <c r="AO210"/>
  <c r="AO220" s="1"/>
  <c r="AO231" s="1"/>
  <c r="AO209"/>
  <c r="AO219" s="1"/>
  <c r="AO230" s="1"/>
  <c r="AO208"/>
  <c r="AO218" s="1"/>
  <c r="AO229" s="1"/>
  <c r="AO207"/>
  <c r="AL210"/>
  <c r="AL220" s="1"/>
  <c r="AL231" s="1"/>
  <c r="AL209"/>
  <c r="AL219" s="1"/>
  <c r="AL230" s="1"/>
  <c r="AL208"/>
  <c r="AL218" s="1"/>
  <c r="AL229" s="1"/>
  <c r="AL207"/>
  <c r="AJ209"/>
  <c r="AJ219" s="1"/>
  <c r="AJ230" s="1"/>
  <c r="AI208"/>
  <c r="AI218" s="1"/>
  <c r="AI229" s="1"/>
  <c r="AI207"/>
  <c r="AG208"/>
  <c r="AG218" s="1"/>
  <c r="AG229" s="1"/>
  <c r="AD210"/>
  <c r="AD220" s="1"/>
  <c r="AD231" s="1"/>
  <c r="AD209"/>
  <c r="AD219" s="1"/>
  <c r="AD208"/>
  <c r="AD218" s="1"/>
  <c r="AD207"/>
  <c r="Z210"/>
  <c r="Z220" s="1"/>
  <c r="Z231" s="1"/>
  <c r="Z209"/>
  <c r="Z219" s="1"/>
  <c r="Z230" s="1"/>
  <c r="Z208"/>
  <c r="Z218" s="1"/>
  <c r="Z229" s="1"/>
  <c r="Z207"/>
  <c r="W210"/>
  <c r="W220" s="1"/>
  <c r="W231" s="1"/>
  <c r="W209"/>
  <c r="W219" s="1"/>
  <c r="W230" s="1"/>
  <c r="W208"/>
  <c r="W218" s="1"/>
  <c r="W229" s="1"/>
  <c r="U210"/>
  <c r="U220" s="1"/>
  <c r="U231" s="1"/>
  <c r="U209"/>
  <c r="U219" s="1"/>
  <c r="U208"/>
  <c r="U218" s="1"/>
  <c r="U229" s="1"/>
  <c r="U207"/>
  <c r="R210"/>
  <c r="R220" s="1"/>
  <c r="R231" s="1"/>
  <c r="R209"/>
  <c r="R219" s="1"/>
  <c r="R208"/>
  <c r="R218" s="1"/>
  <c r="R207"/>
  <c r="O210"/>
  <c r="O220" s="1"/>
  <c r="O231" s="1"/>
  <c r="P13"/>
  <c r="O208"/>
  <c r="O218" s="1"/>
  <c r="N207"/>
  <c r="K210"/>
  <c r="K220" s="1"/>
  <c r="K231" s="1"/>
  <c r="M13"/>
  <c r="K208"/>
  <c r="K218" s="1"/>
  <c r="K229" s="1"/>
  <c r="H209"/>
  <c r="H219" s="1"/>
  <c r="H230" s="1"/>
  <c r="F65"/>
  <c r="E65"/>
  <c r="F64"/>
  <c r="E64"/>
  <c r="F63"/>
  <c r="E63"/>
  <c r="F62"/>
  <c r="E62"/>
  <c r="F61"/>
  <c r="F52"/>
  <c r="F54"/>
  <c r="E54"/>
  <c r="F53"/>
  <c r="E53"/>
  <c r="F51"/>
  <c r="E51"/>
  <c r="V40"/>
  <c r="AN40"/>
  <c r="F39"/>
  <c r="F38"/>
  <c r="F37"/>
  <c r="F36"/>
  <c r="F34"/>
  <c r="F33"/>
  <c r="E33"/>
  <c r="F32"/>
  <c r="E32"/>
  <c r="F31"/>
  <c r="E31"/>
  <c r="AP25"/>
  <c r="AO25"/>
  <c r="AM25"/>
  <c r="AL25"/>
  <c r="AJ25"/>
  <c r="AI25"/>
  <c r="AG25"/>
  <c r="AF25"/>
  <c r="AD25"/>
  <c r="AC25"/>
  <c r="AA25"/>
  <c r="Z25"/>
  <c r="X25"/>
  <c r="W25"/>
  <c r="U25"/>
  <c r="T25"/>
  <c r="Q25"/>
  <c r="O25"/>
  <c r="N25"/>
  <c r="L25"/>
  <c r="K25"/>
  <c r="I25"/>
  <c r="F29"/>
  <c r="E29"/>
  <c r="F28"/>
  <c r="E28"/>
  <c r="F27"/>
  <c r="F26"/>
  <c r="E26"/>
  <c r="F21"/>
  <c r="P23"/>
  <c r="M23"/>
  <c r="L20"/>
  <c r="M20" s="1"/>
  <c r="I20"/>
  <c r="AI23"/>
  <c r="E24"/>
  <c r="E22"/>
  <c r="E21"/>
  <c r="E18"/>
  <c r="E19"/>
  <c r="E16"/>
  <c r="V229" l="1"/>
  <c r="AF66"/>
  <c r="X208"/>
  <c r="X218" s="1"/>
  <c r="H89"/>
  <c r="F93"/>
  <c r="G179"/>
  <c r="X11"/>
  <c r="X15"/>
  <c r="X223"/>
  <c r="X222" s="1"/>
  <c r="Y222" s="1"/>
  <c r="F224"/>
  <c r="F25"/>
  <c r="AI13"/>
  <c r="AI209" s="1"/>
  <c r="AI219" s="1"/>
  <c r="E27"/>
  <c r="N12"/>
  <c r="M218"/>
  <c r="L229"/>
  <c r="M229" s="1"/>
  <c r="AE218"/>
  <c r="AD229"/>
  <c r="AE219"/>
  <c r="AD230"/>
  <c r="I152"/>
  <c r="O229"/>
  <c r="S218"/>
  <c r="R229"/>
  <c r="S229" s="1"/>
  <c r="S219"/>
  <c r="R230"/>
  <c r="V218"/>
  <c r="V219"/>
  <c r="U230"/>
  <c r="Y218"/>
  <c r="X229"/>
  <c r="Y229" s="1"/>
  <c r="Y219"/>
  <c r="X230"/>
  <c r="AB218"/>
  <c r="AA229"/>
  <c r="AB219"/>
  <c r="AA230"/>
  <c r="AN219"/>
  <c r="AN216" s="1"/>
  <c r="AM230"/>
  <c r="E25"/>
  <c r="AC207"/>
  <c r="AC10"/>
  <c r="N217"/>
  <c r="Q217"/>
  <c r="Q206"/>
  <c r="T217"/>
  <c r="T206"/>
  <c r="W217"/>
  <c r="W206"/>
  <c r="Z217"/>
  <c r="Z206"/>
  <c r="AC217"/>
  <c r="AC206"/>
  <c r="AI217"/>
  <c r="AI228" s="1"/>
  <c r="AL217"/>
  <c r="AL206"/>
  <c r="AO217"/>
  <c r="AO206"/>
  <c r="L217"/>
  <c r="L228" s="1"/>
  <c r="L206"/>
  <c r="L219"/>
  <c r="L230" s="1"/>
  <c r="O217"/>
  <c r="O228" s="1"/>
  <c r="R217"/>
  <c r="R206"/>
  <c r="U217"/>
  <c r="U206"/>
  <c r="AA217"/>
  <c r="AA206"/>
  <c r="AD217"/>
  <c r="AD206"/>
  <c r="AG217"/>
  <c r="AG228" s="1"/>
  <c r="AJ217"/>
  <c r="AJ206"/>
  <c r="AM217"/>
  <c r="AM206"/>
  <c r="AP217"/>
  <c r="AP206"/>
  <c r="O209"/>
  <c r="O219" s="1"/>
  <c r="H114"/>
  <c r="K207"/>
  <c r="K209"/>
  <c r="K219" s="1"/>
  <c r="K230" s="1"/>
  <c r="F211"/>
  <c r="E211"/>
  <c r="P20"/>
  <c r="E90"/>
  <c r="E93"/>
  <c r="G184"/>
  <c r="G200"/>
  <c r="G197"/>
  <c r="G141"/>
  <c r="G94"/>
  <c r="E23"/>
  <c r="X10" l="1"/>
  <c r="X207"/>
  <c r="AI230"/>
  <c r="AK219"/>
  <c r="AK216" s="1"/>
  <c r="AM227"/>
  <c r="AD216"/>
  <c r="AD228"/>
  <c r="AD227" s="1"/>
  <c r="AA216"/>
  <c r="AA228"/>
  <c r="AA227" s="1"/>
  <c r="U216"/>
  <c r="U228"/>
  <c r="U227" s="1"/>
  <c r="R216"/>
  <c r="R228"/>
  <c r="R227" s="1"/>
  <c r="AC216"/>
  <c r="AC228"/>
  <c r="AC227" s="1"/>
  <c r="Z216"/>
  <c r="Z228"/>
  <c r="Z227" s="1"/>
  <c r="W216"/>
  <c r="W228"/>
  <c r="W227" s="1"/>
  <c r="T216"/>
  <c r="T228"/>
  <c r="T227" s="1"/>
  <c r="Q216"/>
  <c r="Q228"/>
  <c r="Q227" s="1"/>
  <c r="N228"/>
  <c r="N10"/>
  <c r="P10" s="1"/>
  <c r="N208"/>
  <c r="M230"/>
  <c r="L227"/>
  <c r="P219"/>
  <c r="O230"/>
  <c r="AM216"/>
  <c r="AM228"/>
  <c r="AJ216"/>
  <c r="AJ228"/>
  <c r="AJ227" s="1"/>
  <c r="AO216"/>
  <c r="AO228"/>
  <c r="AO227" s="1"/>
  <c r="AL216"/>
  <c r="AL228"/>
  <c r="AL227" s="1"/>
  <c r="P224"/>
  <c r="N222"/>
  <c r="P222" s="1"/>
  <c r="E224"/>
  <c r="AP216"/>
  <c r="AP228"/>
  <c r="AP227" s="1"/>
  <c r="O206"/>
  <c r="M209"/>
  <c r="K217"/>
  <c r="K206"/>
  <c r="O216"/>
  <c r="M219"/>
  <c r="L216"/>
  <c r="W15"/>
  <c r="F22"/>
  <c r="F23"/>
  <c r="AO20"/>
  <c r="AL20"/>
  <c r="AI20"/>
  <c r="AF20"/>
  <c r="AC20"/>
  <c r="Z20"/>
  <c r="W20"/>
  <c r="Y20" s="1"/>
  <c r="T20"/>
  <c r="V20" s="1"/>
  <c r="AN69"/>
  <c r="V69"/>
  <c r="I75"/>
  <c r="H75"/>
  <c r="I73"/>
  <c r="H73"/>
  <c r="I72"/>
  <c r="H72"/>
  <c r="AP83"/>
  <c r="AO83"/>
  <c r="AM83"/>
  <c r="AL83"/>
  <c r="AJ83"/>
  <c r="AG83"/>
  <c r="AF83"/>
  <c r="AD83"/>
  <c r="AC83"/>
  <c r="AA83"/>
  <c r="Z83"/>
  <c r="X83"/>
  <c r="W83"/>
  <c r="U83"/>
  <c r="T83"/>
  <c r="R83"/>
  <c r="O83"/>
  <c r="N83"/>
  <c r="L83"/>
  <c r="K83"/>
  <c r="I83"/>
  <c r="AP71"/>
  <c r="AO71"/>
  <c r="AM71"/>
  <c r="AJ71"/>
  <c r="AI71"/>
  <c r="AG71"/>
  <c r="AF71"/>
  <c r="AD71"/>
  <c r="AC71"/>
  <c r="AA71"/>
  <c r="Z71"/>
  <c r="X71"/>
  <c r="W71"/>
  <c r="U71"/>
  <c r="T71"/>
  <c r="R71"/>
  <c r="Q71"/>
  <c r="O71"/>
  <c r="N71"/>
  <c r="L71"/>
  <c r="K71"/>
  <c r="AN74"/>
  <c r="AN71" s="1"/>
  <c r="V74"/>
  <c r="F139"/>
  <c r="AL71"/>
  <c r="E20" l="1"/>
  <c r="X206"/>
  <c r="X217"/>
  <c r="K216"/>
  <c r="K228"/>
  <c r="K227" s="1"/>
  <c r="M227" s="1"/>
  <c r="P230"/>
  <c r="O227"/>
  <c r="N218"/>
  <c r="N206"/>
  <c r="M216"/>
  <c r="S216"/>
  <c r="V216"/>
  <c r="AB216"/>
  <c r="AE216"/>
  <c r="G224"/>
  <c r="V71"/>
  <c r="H71"/>
  <c r="H67"/>
  <c r="H207" s="1"/>
  <c r="E72"/>
  <c r="E73"/>
  <c r="H68"/>
  <c r="H208" s="1"/>
  <c r="E75"/>
  <c r="H70"/>
  <c r="H210" s="1"/>
  <c r="H220" s="1"/>
  <c r="H231" s="1"/>
  <c r="I67"/>
  <c r="I207" s="1"/>
  <c r="I217" s="1"/>
  <c r="I228" s="1"/>
  <c r="F72"/>
  <c r="I68"/>
  <c r="I208" s="1"/>
  <c r="F73"/>
  <c r="I70"/>
  <c r="I210" s="1"/>
  <c r="I220" s="1"/>
  <c r="F75"/>
  <c r="I71"/>
  <c r="E69"/>
  <c r="AN66"/>
  <c r="V66"/>
  <c r="S61"/>
  <c r="Q61"/>
  <c r="O61"/>
  <c r="P61"/>
  <c r="R61"/>
  <c r="T61"/>
  <c r="U61"/>
  <c r="V61"/>
  <c r="W61"/>
  <c r="X61"/>
  <c r="Y61"/>
  <c r="Z61"/>
  <c r="AA61"/>
  <c r="AB61"/>
  <c r="AC61"/>
  <c r="AD61"/>
  <c r="AE61"/>
  <c r="AF61"/>
  <c r="AG61"/>
  <c r="AH61"/>
  <c r="AI61"/>
  <c r="AJ61"/>
  <c r="AK61"/>
  <c r="AL61"/>
  <c r="AM61"/>
  <c r="AN61"/>
  <c r="AO61"/>
  <c r="AP61"/>
  <c r="X35"/>
  <c r="Y35"/>
  <c r="Z35"/>
  <c r="AA35"/>
  <c r="AB35"/>
  <c r="AC35"/>
  <c r="AD35"/>
  <c r="AE35"/>
  <c r="AG35"/>
  <c r="AH35"/>
  <c r="AJ35"/>
  <c r="AK35"/>
  <c r="AL35"/>
  <c r="AM35"/>
  <c r="AN35"/>
  <c r="AO35"/>
  <c r="AP35"/>
  <c r="AQ35"/>
  <c r="G35"/>
  <c r="H35"/>
  <c r="I35"/>
  <c r="J35"/>
  <c r="K35"/>
  <c r="L35"/>
  <c r="M35"/>
  <c r="N35"/>
  <c r="O35"/>
  <c r="P35"/>
  <c r="Q35"/>
  <c r="R35"/>
  <c r="S35"/>
  <c r="T35"/>
  <c r="U35"/>
  <c r="V35"/>
  <c r="W35"/>
  <c r="AC30"/>
  <c r="F16"/>
  <c r="F17"/>
  <c r="F18"/>
  <c r="F19"/>
  <c r="AK52"/>
  <c r="AK27"/>
  <c r="AK18"/>
  <c r="AK17"/>
  <c r="AK213" s="1"/>
  <c r="AK211" s="1"/>
  <c r="F246"/>
  <c r="E246"/>
  <c r="F245"/>
  <c r="E245"/>
  <c r="F244"/>
  <c r="E244"/>
  <c r="F243"/>
  <c r="E243"/>
  <c r="F241"/>
  <c r="E241"/>
  <c r="F240"/>
  <c r="E240"/>
  <c r="G239"/>
  <c r="F238"/>
  <c r="E238"/>
  <c r="F236"/>
  <c r="E236"/>
  <c r="E232" s="1"/>
  <c r="F235"/>
  <c r="F234"/>
  <c r="E234"/>
  <c r="F233"/>
  <c r="E233"/>
  <c r="E225"/>
  <c r="F225"/>
  <c r="E226"/>
  <c r="F226"/>
  <c r="F223"/>
  <c r="E223"/>
  <c r="AM237"/>
  <c r="AL237"/>
  <c r="AP237"/>
  <c r="AO237"/>
  <c r="AJ237"/>
  <c r="AI237"/>
  <c r="AG237"/>
  <c r="AF237"/>
  <c r="AD237"/>
  <c r="AC237"/>
  <c r="AA237"/>
  <c r="Z237"/>
  <c r="X237"/>
  <c r="W237"/>
  <c r="U237"/>
  <c r="T237"/>
  <c r="R237"/>
  <c r="Q237"/>
  <c r="O237"/>
  <c r="N237"/>
  <c r="L237"/>
  <c r="K237"/>
  <c r="I237"/>
  <c r="H237"/>
  <c r="I232"/>
  <c r="I242"/>
  <c r="H242"/>
  <c r="F242"/>
  <c r="AQ239"/>
  <c r="AN230"/>
  <c r="AN239"/>
  <c r="AK230"/>
  <c r="AK239"/>
  <c r="AH239"/>
  <c r="AE230"/>
  <c r="AE239"/>
  <c r="AB239"/>
  <c r="Y230"/>
  <c r="Y239"/>
  <c r="V230"/>
  <c r="V239"/>
  <c r="S230"/>
  <c r="S239"/>
  <c r="P239"/>
  <c r="M239"/>
  <c r="X228" l="1"/>
  <c r="X216"/>
  <c r="Y216" s="1"/>
  <c r="E222"/>
  <c r="F220"/>
  <c r="I231"/>
  <c r="N229"/>
  <c r="P218"/>
  <c r="N216"/>
  <c r="P216" s="1"/>
  <c r="F222"/>
  <c r="H218"/>
  <c r="H229" s="1"/>
  <c r="I218"/>
  <c r="I229" s="1"/>
  <c r="F208"/>
  <c r="F217"/>
  <c r="H217"/>
  <c r="H228" s="1"/>
  <c r="H206"/>
  <c r="M237"/>
  <c r="G235"/>
  <c r="S237"/>
  <c r="E71"/>
  <c r="F71"/>
  <c r="G71" s="1"/>
  <c r="H66"/>
  <c r="E237"/>
  <c r="Y237"/>
  <c r="AH237"/>
  <c r="AN237"/>
  <c r="E242"/>
  <c r="I66"/>
  <c r="P237"/>
  <c r="V237"/>
  <c r="AB237"/>
  <c r="AE237"/>
  <c r="F237"/>
  <c r="AQ237"/>
  <c r="AK237"/>
  <c r="AN227"/>
  <c r="AE227"/>
  <c r="AH232"/>
  <c r="V227"/>
  <c r="S227"/>
  <c r="F232"/>
  <c r="G222" l="1"/>
  <c r="X227"/>
  <c r="Y227" s="1"/>
  <c r="F228"/>
  <c r="J229"/>
  <c r="F229"/>
  <c r="F231"/>
  <c r="I227"/>
  <c r="H227"/>
  <c r="N227"/>
  <c r="P227" s="1"/>
  <c r="P229"/>
  <c r="I216"/>
  <c r="G237"/>
  <c r="G232"/>
  <c r="H216"/>
  <c r="F218"/>
  <c r="J218"/>
  <c r="AG192"/>
  <c r="AE192"/>
  <c r="E110"/>
  <c r="AE189"/>
  <c r="AH89"/>
  <c r="AH52"/>
  <c r="AE52"/>
  <c r="AE27"/>
  <c r="AN152"/>
  <c r="AK152"/>
  <c r="AO94"/>
  <c r="AN94"/>
  <c r="AM94"/>
  <c r="AL94"/>
  <c r="AK94"/>
  <c r="AJ94"/>
  <c r="AI94"/>
  <c r="AG94"/>
  <c r="AF94"/>
  <c r="AB89"/>
  <c r="AH17"/>
  <c r="AH18"/>
  <c r="AE17"/>
  <c r="AE18"/>
  <c r="AD30"/>
  <c r="AB27"/>
  <c r="AB18"/>
  <c r="AB17"/>
  <c r="Y50"/>
  <c r="AB115"/>
  <c r="AE115"/>
  <c r="AH115"/>
  <c r="AK115"/>
  <c r="AN115"/>
  <c r="AB116"/>
  <c r="AE116"/>
  <c r="AH116"/>
  <c r="AK116"/>
  <c r="AN116"/>
  <c r="AN208" s="1"/>
  <c r="AB117"/>
  <c r="AH117"/>
  <c r="AK117"/>
  <c r="AN117"/>
  <c r="AB118"/>
  <c r="AE118"/>
  <c r="AH118"/>
  <c r="AK118"/>
  <c r="AN118"/>
  <c r="AG128"/>
  <c r="AH128"/>
  <c r="AI128"/>
  <c r="AJ128"/>
  <c r="AK128"/>
  <c r="AL128"/>
  <c r="AM128"/>
  <c r="AN128"/>
  <c r="AO128"/>
  <c r="AF128"/>
  <c r="V179"/>
  <c r="V182"/>
  <c r="AN92"/>
  <c r="AK92"/>
  <c r="AH92"/>
  <c r="AE92"/>
  <c r="E92"/>
  <c r="E108"/>
  <c r="Z105"/>
  <c r="V52"/>
  <c r="Y27"/>
  <c r="S18"/>
  <c r="Y18"/>
  <c r="Y17"/>
  <c r="Y15"/>
  <c r="S17"/>
  <c r="P27"/>
  <c r="M52"/>
  <c r="J27"/>
  <c r="J52"/>
  <c r="S50"/>
  <c r="S52"/>
  <c r="I105"/>
  <c r="K105"/>
  <c r="L105"/>
  <c r="N105"/>
  <c r="O105"/>
  <c r="P105"/>
  <c r="H105"/>
  <c r="I94"/>
  <c r="K94"/>
  <c r="L94"/>
  <c r="N94"/>
  <c r="O94"/>
  <c r="P94"/>
  <c r="H94"/>
  <c r="F49"/>
  <c r="E49"/>
  <c r="F48"/>
  <c r="E48"/>
  <c r="F47"/>
  <c r="E47"/>
  <c r="F46"/>
  <c r="E46"/>
  <c r="AQ45"/>
  <c r="AP45"/>
  <c r="AO45"/>
  <c r="AM45"/>
  <c r="AL45"/>
  <c r="AJ45"/>
  <c r="AI34"/>
  <c r="AI14" s="1"/>
  <c r="AI10" s="1"/>
  <c r="AG45"/>
  <c r="AF45"/>
  <c r="AD45"/>
  <c r="AC45"/>
  <c r="AA45"/>
  <c r="Z45"/>
  <c r="O45"/>
  <c r="N45"/>
  <c r="L45"/>
  <c r="K45"/>
  <c r="I45"/>
  <c r="H45"/>
  <c r="F44"/>
  <c r="E44"/>
  <c r="F43"/>
  <c r="E43"/>
  <c r="F42"/>
  <c r="E42"/>
  <c r="F41"/>
  <c r="E41"/>
  <c r="AQ40"/>
  <c r="AP40"/>
  <c r="AO40"/>
  <c r="AM40"/>
  <c r="AL40"/>
  <c r="AJ40"/>
  <c r="AI40"/>
  <c r="AG40"/>
  <c r="AF40"/>
  <c r="AF39" s="1"/>
  <c r="AF14" s="1"/>
  <c r="AD40"/>
  <c r="AC40"/>
  <c r="AA40"/>
  <c r="Z40"/>
  <c r="O40"/>
  <c r="N40"/>
  <c r="L40"/>
  <c r="K40"/>
  <c r="I40"/>
  <c r="H40"/>
  <c r="J216" l="1"/>
  <c r="J227"/>
  <c r="AG155"/>
  <c r="AG189"/>
  <c r="F192"/>
  <c r="F189" s="1"/>
  <c r="G189" s="1"/>
  <c r="AF38"/>
  <c r="AF13" s="1"/>
  <c r="E13" s="1"/>
  <c r="AF210"/>
  <c r="AF220" s="1"/>
  <c r="AF231" s="1"/>
  <c r="E39"/>
  <c r="E34"/>
  <c r="F91"/>
  <c r="E91"/>
  <c r="E89" s="1"/>
  <c r="S15"/>
  <c r="V15"/>
  <c r="V152"/>
  <c r="AB52"/>
  <c r="AH27"/>
  <c r="AE152"/>
  <c r="V155"/>
  <c r="I89"/>
  <c r="Y52"/>
  <c r="Y25"/>
  <c r="F45"/>
  <c r="AH25"/>
  <c r="S27"/>
  <c r="M27"/>
  <c r="S12"/>
  <c r="V25"/>
  <c r="S25"/>
  <c r="P52"/>
  <c r="AN209"/>
  <c r="AN206" s="1"/>
  <c r="AN114"/>
  <c r="AB114"/>
  <c r="I10"/>
  <c r="S13"/>
  <c r="V208"/>
  <c r="V13"/>
  <c r="P12"/>
  <c r="AK114"/>
  <c r="Y12"/>
  <c r="Y13"/>
  <c r="V12"/>
  <c r="S208"/>
  <c r="V50"/>
  <c r="F40"/>
  <c r="E45"/>
  <c r="E40"/>
  <c r="P200"/>
  <c r="L197"/>
  <c r="K197"/>
  <c r="I197"/>
  <c r="H197"/>
  <c r="F171"/>
  <c r="E171"/>
  <c r="F170"/>
  <c r="E170"/>
  <c r="O168"/>
  <c r="N168"/>
  <c r="L168"/>
  <c r="K168"/>
  <c r="I168"/>
  <c r="H168"/>
  <c r="F161"/>
  <c r="E161"/>
  <c r="F160"/>
  <c r="E160"/>
  <c r="O157"/>
  <c r="N157"/>
  <c r="L157"/>
  <c r="K157"/>
  <c r="I157"/>
  <c r="H157"/>
  <c r="E139"/>
  <c r="F138"/>
  <c r="E138"/>
  <c r="O136"/>
  <c r="N136"/>
  <c r="L136"/>
  <c r="K136"/>
  <c r="I136"/>
  <c r="H136"/>
  <c r="F131"/>
  <c r="E131"/>
  <c r="F130"/>
  <c r="E130"/>
  <c r="O128"/>
  <c r="N128"/>
  <c r="L128"/>
  <c r="K128"/>
  <c r="I128"/>
  <c r="H128"/>
  <c r="F109"/>
  <c r="E109"/>
  <c r="F107"/>
  <c r="E107"/>
  <c r="F80"/>
  <c r="E80"/>
  <c r="F79"/>
  <c r="E79"/>
  <c r="F78"/>
  <c r="E78"/>
  <c r="F77"/>
  <c r="E77"/>
  <c r="O76"/>
  <c r="N76"/>
  <c r="L76"/>
  <c r="K76"/>
  <c r="I76"/>
  <c r="H76"/>
  <c r="N61"/>
  <c r="L61"/>
  <c r="K61"/>
  <c r="I61"/>
  <c r="H61"/>
  <c r="E61" s="1"/>
  <c r="G61" s="1"/>
  <c r="AQ52"/>
  <c r="AP50"/>
  <c r="AM50"/>
  <c r="F50" s="1"/>
  <c r="AL50"/>
  <c r="AI50"/>
  <c r="AK50" s="1"/>
  <c r="AF50"/>
  <c r="N50"/>
  <c r="K50"/>
  <c r="H50"/>
  <c r="AP30"/>
  <c r="AM30"/>
  <c r="AL30"/>
  <c r="AJ30"/>
  <c r="AG30"/>
  <c r="AF30"/>
  <c r="AA30"/>
  <c r="Z30"/>
  <c r="L30"/>
  <c r="K30"/>
  <c r="E30" s="1"/>
  <c r="I30"/>
  <c r="AK25"/>
  <c r="AE25"/>
  <c r="F24"/>
  <c r="AP20"/>
  <c r="AM20"/>
  <c r="F20" s="1"/>
  <c r="AQ18"/>
  <c r="AQ17"/>
  <c r="AP15"/>
  <c r="AO15"/>
  <c r="AM15"/>
  <c r="AL15"/>
  <c r="AJ15"/>
  <c r="AI15"/>
  <c r="AG15"/>
  <c r="AF15"/>
  <c r="AD15"/>
  <c r="AC15"/>
  <c r="AA15"/>
  <c r="F15" s="1"/>
  <c r="Z15"/>
  <c r="E15" l="1"/>
  <c r="F30"/>
  <c r="G20"/>
  <c r="AG152"/>
  <c r="AG209"/>
  <c r="AI210"/>
  <c r="F92"/>
  <c r="F89" s="1"/>
  <c r="G89" s="1"/>
  <c r="AF37"/>
  <c r="AF12" s="1"/>
  <c r="E12" s="1"/>
  <c r="E38"/>
  <c r="F168"/>
  <c r="E168"/>
  <c r="F136"/>
  <c r="F14"/>
  <c r="F11"/>
  <c r="AK15"/>
  <c r="AK13"/>
  <c r="AK209" s="1"/>
  <c r="AK12"/>
  <c r="AK208" s="1"/>
  <c r="F155"/>
  <c r="AE155"/>
  <c r="V209"/>
  <c r="AB209"/>
  <c r="AB13"/>
  <c r="AB12"/>
  <c r="Y209"/>
  <c r="S209"/>
  <c r="AB208"/>
  <c r="F157"/>
  <c r="S10"/>
  <c r="E70"/>
  <c r="E128"/>
  <c r="V206"/>
  <c r="V10"/>
  <c r="AE15"/>
  <c r="AH15"/>
  <c r="G27"/>
  <c r="AE12"/>
  <c r="AE209"/>
  <c r="AE13"/>
  <c r="AQ27"/>
  <c r="P25"/>
  <c r="AB25"/>
  <c r="Y208"/>
  <c r="Y10"/>
  <c r="AB10" s="1"/>
  <c r="J50"/>
  <c r="AB50"/>
  <c r="AE50"/>
  <c r="AH50"/>
  <c r="G33"/>
  <c r="M12"/>
  <c r="M25"/>
  <c r="G18"/>
  <c r="G17"/>
  <c r="P50"/>
  <c r="M50"/>
  <c r="E116"/>
  <c r="F69"/>
  <c r="G69" s="1"/>
  <c r="J12"/>
  <c r="J25"/>
  <c r="F68"/>
  <c r="F70"/>
  <c r="F116"/>
  <c r="E67"/>
  <c r="E68"/>
  <c r="F67"/>
  <c r="F128"/>
  <c r="E76"/>
  <c r="E136"/>
  <c r="E157"/>
  <c r="F76"/>
  <c r="E155"/>
  <c r="E152" s="1"/>
  <c r="P197"/>
  <c r="P155"/>
  <c r="E105"/>
  <c r="F117"/>
  <c r="AO50"/>
  <c r="E50" s="1"/>
  <c r="E117"/>
  <c r="AK10"/>
  <c r="I114"/>
  <c r="P152"/>
  <c r="F10" l="1"/>
  <c r="AI220"/>
  <c r="AI231" s="1"/>
  <c r="AI206"/>
  <c r="AG219"/>
  <c r="AG230" s="1"/>
  <c r="AG206"/>
  <c r="AF209"/>
  <c r="AF219" s="1"/>
  <c r="AE208"/>
  <c r="AF36"/>
  <c r="AF11" s="1"/>
  <c r="AF10" s="1"/>
  <c r="AF208"/>
  <c r="E37"/>
  <c r="F66"/>
  <c r="P208"/>
  <c r="E66"/>
  <c r="J208"/>
  <c r="AE10"/>
  <c r="AK206"/>
  <c r="F152"/>
  <c r="AB206"/>
  <c r="M208"/>
  <c r="S206"/>
  <c r="P209"/>
  <c r="G15"/>
  <c r="AE206"/>
  <c r="G23"/>
  <c r="G30"/>
  <c r="G25"/>
  <c r="AH13"/>
  <c r="I206"/>
  <c r="Y206"/>
  <c r="E114"/>
  <c r="F207"/>
  <c r="M10"/>
  <c r="F114"/>
  <c r="G117"/>
  <c r="J10"/>
  <c r="G50"/>
  <c r="G52"/>
  <c r="E210"/>
  <c r="F209"/>
  <c r="G155"/>
  <c r="F210"/>
  <c r="E219" l="1"/>
  <c r="AF230"/>
  <c r="AG227"/>
  <c r="F230"/>
  <c r="AI227"/>
  <c r="AK227" s="1"/>
  <c r="E231"/>
  <c r="AF218"/>
  <c r="AF229" s="1"/>
  <c r="E229" s="1"/>
  <c r="E208"/>
  <c r="AH219"/>
  <c r="F219"/>
  <c r="AG216"/>
  <c r="AI216"/>
  <c r="E220"/>
  <c r="AH208"/>
  <c r="AH12"/>
  <c r="AF35"/>
  <c r="E35" s="1"/>
  <c r="AF207"/>
  <c r="E36"/>
  <c r="E209"/>
  <c r="AH209"/>
  <c r="G66"/>
  <c r="G13"/>
  <c r="G114"/>
  <c r="G152"/>
  <c r="M206"/>
  <c r="P206"/>
  <c r="J206"/>
  <c r="F206"/>
  <c r="F227" l="1"/>
  <c r="E230"/>
  <c r="G230" s="1"/>
  <c r="AH230"/>
  <c r="AF217"/>
  <c r="AF228" s="1"/>
  <c r="E228" s="1"/>
  <c r="AF206"/>
  <c r="E207"/>
  <c r="G219"/>
  <c r="F216"/>
  <c r="AH218"/>
  <c r="E218"/>
  <c r="G218" s="1"/>
  <c r="G209"/>
  <c r="E206"/>
  <c r="G208"/>
  <c r="AH10"/>
  <c r="E11"/>
  <c r="E10" s="1"/>
  <c r="G10" s="1"/>
  <c r="G12"/>
  <c r="AH206"/>
  <c r="AF227" l="1"/>
  <c r="AH227" s="1"/>
  <c r="G227"/>
  <c r="E227"/>
  <c r="AF216"/>
  <c r="AH216" s="1"/>
  <c r="E217"/>
  <c r="E216" s="1"/>
  <c r="G216" s="1"/>
  <c r="G206"/>
  <c r="H222" l="1"/>
  <c r="I222"/>
  <c r="J222" l="1"/>
</calcChain>
</file>

<file path=xl/sharedStrings.xml><?xml version="1.0" encoding="utf-8"?>
<sst xmlns="http://schemas.openxmlformats.org/spreadsheetml/2006/main" count="1243" uniqueCount="237">
  <si>
    <t>о ходе исполнения комплексного плана (сетевого графика) реализации</t>
  </si>
  <si>
    <t xml:space="preserve">муниципальной программы  "Профилактика правонрушений на территории города Урай" на 2018-2030 годы </t>
  </si>
  <si>
    <t>№</t>
  </si>
  <si>
    <t>Источники финансирования</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</si>
  <si>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</si>
  <si>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</si>
  <si>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</si>
  <si>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</si>
  <si>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</si>
  <si>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</si>
  <si>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</si>
  <si>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</si>
  <si>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</si>
  <si>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</si>
  <si>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</si>
  <si>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</si>
  <si>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</si>
  <si>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</si>
  <si>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</si>
  <si>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</si>
  <si>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</si>
  <si>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</si>
  <si>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8=7/6*100</t>
  </si>
  <si>
    <t>Подпрограмма 1. «Профилактика правонарушений»</t>
  </si>
  <si>
    <t>всего:</t>
  </si>
  <si>
    <t>Федеральный бюджет</t>
  </si>
  <si>
    <t>бюджет ХМАО-Югры</t>
  </si>
  <si>
    <t>Иные источники финансирования</t>
  </si>
  <si>
    <t>Подпрограмма 2 «Профилактика незаконного оборота и потребления наркотических средств и психотропных веществ»</t>
  </si>
  <si>
    <t>без финансирования</t>
  </si>
  <si>
    <t>Подпрограмма 3. Участие в профилактике терроризма, а также минимизации и (или) ликвидации последствий проявлений терроризма</t>
  </si>
  <si>
    <t>4</t>
  </si>
  <si>
    <t>4.1</t>
  </si>
  <si>
    <t>Подпрограмма 4. Участие в профилактике экстремизма, а также минимизации и (или) ликвидации последствий проявлений экстремизма</t>
  </si>
  <si>
    <t>5</t>
  </si>
  <si>
    <t>5.1</t>
  </si>
  <si>
    <t>Подпрограмма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</si>
  <si>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Всего по программе</t>
  </si>
  <si>
    <t>Отчет</t>
  </si>
  <si>
    <t xml:space="preserve"> - </t>
  </si>
  <si>
    <t xml:space="preserve"> -</t>
  </si>
  <si>
    <t>Согласовано:</t>
  </si>
  <si>
    <t>Комитет по финансам  администрации города Урай</t>
  </si>
  <si>
    <t>подпись</t>
  </si>
  <si>
    <t xml:space="preserve">           подпись</t>
  </si>
  <si>
    <t xml:space="preserve">Ответственный исполнитель (соисполнитель) муниципальной  программы:   </t>
  </si>
  <si>
    <t xml:space="preserve">
</t>
  </si>
  <si>
    <t>1</t>
  </si>
  <si>
    <t>1.1</t>
  </si>
  <si>
    <t>1.2</t>
  </si>
  <si>
    <t>2</t>
  </si>
  <si>
    <t>2.1</t>
  </si>
  <si>
    <t>1.3</t>
  </si>
  <si>
    <t>1.4</t>
  </si>
  <si>
    <t>1.5</t>
  </si>
  <si>
    <t>1.6</t>
  </si>
  <si>
    <t>1.7</t>
  </si>
  <si>
    <t>1.8</t>
  </si>
  <si>
    <t>1.9</t>
  </si>
  <si>
    <t>1.10</t>
  </si>
  <si>
    <t>1.11</t>
  </si>
  <si>
    <t>2.2</t>
  </si>
  <si>
    <t>2.3</t>
  </si>
  <si>
    <t>2.4</t>
  </si>
  <si>
    <t>3.1</t>
  </si>
  <si>
    <t>3.2</t>
  </si>
  <si>
    <t>3.3</t>
  </si>
  <si>
    <t>3.4</t>
  </si>
  <si>
    <t>3</t>
  </si>
  <si>
    <t>4.2</t>
  </si>
  <si>
    <t>4.3</t>
  </si>
  <si>
    <t>4.4</t>
  </si>
  <si>
    <t>4.5</t>
  </si>
  <si>
    <t>4.6</t>
  </si>
  <si>
    <t>4.7</t>
  </si>
  <si>
    <t>4.8</t>
  </si>
  <si>
    <t>4.9</t>
  </si>
  <si>
    <t>5.2</t>
  </si>
  <si>
    <t>5.3</t>
  </si>
  <si>
    <t>5.4</t>
  </si>
  <si>
    <t>5.5</t>
  </si>
  <si>
    <t>5.6</t>
  </si>
  <si>
    <t>5.7</t>
  </si>
  <si>
    <t>5.8</t>
  </si>
  <si>
    <t>5.9</t>
  </si>
  <si>
    <t>5.10</t>
  </si>
  <si>
    <t>5.11</t>
  </si>
  <si>
    <t>Создание условий для деятельности народных дружин (1,6)</t>
  </si>
  <si>
    <t xml:space="preserve">Обеспечение функционирования и развития систем видеонаблюдения в сфере общественного порядка и безопасности дорожного движения,информирование населения о необходимости соблюдения правил дорожного движения (в том числе санкциях за их нарушение) (2,3,6)
</t>
  </si>
  <si>
    <t>Осуществление полномочий по созданию и обеспечению деятельности административной комиссии муниципального образования город Урай (4,6)</t>
  </si>
  <si>
    <t>Проведение профилактических мероприятий для несовершеннолетних и молодежи (5,6)</t>
  </si>
  <si>
    <t>Изготовление и распространение средств наглядной и печатной агитации, направленных на  профилактику правонарушений (5,6)</t>
  </si>
  <si>
    <t>Проведение профилактических мероприятий с семьями, находящимися в социально опасном положении (5,6)</t>
  </si>
  <si>
    <t>Организация дополнительных временных рабочих мест для несовершеннолетних подростков, находящихся в конфликте с законом (5,6)</t>
  </si>
  <si>
    <t>Осуществление полномочий по созданию и обеспечению деятельности комиссии по делам несовершеннолетних и защите их прав при администрации города Урай (5)</t>
  </si>
  <si>
    <t>Социальная адаптация, ресоциализация, социальная реабилитация, помощь лицам, пострадавшим от правонарушений или подверженным риску стать таковыми. (5,6)</t>
  </si>
  <si>
    <t>Организационно-методическое обеспечение деятельности коллегиальных органов в сфере профилактики правонарушений (1,2,3,5)</t>
  </si>
  <si>
    <t>Повышение профессионального уровня (семинары, курсы повышения квалификации) работников образовательных организаций, учреждений культуры, спорта, социальной и молодежной политики в сфере профилактики правонарушений (5)</t>
  </si>
  <si>
    <t>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(8,9)</t>
  </si>
  <si>
    <t>2.5</t>
  </si>
  <si>
    <t xml:space="preserve">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
 (8, 9)
</t>
  </si>
  <si>
    <t>2.6</t>
  </si>
  <si>
    <t xml:space="preserve">Участие в проведении межведомственных мероприятий по социальной реабилитации и ресоциализации наркопотребителей, проводимых Управлением социальной защиты населения по городу Ураю   Департамента социального развития Ханты-Мансийского автономного округа - Югры (9) </t>
  </si>
  <si>
    <t>Организация и проведение мероприятий, посвященных «Дню солидарности в борьбе с терроризмом» (10)</t>
  </si>
  <si>
    <t xml:space="preserve">Организация классных часов, бесед   с обучающимися,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терроризма и обеспечения безопасности населения.
Доведение ответственности за совершение
преступлений против личности, общества и государства, а также
порядка и правил поведения населения при угрозе возникновения террористических актов (10)
</t>
  </si>
  <si>
    <t>Осуществление работы по установке контент-фильтров, блокирующих доступ к Интернет-ресурсам террористической направленности  (10)</t>
  </si>
  <si>
    <t>Приобретение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 (10)</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</si>
  <si>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(10)</t>
  </si>
  <si>
    <t xml:space="preserve">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(11) </t>
  </si>
  <si>
    <t>Реализация мер по профилактике распространения экстремистской идеологии, по выявлению  зарождающихся конфликтов в сфере межнациональных и этноконфессиональных отношений  (11)</t>
  </si>
  <si>
    <t>Проведение социологических исследований в молодежной среде по вопросу состояния межнациональных, межконфессиональных отношений и экстремистских настроений в городе Урай (11)</t>
  </si>
  <si>
    <t>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 (11)</t>
  </si>
  <si>
    <t xml:space="preserve">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(11) </t>
  </si>
  <si>
    <t>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(11)</t>
  </si>
  <si>
    <t>Организация и проведение мероприятий, посвященных «Декаде профилактики экстремизма» (11)</t>
  </si>
  <si>
    <t>Осуществление работы по установке контент-фильтров, блокирующих доступ к Интернет-ресурсам экстремисткой направленности (11)</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</si>
  <si>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(11)</t>
  </si>
  <si>
    <t>Развитие и использование потенциала молодежи в интересах укрепления единства российской нации, упрочения мира и согласия (12,14,15)</t>
  </si>
  <si>
    <t>Содействие религиозным организациям в культурно-просветительской и социально значимой деятельности (12,14,15)</t>
  </si>
  <si>
    <t>Содействие этнокультурному многообразию народов России (12,14,15)</t>
  </si>
  <si>
    <t>Развитие кадрового потенциала в сфере межнациональных (межэтнических) отношений, профилактики экстремизма (12,13)</t>
  </si>
  <si>
    <t>Проведение просветительских мероприятий, направленных на популяризацию и поддержку русского языка, как государственного языка Российской Федерации и языка межнационального общения (12,14)</t>
  </si>
  <si>
    <t>Создание условий для сохранения и развития языков народов России (12,15)</t>
  </si>
  <si>
    <t>Реализация мер, направленных на социальную и культурную адаптацию мигрантов (12,14,15)</t>
  </si>
  <si>
    <t>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 (12,14)</t>
  </si>
  <si>
    <t xml:space="preserve">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(12, 13)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</si>
  <si>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</si>
  <si>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 (12,13,14)</t>
  </si>
  <si>
    <t>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(12)</t>
  </si>
  <si>
    <t>федеральный бюджет</t>
  </si>
  <si>
    <t>местный бюджет</t>
  </si>
  <si>
    <t>иные источники финансирования</t>
  </si>
  <si>
    <r>
      <rPr>
        <sz val="10"/>
        <rFont val="Times New Roman"/>
        <family val="1"/>
        <charset val="204"/>
      </rPr>
      <t>иные</t>
    </r>
    <r>
      <rPr>
        <sz val="8"/>
        <rFont val="Times New Roman"/>
        <family val="1"/>
        <charset val="204"/>
      </rPr>
      <t xml:space="preserve"> источники финансирования</t>
    </r>
  </si>
  <si>
    <t>всего</t>
  </si>
  <si>
    <t>ные источники финансирования</t>
  </si>
  <si>
    <t xml:space="preserve">Секретарь административной комиссии администрации города Урай; 
муниципальное казенное учреждение «Управление материально-технического обеспечения города Урай»
</t>
  </si>
  <si>
    <t>Управление образования и молодежной политики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</si>
  <si>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муниципальное казенное учреждение «Управление материально-технического обеспечения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</si>
  <si>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Управление образования и молодежной политики  администрации города Урай.
</t>
  </si>
  <si>
    <t>Управление образования и молодежной политики  администрации города Урай.</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</si>
  <si>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</si>
  <si>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</si>
  <si>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</si>
  <si>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пресс-служба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</si>
  <si>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</si>
  <si>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</si>
  <si>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</si>
  <si>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</si>
  <si>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</si>
  <si>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</si>
  <si>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</si>
  <si>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</si>
  <si>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</si>
  <si>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</si>
  <si>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</si>
  <si>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</si>
  <si>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</si>
  <si>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Организация деятельности молодёжного волонтёрского движения города Урай по пропаганде здорового образа жизни (7, 8, 9)</t>
  </si>
  <si>
    <t>Управление образования и молодежной политики  администрации города Урай</t>
  </si>
  <si>
    <t>Осуществление работы по установке контент-фильтров, блокирующих доступ к Интернет-ресурсам, содержащим информацию о способах, методах разработки, изготовления и (или) приобретения наркотических средств, психотропных веществ, мониторинг  социальных сетей и иных информационных порталов Интернет-пространства (8, 9)</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</si>
  <si>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</si>
  <si>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Организационно-методическое обеспечение деятельности коллегиальных органов антинаркотической направленности (7, 8, 9)</t>
  </si>
  <si>
    <t>-</t>
  </si>
  <si>
    <t>5.12</t>
  </si>
  <si>
    <t xml:space="preserve">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(межэтнических) отношений, профилактика экстремизма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</si>
  <si>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</si>
  <si>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_</t>
  </si>
  <si>
    <t>в том числе за счет остатков прошлых лет</t>
  </si>
  <si>
    <t xml:space="preserve">Органы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</si>
  <si>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 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</si>
  <si>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В образовательных организациях города Урай построена трехуровневая система программной контентной фильтрация, в том числе:
-общая сетевая контентная фильтрация, осуществляемая провайдером (белые списки); -техническая защита в организации посредством интернет-шлюза на входе интернета в образовательную организацию;
-на автоматизированных рабочих местах учащихся общеобразовательных организаций, настроен модуль контентной фильтрации Касперского  Endpoint Security для Бизнеса. В целях недопущения несанкционированного доступа учащимися к запрещенным сайтам, преподавателем при проведении учебного процесса постоянно осуществляется контроль, все учащиеся постоянно находятся под присмотром и в поле зрения. В перерывах (переменах) между уроками у учащихся отсутствует возможность пользования компьютерами, поскольку все учащиеся выходят из класса. Таким образом, исключается возможность учащимися пользоваться компьютерами бесконтрольно. В договорах на оказание/предоставление телематических услуг связи, заключенном образовательными организациями с провайдером дополнительно содержатся условия об осуществлении контентной фильтрации при предоставлении услуг Интернет, а также, провайдер использует список сайтов сети Интернет, разрешённых для посещения учащимися в общеобразовательных организациях, при ограничении доступа к сайтам, содержащих информацию о распространении психоактивных веществ.
В Централизованной библиотечной системе МАУ «Культура»  установлена контентная  фильтрация на пользовательские места  в ЦОДах  на уровне провайдера  ООО «ПиП» при помощи сервиса SKY DNS (фильтруются сайты с запрещенным контентом).</t>
  </si>
  <si>
    <t>Управление внутренней политики администрации города Урай, секретарь административной комиссии администрации города Урай</t>
  </si>
  <si>
    <t xml:space="preserve">Управление внутренней политики администрации города Урай, управление по информационным технологиям и связи администрации города Урай, секретарь административной комиссии администрации города Урай
</t>
  </si>
  <si>
    <t>Управление внутренней политики администрации города Урай</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</si>
  <si>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</si>
  <si>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муниципальное казенное учреждение «Управление жилищно-коммунального хозяйства города Урай».</t>
  </si>
  <si>
    <t xml:space="preserve">Управление внутренней политики  администрации города Урай. 
</t>
  </si>
  <si>
    <t>«__»_________2020 г. _________________</t>
  </si>
  <si>
    <t xml:space="preserve">В настоящий момент контентная фильтрация технически организована на нескольких уровнях и позволяет обеспечивать блокирование доступа к Интернет-ресурсам, содержащим материалы экстремистской и террористической направленности учащихся школ в автоматическом режиме.Схема контентной фильтрации каждой школы:
1 Уровень – Оператор предоставляющий услуги доступа к сети Итернет. 
Требования: ФЗ-149 от 27.07.06г. "Об информации, информационных технологиях и о защите информации" статья 15.
Блокировка информации находящейся в "Единый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(Единый реестр, http://eais.rkn.gov.ru/).
2 Уровень: Образовательное учреждение.
 Для организации процесса контентной фильтрации  в каждой школе приняты организационно распорядительные документы, утвержденные Методическими рекомендациями по ограничению в образовательных организациях доступа обучающихся к видам информации, распространяемой посредством сети "Интернет", причиняющей вред здоровью и (или) развитию детей, а также не соответствующей задачам образования (утв. Министерством просвещения РФ, Министерством цифрового развития, связи и массовых коммуникаций РФ, Федеральной службы по надзору в сфере связи, информационных технологий и массовых коммуникаций 16 мая 2019 г.).
Каждая школа настраивает свой белый список сайтов, доступ к которым им необходим при образовательном процессе. (учителя используют разные ресурсы для уроков. В каждой школе свои).
3 Уровень – дополнительные средства фильтрации.
- ПО SkyDNS 
- Антивирусные средства  на рабочих станциях. Дополнительная возможность настройки правил фильтрация web контента.
</t>
  </si>
  <si>
    <t>3.5</t>
  </si>
  <si>
    <t xml:space="preserve">В МБОУ Гимназия им.А.И. Яковлева   прошли  уроки мужества с элементами леп-бука «Страна, в которой мы живем», тематические встречи «Знакомство с пограничниками», «Знакомство с танкистами».  Для обучающихся 7 классов была организована игра «По следам Великой Отечественной войны». 
В МБОУ СОШ №5 проведены Уроки Мужества «Память», встречи с поисковым отрядом «Патриот», с ветеранами трудового фронта, героинями фотовыставки «Сила жизни», с участниками  локальных войн.    
Актив музея «Поиск» и лидеры молодежной организации «БЛИК» раздали флайеры жителям города с информацией о реализации проекта «От стены Памяти к дороге Памяти».   
Волонтеры школьного отряда МБОУ СОШ № 6 приняли участие в городской акции, посвященной Дню памяти о россиянах, исполнявших служебный долг за пределами Отечества «Цветы к обелиску». В школе прошли встречи и беседы с воинами – интернационалистами, с участниками локальных воин, с сотрудниками отдела военкомата ХМАО-Югры по г.Урай. 
Во встречах приняли участие 150 учащихся, воины-афганцы: Нафиков Р.М., Коренченко О.А.; участник боевых действий в Чеченской республике  Данилов А.А.  
В МБОУ СОШ № 12 проведены занятия в Академии начальной военной подготовки для 1-4 классов: «Героизм во время войны», «Техника и вооружение», «Армейская филармония». Охват составил 310 человек.  
Для всех параллелей проведены классные часы «Рассказы о героях»,  «Города-герои», «Пионеры - герои»,   «Нашу память не стереть с годами». Обучающиеся  4-7 классов МБОУ СОШ №4 приняли участие в мероприятии «Мальчишки с нашего двора» и посетили выставку в школьной библиотеке, посвящённую Вячеславу Тетеревникову,  погибшему при исполнении воинского долга в Чеченской республике. Проведены Уроки Мужества для 5-11 классов, где обучающиеся встречались с представителями мужественных профессий, с пограничниками и танкистами.     
В «Центре молодежи и  дополнительного образования» прошло торжественное мероприятие «Славы отцов будем достойны». Ребята встречались с участником войны в Афганистане О.А. Коренченко.  
Всего проведено более 100 мероприятий с охватом 4580 человек.
</t>
  </si>
  <si>
    <t>В настоящий момент контентная фильтрация технически организована на нескольких уровнях и позволяет обеспечивать блокирование доступа к Интернет-ресурсам, содержащим материалы экстремистской и террористической направленности учащихся школ в автоматическом режиме.Схема контентной фильтрации каждой школы:
1 Уровень – Оператор предоставляющий услуги доступа к сети Итернет. 
Требования: ФЗ-149 от 27.07.06г. "Об информации, информационных технологиях и о защите информации" статья 15.
Блокировка информации находящейся в "Единый реестр доменных имен, указателей страниц сайтов в сети "Интернет" и сетевых адресов, позволяющих идентифицировать сайты в сети "Интернет", содержащие информацию, распространение которой в Российской Федерации запрещено" (Единый реестр, http://eais.rkn.gov.ru/).
2 Уровень: Образовательное учреждение.
 Для организации процесса контентной фильтрации  в каждой школе приняты организационно распорядительные документы, утвержденные Методическими рекомендациями по ограничению в образовательных организациях доступа обучающихся к видам информации, распространяемой посредством сети "Интернет", причиняющей вред здоровью и (или) развитию детей, а также не соответствующей задачам образования (утв. Министерством просвещения РФ, Министерством цифрового развития, связи и массовых коммуникаций РФ, Федеральной службы по надзору в сфере связи, информационных технологий и массовых коммуникаций 16 мая 2019 г.).
Каждая школа настраивает свой белый список сайтов, доступ к которым им необходим при образовательном процессе. (учителя используют разные ресурсы для уроков. В каждой школе свои).
3 Уровень – дополнительные средства фильтрации.
- ПО SkyDNS 
- Антивирусные средства  на рабочих станциях. Дополнительная возможность настройки правил фильтрация web контента.</t>
  </si>
  <si>
    <t>На официальном сайте ОМСУ размещена информация по мотивированию граждан о предоставлении ставшей им известной информации о фактах экстремистской деятельности.</t>
  </si>
  <si>
    <t xml:space="preserve">Сроки и место проведения: 07 февраля 2020 года в Центральной библиотеке имени Л. И. Либова Культурно – исторический центр.
 В рамках объявленного в России Года памяти и славы состоялся патриотический турнир по брейн – рингу «Равнение на героев» среди представителей молодежи и национально – культурных общественных организаций, национальных диаспор города Урай. Игра была посвящена защитникам Отечества. Тематикой  стало 75 - летие  Победы в Великой Отечественной войне. Турнир состоял из трех блоков: «Литературное наследие», «Интересные факты», «Герои Великой Отечественной войны».Экспертами патриотического турнира по брейн – рингу «Равнение на героев» выступили Данилов А.В., Джораев Д.Ч., представители Общества танкистов города Урай и Гайдуков М.В., представитель Общества ветеранов боевых действий в Чечне. 
Количество участников: 56 человек В рамках Всероссийской лыжной гонки «Лыжня России-2020» проведены спортивные забеги различных возрастных групп на определенные дистанции. Также прошла массовая гонка, где приняли участие все желающие. Дата проведения 08.02.2020. Охват участников составил 423 человек.
</t>
  </si>
  <si>
    <t xml:space="preserve">Сроки и место проведения: 25 января 2020 года в Центральной библиотеке имени Л. И. Либова Культурно – исторический центр. В рамках объявленного в России Года народного творчества города Урай проведена фольклорная программа «Самовар – PARTY».
Праздник был посвящен одному из самых древних, традиционных и неотъемлемых предметов быта русского народа - самовару. 
Фольклорная программа была насыщена фольклором, музыкой, историей, народными играми и забавами, традиционным чаепитием. На празднике  развернулось игровое действие с чайными частушками и песнями о самоваре, необычными русскими забавами и хороводами, флешмобом с главным героем – Самоваром. Сотрудники Музея истории города Урай продемонстрировали присутствующим  самовары разнообразных форм и видов, представленные на выставке. Участники программы изучили технологию традиционного приготовления кипятка в самоваре, узнали история появления самоваров в России. Представители национальной гостиной «Содружество» познакомили гостей с традициями чаепития народов России, национальной посудой для чайной церемонии. 
Количество участников: 205 человек.
</t>
  </si>
  <si>
    <r>
      <t>В ООО «Центр экологического образования» по программе «Профилактика терроризма и противодействие его идеологии» (в дистанционной форме) прошли обучение: глава города Урай, первый заместитель главы города Урай, начальник управления внутренней политики администрации города Урай, начальник отдела национальной политики и общественной безопасности управления внутренней политики администрации города Урай и специалист-эксперт отдела национальной политики и общественной безопасности.Обучение (в дистанционной форме) в АУ ХМАО – Югры «Региональный институт управления» по теме «Организация деятельности органов местного самоуправления по профилактике и предупреждению терроризма и националистического экстремизма»</t>
    </r>
    <r>
      <rPr>
        <i/>
        <sz val="10"/>
        <rFont val="Times New Roman"/>
        <family val="1"/>
        <charset val="204"/>
      </rPr>
      <t>.</t>
    </r>
  </si>
  <si>
    <t xml:space="preserve">Сроки и место проведения: 11 января, 18 января,  01 февраля, 08 февраля, 29 февраля, 07 марта 2020 года в Центральной библиотеке имени Л. И. Либова в координации с УГНКО «Русичи» организованы и проведены фольклорные посиделки «Вечерки». С целью приобщения подрастающего поколения и молодежи города Урай к традициям русской народной культуры, изучения традиционного народного искусства, обрядов, праздников, обычаев в Центральной библиотеке имени Л.И. Либова проводится цикл фольклорных встреч. На мероприятиях ребята знакомятся с народным певческим творчеством, литературой о фольклоре русского народа, игрой на простейших музыкальных инструментах. Создан вокальный коллектив «Вечерки»,  руководитель И. К. Шамаева, совместно с которым проводятся мероприятия, направленные на популяризацию русской культуры.
Количество участников: 136 человек. Проведено мероприятий: 6.
</t>
  </si>
  <si>
    <t xml:space="preserve">Культурно-исторический центр принял участие окружной акции «Единый день чтения в Югре». 
В Международный день родного языка, 21 февраля в Центральной библиотеке им. Л.И. Либова состоялось эстафетное чтение «Читаем на родном языке». Цель мероприятия содействие языковому и культурному разнообразию. 
Сотрудники библиотеки записывали выступления участников на видеокамеру, создавали видеоролик эстафетное чтение «Читаем на родном языке», которое размещено на Ютубе, в сообществе библиотеки в социальных сетях «ВКонтакте». Участники акции читали вслух отрывки из прозы, сказки на родном языке любимого автора, рассказывали стихотворение, на мансийском, русском, татарском, чувашском, башкирском, украинском и хакасском языках. Участница акции Зоя Иванова в национальном костюме на фоне книжной выставки «Национальная палитра» читала на чувашском, родном ей языке любимую книгу своей юности Леонида Агаркова. Нина Тихонова прочла стихотворение Ювана Шесталова на родном  мансийском языке, сделала краткий обзор газеты «Луима Сэрипос». Завершила акцию Лейсан Байдавлетова с восторгом прочла стихотворение «Не русский я, но россиянин» Мустая Карима на башкирском языке. 
Проведено – 1 мероприятие, количество участников – 10  человек.
</t>
  </si>
  <si>
    <t xml:space="preserve">Во всех общеобразовательных организациях проводится актуализация Социального паспорта школы, в том числе раздела «Иностранные граждане. Мигранты». 
С момента поступления в образовательную организацию проводится наблюдение за поведением и обучением обучающихся, отслеживается процесс адаптации вновь прибывших с использованием диагностических методик; обучающиеся вовлекаются в воспитательные мероприятия, принимают участие во внеурочной деятельности; по мере необходимости осуществляется психологическое консультирование (обучающихся и их родителей). Проводятся консультации родителей по получению инклюзивного образования, при необходимости по Заключению ТПМПК составляется  индивидуальная программа. 
С детьми – мигрантами школьного возраста в муниципальных общеобразовательных организациях  города организована работа по четырем направлениям:
«Учебная адаптация», которая подразумевает овладение мигрантами, обучающимися в школе, русским языком, освоение детьми-мигрантами образовательных программ.
«Социально-психологическая адаптация» предусматривает помощь в социальной и психологической адаптации детей.
«Культурная адаптация» рассматривается  как развитие творческих способностей обучающихся, воспитание коммуникативной культуры, умение общаться с представителями разных культур.
Активное включение родителей детей мигрантов  в процесс адаптации.
Охват мигрантов – 45 человек.
</t>
  </si>
  <si>
    <t>Освещение мероприятий, посвященных Крещению Господню (http://uray.ru/v-urae-organizacionnyj-komitet-obsudil-voprosy-podgotovki-k-prazdniku-kreshhenija-gospodne/
http://uray.ru/19-janvarja-v-urae-sostojatsja-meroprijatija-posvjashhennye-prazdnovaniju-kreshhenija-gospodne-na-vremja-krestnogo-hoda-budet-ogranicheno-dvizhenie-avtotransporta/
http://uray.ru/pravoslavnye-uraja-otmetili-prazdnik-kreshhenie-gospodne/
https://vk.com/znamy_uray86?w=wall-112870481_5035
https://vk.com/znamy_uray86?w=wall-112870481_4971
https://vk.com/znamy_uray86?w=wall-112870481_4943
https://vk.com/znamy_uray86?w=wall-112870481_4910
https://vk.com/official_uray?w=wall-63159149_5807
https://www.instagram.com/p/B7QjKVJhsYG/
https://ok.ru/profile/562873347048/statuses/150943376702440
https://youtu.be/32ist1_NoK4?t=1588
https://youtu.be/FHZUSkswMV4?t=1159
). Освещение рабочего визита епископа Югорского и Няганского Фотия (http://uray.ru/uraj-s-rabochim-vizitom-posetil-episkop-jugorskij-i-njaganskij-fotij/
https://www.instagram.com/p/B9IyKf8o526/). Освещение мероприятий в рамках празднования Масленицы
http://uray.ru/v-pervyj-vesennij-den-v-urae-massovo-i-veselo-otmetili-narodnyj-prazdnik-guljaj-narod-maslenica-u-vorot/
http://uray.ru/v-urae-dan-start-tvorcheskomu-konkursu-na-luchshuju-maslenichnuju-kuklu-chuchelo-sudarynja-maslenica-2020/
http://uray.ru/prazdnik-vesny-i-solnca-1-marta-urajcy-otprazdnujut-tradicionnuju-maslenicu/
https://www.instagram.com/p/B9B__8HBQou/
https://www.instagram.com/p/B9O6SGYBuGc/
https://vk.com/official_uray?w=wall-63159149_6064
https://vk.com/official_uray?w=wall-63159149_6103
https://ok.ru/profile/562873347048/statuses/151183166700520
https://vk.com/znamy_uray86?w=wall-112870481_5483
https://vk.com/znamy_uray86?w=wall-112870481_5434
https://vk.com/znamy_uray86?w=wall-112870481_5322
https://youtu.be/B9aWbTMX9kI?t=1005
).</t>
  </si>
  <si>
    <t xml:space="preserve">Руководитель – Каримова Татьяна Леонидовна. На базе Культурно-исторического центра осуществляет свою деятельность национальная гостиная «Содружество».
Это место духовного и интеллектуального общения представителей разных народов, на котором базируются 4 национально-культурные общественные организации и 9 диаспор, реализуя мероприятия Стратегии государственной национальной политики. За отчетный период состоялось 1 заседание.
</t>
  </si>
  <si>
    <t>Изготовлены листовки  для мигрантов, с информацией по формированию положительного образа мигранта, популяризации легального труда мигрантов в количестве 100 штук</t>
  </si>
  <si>
    <t>Исполнитель: , тел.: 8 (34676) 2-07-08</t>
  </si>
  <si>
    <t xml:space="preserve"> 
Управление внутренней политики  администрации города Урай,
секретарь административной комиссии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</si>
  <si>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</si>
  <si>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</si>
  <si>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</si>
  <si>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Основные мероприятия муниципальной программы
(их взаимосвязь с целевыми показателями муниципальной программы)
</t>
  </si>
  <si>
    <t xml:space="preserve">Ответственный исполнитель/соисполнитель </t>
  </si>
  <si>
    <t xml:space="preserve">Финансовые затраты на реализацию 
(тыс. рублей)
</t>
  </si>
  <si>
    <t>Инвестиции в объекты муниципальной собственности</t>
  </si>
  <si>
    <t>Прочие расходы</t>
  </si>
  <si>
    <r>
      <t xml:space="preserve">Соисполнитель 2 
</t>
    </r>
    <r>
      <rPr>
        <sz val="10"/>
        <rFont val="Times New Roman"/>
        <family val="1"/>
        <charset val="204"/>
      </rPr>
      <t xml:space="preserve">(Управление образования и молодежной политики администрации города Урай)
</t>
    </r>
  </si>
  <si>
    <r>
      <t xml:space="preserve">Соисполнитель 3 
</t>
    </r>
    <r>
      <rPr>
        <sz val="10"/>
        <rFont val="Times New Roman"/>
        <family val="1"/>
        <charset val="204"/>
      </rPr>
      <t xml:space="preserve">(Муниципальное казенное учреждение «Управление материально-технического обеспечения города Урай»)
</t>
    </r>
  </si>
  <si>
    <r>
      <t xml:space="preserve">Соисполнитель 4 
</t>
    </r>
    <r>
      <rPr>
        <sz val="10"/>
        <rFont val="Times New Roman"/>
        <family val="1"/>
        <charset val="204"/>
      </rPr>
      <t xml:space="preserve">(Муниципальное казенное учреждение «Управление жилищно-коммунального хозяйства города Урай»)
</t>
    </r>
  </si>
  <si>
    <t>«____»_________2020 г. ______________________</t>
  </si>
  <si>
    <t>в том числе:</t>
  </si>
  <si>
    <t xml:space="preserve">Комиссией по делам несовершеннолетних и защите их прав организовано взаимодействие с Урайским цетром занятости населения, несовершеннолетним выдано 3 направления.  </t>
  </si>
  <si>
    <t xml:space="preserve">Мероприятие запланировано на IV квартал 2020 года 27.02.2020 организована  трансляция в сообществе «ВКонтакте» на тему «Сложности в организации мероприятий по профилактике распространения ПАВ в подростковой и молодежной среде. Работа психолога в образовательном учреждении. Подведение итогов прошедшего семинара 25 декабря 2019 года». 
Лектор: Парфенова Светлана Валерьевна - практикующий семейный психолог, медицинский психолог г. Уфа. 
(мероприятие организовано для  психологов, социальных педагогов, заместителей директоров по воспитательной работе образовательных учреждений). 
</t>
  </si>
  <si>
    <r>
      <t xml:space="preserve">Соисполнитель 1 </t>
    </r>
    <r>
      <rPr>
        <sz val="10"/>
        <rFont val="Times New Roman"/>
        <family val="1"/>
        <charset val="204"/>
      </rPr>
      <t xml:space="preserve">(органы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информационным технологиям и связи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пресс-служба администрации города Урай)
</t>
    </r>
  </si>
  <si>
    <r>
      <t xml:space="preserve">Ответственный исполнитель
</t>
    </r>
    <r>
      <rPr>
        <sz val="10"/>
        <rFont val="Times New Roman"/>
        <family val="1"/>
        <charset val="204"/>
      </rPr>
      <t xml:space="preserve">(Управление внутренней политики                                      администрации города Урай)
</t>
    </r>
  </si>
  <si>
    <t>за I полугодие 2020 года</t>
  </si>
  <si>
    <t>Неисполнение расходования средств по ДНД связано с тем, что в первом полугодии 2020 года, в связи с ситуацией, вызванной  COVID-19, члены ДНД были задействованы только по особым поручениям, в целях выявления и сбора административных материалов. Средства будут перераспределены на более поздний период 2020 года.</t>
  </si>
  <si>
    <t>Обеспечена бесперебойная работа систем видеонаблюдения в течении  I полугодия 2020  года, в том числе денежные средства направлены на оплату систем видеонаблюдения АПК "Безопасный город".  Раскрыто 7 преступлений с использованием системы видеонаблюдения АПК "Безопасный город".</t>
  </si>
  <si>
    <t>Обеспечена деятельность административной комиссии города Урай за первое полугодие  2020 года. Административной комиссией города Урай рассмотрено 107 дел  об административных правонарушениях, по которым наложен штраф на общую сумму  70  тыс. рублей.</t>
  </si>
  <si>
    <t>Обеспечена деятельность комиссии по профилактике правонарушений города административной комиссии города  (проведено 2 заседания комиссии по профилактике правонарушений города Урай) за I полугодие 2020 года.</t>
  </si>
  <si>
    <t>Организована встреча волонтеров, с участием членов общественного совета, полиции (в общеобразовательной  школе № 2) с целью формирования негативного отношения к потреблению наркотических веществ (общее число участников 55 человек). В связи ситуацией, вызванной COVID-19 проведение массовых мероприятий приостановлено.</t>
  </si>
  <si>
    <t>Организована работа Антинаркотической комисси города Урай в I полугодии 2020 года. Проведено 1 заседание антинаркотической комиссии города Урай.</t>
  </si>
  <si>
    <t>В I полугодии 2020 года наркозависимые на реабилитацию не правлялись ввиду отсутствия желающих.</t>
  </si>
  <si>
    <t xml:space="preserve">1-го полугодия 2020 года проведены следующие мероприятия:
1) В МБОУ Гимназия им.А.И. Яковлева прошли уроки мужества с элементами леп-бука «Страна, в которой мы живем», тематические встречи «Знакомство с пограничниками», «Знакомство с танкистами».  Для обучающихся 7-х классов была организована игра «По следам Великой Отечественной войны». 
2) В МБОУ СОШ №5 проведены Уроки Мужества «Память», встречи с поисковым отрядом «Патриот», с ветеранами трудового фронта, героинями фотовыставки «Сила жизни», с участниками  локальных войн. 
3) Актив музея «Поиск» и лидеры молодежной организации «БЛИК» раздали флайеры жителям города с информацией о реализации проекта «От стены Памяти к дороге Памяти».   
4) Волонтеры школьного отряда МБОУ СОШ № 6 приняли участие в городской акции, посвященной Дню памяти о россиянах, исполнявших служебный долг за пределами Отечества «Цветы к обелиску». В школе прошли встречи и беседы с воинами – интернационалистами, с участниками локальных войн, с сотрудниками отдела военкомата ХМАО – Югры по г. Урай. 
Во встречах приняли участие 150 учащихся, воины-афганцы: Нафиков Р.М., Коренченко О.А.; участник боевых действий в Чеченской республике  Данилов А.А.  
5) В МБОУ СОШ № 12 проведены занятия в Академии начальной военной подготовки для 1 – 4 классов: «Героизм во время войны», «Техника и вооружение», «Армейская филармония». Охват составил 310 человек.  
6) Для всех параллелей проведены классные часы «Рассказы о героях»,  «Города-герои», «Пионеры – герои», «Нашу память не стереть с годами». Обучающиеся  4 – 7 классов МБОУ СОШ №4 приняли участие в мероприятии «Мальчишки с нашего двора» и посетили выставку в школьной библиотеке, посвящённую Вячеславу Тетеревникову,  погибшему при исполнении воинского долга в Чеченской республике. Проведены Уроки Мужества для 5-11 классов, где обучающиеся встречались с представителями мужественных профессий, с пограничниками и танкистами.     
7) В «Центре молодежи и дополнительного образования» прошло торжественное мероприятие «Славы отцов будем достойны». Ребята встречались с участником войны в Афганистане О.А. Коренченко.  
Всего проведено более 100 мероприятий с охватом 4580 человек.
Целями проведенных мероприятий являлись:
- воспитание у учащихся школ и воспитанников дошкольных учреждений муниципального образования чувства патриотизма, уважительного отношения к истории своей страны, к ветеранам боевых действий, военнослужащим, сотрудникам силовых структур;
- воспитание у детей и подростков чувства стойкого неприятия идей терроризма и экстремизма;
- ветераны боевых действий на примерах из личного опыта рассказали учащимся о мерах безопасности и порядке действий при обнаружении взрывчатых веществ и взрывных устройств, при нахождении в зоне боевых действий и локальных конфликтов и т.п.
По итогам полученной обратной связи от педагогического состава школ и дошкольных образовательных учреждений, а также от учащихся школ и воспитанников дошкольных образовательных учреждений цели мероприятий достигнуты.
</t>
  </si>
  <si>
    <t>Проведение мероприятий в рамках социологических исследований запланировано на 2-е полугодие 2020 года</t>
  </si>
  <si>
    <t xml:space="preserve">Во всех муниципальных общеобразовательных организациях проводятся встречи с представителями религиозных организаций. В них принимают постоянное участие настоятель местной религиозной организации Православный приход храма Рождества Пресвятой Богородицы города Урая протоиерей Иоанн и имам-хатиб местной мусульманской  религиозной организации «Махалля» Абдульхалим Хазрат. В МБОУ СОШ № 5 прошел цикл занятий «Противоправные действия на межнациональной, религиозной и расовой почве». Была проведена лекция на тему: «Противоправные действия на межнациональной, религиозной и расовой почве» с участием помощника прокурора г. Урай, Зарипова Э. Ш.  
В киноклубе «Подросток» прошел просмотр фильма «Рядом с нами». 
В МБОУ СОШ № 2, прошла беседа учеников 11 класса с сотрудником Аппарата АТК Коренченко О. А. по теме «Антитеррор». 
Во всех школах  были проведены аналитические беседы «Проблемы толерантности», круглые столы «Толерантность и конфликтные ситуации», индивидуальные беседы по профилактике экстремизма и терроризма, консультации с родителями.
Общий охват мероприятиями составил 922 обучающихся.
В мае 2020 года была проведена работа по ознакомлению учащихся с антивербовочными материалами (в связи с ограничительными мерами, связанными с режимом самоизоляции ознакомление учащихся проведено в режиме онлайн). 
Справочно: материалы размещены на сайтах образовательных организаций по следующим ссылкам:
http://12.org.ru/images/doc/antiverbovochnaja-pamjatka-8-povodov-zadumatsja.pdf
http://www.86sch6.edusite.ru/DswMedia/uo-vx-772_20_05_2020_antiverbovochnayapamyatka-8povodovzadumat-sya-.pdf
https://vk.com/club171607853?z=photo-171607853_457242476%2Fwall-171607853_834
http://gimnaziya-uray.ru/index.php/stranichka-bezopasnosti/profilaktika-pravonarushenij
http://86sch5.edusite.ru/DswMedia/fin_antiverbov_listovka.pdf
https://sch4.siteedu.ru/news/antiverbovochnaya-pamyatka/#megamenu
http://86sch2.edusite.ru/mconstr.html?page=/p32aa1.html
</t>
  </si>
  <si>
    <t xml:space="preserve">В городских СМИ регулярно размещаются материалы в рамках пропаганды социально-значимых ценностей и создания условий для мирных межнациональных и межрелигиозных (межконфессиональных) отношений.В информационном пространстве Урая, исходя из проведенного анализа представлена деятельность организаций: 
- Прихода Храма Рождества Пресвятой Богородицы. 
- Центра «Духовное просвещение». 
- Местной мусульманской религиозной организации. 
- Общины коренных малочисленных народов Севера «Элы Хотал». 
- Урайского отделения общественной организации «Спасение Югры».
- Городской национально-культурной общественной организации «Русичи». 
- Общественной организации «Национально-культурная автономия татар города Урай».
Деятельность этих организаций  широко отражается в городских СМИ и на других информационных площадках города и округа. 
Пресс-службой ОМВД России по городу Ураю осуществляется подготовка для дальнейшего размещения в эфире телерадиокомпании «Спектр+» специализированной передачи по вопросам профилактики терроризма, пропагандв социально-значимых ценностей и создания условий для мирных межнациональных и межконфессиональных отношений, а также материалов направленного содержания, раскрывающих технологии привлечения граждан к террористической деятельности с использованием сети Интернет.
</t>
  </si>
  <si>
    <t>В течение 1 полугодия 2020 года проводилась индивидуальная профилактическая работа по постановлениям комиссии по делам несовершеннолетних и защите их прав при администрации город Урай специалистами органов и учреждений системы профилактики несовершеннолетнего, совершивших правонарушения или преступления. Проведено 83 межведомственных рейдовых мероприятия по патрулированию микрорайонов и улиц города (в том числе в ночное время) с целью выявления мест концентрации подростков и молодежи негативной направленности, нарушений несовершеннолетними “комендантского часа”, а также контролю правил поведения в период режима повышенной готовности, посещены по месту жительства 4 несовершеннолетних по решению суда, контролируемые УИИ.</t>
  </si>
  <si>
    <t xml:space="preserve">В части проведения профилактических мероприятий с семьями, находящимися в социально опасном положении в течение I полугодия 2020 года проводилась индивидуальная профилактическая работа по постановлениям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в отношении 50 семей, находящихся в социально опасном положении. Проведено 83 межведомственных рейдовых мероприятий по контролю обстановки в семьях, находящихся в социально опасном положении, в течение  1 полугодия 2020 года посещены 409 семей. </t>
  </si>
  <si>
    <t>Обеспечена деятельность комиссии по делам несовершеннолетних и защите их прав администрации города Урай  за I полугодие 2020 года. Комиссией рассмотрено 121  дело об административных правонарушениях, по которым наложен штраф на общую сумму 38,2   тыс. рублей.</t>
  </si>
  <si>
    <t>Эннс С.В.</t>
  </si>
  <si>
    <t>В связи с ограничительными мерами, вызванными COVID-19 мероприятие запланировано на октябрь 2020 года.</t>
  </si>
  <si>
    <t xml:space="preserve">В части социальной адаптации, ресоциализации, социальной реабилитации, помощи лицам, пострадавшим от правонарушений или подверженным риску стать таковыми в течение 1 полугодия 2020 года вынесено 4 постановления комиссии по делам несовершеннолетних и защите их прав при администрации города Урай об оказании социальной и психолого-педагогической помощи несовершеннолетним, пострадавшим от конфликтных детско-родительских отношений или жестокого обращения.На базе МАУ ДО ДЮСШ «Старт» имеется объединение социально-педагогической направленности «Легионеры», которое посещают дети и подростки, находящиеся в трудной жизненной ситуации. Занятия проводятся 3 раза в неделю (вторник, четверг, суббота) в количестве 2-х часов на базе объекта спорта «Олимп». Общество «Легионеры» посещают 15 человек (количество определено муниципальным заданием), списочный состав которых согласовывается с комиссией по делам несовершеннолетних и защите их прав администрации города Урай. </t>
  </si>
  <si>
    <t>На официальном сайте ОМСУ размещена информация по мотивированию граждан о предоставлении ставшей им известной информации о фактах террористической деятельности</t>
  </si>
  <si>
    <t>В целях осуществляния мониторинга межнациональных и межконфессиональных отношений подготовлено посмтановление администрации города Урай от 05.03.2020 № 568 "Об утверждении Положения о Системе мониторинга по профилактике межнациональных, межконфессиональных отношений и раннего предупреждения конфликтных ситуаций в городе Урай"</t>
  </si>
  <si>
    <t>Организовано взаимодействие между ОМСУ, правоохранительными органами и общественными организациями по профилактике распространения экстремистской идеологии, возникновения межнациональных и межконфессиональных конфликтов</t>
  </si>
  <si>
    <t>Не в полном объеме освоены плановые назначения отчетного периода в связи с наличием больничных листов, с временным ограничением на выезд работников в служебные командировки, льготный отпуск, отпуск к месту  в связи с напряженной эпидемиологической обстановкой, несвоевременность представления исполнителями работ (поставщиками, подрядчиками) документов для расчетов.</t>
  </si>
  <si>
    <t>Планируется выполнение работ по введению новых объектов видеонаблюдения. Работы включают в себя разработку проектов, подключение каналов связи, услуги по монтажу оборудования, приобретение не менее 5 камер видеонаблюдения ежегодно, оборудования для хранения видеозаписи, материалов для монтажа. Неисполнение связано с несвоевременным  предоставлением исполнителями работ  (поставщиками, подрядчиками) документов на оплату, а также с наличием экономии, образовавшейся по итогам проведения конкурсной процедуры по содержанию системы видеонаблюдения.</t>
  </si>
  <si>
    <t>Не в полном объеме освоены плановые назначения отчетного периода в связи с наличием больничных листов, с временным ограничением на выезд работников в служебные командировки, льготные отпуска, отпуска к месту лечения  в связи с напряженной эпидемиологической обстановкой, несвоевременность представления исполнителями работ (поставщиками, подрядчиками) документов для расчетов, а также в связи с переносом сроков проведения мероприятий</t>
  </si>
  <si>
    <t>И.о. начальника управления внутренней политики администрации города Урай</t>
  </si>
  <si>
    <t xml:space="preserve">Выявлено (пресечено) административных правонарушений при помощи 
членов добровольной народной дружины - 38 административных правонарушений, раскрыто 3 преступления
</t>
  </si>
</sst>
</file>

<file path=xl/styles.xml><?xml version="1.0" encoding="utf-8"?>
<styleSheet xmlns="http://schemas.openxmlformats.org/spreadsheetml/2006/main">
  <numFmts count="2">
    <numFmt numFmtId="164" formatCode="#,##0.0"/>
    <numFmt numFmtId="165" formatCode="0.0"/>
  </numFmts>
  <fonts count="17">
    <font>
      <sz val="11"/>
      <color theme="1"/>
      <name val="Calibri"/>
      <family val="2"/>
      <charset val="204"/>
      <scheme val="minor"/>
    </font>
    <font>
      <b/>
      <sz val="12"/>
      <name val="Times New Roman"/>
      <family val="1"/>
      <charset val="204"/>
    </font>
    <font>
      <sz val="11"/>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8"/>
      <name val="Times New Roman"/>
      <family val="1"/>
      <charset val="204"/>
    </font>
    <font>
      <sz val="11"/>
      <name val="Calibri"/>
      <family val="2"/>
      <charset val="204"/>
      <scheme val="minor"/>
    </font>
    <font>
      <b/>
      <sz val="8"/>
      <name val="Times New Roman"/>
      <family val="1"/>
      <charset val="204"/>
    </font>
    <font>
      <sz val="8"/>
      <color theme="1"/>
      <name val="Calibri"/>
      <family val="2"/>
      <charset val="204"/>
      <scheme val="minor"/>
    </font>
    <font>
      <sz val="9"/>
      <name val="Times New Roman"/>
      <family val="1"/>
      <charset val="204"/>
    </font>
    <font>
      <sz val="10"/>
      <color rgb="FF000000"/>
      <name val="Times New Roman"/>
      <family val="1"/>
      <charset val="204"/>
    </font>
    <font>
      <sz val="10"/>
      <color theme="1"/>
      <name val="Times New Roman"/>
      <family val="1"/>
      <charset val="204"/>
    </font>
    <font>
      <b/>
      <sz val="8"/>
      <color theme="1"/>
      <name val="Calibri"/>
      <family val="2"/>
      <charset val="204"/>
      <scheme val="minor"/>
    </font>
    <font>
      <sz val="8"/>
      <name val="Calibri"/>
      <family val="2"/>
      <charset val="204"/>
      <scheme val="minor"/>
    </font>
    <font>
      <i/>
      <sz val="10"/>
      <name val="Times New Roman"/>
      <family val="1"/>
      <charset val="204"/>
    </font>
    <font>
      <b/>
      <sz val="9"/>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03">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8" fillId="0" borderId="10" xfId="0" applyFont="1" applyFill="1" applyBorder="1" applyAlignment="1">
      <alignment horizontal="center" vertical="center" wrapText="1"/>
    </xf>
    <xf numFmtId="164" fontId="4" fillId="0" borderId="1"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164" fontId="4" fillId="0" borderId="9" xfId="0" applyNumberFormat="1" applyFont="1" applyFill="1" applyBorder="1" applyAlignment="1">
      <alignment horizontal="center" vertical="center"/>
    </xf>
    <xf numFmtId="164" fontId="5" fillId="0" borderId="0" xfId="0" applyNumberFormat="1" applyFont="1" applyFill="1"/>
    <xf numFmtId="0" fontId="5" fillId="0" borderId="0" xfId="0" applyFont="1" applyFill="1"/>
    <xf numFmtId="0" fontId="4" fillId="0" borderId="0" xfId="0" applyFont="1" applyFill="1"/>
    <xf numFmtId="0" fontId="8"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xf>
    <xf numFmtId="165" fontId="8"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0" xfId="0" applyNumberFormat="1" applyFont="1" applyFill="1"/>
    <xf numFmtId="164" fontId="5" fillId="0" borderId="2"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164" fontId="5" fillId="0" borderId="1" xfId="0" applyNumberFormat="1" applyFont="1" applyFill="1" applyBorder="1" applyAlignment="1">
      <alignment horizontal="right" vertical="center"/>
    </xf>
    <xf numFmtId="49" fontId="5" fillId="0" borderId="1" xfId="0" applyNumberFormat="1" applyFont="1" applyFill="1" applyBorder="1" applyAlignment="1">
      <alignment vertical="center"/>
    </xf>
    <xf numFmtId="164" fontId="5" fillId="0" borderId="1" xfId="0" applyNumberFormat="1" applyFont="1" applyFill="1" applyBorder="1" applyAlignment="1">
      <alignment vertical="center" wrapText="1"/>
    </xf>
    <xf numFmtId="0" fontId="4" fillId="0" borderId="0" xfId="0" applyFont="1" applyFill="1" applyAlignment="1"/>
    <xf numFmtId="165" fontId="8" fillId="0" borderId="3"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164" fontId="4" fillId="0" borderId="3" xfId="0" applyNumberFormat="1" applyFont="1" applyFill="1" applyBorder="1" applyAlignment="1">
      <alignment horizontal="right" vertical="center"/>
    </xf>
    <xf numFmtId="0" fontId="5" fillId="0" borderId="1" xfId="0" applyFont="1" applyFill="1" applyBorder="1"/>
    <xf numFmtId="0" fontId="16" fillId="0" borderId="1" xfId="0" applyFont="1" applyFill="1" applyBorder="1" applyAlignment="1">
      <alignment horizontal="center" vertical="center" wrapText="1"/>
    </xf>
    <xf numFmtId="164" fontId="4" fillId="0" borderId="4"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0" fontId="5" fillId="0" borderId="1" xfId="0" applyFont="1" applyFill="1" applyBorder="1" applyAlignment="1">
      <alignment horizontal="center"/>
    </xf>
    <xf numFmtId="49" fontId="5" fillId="0" borderId="0" xfId="0" applyNumberFormat="1" applyFont="1" applyFill="1" applyAlignment="1">
      <alignment horizontal="center"/>
    </xf>
    <xf numFmtId="0" fontId="7" fillId="0" borderId="0" xfId="0" applyFont="1" applyFill="1"/>
    <xf numFmtId="164" fontId="7" fillId="0" borderId="0" xfId="0" applyNumberFormat="1" applyFont="1" applyFill="1"/>
    <xf numFmtId="164" fontId="5" fillId="0" borderId="0" xfId="0" applyNumberFormat="1" applyFont="1" applyFill="1" applyBorder="1"/>
    <xf numFmtId="0" fontId="5" fillId="0" borderId="0" xfId="0" applyFont="1" applyFill="1" applyAlignment="1">
      <alignment horizontal="center"/>
    </xf>
    <xf numFmtId="0" fontId="6" fillId="0" borderId="0" xfId="0" applyFont="1" applyFill="1" applyAlignment="1">
      <alignment horizontal="center"/>
    </xf>
    <xf numFmtId="49" fontId="5" fillId="0" borderId="0" xfId="0" applyNumberFormat="1" applyFont="1" applyFill="1"/>
    <xf numFmtId="49" fontId="2" fillId="0" borderId="0" xfId="0" applyNumberFormat="1" applyFont="1" applyFill="1"/>
    <xf numFmtId="164" fontId="4" fillId="0"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0" fillId="0" borderId="7" xfId="0" applyFill="1" applyBorder="1" applyAlignment="1">
      <alignment horizontal="center"/>
    </xf>
    <xf numFmtId="0" fontId="0" fillId="0" borderId="10" xfId="0" applyFill="1" applyBorder="1" applyAlignment="1">
      <alignment horizontal="center"/>
    </xf>
    <xf numFmtId="164" fontId="4" fillId="0"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0" fillId="0" borderId="0" xfId="0" applyFont="1" applyFill="1" applyAlignment="1">
      <alignment vertical="top"/>
    </xf>
    <xf numFmtId="0" fontId="5" fillId="0" borderId="0" xfId="0" applyFont="1" applyFill="1" applyAlignment="1">
      <alignment wrapText="1"/>
    </xf>
    <xf numFmtId="0" fontId="5" fillId="0" borderId="0" xfId="0" applyFont="1" applyFill="1" applyAlignment="1"/>
    <xf numFmtId="49"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0" xfId="0" applyFont="1" applyFill="1" applyBorder="1" applyAlignment="1">
      <alignment horizontal="center" vertical="top" wrapText="1"/>
    </xf>
    <xf numFmtId="0" fontId="0" fillId="0" borderId="7" xfId="0" applyFill="1" applyBorder="1" applyAlignment="1">
      <alignment horizontal="center"/>
    </xf>
    <xf numFmtId="0" fontId="0" fillId="0" borderId="10" xfId="0" applyFill="1" applyBorder="1" applyAlignment="1">
      <alignment horizontal="center"/>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4" fillId="0" borderId="4" xfId="0" applyNumberFormat="1" applyFont="1" applyFill="1" applyBorder="1" applyAlignment="1">
      <alignment horizontal="center" vertical="center"/>
    </xf>
    <xf numFmtId="0" fontId="0" fillId="0" borderId="8" xfId="0" applyFill="1" applyBorder="1"/>
    <xf numFmtId="0" fontId="0" fillId="0" borderId="11" xfId="0" applyFill="1" applyBorder="1"/>
    <xf numFmtId="0" fontId="0" fillId="0" borderId="7" xfId="0" applyFill="1" applyBorder="1"/>
    <xf numFmtId="0" fontId="0" fillId="0" borderId="10" xfId="0" applyFill="1" applyBorder="1"/>
    <xf numFmtId="164" fontId="5" fillId="0" borderId="3"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0" fontId="0" fillId="0" borderId="8" xfId="0" applyFill="1" applyBorder="1" applyAlignment="1">
      <alignment horizontal="center"/>
    </xf>
    <xf numFmtId="0" fontId="0" fillId="0" borderId="11" xfId="0" applyFill="1" applyBorder="1" applyAlignment="1">
      <alignment horizontal="center"/>
    </xf>
    <xf numFmtId="2" fontId="5" fillId="0" borderId="3" xfId="0" applyNumberFormat="1" applyFont="1" applyFill="1" applyBorder="1" applyAlignment="1" applyProtection="1">
      <alignment horizontal="center" vertical="center" wrapText="1"/>
      <protection locked="0"/>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0" fillId="0" borderId="5" xfId="0" applyFill="1" applyBorder="1"/>
    <xf numFmtId="0" fontId="0" fillId="0" borderId="0" xfId="0" applyFill="1"/>
    <xf numFmtId="0" fontId="0" fillId="0" borderId="12" xfId="0" applyFill="1" applyBorder="1"/>
    <xf numFmtId="0" fontId="9" fillId="0" borderId="7" xfId="0" applyFont="1" applyFill="1" applyBorder="1" applyAlignment="1">
      <alignment horizontal="center"/>
    </xf>
    <xf numFmtId="0" fontId="9" fillId="0" borderId="10" xfId="0" applyFont="1" applyFill="1" applyBorder="1" applyAlignment="1">
      <alignment horizontal="center"/>
    </xf>
    <xf numFmtId="0" fontId="8" fillId="0" borderId="3" xfId="0" applyFont="1" applyFill="1" applyBorder="1" applyAlignment="1">
      <alignment horizontal="center" vertical="center" wrapText="1"/>
    </xf>
    <xf numFmtId="0" fontId="13" fillId="0" borderId="7" xfId="0" applyFont="1" applyFill="1" applyBorder="1" applyAlignment="1">
      <alignment horizontal="center"/>
    </xf>
    <xf numFmtId="0" fontId="13" fillId="0" borderId="10" xfId="0" applyFont="1" applyFill="1" applyBorder="1" applyAlignment="1">
      <alignment horizontal="center"/>
    </xf>
    <xf numFmtId="0" fontId="5" fillId="0" borderId="3"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49" fontId="5"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xf numFmtId="49" fontId="7" fillId="0" borderId="1" xfId="0" applyNumberFormat="1" applyFont="1" applyFill="1" applyBorder="1"/>
    <xf numFmtId="49" fontId="4" fillId="0" borderId="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7" fillId="0" borderId="7" xfId="0" applyNumberFormat="1" applyFont="1" applyFill="1" applyBorder="1"/>
    <xf numFmtId="49" fontId="7" fillId="0" borderId="10" xfId="0" applyNumberFormat="1" applyFont="1" applyFill="1" applyBorder="1"/>
    <xf numFmtId="0" fontId="7" fillId="0" borderId="1" xfId="0" applyFont="1" applyFill="1" applyBorder="1" applyAlignment="1">
      <alignment horizontal="center"/>
    </xf>
    <xf numFmtId="0" fontId="2" fillId="0" borderId="1" xfId="0" applyFont="1" applyFill="1" applyBorder="1" applyAlignment="1">
      <alignment horizontal="center" vertical="center" wrapText="1"/>
    </xf>
    <xf numFmtId="0" fontId="1" fillId="0" borderId="0" xfId="0" applyFont="1" applyFill="1" applyAlignment="1">
      <alignment horizontal="center"/>
    </xf>
    <xf numFmtId="49" fontId="1" fillId="0" borderId="0" xfId="0" applyNumberFormat="1" applyFont="1" applyFill="1" applyAlignment="1">
      <alignment horizont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164"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5" fillId="0" borderId="3"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164" fontId="4" fillId="0" borderId="6" xfId="0" applyNumberFormat="1" applyFont="1" applyFill="1" applyBorder="1" applyAlignment="1">
      <alignment horizontal="center" vertical="center"/>
    </xf>
    <xf numFmtId="0" fontId="0" fillId="0" borderId="9" xfId="0" applyFill="1" applyBorder="1" applyAlignment="1">
      <alignment horizontal="center"/>
    </xf>
    <xf numFmtId="0" fontId="0" fillId="0" borderId="13" xfId="0" applyFill="1" applyBorder="1" applyAlignment="1">
      <alignment horizontal="center"/>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protection locked="0"/>
    </xf>
    <xf numFmtId="0" fontId="0" fillId="0" borderId="7" xfId="0" applyNumberFormat="1" applyFill="1" applyBorder="1" applyAlignment="1">
      <alignment horizontal="center"/>
    </xf>
    <xf numFmtId="0" fontId="0" fillId="0" borderId="10" xfId="0" applyNumberFormat="1" applyFill="1" applyBorder="1" applyAlignment="1">
      <alignment horizontal="center"/>
    </xf>
    <xf numFmtId="0" fontId="10" fillId="0" borderId="0" xfId="0" applyFont="1" applyFill="1" applyAlignment="1">
      <alignment vertical="top"/>
    </xf>
    <xf numFmtId="0" fontId="2" fillId="0" borderId="0" xfId="0" applyFont="1" applyFill="1" applyAlignment="1">
      <alignment horizontal="left" wrapText="1"/>
    </xf>
    <xf numFmtId="0" fontId="2" fillId="0" borderId="0" xfId="0" applyFont="1" applyFill="1" applyAlignment="1">
      <alignment horizontal="justify" wrapText="1"/>
    </xf>
    <xf numFmtId="0" fontId="3" fillId="0" borderId="0" xfId="0" applyFont="1" applyFill="1" applyAlignment="1"/>
    <xf numFmtId="0" fontId="5" fillId="0" borderId="0" xfId="0" applyFont="1" applyFill="1" applyAlignment="1">
      <alignment horizontal="justify" wrapText="1"/>
    </xf>
    <xf numFmtId="0" fontId="2" fillId="0" borderId="0" xfId="0" applyFont="1" applyFill="1" applyAlignment="1">
      <alignment wrapText="1"/>
    </xf>
    <xf numFmtId="0" fontId="2" fillId="0" borderId="0" xfId="0" applyFont="1" applyFill="1" applyAlignment="1"/>
    <xf numFmtId="0" fontId="5" fillId="0" borderId="0" xfId="0" applyFont="1" applyFill="1" applyAlignment="1">
      <alignment wrapText="1"/>
    </xf>
    <xf numFmtId="0" fontId="5" fillId="0" borderId="0" xfId="0" applyFont="1" applyFill="1" applyAlignment="1"/>
    <xf numFmtId="0" fontId="6" fillId="0" borderId="0" xfId="0" applyFont="1" applyFill="1" applyAlignment="1">
      <alignment horizontal="justify" wrapText="1"/>
    </xf>
    <xf numFmtId="0" fontId="4" fillId="0" borderId="5"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0" fillId="0" borderId="1" xfId="0" applyFill="1" applyBorder="1"/>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W324"/>
  <sheetViews>
    <sheetView tabSelected="1" zoomScaleNormal="100" workbookViewId="0">
      <pane xSplit="4" ySplit="7" topLeftCell="Y8" activePane="bottomRight" state="frozen"/>
      <selection pane="topRight" activeCell="E1" sqref="E1"/>
      <selection pane="bottomLeft" activeCell="A8" sqref="A8"/>
      <selection pane="bottomRight" activeCell="AS15" sqref="AS15:AS19"/>
    </sheetView>
  </sheetViews>
  <sheetFormatPr defaultColWidth="9.140625" defaultRowHeight="16.5" customHeight="1"/>
  <cols>
    <col min="1" max="1" width="8" style="47" customWidth="1"/>
    <col min="2" max="2" width="20.5703125" style="1" customWidth="1"/>
    <col min="3" max="3" width="25.42578125" style="1" customWidth="1"/>
    <col min="4" max="4" width="16.5703125" style="45" customWidth="1"/>
    <col min="5" max="5" width="11.42578125" style="1" customWidth="1"/>
    <col min="6" max="6" width="13.42578125" style="1" customWidth="1"/>
    <col min="7" max="7" width="11.5703125" style="1" customWidth="1"/>
    <col min="8" max="8" width="8.7109375" style="1" customWidth="1"/>
    <col min="9" max="9" width="7.42578125" style="1" customWidth="1"/>
    <col min="10" max="10" width="11.140625" style="1" customWidth="1"/>
    <col min="11" max="11" width="7.85546875" style="1" customWidth="1"/>
    <col min="12" max="12" width="9.42578125" style="1" customWidth="1"/>
    <col min="13" max="13" width="12" style="1" customWidth="1"/>
    <col min="14" max="14" width="8.140625" style="1" customWidth="1"/>
    <col min="15" max="15" width="7.85546875" style="1" customWidth="1"/>
    <col min="16" max="16" width="10.5703125" style="1" customWidth="1"/>
    <col min="17" max="17" width="10.28515625" style="1" customWidth="1"/>
    <col min="18" max="18" width="9.140625" style="1" customWidth="1"/>
    <col min="19" max="19" width="11.85546875" style="1" customWidth="1"/>
    <col min="20" max="20" width="7.7109375" style="1" customWidth="1"/>
    <col min="21" max="21" width="6.7109375" style="1" customWidth="1"/>
    <col min="22" max="22" width="10.5703125" style="1" customWidth="1"/>
    <col min="23" max="23" width="7.5703125" style="1" customWidth="1"/>
    <col min="24" max="24" width="6.7109375" style="1" customWidth="1"/>
    <col min="25" max="25" width="11.42578125" style="1" customWidth="1"/>
    <col min="26" max="26" width="8" style="1" customWidth="1"/>
    <col min="27" max="27" width="6.7109375" style="1" hidden="1" customWidth="1"/>
    <col min="28" max="28" width="11.42578125" style="1" hidden="1" customWidth="1"/>
    <col min="29" max="29" width="8" style="1" customWidth="1"/>
    <col min="30" max="30" width="7.42578125" style="1" hidden="1" customWidth="1"/>
    <col min="31" max="31" width="9.5703125" style="1" hidden="1" customWidth="1"/>
    <col min="32" max="32" width="9.28515625" style="1" customWidth="1"/>
    <col min="33" max="33" width="6.7109375" style="1" hidden="1" customWidth="1"/>
    <col min="34" max="34" width="11" style="1" hidden="1" customWidth="1"/>
    <col min="35" max="35" width="8.7109375" style="1" customWidth="1"/>
    <col min="36" max="36" width="6.7109375" style="1" hidden="1" customWidth="1"/>
    <col min="37" max="37" width="9.7109375" style="1" hidden="1" customWidth="1"/>
    <col min="38" max="38" width="7.7109375" style="1" customWidth="1"/>
    <col min="39" max="39" width="6.7109375" style="1" hidden="1" customWidth="1"/>
    <col min="40" max="40" width="10.28515625" style="1" hidden="1" customWidth="1"/>
    <col min="41" max="41" width="10.28515625" style="1" customWidth="1"/>
    <col min="42" max="42" width="6.7109375" style="1" hidden="1" customWidth="1"/>
    <col min="43" max="43" width="10.85546875" style="1" hidden="1" customWidth="1"/>
    <col min="44" max="44" width="32.85546875" style="4" customWidth="1"/>
    <col min="45" max="45" width="28.5703125" style="1" customWidth="1"/>
    <col min="46" max="47" width="9.140625" style="1"/>
    <col min="48" max="48" width="12.7109375" style="1" customWidth="1"/>
    <col min="49" max="16384" width="9.140625" style="1"/>
  </cols>
  <sheetData>
    <row r="1" spans="1:48" ht="16.5" customHeight="1">
      <c r="A1" s="138" t="s">
        <v>38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row>
    <row r="2" spans="1:48" ht="16.5" customHeight="1">
      <c r="A2" s="138" t="s">
        <v>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row>
    <row r="3" spans="1:48" ht="16.5" customHeight="1">
      <c r="A3" s="138" t="s">
        <v>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row>
    <row r="4" spans="1:48" ht="16.5" customHeight="1">
      <c r="A4" s="139" t="s">
        <v>211</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row>
    <row r="6" spans="1:48" ht="16.5" customHeight="1">
      <c r="A6" s="140" t="s">
        <v>2</v>
      </c>
      <c r="B6" s="137" t="s">
        <v>197</v>
      </c>
      <c r="C6" s="137" t="s">
        <v>198</v>
      </c>
      <c r="D6" s="137" t="s">
        <v>3</v>
      </c>
      <c r="E6" s="141" t="s">
        <v>199</v>
      </c>
      <c r="F6" s="141"/>
      <c r="G6" s="141"/>
      <c r="H6" s="137" t="s">
        <v>4</v>
      </c>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t="s">
        <v>5</v>
      </c>
      <c r="AS6" s="137" t="s">
        <v>6</v>
      </c>
    </row>
    <row r="7" spans="1:48" ht="16.5" customHeight="1">
      <c r="A7" s="140"/>
      <c r="B7" s="137"/>
      <c r="C7" s="137"/>
      <c r="D7" s="137"/>
      <c r="E7" s="141"/>
      <c r="F7" s="141"/>
      <c r="G7" s="141"/>
      <c r="H7" s="137" t="s">
        <v>7</v>
      </c>
      <c r="I7" s="137"/>
      <c r="J7" s="137"/>
      <c r="K7" s="137" t="s">
        <v>8</v>
      </c>
      <c r="L7" s="137"/>
      <c r="M7" s="137"/>
      <c r="N7" s="137" t="s">
        <v>9</v>
      </c>
      <c r="O7" s="137"/>
      <c r="P7" s="137"/>
      <c r="Q7" s="137" t="s">
        <v>10</v>
      </c>
      <c r="R7" s="137"/>
      <c r="S7" s="137"/>
      <c r="T7" s="137" t="s">
        <v>11</v>
      </c>
      <c r="U7" s="137"/>
      <c r="V7" s="137"/>
      <c r="W7" s="137" t="s">
        <v>12</v>
      </c>
      <c r="X7" s="137"/>
      <c r="Y7" s="137"/>
      <c r="Z7" s="137" t="s">
        <v>13</v>
      </c>
      <c r="AA7" s="137"/>
      <c r="AB7" s="137"/>
      <c r="AC7" s="137" t="s">
        <v>14</v>
      </c>
      <c r="AD7" s="137"/>
      <c r="AE7" s="137"/>
      <c r="AF7" s="137" t="s">
        <v>15</v>
      </c>
      <c r="AG7" s="137"/>
      <c r="AH7" s="137"/>
      <c r="AI7" s="137" t="s">
        <v>16</v>
      </c>
      <c r="AJ7" s="137"/>
      <c r="AK7" s="137"/>
      <c r="AL7" s="137" t="s">
        <v>17</v>
      </c>
      <c r="AM7" s="137"/>
      <c r="AN7" s="137"/>
      <c r="AO7" s="137" t="s">
        <v>18</v>
      </c>
      <c r="AP7" s="137"/>
      <c r="AQ7" s="137"/>
      <c r="AR7" s="137"/>
      <c r="AS7" s="137"/>
    </row>
    <row r="8" spans="1:48" s="4" customFormat="1" ht="16.5" customHeight="1">
      <c r="A8" s="140"/>
      <c r="B8" s="137"/>
      <c r="C8" s="137"/>
      <c r="D8" s="137"/>
      <c r="E8" s="67" t="s">
        <v>19</v>
      </c>
      <c r="F8" s="67" t="s">
        <v>20</v>
      </c>
      <c r="G8" s="2" t="s">
        <v>21</v>
      </c>
      <c r="H8" s="65" t="s">
        <v>19</v>
      </c>
      <c r="I8" s="65" t="s">
        <v>20</v>
      </c>
      <c r="J8" s="3" t="s">
        <v>21</v>
      </c>
      <c r="K8" s="65" t="s">
        <v>19</v>
      </c>
      <c r="L8" s="65" t="s">
        <v>20</v>
      </c>
      <c r="M8" s="3" t="s">
        <v>21</v>
      </c>
      <c r="N8" s="65" t="s">
        <v>19</v>
      </c>
      <c r="O8" s="65" t="s">
        <v>20</v>
      </c>
      <c r="P8" s="3" t="s">
        <v>21</v>
      </c>
      <c r="Q8" s="65" t="s">
        <v>19</v>
      </c>
      <c r="R8" s="65" t="s">
        <v>20</v>
      </c>
      <c r="S8" s="3" t="s">
        <v>21</v>
      </c>
      <c r="T8" s="65" t="s">
        <v>19</v>
      </c>
      <c r="U8" s="65" t="s">
        <v>20</v>
      </c>
      <c r="V8" s="3" t="s">
        <v>21</v>
      </c>
      <c r="W8" s="65" t="s">
        <v>19</v>
      </c>
      <c r="X8" s="65" t="s">
        <v>20</v>
      </c>
      <c r="Y8" s="3" t="s">
        <v>21</v>
      </c>
      <c r="Z8" s="65" t="s">
        <v>19</v>
      </c>
      <c r="AA8" s="65" t="s">
        <v>20</v>
      </c>
      <c r="AB8" s="3" t="s">
        <v>21</v>
      </c>
      <c r="AC8" s="65" t="s">
        <v>19</v>
      </c>
      <c r="AD8" s="65" t="s">
        <v>20</v>
      </c>
      <c r="AE8" s="3" t="s">
        <v>21</v>
      </c>
      <c r="AF8" s="65" t="s">
        <v>19</v>
      </c>
      <c r="AG8" s="65" t="s">
        <v>20</v>
      </c>
      <c r="AH8" s="3" t="s">
        <v>21</v>
      </c>
      <c r="AI8" s="65" t="s">
        <v>19</v>
      </c>
      <c r="AJ8" s="65" t="s">
        <v>20</v>
      </c>
      <c r="AK8" s="3" t="s">
        <v>21</v>
      </c>
      <c r="AL8" s="65" t="s">
        <v>19</v>
      </c>
      <c r="AM8" s="65" t="s">
        <v>20</v>
      </c>
      <c r="AN8" s="3" t="s">
        <v>21</v>
      </c>
      <c r="AO8" s="65" t="s">
        <v>19</v>
      </c>
      <c r="AP8" s="65" t="s">
        <v>20</v>
      </c>
      <c r="AQ8" s="3" t="s">
        <v>21</v>
      </c>
      <c r="AR8" s="137"/>
      <c r="AS8" s="137"/>
    </row>
    <row r="9" spans="1:48" s="6" customFormat="1" ht="16.5" customHeight="1">
      <c r="A9" s="66">
        <v>1</v>
      </c>
      <c r="B9" s="65">
        <v>2</v>
      </c>
      <c r="C9" s="65">
        <v>3</v>
      </c>
      <c r="D9" s="58">
        <v>5</v>
      </c>
      <c r="E9" s="67">
        <v>6</v>
      </c>
      <c r="F9" s="67">
        <v>7</v>
      </c>
      <c r="G9" s="2" t="s">
        <v>22</v>
      </c>
      <c r="H9" s="65">
        <v>9</v>
      </c>
      <c r="I9" s="65">
        <v>10</v>
      </c>
      <c r="J9" s="65">
        <v>11</v>
      </c>
      <c r="K9" s="65">
        <v>12</v>
      </c>
      <c r="L9" s="65">
        <v>13</v>
      </c>
      <c r="M9" s="65">
        <v>14</v>
      </c>
      <c r="N9" s="5">
        <v>15</v>
      </c>
      <c r="O9" s="5">
        <v>16</v>
      </c>
      <c r="P9" s="5">
        <v>17</v>
      </c>
      <c r="Q9" s="5">
        <v>18</v>
      </c>
      <c r="R9" s="5">
        <v>19</v>
      </c>
      <c r="S9" s="5">
        <v>20</v>
      </c>
      <c r="T9" s="5">
        <v>21</v>
      </c>
      <c r="U9" s="5">
        <v>22</v>
      </c>
      <c r="V9" s="5">
        <v>23</v>
      </c>
      <c r="W9" s="5">
        <v>24</v>
      </c>
      <c r="X9" s="5">
        <v>25</v>
      </c>
      <c r="Y9" s="5">
        <v>26</v>
      </c>
      <c r="Z9" s="5">
        <v>27</v>
      </c>
      <c r="AA9" s="5">
        <v>28</v>
      </c>
      <c r="AB9" s="5">
        <v>29</v>
      </c>
      <c r="AC9" s="5">
        <v>30</v>
      </c>
      <c r="AD9" s="5">
        <v>31</v>
      </c>
      <c r="AE9" s="5">
        <v>32</v>
      </c>
      <c r="AF9" s="5">
        <v>33</v>
      </c>
      <c r="AG9" s="5">
        <v>34</v>
      </c>
      <c r="AH9" s="5">
        <v>35</v>
      </c>
      <c r="AI9" s="5">
        <v>36</v>
      </c>
      <c r="AJ9" s="5">
        <v>37</v>
      </c>
      <c r="AK9" s="5">
        <v>38</v>
      </c>
      <c r="AL9" s="5">
        <v>39</v>
      </c>
      <c r="AM9" s="5">
        <v>40</v>
      </c>
      <c r="AN9" s="5">
        <v>41</v>
      </c>
      <c r="AO9" s="5">
        <v>42</v>
      </c>
      <c r="AP9" s="5">
        <v>43</v>
      </c>
      <c r="AQ9" s="5">
        <v>44</v>
      </c>
      <c r="AR9" s="5">
        <v>45</v>
      </c>
      <c r="AS9" s="5">
        <v>46</v>
      </c>
    </row>
    <row r="10" spans="1:48" s="13" customFormat="1" ht="16.5" customHeight="1">
      <c r="A10" s="128" t="s">
        <v>47</v>
      </c>
      <c r="B10" s="131" t="s">
        <v>23</v>
      </c>
      <c r="C10" s="144"/>
      <c r="D10" s="7" t="s">
        <v>133</v>
      </c>
      <c r="E10" s="8">
        <f>E12+E13+E11+E14</f>
        <v>11361.400000000001</v>
      </c>
      <c r="F10" s="8">
        <f>F12+F13+F11+F14</f>
        <v>4093.08</v>
      </c>
      <c r="G10" s="9">
        <f>F10/E10*100</f>
        <v>36.026193954970331</v>
      </c>
      <c r="H10" s="10">
        <f>H11+H12+H13+H14</f>
        <v>130.69999999999999</v>
      </c>
      <c r="I10" s="10">
        <f>I11+I12+I13+I14</f>
        <v>130.69999999999999</v>
      </c>
      <c r="J10" s="53">
        <f>I10/H10*100</f>
        <v>100</v>
      </c>
      <c r="K10" s="10">
        <f>K11+K12+K13+K14</f>
        <v>713.59999999999991</v>
      </c>
      <c r="L10" s="10">
        <f>L11+L12+L13+L14</f>
        <v>713.59999999999991</v>
      </c>
      <c r="M10" s="53">
        <f>L10/K10*100</f>
        <v>100</v>
      </c>
      <c r="N10" s="10">
        <f>N11+N12+N13+N14</f>
        <v>1087.3</v>
      </c>
      <c r="O10" s="10">
        <f>O11+O12+O13+O14</f>
        <v>841.1</v>
      </c>
      <c r="P10" s="53">
        <f>O10/N10*100</f>
        <v>77.356755265336162</v>
      </c>
      <c r="Q10" s="10">
        <f>Q11+Q12+Q13+Q14</f>
        <v>1345.6</v>
      </c>
      <c r="R10" s="10">
        <f>R11+R12+R13+R14</f>
        <v>891.9</v>
      </c>
      <c r="S10" s="53">
        <f>R10/Q10*100</f>
        <v>66.282699167657555</v>
      </c>
      <c r="T10" s="10">
        <f>T11+T12+T13+T14</f>
        <v>1067.2</v>
      </c>
      <c r="U10" s="10">
        <f>U11+U12+U13+U14</f>
        <v>758.8</v>
      </c>
      <c r="V10" s="53">
        <f>U10/T10*100</f>
        <v>71.101949025487258</v>
      </c>
      <c r="W10" s="10">
        <f>W11+W12+W13+W14</f>
        <v>1072.8</v>
      </c>
      <c r="X10" s="10">
        <f>X11+X12+X13+X14</f>
        <v>756.98</v>
      </c>
      <c r="Y10" s="53">
        <f>X10/W10*100</f>
        <v>70.561148396718878</v>
      </c>
      <c r="Z10" s="10">
        <f>Z11+Z12+Z13+Z14</f>
        <v>686.1</v>
      </c>
      <c r="AA10" s="10">
        <f>AA11+AA12+AA13+AA14</f>
        <v>0</v>
      </c>
      <c r="AB10" s="53">
        <f t="shared" ref="AB10:AE25" si="0">AA10/Z10*100</f>
        <v>0</v>
      </c>
      <c r="AC10" s="10">
        <f>AC11+AC12+AC13+AC14</f>
        <v>627.4</v>
      </c>
      <c r="AD10" s="10">
        <f>AD11+AD12+AD13+AD14</f>
        <v>0</v>
      </c>
      <c r="AE10" s="53">
        <f t="shared" si="0"/>
        <v>0</v>
      </c>
      <c r="AF10" s="10">
        <f>AF11+AF12+AF13+AF14</f>
        <v>998.5</v>
      </c>
      <c r="AG10" s="10">
        <f>AG11+AG12+AG13+AG14</f>
        <v>0</v>
      </c>
      <c r="AH10" s="53">
        <f t="shared" ref="AH10:AH52" si="1">AG10/AF10*100</f>
        <v>0</v>
      </c>
      <c r="AI10" s="10">
        <f>AI11+AI12+AI13+AI14</f>
        <v>1131.5</v>
      </c>
      <c r="AJ10" s="10">
        <f>AJ11+AJ12+AJ13+AJ14</f>
        <v>0</v>
      </c>
      <c r="AK10" s="52">
        <f>AJ10/AI10*100</f>
        <v>0</v>
      </c>
      <c r="AL10" s="10">
        <f>AL11+AL12+AL13+AL14</f>
        <v>707</v>
      </c>
      <c r="AM10" s="10">
        <f>AM11+AM12+AM13+AM14</f>
        <v>0</v>
      </c>
      <c r="AN10" s="52">
        <v>0</v>
      </c>
      <c r="AO10" s="10">
        <f>AO11+AO12+AO13+AO14</f>
        <v>1793.6999999999998</v>
      </c>
      <c r="AP10" s="10">
        <f>AP11+AP12+AP13+AP14</f>
        <v>0</v>
      </c>
      <c r="AQ10" s="52">
        <v>0</v>
      </c>
      <c r="AR10" s="147"/>
      <c r="AS10" s="147"/>
      <c r="AT10" s="11"/>
      <c r="AU10" s="12"/>
      <c r="AV10" s="11"/>
    </row>
    <row r="11" spans="1:48" s="13" customFormat="1" ht="16.5" customHeight="1">
      <c r="A11" s="128"/>
      <c r="B11" s="131"/>
      <c r="C11" s="144"/>
      <c r="D11" s="14" t="s">
        <v>129</v>
      </c>
      <c r="E11" s="8">
        <f t="shared" ref="E11:F13" si="2">H11+K11+N11+Q11+T11+W11+Z11+AC11+AF11+AI11+AL11+AO11</f>
        <v>0</v>
      </c>
      <c r="F11" s="15">
        <f t="shared" si="2"/>
        <v>0</v>
      </c>
      <c r="G11" s="8">
        <v>0</v>
      </c>
      <c r="H11" s="57">
        <f>H16+H21+H26+H31+H36+H41+H46+H51+H62</f>
        <v>0</v>
      </c>
      <c r="I11" s="57">
        <f>I16+I21+I26+I31+I36+I41+I46+I51+I62</f>
        <v>0</v>
      </c>
      <c r="J11" s="50">
        <v>0</v>
      </c>
      <c r="K11" s="57">
        <f>K16+K21+K26+K31+K36+K41+K46+K51+K62</f>
        <v>0</v>
      </c>
      <c r="L11" s="57">
        <f>L16+L21+L26+L31+L36+L41+L46+L51+L62</f>
        <v>0</v>
      </c>
      <c r="M11" s="50">
        <v>0</v>
      </c>
      <c r="N11" s="57">
        <f>N16+N21+N26+N31+N36+N41+N46+N51+N62</f>
        <v>0</v>
      </c>
      <c r="O11" s="57">
        <f>O16+O21+O26+O31+O36+O41+O46+O51+O62</f>
        <v>0</v>
      </c>
      <c r="P11" s="50">
        <v>0</v>
      </c>
      <c r="Q11" s="57">
        <f>Q16+Q21+Q26+Q31+Q36+Q41+Q46+Q51+Q62</f>
        <v>0</v>
      </c>
      <c r="R11" s="57">
        <f>R16+R21+R26+R31+R36+R41+R46+R51+R62</f>
        <v>0</v>
      </c>
      <c r="S11" s="50">
        <v>0</v>
      </c>
      <c r="T11" s="57">
        <f>T16+T21+T26+T31+T36+T41+T46+T51+T62</f>
        <v>0</v>
      </c>
      <c r="U11" s="57">
        <f>U16+U21+U26+U31+U36+U41+U46+U51+U62</f>
        <v>0</v>
      </c>
      <c r="V11" s="50">
        <v>0</v>
      </c>
      <c r="W11" s="57">
        <f>W16+W21+W26+W31+W36+W41+W46+W51+W62</f>
        <v>0</v>
      </c>
      <c r="X11" s="57">
        <f>X16+X21+X26+X31+X36+X41+X46+X51+X62</f>
        <v>0</v>
      </c>
      <c r="Y11" s="50">
        <v>0</v>
      </c>
      <c r="Z11" s="57">
        <f>Z16+Z21+Z26+Z31+Z36+Z41+Z46+Z51+Z62</f>
        <v>0</v>
      </c>
      <c r="AA11" s="57">
        <f>AA16+AA21+AA26+AA31+AA36+AA41+AA46+AA51+AA62</f>
        <v>0</v>
      </c>
      <c r="AB11" s="49">
        <v>0</v>
      </c>
      <c r="AC11" s="57">
        <f>AC16+AC21+AC26+AC31+AC36+AC41+AC46+AC51+AC62</f>
        <v>0</v>
      </c>
      <c r="AD11" s="57">
        <f>AD16+AD21+AD26+AD31+AD36+AD41+AD46+AD51+AD62</f>
        <v>0</v>
      </c>
      <c r="AE11" s="50">
        <v>0</v>
      </c>
      <c r="AF11" s="57">
        <f>AF16+AF21+AF26+AF31+AF36+AF41+AF46+AF51+AF62</f>
        <v>0</v>
      </c>
      <c r="AG11" s="57">
        <f>AG16+AG21+AG26+AG31+AG36+AG41+AG46+AG51+AG62</f>
        <v>0</v>
      </c>
      <c r="AH11" s="50">
        <v>0</v>
      </c>
      <c r="AI11" s="57">
        <f>AI16+AI21+AI26+AI31+AI36+AI41+AI46+AI51+AI62</f>
        <v>0</v>
      </c>
      <c r="AJ11" s="57">
        <f>AJ16+AJ21+AJ26+AJ31+AJ36+AJ41+AJ46+AJ51+AJ62</f>
        <v>0</v>
      </c>
      <c r="AK11" s="49">
        <v>0</v>
      </c>
      <c r="AL11" s="57">
        <f>AL16+AL21+AL26+AL31+AL36+AL41+AL46+AL51+AL62</f>
        <v>0</v>
      </c>
      <c r="AM11" s="57">
        <f>AM16+AM21+AM26+AM31+AM36+AM41+AM46+AM51+AM62</f>
        <v>0</v>
      </c>
      <c r="AN11" s="49">
        <v>0</v>
      </c>
      <c r="AO11" s="57">
        <f>AO16+AO21+AO26+AO31+AO36+AO41+AO46+AO51+AO62</f>
        <v>0</v>
      </c>
      <c r="AP11" s="57">
        <f>AP16+AP21+AP26+AP31+AP36+AP41+AP46+AP51+AP62</f>
        <v>0</v>
      </c>
      <c r="AQ11" s="49">
        <v>0</v>
      </c>
      <c r="AR11" s="147"/>
      <c r="AS11" s="147"/>
      <c r="AT11" s="11"/>
      <c r="AU11" s="11"/>
      <c r="AV11" s="11"/>
    </row>
    <row r="12" spans="1:48" s="13" customFormat="1" ht="16.5" customHeight="1">
      <c r="A12" s="128"/>
      <c r="B12" s="131"/>
      <c r="C12" s="144"/>
      <c r="D12" s="16" t="s">
        <v>26</v>
      </c>
      <c r="E12" s="8">
        <f t="shared" si="2"/>
        <v>9806.7000000000007</v>
      </c>
      <c r="F12" s="8">
        <f t="shared" si="2"/>
        <v>3692.2799999999997</v>
      </c>
      <c r="G12" s="8">
        <f>F12/E12*100</f>
        <v>37.65058582397748</v>
      </c>
      <c r="H12" s="57">
        <f t="shared" ref="H12:I12" si="3">H17+H22+H27+H32+H37+H42+H47+H52+H63</f>
        <v>130.69999999999999</v>
      </c>
      <c r="I12" s="57">
        <f t="shared" si="3"/>
        <v>130.69999999999999</v>
      </c>
      <c r="J12" s="50">
        <f t="shared" ref="J12:J52" si="4">I12/H12*100</f>
        <v>100</v>
      </c>
      <c r="K12" s="57">
        <f t="shared" ref="K12:L12" si="5">K17+K22+K27+K32+K37+K42+K47+K52+K63</f>
        <v>648.59999999999991</v>
      </c>
      <c r="L12" s="57">
        <f t="shared" si="5"/>
        <v>648.59999999999991</v>
      </c>
      <c r="M12" s="50">
        <f t="shared" ref="M12:M52" si="6">L12/K12*100</f>
        <v>100</v>
      </c>
      <c r="N12" s="57">
        <f t="shared" ref="N12:O12" si="7">N17+N22+N27+N32+N37+N42+N47+N52+N63</f>
        <v>996.69999999999993</v>
      </c>
      <c r="O12" s="57">
        <f t="shared" si="7"/>
        <v>758.2</v>
      </c>
      <c r="P12" s="50">
        <f>O12/N12*100</f>
        <v>76.071034413564774</v>
      </c>
      <c r="Q12" s="57">
        <f t="shared" ref="Q12:R12" si="8">Q17+Q22+Q27+Q32+Q37+Q42+Q47+Q52+Q63</f>
        <v>1000.8</v>
      </c>
      <c r="R12" s="57">
        <f t="shared" si="8"/>
        <v>809</v>
      </c>
      <c r="S12" s="50">
        <f>R12/Q12*100</f>
        <v>80.835331734612311</v>
      </c>
      <c r="T12" s="57">
        <f t="shared" ref="T12:U12" si="9">T17+T22+T27+T32+T37+T42+T47+T52+T63</f>
        <v>936.2</v>
      </c>
      <c r="U12" s="57">
        <f t="shared" si="9"/>
        <v>676</v>
      </c>
      <c r="V12" s="50">
        <f>U12/T12*100</f>
        <v>72.206793420209365</v>
      </c>
      <c r="W12" s="57">
        <f t="shared" ref="W12:X12" si="10">W17+W22+W27+W32+W37+W42+W47+W52+W63</f>
        <v>907.4</v>
      </c>
      <c r="X12" s="57">
        <f t="shared" si="10"/>
        <v>669.78</v>
      </c>
      <c r="Y12" s="50">
        <f>X12/W12*100</f>
        <v>73.813092351774301</v>
      </c>
      <c r="Z12" s="57">
        <f t="shared" ref="Z12:AA12" si="11">Z17+Z22+Z27+Z32+Z37+Z42+Z47+Z52+Z63</f>
        <v>617.30000000000007</v>
      </c>
      <c r="AA12" s="57">
        <f t="shared" si="11"/>
        <v>0</v>
      </c>
      <c r="AB12" s="50">
        <f t="shared" si="0"/>
        <v>0</v>
      </c>
      <c r="AC12" s="57">
        <f t="shared" ref="AC12:AD12" si="12">AC17+AC22+AC27+AC32+AC37+AC42+AC47+AC52+AC63</f>
        <v>558.6</v>
      </c>
      <c r="AD12" s="57">
        <f t="shared" si="12"/>
        <v>0</v>
      </c>
      <c r="AE12" s="50">
        <f t="shared" si="0"/>
        <v>0</v>
      </c>
      <c r="AF12" s="57">
        <f t="shared" ref="AF12:AG12" si="13">AF17+AF22+AF27+AF32+AF37+AF42+AF47+AF52+AF63</f>
        <v>828.2</v>
      </c>
      <c r="AG12" s="57">
        <f t="shared" si="13"/>
        <v>0</v>
      </c>
      <c r="AH12" s="50">
        <f t="shared" si="1"/>
        <v>0</v>
      </c>
      <c r="AI12" s="57">
        <f t="shared" ref="AI12:AJ12" si="14">AI17+AI22+AI27+AI32+AI37+AI42+AI47+AI52+AI63</f>
        <v>881.6</v>
      </c>
      <c r="AJ12" s="57">
        <f t="shared" si="14"/>
        <v>0</v>
      </c>
      <c r="AK12" s="49">
        <f>AJ12/AI12*100</f>
        <v>0</v>
      </c>
      <c r="AL12" s="57">
        <f t="shared" ref="AL12:AM12" si="15">AL17+AL22+AL27+AL32+AL37+AL42+AL47+AL52+AL63</f>
        <v>607.20000000000005</v>
      </c>
      <c r="AM12" s="57">
        <f t="shared" si="15"/>
        <v>0</v>
      </c>
      <c r="AN12" s="49">
        <v>0</v>
      </c>
      <c r="AO12" s="57">
        <f t="shared" ref="AO12:AP12" si="16">AO17+AO22+AO27+AO32+AO37+AO42+AO47+AO52+AO63</f>
        <v>1693.3999999999999</v>
      </c>
      <c r="AP12" s="57">
        <f t="shared" si="16"/>
        <v>0</v>
      </c>
      <c r="AQ12" s="49">
        <v>0</v>
      </c>
      <c r="AR12" s="147"/>
      <c r="AS12" s="147"/>
      <c r="AT12" s="11"/>
      <c r="AU12" s="11"/>
      <c r="AV12" s="11"/>
    </row>
    <row r="13" spans="1:48" s="13" customFormat="1" ht="16.5" customHeight="1">
      <c r="A13" s="128"/>
      <c r="B13" s="131"/>
      <c r="C13" s="144"/>
      <c r="D13" s="16" t="s">
        <v>130</v>
      </c>
      <c r="E13" s="8">
        <f t="shared" si="2"/>
        <v>1554.7</v>
      </c>
      <c r="F13" s="8">
        <f t="shared" si="2"/>
        <v>400.8</v>
      </c>
      <c r="G13" s="8">
        <f>F13/E13*100</f>
        <v>25.779893226989131</v>
      </c>
      <c r="H13" s="57">
        <f t="shared" ref="H13:I13" si="17">H18+H23+H28+H33+H38+H43+H48+H53+H64</f>
        <v>0</v>
      </c>
      <c r="I13" s="57">
        <f t="shared" si="17"/>
        <v>0</v>
      </c>
      <c r="J13" s="50">
        <v>0</v>
      </c>
      <c r="K13" s="57">
        <f t="shared" ref="K13:L13" si="18">K18+K23+K28+K33+K38+K43+K48+K53+K64</f>
        <v>65</v>
      </c>
      <c r="L13" s="57">
        <f t="shared" si="18"/>
        <v>65</v>
      </c>
      <c r="M13" s="50">
        <f t="shared" si="6"/>
        <v>100</v>
      </c>
      <c r="N13" s="57">
        <f t="shared" ref="N13:O13" si="19">N18+N23+N28+N33+N38+N43+N48+N53+N64</f>
        <v>90.600000000000009</v>
      </c>
      <c r="O13" s="57">
        <f t="shared" si="19"/>
        <v>82.9</v>
      </c>
      <c r="P13" s="50">
        <f>O13/N13*100</f>
        <v>91.501103752759377</v>
      </c>
      <c r="Q13" s="57">
        <f t="shared" ref="Q13:R13" si="20">Q18+Q23+Q28+Q33+Q38+Q43+Q48+Q53+Q64</f>
        <v>344.8</v>
      </c>
      <c r="R13" s="57">
        <f t="shared" si="20"/>
        <v>82.9</v>
      </c>
      <c r="S13" s="50">
        <f>R13/Q13*100</f>
        <v>24.042923433874712</v>
      </c>
      <c r="T13" s="57">
        <f t="shared" ref="T13:U13" si="21">T18+T23+T28+T33+T38+T43+T48+T53+T64</f>
        <v>131</v>
      </c>
      <c r="U13" s="57">
        <f t="shared" si="21"/>
        <v>82.8</v>
      </c>
      <c r="V13" s="50">
        <f>U13/T13*100</f>
        <v>63.206106870229007</v>
      </c>
      <c r="W13" s="57">
        <f t="shared" ref="W13:X13" si="22">W18+W23+W28+W33+W38+W43+W48+W53+W64</f>
        <v>165.4</v>
      </c>
      <c r="X13" s="57">
        <f t="shared" si="22"/>
        <v>87.2</v>
      </c>
      <c r="Y13" s="50">
        <f>X13/W13*100</f>
        <v>52.720677146311971</v>
      </c>
      <c r="Z13" s="57">
        <f t="shared" ref="Z13:AA13" si="23">Z18+Z23+Z28+Z33+Z38+Z43+Z48+Z53+Z64</f>
        <v>68.8</v>
      </c>
      <c r="AA13" s="57">
        <f t="shared" si="23"/>
        <v>0</v>
      </c>
      <c r="AB13" s="50">
        <f t="shared" si="0"/>
        <v>0</v>
      </c>
      <c r="AC13" s="57">
        <f t="shared" ref="AC13:AD13" si="24">AC18+AC23+AC28+AC33+AC38+AC43+AC48+AC53+AC64</f>
        <v>68.8</v>
      </c>
      <c r="AD13" s="57">
        <f t="shared" si="24"/>
        <v>0</v>
      </c>
      <c r="AE13" s="50">
        <f t="shared" si="0"/>
        <v>0</v>
      </c>
      <c r="AF13" s="57">
        <f t="shared" ref="AF13:AG13" si="25">AF18+AF23+AF28+AF33+AF38+AF43+AF48+AF53+AF64</f>
        <v>170.3</v>
      </c>
      <c r="AG13" s="57">
        <f t="shared" si="25"/>
        <v>0</v>
      </c>
      <c r="AH13" s="50">
        <f t="shared" si="1"/>
        <v>0</v>
      </c>
      <c r="AI13" s="57">
        <f t="shared" ref="AI13:AJ13" si="26">AI18+AI23+AI28+AI33+AI38+AI43+AI48+AI53+AI64</f>
        <v>249.9</v>
      </c>
      <c r="AJ13" s="57">
        <f t="shared" si="26"/>
        <v>0</v>
      </c>
      <c r="AK13" s="49">
        <f>AJ13/AI13*100</f>
        <v>0</v>
      </c>
      <c r="AL13" s="57">
        <f t="shared" ref="AL13:AM13" si="27">AL18+AL23+AL28+AL33+AL38+AL43+AL48+AL53+AL64</f>
        <v>99.8</v>
      </c>
      <c r="AM13" s="57">
        <f t="shared" si="27"/>
        <v>0</v>
      </c>
      <c r="AN13" s="49">
        <v>0</v>
      </c>
      <c r="AO13" s="57">
        <f t="shared" ref="AO13:AP13" si="28">AO18+AO23+AO28+AO33+AO38+AO43+AO48+AO53+AO64</f>
        <v>100.3</v>
      </c>
      <c r="AP13" s="57">
        <f t="shared" si="28"/>
        <v>0</v>
      </c>
      <c r="AQ13" s="49">
        <v>0</v>
      </c>
      <c r="AR13" s="147"/>
      <c r="AS13" s="147"/>
      <c r="AT13" s="11"/>
      <c r="AU13" s="11"/>
      <c r="AV13" s="11"/>
    </row>
    <row r="14" spans="1:48" s="13" customFormat="1" ht="16.5" customHeight="1">
      <c r="A14" s="143"/>
      <c r="B14" s="145"/>
      <c r="C14" s="146"/>
      <c r="D14" s="16" t="s">
        <v>131</v>
      </c>
      <c r="E14" s="8">
        <v>0</v>
      </c>
      <c r="F14" s="15">
        <f t="shared" ref="F14" si="29">I14+L14+O14+R14+U14+X14+AA14+AD14+AG14+AJ14+AM14+AP14</f>
        <v>0</v>
      </c>
      <c r="G14" s="8">
        <v>0</v>
      </c>
      <c r="H14" s="57">
        <f t="shared" ref="H14:I14" si="30">H19+H24+H29+H34+H39+H44+H49+H54+H65</f>
        <v>0</v>
      </c>
      <c r="I14" s="57">
        <f t="shared" si="30"/>
        <v>0</v>
      </c>
      <c r="J14" s="50">
        <v>0</v>
      </c>
      <c r="K14" s="57">
        <f t="shared" ref="K14:L14" si="31">K19+K24+K29+K34+K39+K44+K49+K54+K65</f>
        <v>0</v>
      </c>
      <c r="L14" s="57">
        <f t="shared" si="31"/>
        <v>0</v>
      </c>
      <c r="M14" s="50">
        <v>0</v>
      </c>
      <c r="N14" s="57">
        <f t="shared" ref="N14:O14" si="32">N19+N24+N29+N34+N39+N44+N49+N54+N65</f>
        <v>0</v>
      </c>
      <c r="O14" s="57">
        <f t="shared" si="32"/>
        <v>0</v>
      </c>
      <c r="P14" s="50">
        <v>0</v>
      </c>
      <c r="Q14" s="57">
        <f t="shared" ref="Q14:R14" si="33">Q19+Q24+Q29+Q34+Q39+Q44+Q49+Q54+Q65</f>
        <v>0</v>
      </c>
      <c r="R14" s="57">
        <f t="shared" si="33"/>
        <v>0</v>
      </c>
      <c r="S14" s="50">
        <v>0</v>
      </c>
      <c r="T14" s="57">
        <f t="shared" ref="T14:U14" si="34">T19+T24+T29+T34+T39+T44+T49+T54+T65</f>
        <v>0</v>
      </c>
      <c r="U14" s="57">
        <f t="shared" si="34"/>
        <v>0</v>
      </c>
      <c r="V14" s="50">
        <v>0</v>
      </c>
      <c r="W14" s="57">
        <f t="shared" ref="W14:X14" si="35">W19+W24+W29+W34+W39+W44+W49+W54+W65</f>
        <v>0</v>
      </c>
      <c r="X14" s="57">
        <f t="shared" si="35"/>
        <v>0</v>
      </c>
      <c r="Y14" s="50">
        <v>0</v>
      </c>
      <c r="Z14" s="57">
        <f t="shared" ref="Z14:AA14" si="36">Z19+Z24+Z29+Z34+Z39+Z44+Z49+Z54+Z65</f>
        <v>0</v>
      </c>
      <c r="AA14" s="57">
        <f t="shared" si="36"/>
        <v>0</v>
      </c>
      <c r="AB14" s="49">
        <v>0</v>
      </c>
      <c r="AC14" s="57">
        <f t="shared" ref="AC14:AD14" si="37">AC19+AC24+AC29+AC34+AC39+AC44+AC49+AC54+AC65</f>
        <v>0</v>
      </c>
      <c r="AD14" s="57">
        <f t="shared" si="37"/>
        <v>0</v>
      </c>
      <c r="AE14" s="50">
        <v>0</v>
      </c>
      <c r="AF14" s="57">
        <f t="shared" ref="AF14:AG14" si="38">AF19+AF24+AF29+AF34+AF39+AF44+AF49+AF54+AF65</f>
        <v>0</v>
      </c>
      <c r="AG14" s="57">
        <f t="shared" si="38"/>
        <v>0</v>
      </c>
      <c r="AH14" s="50">
        <v>0</v>
      </c>
      <c r="AI14" s="57">
        <f t="shared" ref="AI14:AJ14" si="39">AI19+AI24+AI29+AI34+AI39+AI44+AI49+AI54+AI65</f>
        <v>0</v>
      </c>
      <c r="AJ14" s="57">
        <f t="shared" si="39"/>
        <v>0</v>
      </c>
      <c r="AK14" s="49">
        <v>0</v>
      </c>
      <c r="AL14" s="57">
        <f t="shared" ref="AL14:AM14" si="40">AL19+AL24+AL29+AL34+AL39+AL44+AL49+AL54+AL65</f>
        <v>0</v>
      </c>
      <c r="AM14" s="57">
        <f t="shared" si="40"/>
        <v>0</v>
      </c>
      <c r="AN14" s="49">
        <v>0</v>
      </c>
      <c r="AO14" s="57">
        <f t="shared" ref="AO14:AP14" si="41">AO19+AO24+AO29+AO34+AO39+AO44+AO49+AO54+AO65</f>
        <v>0</v>
      </c>
      <c r="AP14" s="57">
        <f t="shared" si="41"/>
        <v>0</v>
      </c>
      <c r="AQ14" s="49">
        <v>0</v>
      </c>
      <c r="AR14" s="147"/>
      <c r="AS14" s="147"/>
      <c r="AT14" s="11"/>
      <c r="AU14" s="11"/>
      <c r="AV14" s="11"/>
    </row>
    <row r="15" spans="1:48" s="13" customFormat="1" ht="16.5" customHeight="1">
      <c r="A15" s="86" t="s">
        <v>48</v>
      </c>
      <c r="B15" s="120" t="s">
        <v>87</v>
      </c>
      <c r="C15" s="92" t="s">
        <v>171</v>
      </c>
      <c r="D15" s="2" t="s">
        <v>133</v>
      </c>
      <c r="E15" s="8">
        <f>H15+K15+N15+Q15+T15+W15+Z15+AC15+AF15+AI15+AL15+AO15</f>
        <v>142</v>
      </c>
      <c r="F15" s="8">
        <f>I15+L15+O15+R15+U15+X15+AA15+AD15+AG15+AJ15+AM15+AP15</f>
        <v>14.379999999999999</v>
      </c>
      <c r="G15" s="8">
        <f t="shared" ref="G15:G52" si="42">F15/E15*100</f>
        <v>10.126760563380282</v>
      </c>
      <c r="H15" s="17">
        <f>H16+H17+H18+H19</f>
        <v>0</v>
      </c>
      <c r="I15" s="50">
        <f>I16+I17+I18+I19</f>
        <v>0</v>
      </c>
      <c r="J15" s="50">
        <v>0</v>
      </c>
      <c r="K15" s="17">
        <f>K16+K17+K18+K19</f>
        <v>0</v>
      </c>
      <c r="L15" s="50">
        <f>L16+L17+L18+L19</f>
        <v>0</v>
      </c>
      <c r="M15" s="50">
        <v>0</v>
      </c>
      <c r="N15" s="17">
        <f>N16+N17+N18+N19</f>
        <v>25.7</v>
      </c>
      <c r="O15" s="50">
        <f>O16+O17+O18+O19</f>
        <v>0</v>
      </c>
      <c r="P15" s="17">
        <v>0</v>
      </c>
      <c r="Q15" s="17">
        <f>Q16+Q17+Q18+Q19</f>
        <v>12.8</v>
      </c>
      <c r="R15" s="50">
        <f>R16+R17+R18+R19</f>
        <v>0</v>
      </c>
      <c r="S15" s="17">
        <f t="shared" ref="S15" si="43">S16+S17+S18+S19</f>
        <v>0</v>
      </c>
      <c r="T15" s="17">
        <f>T16+T17+T18+T19</f>
        <v>0</v>
      </c>
      <c r="U15" s="50">
        <f>U16+U17+U18+U19</f>
        <v>0</v>
      </c>
      <c r="V15" s="17">
        <f t="shared" ref="V15" si="44">V16+V17+V18+V19</f>
        <v>0</v>
      </c>
      <c r="W15" s="17">
        <f>W16+W17+W18+W19</f>
        <v>25.8</v>
      </c>
      <c r="X15" s="50">
        <f>X16+X17+X18+X19</f>
        <v>14.379999999999999</v>
      </c>
      <c r="Y15" s="50">
        <f>X15/W15*100</f>
        <v>55.736434108527121</v>
      </c>
      <c r="Z15" s="50">
        <f t="shared" ref="Z15:AP15" si="45">Z16+Z17+Z18+Z19</f>
        <v>12.8</v>
      </c>
      <c r="AA15" s="50">
        <f t="shared" si="45"/>
        <v>0</v>
      </c>
      <c r="AB15" s="50">
        <v>0</v>
      </c>
      <c r="AC15" s="50">
        <f t="shared" si="45"/>
        <v>12.8</v>
      </c>
      <c r="AD15" s="50">
        <f t="shared" si="45"/>
        <v>0</v>
      </c>
      <c r="AE15" s="50">
        <f t="shared" si="0"/>
        <v>0</v>
      </c>
      <c r="AF15" s="50">
        <f t="shared" si="45"/>
        <v>12.9</v>
      </c>
      <c r="AG15" s="50">
        <f t="shared" si="45"/>
        <v>0</v>
      </c>
      <c r="AH15" s="50">
        <f t="shared" si="1"/>
        <v>0</v>
      </c>
      <c r="AI15" s="50">
        <f t="shared" si="45"/>
        <v>12.8</v>
      </c>
      <c r="AJ15" s="50">
        <f t="shared" si="45"/>
        <v>0</v>
      </c>
      <c r="AK15" s="50">
        <f>AJ15/AI15*100</f>
        <v>0</v>
      </c>
      <c r="AL15" s="50">
        <f t="shared" si="45"/>
        <v>12.8</v>
      </c>
      <c r="AM15" s="50">
        <f t="shared" si="45"/>
        <v>0</v>
      </c>
      <c r="AN15" s="50">
        <v>0</v>
      </c>
      <c r="AO15" s="50">
        <f t="shared" si="45"/>
        <v>13.6</v>
      </c>
      <c r="AP15" s="50">
        <f t="shared" si="45"/>
        <v>0</v>
      </c>
      <c r="AQ15" s="50">
        <v>0</v>
      </c>
      <c r="AR15" s="72" t="s">
        <v>236</v>
      </c>
      <c r="AS15" s="72" t="s">
        <v>212</v>
      </c>
      <c r="AT15" s="18"/>
      <c r="AU15" s="18"/>
      <c r="AV15" s="18"/>
    </row>
    <row r="16" spans="1:48" s="12" customFormat="1" ht="16.5" customHeight="1">
      <c r="A16" s="87"/>
      <c r="B16" s="121"/>
      <c r="C16" s="93"/>
      <c r="D16" s="58" t="s">
        <v>129</v>
      </c>
      <c r="E16" s="8">
        <f>H16+K16+N16+Q16+T16+W16+Z16+AC16+AF16+AI16+AL16+AO16</f>
        <v>0</v>
      </c>
      <c r="F16" s="15">
        <f t="shared" ref="F16:F18" si="46">I16+L16+O16+R16+U16+X16+AA16+AD16+AG16+AJ16+AM16+AP16</f>
        <v>0</v>
      </c>
      <c r="G16" s="8">
        <v>0</v>
      </c>
      <c r="H16" s="19">
        <v>0</v>
      </c>
      <c r="I16" s="20"/>
      <c r="J16" s="20">
        <v>0</v>
      </c>
      <c r="K16" s="20"/>
      <c r="L16" s="21">
        <v>0</v>
      </c>
      <c r="M16" s="20">
        <v>0</v>
      </c>
      <c r="N16" s="19">
        <v>0</v>
      </c>
      <c r="O16" s="20">
        <v>0</v>
      </c>
      <c r="P16" s="20">
        <v>0</v>
      </c>
      <c r="Q16" s="20">
        <v>0</v>
      </c>
      <c r="R16" s="21">
        <v>0</v>
      </c>
      <c r="S16" s="20">
        <v>0</v>
      </c>
      <c r="T16" s="19">
        <v>0</v>
      </c>
      <c r="U16" s="21">
        <v>0</v>
      </c>
      <c r="V16" s="20">
        <v>0</v>
      </c>
      <c r="W16" s="19">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73"/>
      <c r="AS16" s="73"/>
      <c r="AT16" s="11"/>
      <c r="AU16" s="11"/>
      <c r="AV16" s="11"/>
    </row>
    <row r="17" spans="1:49" s="12" customFormat="1" ht="16.5" customHeight="1">
      <c r="A17" s="87"/>
      <c r="B17" s="121"/>
      <c r="C17" s="93"/>
      <c r="D17" s="22" t="s">
        <v>26</v>
      </c>
      <c r="E17" s="8">
        <f>H17+K17+N17+Q17+T17+W17+Z17+AC17+AF17+AI17+AL17+AO17</f>
        <v>99.4</v>
      </c>
      <c r="F17" s="15">
        <f t="shared" si="46"/>
        <v>10.08</v>
      </c>
      <c r="G17" s="8">
        <f t="shared" si="42"/>
        <v>10.140845070422534</v>
      </c>
      <c r="H17" s="19">
        <v>0</v>
      </c>
      <c r="I17" s="20">
        <v>0</v>
      </c>
      <c r="J17" s="20">
        <v>0</v>
      </c>
      <c r="K17" s="20">
        <v>0</v>
      </c>
      <c r="L17" s="21">
        <v>0</v>
      </c>
      <c r="M17" s="20">
        <v>0</v>
      </c>
      <c r="N17" s="19">
        <v>18</v>
      </c>
      <c r="O17" s="20">
        <v>0</v>
      </c>
      <c r="P17" s="20">
        <v>0</v>
      </c>
      <c r="Q17" s="20">
        <v>9</v>
      </c>
      <c r="R17" s="21">
        <v>0</v>
      </c>
      <c r="S17" s="20">
        <f>R17/Q17*100</f>
        <v>0</v>
      </c>
      <c r="T17" s="19">
        <v>0</v>
      </c>
      <c r="U17" s="21">
        <v>0</v>
      </c>
      <c r="V17" s="20">
        <v>0</v>
      </c>
      <c r="W17" s="19">
        <v>18</v>
      </c>
      <c r="X17" s="20">
        <v>10.08</v>
      </c>
      <c r="Y17" s="20">
        <f t="shared" ref="Y17:Y18" si="47">X17/W17*100</f>
        <v>56.000000000000007</v>
      </c>
      <c r="Z17" s="20">
        <v>9</v>
      </c>
      <c r="AA17" s="20">
        <v>0</v>
      </c>
      <c r="AB17" s="20">
        <f t="shared" ref="AB17:AB27" si="48">AA17/Z17*100</f>
        <v>0</v>
      </c>
      <c r="AC17" s="20">
        <v>9</v>
      </c>
      <c r="AD17" s="20">
        <v>0</v>
      </c>
      <c r="AE17" s="20">
        <f t="shared" si="0"/>
        <v>0</v>
      </c>
      <c r="AF17" s="20">
        <v>9</v>
      </c>
      <c r="AG17" s="20">
        <v>0</v>
      </c>
      <c r="AH17" s="20">
        <f t="shared" si="1"/>
        <v>0</v>
      </c>
      <c r="AI17" s="20">
        <v>9</v>
      </c>
      <c r="AJ17" s="20">
        <v>0</v>
      </c>
      <c r="AK17" s="20">
        <f>AJ17/AI17*100</f>
        <v>0</v>
      </c>
      <c r="AL17" s="20">
        <v>9</v>
      </c>
      <c r="AM17" s="20">
        <v>0</v>
      </c>
      <c r="AN17" s="20">
        <v>0</v>
      </c>
      <c r="AO17" s="20">
        <v>9.4</v>
      </c>
      <c r="AP17" s="20">
        <v>0</v>
      </c>
      <c r="AQ17" s="20">
        <f>AP17/AO17*100</f>
        <v>0</v>
      </c>
      <c r="AR17" s="73"/>
      <c r="AS17" s="73"/>
      <c r="AT17" s="11"/>
      <c r="AU17" s="11"/>
      <c r="AV17" s="11"/>
      <c r="AW17" s="11"/>
    </row>
    <row r="18" spans="1:49" s="12" customFormat="1" ht="16.5" customHeight="1">
      <c r="A18" s="87"/>
      <c r="B18" s="121"/>
      <c r="C18" s="93"/>
      <c r="D18" s="22" t="s">
        <v>130</v>
      </c>
      <c r="E18" s="8">
        <f t="shared" ref="E18:E19" si="49">H18+K18+N18+Q18+T18+W18+Z18+AC18+AF18+AI18+AL18+AO18</f>
        <v>42.599999999999994</v>
      </c>
      <c r="F18" s="15">
        <f t="shared" si="46"/>
        <v>4.3</v>
      </c>
      <c r="G18" s="8">
        <f t="shared" si="42"/>
        <v>10.093896713615024</v>
      </c>
      <c r="H18" s="19">
        <v>0</v>
      </c>
      <c r="I18" s="20">
        <v>0</v>
      </c>
      <c r="J18" s="20">
        <v>0</v>
      </c>
      <c r="K18" s="20">
        <v>0</v>
      </c>
      <c r="L18" s="21">
        <v>0</v>
      </c>
      <c r="M18" s="20">
        <v>0</v>
      </c>
      <c r="N18" s="19">
        <v>7.7</v>
      </c>
      <c r="O18" s="20">
        <v>0</v>
      </c>
      <c r="P18" s="20">
        <v>0</v>
      </c>
      <c r="Q18" s="20">
        <v>3.8</v>
      </c>
      <c r="R18" s="21">
        <v>0</v>
      </c>
      <c r="S18" s="20">
        <f>R18/Q18*100</f>
        <v>0</v>
      </c>
      <c r="T18" s="19">
        <v>0</v>
      </c>
      <c r="U18" s="21">
        <v>0</v>
      </c>
      <c r="V18" s="20">
        <v>0</v>
      </c>
      <c r="W18" s="19">
        <v>7.8</v>
      </c>
      <c r="X18" s="20">
        <v>4.3</v>
      </c>
      <c r="Y18" s="20">
        <f t="shared" si="47"/>
        <v>55.128205128205131</v>
      </c>
      <c r="Z18" s="20">
        <v>3.8</v>
      </c>
      <c r="AA18" s="20">
        <v>0</v>
      </c>
      <c r="AB18" s="20">
        <f t="shared" si="48"/>
        <v>0</v>
      </c>
      <c r="AC18" s="20">
        <v>3.8</v>
      </c>
      <c r="AD18" s="20">
        <v>0</v>
      </c>
      <c r="AE18" s="20">
        <f t="shared" si="0"/>
        <v>0</v>
      </c>
      <c r="AF18" s="20">
        <f>4-0.1</f>
        <v>3.9</v>
      </c>
      <c r="AG18" s="20">
        <v>0</v>
      </c>
      <c r="AH18" s="20">
        <f t="shared" si="1"/>
        <v>0</v>
      </c>
      <c r="AI18" s="20">
        <v>3.8</v>
      </c>
      <c r="AJ18" s="20">
        <v>0</v>
      </c>
      <c r="AK18" s="20">
        <f>AJ18/AI18*100</f>
        <v>0</v>
      </c>
      <c r="AL18" s="20">
        <v>3.8</v>
      </c>
      <c r="AM18" s="20">
        <v>0</v>
      </c>
      <c r="AN18" s="20">
        <v>0</v>
      </c>
      <c r="AO18" s="20">
        <f>4.1+0.1</f>
        <v>4.1999999999999993</v>
      </c>
      <c r="AP18" s="20">
        <v>0</v>
      </c>
      <c r="AQ18" s="20">
        <f t="shared" ref="AQ18" si="50">AP18/AO18*100</f>
        <v>0</v>
      </c>
      <c r="AR18" s="73"/>
      <c r="AS18" s="73"/>
      <c r="AT18" s="11"/>
      <c r="AU18" s="11"/>
      <c r="AV18" s="11"/>
      <c r="AW18" s="11"/>
    </row>
    <row r="19" spans="1:49" s="12" customFormat="1" ht="16.5" customHeight="1">
      <c r="A19" s="88"/>
      <c r="B19" s="122"/>
      <c r="C19" s="94"/>
      <c r="D19" s="22" t="s">
        <v>131</v>
      </c>
      <c r="E19" s="8">
        <f t="shared" si="49"/>
        <v>0</v>
      </c>
      <c r="F19" s="15">
        <f>I19+L19+O19+R19+U19+X19+AA19+AD19+AG19+AJ19+AM19+AP19</f>
        <v>0</v>
      </c>
      <c r="G19" s="8">
        <v>0</v>
      </c>
      <c r="H19" s="19">
        <v>0</v>
      </c>
      <c r="I19" s="20">
        <v>0</v>
      </c>
      <c r="J19" s="20">
        <v>0</v>
      </c>
      <c r="K19" s="20">
        <v>0</v>
      </c>
      <c r="L19" s="21">
        <v>0</v>
      </c>
      <c r="M19" s="20">
        <v>0</v>
      </c>
      <c r="N19" s="19">
        <v>0</v>
      </c>
      <c r="O19" s="20">
        <v>0</v>
      </c>
      <c r="P19" s="20">
        <v>0</v>
      </c>
      <c r="Q19" s="20">
        <v>0</v>
      </c>
      <c r="R19" s="21">
        <v>0</v>
      </c>
      <c r="S19" s="20">
        <v>0</v>
      </c>
      <c r="T19" s="19">
        <v>0</v>
      </c>
      <c r="U19" s="21">
        <v>0</v>
      </c>
      <c r="V19" s="20">
        <v>0</v>
      </c>
      <c r="W19" s="19">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74"/>
      <c r="AS19" s="74"/>
      <c r="AT19" s="11"/>
      <c r="AU19" s="11"/>
      <c r="AV19" s="11"/>
    </row>
    <row r="20" spans="1:49" s="13" customFormat="1" ht="16.5" customHeight="1">
      <c r="A20" s="86" t="s">
        <v>49</v>
      </c>
      <c r="B20" s="133" t="s">
        <v>88</v>
      </c>
      <c r="C20" s="142" t="s">
        <v>172</v>
      </c>
      <c r="D20" s="2" t="s">
        <v>133</v>
      </c>
      <c r="E20" s="8">
        <f t="shared" ref="E20:F24" si="51">H20+K20+N20+Q20+T20+W20+Z20+AC20+AF20+AI20+AL20+AO20</f>
        <v>1646.4</v>
      </c>
      <c r="F20" s="8">
        <f t="shared" si="51"/>
        <v>396.5</v>
      </c>
      <c r="G20" s="8">
        <f>F20/E20*100</f>
        <v>24.082847424684157</v>
      </c>
      <c r="H20" s="50">
        <f>SUM(H21:H24)</f>
        <v>0</v>
      </c>
      <c r="I20" s="50">
        <f>SUM(I21:I24)</f>
        <v>0</v>
      </c>
      <c r="J20" s="50">
        <v>0</v>
      </c>
      <c r="K20" s="50">
        <f>SUM(K21:K24)</f>
        <v>65</v>
      </c>
      <c r="L20" s="50">
        <f>SUM(L21:L24)</f>
        <v>65</v>
      </c>
      <c r="M20" s="50">
        <f>L20/K20*100</f>
        <v>100</v>
      </c>
      <c r="N20" s="50">
        <f>SUM(N21:N24)</f>
        <v>82.9</v>
      </c>
      <c r="O20" s="50">
        <f>SUM(O21:O24)</f>
        <v>82.9</v>
      </c>
      <c r="P20" s="50">
        <f>O20/N20*100</f>
        <v>100</v>
      </c>
      <c r="Q20" s="50">
        <f>Q21+Q22+Q23+Q24</f>
        <v>131</v>
      </c>
      <c r="R20" s="50">
        <f>R21+R22+R23+R24</f>
        <v>82.9</v>
      </c>
      <c r="S20" s="50">
        <f>R20/Q20*100</f>
        <v>63.282442748091604</v>
      </c>
      <c r="T20" s="17">
        <f>T21+T22+T23+T24</f>
        <v>131</v>
      </c>
      <c r="U20" s="17">
        <f>U21+U22+U23+U24</f>
        <v>82.8</v>
      </c>
      <c r="V20" s="50">
        <f>U20/T20*100</f>
        <v>63.206106870229007</v>
      </c>
      <c r="W20" s="17">
        <f>W21+W22+W23+W24</f>
        <v>214.89999999999998</v>
      </c>
      <c r="X20" s="50">
        <f>X21+X22+X23+W24</f>
        <v>82.9</v>
      </c>
      <c r="Y20" s="50">
        <f>X20/W20*100</f>
        <v>38.576081898557476</v>
      </c>
      <c r="Z20" s="50">
        <f>Z21+Z22+Z23+Z24</f>
        <v>65</v>
      </c>
      <c r="AA20" s="50">
        <v>0</v>
      </c>
      <c r="AB20" s="50">
        <v>0</v>
      </c>
      <c r="AC20" s="50">
        <f>AC21+AC22+AC23+AC24</f>
        <v>65</v>
      </c>
      <c r="AD20" s="50">
        <v>0</v>
      </c>
      <c r="AE20" s="50">
        <v>0</v>
      </c>
      <c r="AF20" s="50">
        <f>AF21+AF22+AF23+AF24</f>
        <v>403.1</v>
      </c>
      <c r="AG20" s="50">
        <v>0</v>
      </c>
      <c r="AH20" s="50">
        <v>0</v>
      </c>
      <c r="AI20" s="50">
        <f>AI21+AI22+AI23+AI24</f>
        <v>296.39999999999998</v>
      </c>
      <c r="AJ20" s="50">
        <v>0</v>
      </c>
      <c r="AK20" s="50">
        <v>0</v>
      </c>
      <c r="AL20" s="50">
        <f>AL21+AL22+AL23+AL24</f>
        <v>96</v>
      </c>
      <c r="AM20" s="50">
        <f t="shared" ref="AM20:AP20" si="52">AM21+AM22+AM23+AM24</f>
        <v>0</v>
      </c>
      <c r="AN20" s="50">
        <v>0</v>
      </c>
      <c r="AO20" s="50">
        <f>AO21+AO22+AO23+AO24</f>
        <v>96.1</v>
      </c>
      <c r="AP20" s="50">
        <f t="shared" si="52"/>
        <v>0</v>
      </c>
      <c r="AQ20" s="50">
        <v>0</v>
      </c>
      <c r="AR20" s="72" t="s">
        <v>213</v>
      </c>
      <c r="AS20" s="72" t="s">
        <v>233</v>
      </c>
      <c r="AT20" s="11"/>
      <c r="AU20" s="11"/>
      <c r="AV20" s="11"/>
    </row>
    <row r="21" spans="1:49" s="12" customFormat="1" ht="16.5" customHeight="1">
      <c r="A21" s="87"/>
      <c r="B21" s="133"/>
      <c r="C21" s="142"/>
      <c r="D21" s="58" t="s">
        <v>25</v>
      </c>
      <c r="E21" s="8">
        <f t="shared" si="51"/>
        <v>0</v>
      </c>
      <c r="F21" s="15">
        <f>I21+L21+O21+R21+U21+X21+AA21+AD21+AG21+AJ21+AM21+AP21</f>
        <v>0</v>
      </c>
      <c r="G21" s="8">
        <v>0</v>
      </c>
      <c r="H21" s="19">
        <v>0</v>
      </c>
      <c r="I21" s="20">
        <v>0</v>
      </c>
      <c r="J21" s="20">
        <v>0</v>
      </c>
      <c r="K21" s="20">
        <v>0</v>
      </c>
      <c r="L21" s="21">
        <v>0</v>
      </c>
      <c r="M21" s="20">
        <v>0</v>
      </c>
      <c r="N21" s="19">
        <v>0</v>
      </c>
      <c r="O21" s="20">
        <v>0</v>
      </c>
      <c r="P21" s="20">
        <v>0</v>
      </c>
      <c r="Q21" s="20">
        <v>0</v>
      </c>
      <c r="R21" s="21">
        <v>0</v>
      </c>
      <c r="S21" s="50">
        <v>0</v>
      </c>
      <c r="T21" s="19">
        <v>0</v>
      </c>
      <c r="U21" s="21">
        <v>0</v>
      </c>
      <c r="V21" s="20">
        <v>0</v>
      </c>
      <c r="W21" s="19">
        <v>0</v>
      </c>
      <c r="X21" s="20">
        <v>0</v>
      </c>
      <c r="Y21" s="20">
        <v>0</v>
      </c>
      <c r="Z21" s="20">
        <v>0</v>
      </c>
      <c r="AA21" s="20">
        <v>0</v>
      </c>
      <c r="AB21" s="20">
        <v>0</v>
      </c>
      <c r="AC21" s="20">
        <v>0</v>
      </c>
      <c r="AD21" s="20">
        <v>0</v>
      </c>
      <c r="AE21" s="20">
        <v>0</v>
      </c>
      <c r="AF21" s="20">
        <v>0</v>
      </c>
      <c r="AG21" s="20">
        <v>0</v>
      </c>
      <c r="AH21" s="20">
        <v>0</v>
      </c>
      <c r="AI21" s="20">
        <v>0</v>
      </c>
      <c r="AJ21" s="20">
        <v>0</v>
      </c>
      <c r="AK21" s="20">
        <v>0</v>
      </c>
      <c r="AL21" s="20">
        <v>0</v>
      </c>
      <c r="AM21" s="20">
        <v>0</v>
      </c>
      <c r="AN21" s="20">
        <v>0</v>
      </c>
      <c r="AO21" s="20">
        <v>0</v>
      </c>
      <c r="AP21" s="20"/>
      <c r="AQ21" s="20">
        <v>0</v>
      </c>
      <c r="AR21" s="73"/>
      <c r="AS21" s="73"/>
      <c r="AT21" s="11"/>
      <c r="AU21" s="11"/>
      <c r="AV21" s="11"/>
    </row>
    <row r="22" spans="1:49" s="12" customFormat="1" ht="16.5" customHeight="1">
      <c r="A22" s="87"/>
      <c r="B22" s="133"/>
      <c r="C22" s="142"/>
      <c r="D22" s="22" t="s">
        <v>26</v>
      </c>
      <c r="E22" s="8">
        <f t="shared" si="51"/>
        <v>434.3</v>
      </c>
      <c r="F22" s="15">
        <f t="shared" ref="F22:F23" si="53">I22+L22+O22+R22+U22+X22+AA22+AD22+AG22+AJ22+AM22+AP22</f>
        <v>0</v>
      </c>
      <c r="G22" s="8">
        <v>0</v>
      </c>
      <c r="H22" s="19">
        <v>0</v>
      </c>
      <c r="I22" s="20">
        <v>0</v>
      </c>
      <c r="J22" s="20">
        <v>0</v>
      </c>
      <c r="K22" s="20">
        <v>0</v>
      </c>
      <c r="L22" s="21">
        <v>0</v>
      </c>
      <c r="M22" s="20">
        <v>0</v>
      </c>
      <c r="N22" s="19">
        <v>0</v>
      </c>
      <c r="O22" s="20">
        <v>0</v>
      </c>
      <c r="P22" s="20">
        <v>0</v>
      </c>
      <c r="Q22" s="20">
        <v>0</v>
      </c>
      <c r="R22" s="21">
        <v>0</v>
      </c>
      <c r="S22" s="50">
        <v>0</v>
      </c>
      <c r="T22" s="19">
        <v>0</v>
      </c>
      <c r="U22" s="21">
        <v>0</v>
      </c>
      <c r="V22" s="20">
        <v>0</v>
      </c>
      <c r="W22" s="19">
        <v>57.3</v>
      </c>
      <c r="X22" s="20">
        <v>0</v>
      </c>
      <c r="Y22" s="20">
        <v>0</v>
      </c>
      <c r="Z22" s="20">
        <v>0</v>
      </c>
      <c r="AA22" s="20">
        <v>0</v>
      </c>
      <c r="AB22" s="20">
        <v>0</v>
      </c>
      <c r="AC22" s="20">
        <v>0</v>
      </c>
      <c r="AD22" s="20">
        <v>0</v>
      </c>
      <c r="AE22" s="20">
        <v>0</v>
      </c>
      <c r="AF22" s="20">
        <f>294-57.3</f>
        <v>236.7</v>
      </c>
      <c r="AG22" s="20">
        <v>0</v>
      </c>
      <c r="AH22" s="20">
        <v>0</v>
      </c>
      <c r="AI22" s="20">
        <v>140.30000000000001</v>
      </c>
      <c r="AJ22" s="20">
        <v>0</v>
      </c>
      <c r="AK22" s="20">
        <v>0</v>
      </c>
      <c r="AL22" s="20">
        <v>0</v>
      </c>
      <c r="AM22" s="20">
        <v>0</v>
      </c>
      <c r="AN22" s="20">
        <v>0</v>
      </c>
      <c r="AO22" s="20">
        <v>0</v>
      </c>
      <c r="AP22" s="20">
        <v>0</v>
      </c>
      <c r="AQ22" s="20">
        <v>0</v>
      </c>
      <c r="AR22" s="73"/>
      <c r="AS22" s="73"/>
      <c r="AT22" s="11"/>
      <c r="AU22" s="11"/>
      <c r="AV22" s="11"/>
      <c r="AW22" s="11"/>
    </row>
    <row r="23" spans="1:49" s="12" customFormat="1" ht="16.5" customHeight="1">
      <c r="A23" s="87"/>
      <c r="B23" s="133"/>
      <c r="C23" s="142"/>
      <c r="D23" s="22" t="s">
        <v>130</v>
      </c>
      <c r="E23" s="8">
        <f t="shared" si="51"/>
        <v>1212.0999999999999</v>
      </c>
      <c r="F23" s="15">
        <f t="shared" si="53"/>
        <v>396.5</v>
      </c>
      <c r="G23" s="8">
        <f t="shared" si="42"/>
        <v>32.711822456892996</v>
      </c>
      <c r="H23" s="19">
        <v>0</v>
      </c>
      <c r="I23" s="20">
        <v>0</v>
      </c>
      <c r="J23" s="20">
        <v>0</v>
      </c>
      <c r="K23" s="20">
        <v>65</v>
      </c>
      <c r="L23" s="21">
        <v>65</v>
      </c>
      <c r="M23" s="20">
        <f>L23/K23*100</f>
        <v>100</v>
      </c>
      <c r="N23" s="19">
        <v>82.9</v>
      </c>
      <c r="O23" s="20">
        <v>82.9</v>
      </c>
      <c r="P23" s="20">
        <f>O23/N23*100</f>
        <v>100</v>
      </c>
      <c r="Q23" s="20">
        <v>131</v>
      </c>
      <c r="R23" s="21">
        <v>82.9</v>
      </c>
      <c r="S23" s="20">
        <f>R23/Q23*100</f>
        <v>63.282442748091604</v>
      </c>
      <c r="T23" s="19">
        <v>131</v>
      </c>
      <c r="U23" s="21">
        <v>82.8</v>
      </c>
      <c r="V23" s="20">
        <f>U23/T23*100</f>
        <v>63.206106870229007</v>
      </c>
      <c r="W23" s="19">
        <f>133+24.6</f>
        <v>157.6</v>
      </c>
      <c r="X23" s="20">
        <v>82.9</v>
      </c>
      <c r="Y23" s="20">
        <f>X23/W23*100</f>
        <v>52.601522842639604</v>
      </c>
      <c r="Z23" s="20">
        <v>65</v>
      </c>
      <c r="AA23" s="20">
        <v>0</v>
      </c>
      <c r="AB23" s="20">
        <v>0</v>
      </c>
      <c r="AC23" s="20">
        <v>65</v>
      </c>
      <c r="AD23" s="20">
        <v>0</v>
      </c>
      <c r="AE23" s="20">
        <v>0</v>
      </c>
      <c r="AF23" s="20">
        <f>126+65-24.6</f>
        <v>166.4</v>
      </c>
      <c r="AG23" s="20">
        <v>0</v>
      </c>
      <c r="AH23" s="20">
        <v>0</v>
      </c>
      <c r="AI23" s="20">
        <f>60.1+96</f>
        <v>156.1</v>
      </c>
      <c r="AJ23" s="20">
        <v>0</v>
      </c>
      <c r="AK23" s="20">
        <v>0</v>
      </c>
      <c r="AL23" s="20">
        <v>96</v>
      </c>
      <c r="AM23" s="20">
        <v>0</v>
      </c>
      <c r="AN23" s="20">
        <v>0</v>
      </c>
      <c r="AO23" s="20">
        <v>96.1</v>
      </c>
      <c r="AP23" s="20">
        <v>0</v>
      </c>
      <c r="AQ23" s="20">
        <v>0</v>
      </c>
      <c r="AR23" s="73"/>
      <c r="AS23" s="73"/>
      <c r="AT23" s="11"/>
      <c r="AU23" s="11"/>
      <c r="AV23" s="11"/>
      <c r="AW23" s="11"/>
    </row>
    <row r="24" spans="1:49" s="12" customFormat="1" ht="16.5" customHeight="1">
      <c r="A24" s="88"/>
      <c r="B24" s="133"/>
      <c r="C24" s="142"/>
      <c r="D24" s="22" t="s">
        <v>131</v>
      </c>
      <c r="E24" s="8">
        <f t="shared" si="51"/>
        <v>0</v>
      </c>
      <c r="F24" s="15">
        <f t="shared" ref="F24" si="54">I24+L24+O24+R24+U24+X24+AA24+AD24+AG24+AJ24+AM24+AP24</f>
        <v>0</v>
      </c>
      <c r="G24" s="8">
        <v>0</v>
      </c>
      <c r="H24" s="19">
        <v>0</v>
      </c>
      <c r="I24" s="20">
        <v>0</v>
      </c>
      <c r="J24" s="20">
        <v>0</v>
      </c>
      <c r="K24" s="20">
        <v>0</v>
      </c>
      <c r="L24" s="21">
        <v>0</v>
      </c>
      <c r="M24" s="20">
        <v>0</v>
      </c>
      <c r="N24" s="19">
        <v>0</v>
      </c>
      <c r="O24" s="20">
        <v>0</v>
      </c>
      <c r="P24" s="20">
        <v>0</v>
      </c>
      <c r="Q24" s="20">
        <v>0</v>
      </c>
      <c r="R24" s="21">
        <v>0</v>
      </c>
      <c r="S24" s="20">
        <v>0</v>
      </c>
      <c r="T24" s="19">
        <v>0</v>
      </c>
      <c r="U24" s="21">
        <v>0</v>
      </c>
      <c r="V24" s="20">
        <v>0</v>
      </c>
      <c r="W24" s="19">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74"/>
      <c r="AS24" s="74"/>
      <c r="AT24" s="11"/>
      <c r="AU24" s="11"/>
      <c r="AV24" s="11"/>
    </row>
    <row r="25" spans="1:49" s="12" customFormat="1" ht="16.5" customHeight="1">
      <c r="A25" s="86" t="s">
        <v>52</v>
      </c>
      <c r="B25" s="120" t="s">
        <v>89</v>
      </c>
      <c r="C25" s="92" t="s">
        <v>135</v>
      </c>
      <c r="D25" s="2" t="s">
        <v>133</v>
      </c>
      <c r="E25" s="8">
        <f t="shared" ref="E25:F29" si="55">H25+K25+N25+Q25+T25+W25+Z25+AC25+AF25+AI25+AL25+AO25</f>
        <v>1737.3999999999999</v>
      </c>
      <c r="F25" s="8">
        <f t="shared" si="55"/>
        <v>922.2</v>
      </c>
      <c r="G25" s="8">
        <f>F25/E25*100</f>
        <v>53.079313917347768</v>
      </c>
      <c r="H25" s="50">
        <f>SUM(H26:H29)</f>
        <v>29</v>
      </c>
      <c r="I25" s="50">
        <f t="shared" ref="I25" si="56">SUM(I26:I29)</f>
        <v>29</v>
      </c>
      <c r="J25" s="50">
        <f t="shared" si="4"/>
        <v>100</v>
      </c>
      <c r="K25" s="50">
        <f t="shared" ref="K25:L25" si="57">SUM(K26:K29)</f>
        <v>120.8</v>
      </c>
      <c r="L25" s="50">
        <f t="shared" si="57"/>
        <v>120.8</v>
      </c>
      <c r="M25" s="50">
        <f t="shared" si="6"/>
        <v>100</v>
      </c>
      <c r="N25" s="50">
        <f t="shared" ref="N25:O25" si="58">SUM(N26:N29)</f>
        <v>193.29999999999998</v>
      </c>
      <c r="O25" s="50">
        <f t="shared" si="58"/>
        <v>168.2</v>
      </c>
      <c r="P25" s="50">
        <f t="shared" ref="P25:P50" si="59">O25/N25*100</f>
        <v>87.015002586652869</v>
      </c>
      <c r="Q25" s="50">
        <f t="shared" ref="Q25:R25" si="60">SUM(Q26:Q29)</f>
        <v>119.9</v>
      </c>
      <c r="R25" s="50">
        <f t="shared" si="60"/>
        <v>110.7</v>
      </c>
      <c r="S25" s="50">
        <f t="shared" ref="S25:S52" si="61">R25/Q25*100</f>
        <v>92.326939115929946</v>
      </c>
      <c r="T25" s="50">
        <f t="shared" ref="T25:U25" si="62">SUM(T26:T29)</f>
        <v>341.2</v>
      </c>
      <c r="U25" s="50">
        <f t="shared" si="62"/>
        <v>334.2</v>
      </c>
      <c r="V25" s="50">
        <f t="shared" ref="V25" si="63">U25/T25*100</f>
        <v>97.948417350527549</v>
      </c>
      <c r="W25" s="50">
        <f t="shared" ref="W25:X25" si="64">SUM(W26:W29)</f>
        <v>159.30000000000001</v>
      </c>
      <c r="X25" s="50">
        <f t="shared" si="64"/>
        <v>159.30000000000001</v>
      </c>
      <c r="Y25" s="50">
        <f>X25/W25*100</f>
        <v>100</v>
      </c>
      <c r="Z25" s="50">
        <f t="shared" ref="Z25:AA25" si="65">SUM(Z26:Z29)</f>
        <v>53.2</v>
      </c>
      <c r="AA25" s="50">
        <f t="shared" si="65"/>
        <v>0</v>
      </c>
      <c r="AB25" s="50">
        <f t="shared" si="48"/>
        <v>0</v>
      </c>
      <c r="AC25" s="50">
        <f t="shared" ref="AC25:AD25" si="66">SUM(AC26:AC29)</f>
        <v>190.1</v>
      </c>
      <c r="AD25" s="50">
        <f t="shared" si="66"/>
        <v>0</v>
      </c>
      <c r="AE25" s="50">
        <f t="shared" si="0"/>
        <v>0</v>
      </c>
      <c r="AF25" s="50">
        <f t="shared" ref="AF25:AG25" si="67">SUM(AF26:AF29)</f>
        <v>68.8</v>
      </c>
      <c r="AG25" s="50">
        <f t="shared" si="67"/>
        <v>0</v>
      </c>
      <c r="AH25" s="50">
        <f t="shared" si="1"/>
        <v>0</v>
      </c>
      <c r="AI25" s="50">
        <f t="shared" ref="AI25:AJ25" si="68">SUM(AI26:AI29)</f>
        <v>122.1</v>
      </c>
      <c r="AJ25" s="50">
        <f t="shared" si="68"/>
        <v>0</v>
      </c>
      <c r="AK25" s="20">
        <f>AJ25/AI25*100</f>
        <v>0</v>
      </c>
      <c r="AL25" s="50">
        <f t="shared" ref="AL25:AM25" si="69">SUM(AL26:AL29)</f>
        <v>160.5</v>
      </c>
      <c r="AM25" s="50">
        <f t="shared" si="69"/>
        <v>0</v>
      </c>
      <c r="AN25" s="20">
        <v>0</v>
      </c>
      <c r="AO25" s="50">
        <f t="shared" ref="AO25:AP25" si="70">SUM(AO26:AO29)</f>
        <v>179.2</v>
      </c>
      <c r="AP25" s="50">
        <f t="shared" si="70"/>
        <v>0</v>
      </c>
      <c r="AQ25" s="20">
        <v>0</v>
      </c>
      <c r="AR25" s="72" t="s">
        <v>214</v>
      </c>
      <c r="AS25" s="72" t="s">
        <v>232</v>
      </c>
      <c r="AT25" s="11"/>
      <c r="AU25" s="11"/>
      <c r="AV25" s="11"/>
    </row>
    <row r="26" spans="1:49" s="12" customFormat="1" ht="16.5" customHeight="1">
      <c r="A26" s="87"/>
      <c r="B26" s="121"/>
      <c r="C26" s="93"/>
      <c r="D26" s="58" t="s">
        <v>25</v>
      </c>
      <c r="E26" s="8">
        <f t="shared" si="55"/>
        <v>0</v>
      </c>
      <c r="F26" s="15">
        <f>I26+L26+O26+R26+U26+X26+AA26+AD26+AG26+AJ26+AM26+AP26</f>
        <v>0</v>
      </c>
      <c r="G26" s="8">
        <v>0</v>
      </c>
      <c r="H26" s="19">
        <v>0</v>
      </c>
      <c r="I26" s="20">
        <v>0</v>
      </c>
      <c r="J26" s="20">
        <v>0</v>
      </c>
      <c r="K26" s="20">
        <v>0</v>
      </c>
      <c r="L26" s="21">
        <v>0</v>
      </c>
      <c r="M26" s="20">
        <v>0</v>
      </c>
      <c r="N26" s="19">
        <v>0</v>
      </c>
      <c r="O26" s="20">
        <v>0</v>
      </c>
      <c r="P26" s="20">
        <v>0</v>
      </c>
      <c r="Q26" s="20">
        <v>0</v>
      </c>
      <c r="R26" s="21">
        <v>0</v>
      </c>
      <c r="S26" s="20">
        <v>0</v>
      </c>
      <c r="T26" s="19">
        <v>0</v>
      </c>
      <c r="U26" s="21">
        <v>0</v>
      </c>
      <c r="V26" s="20">
        <v>0</v>
      </c>
      <c r="W26" s="19">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73"/>
      <c r="AS26" s="73"/>
      <c r="AT26" s="11"/>
      <c r="AU26" s="11"/>
      <c r="AV26" s="11"/>
    </row>
    <row r="27" spans="1:49" s="12" customFormat="1" ht="16.5" customHeight="1">
      <c r="A27" s="87"/>
      <c r="B27" s="121"/>
      <c r="C27" s="93"/>
      <c r="D27" s="22" t="s">
        <v>26</v>
      </c>
      <c r="E27" s="8">
        <f t="shared" si="55"/>
        <v>1737.3999999999999</v>
      </c>
      <c r="F27" s="15">
        <f t="shared" ref="F27:F29" si="71">I27+L27+O27+R27+U27+X27+AA27+AD27+AG27+AJ27+AM27+AP27</f>
        <v>922.2</v>
      </c>
      <c r="G27" s="8">
        <f>F27/E27*100</f>
        <v>53.079313917347768</v>
      </c>
      <c r="H27" s="19">
        <v>29</v>
      </c>
      <c r="I27" s="20">
        <v>29</v>
      </c>
      <c r="J27" s="20">
        <f t="shared" si="4"/>
        <v>100</v>
      </c>
      <c r="K27" s="20">
        <v>120.8</v>
      </c>
      <c r="L27" s="21">
        <v>120.8</v>
      </c>
      <c r="M27" s="20">
        <f t="shared" si="6"/>
        <v>100</v>
      </c>
      <c r="N27" s="19">
        <f>344-29-120.8-0.9</f>
        <v>193.29999999999998</v>
      </c>
      <c r="O27" s="20">
        <v>168.2</v>
      </c>
      <c r="P27" s="20">
        <f t="shared" si="59"/>
        <v>87.015002586652869</v>
      </c>
      <c r="Q27" s="20">
        <f>113.2+6.8-0.1</f>
        <v>119.9</v>
      </c>
      <c r="R27" s="21">
        <v>110.7</v>
      </c>
      <c r="S27" s="20">
        <f t="shared" si="61"/>
        <v>92.326939115929946</v>
      </c>
      <c r="T27" s="19">
        <v>341.2</v>
      </c>
      <c r="U27" s="21">
        <v>334.2</v>
      </c>
      <c r="V27" s="20">
        <f t="shared" ref="V27" si="72">U27/T27*100</f>
        <v>97.948417350527549</v>
      </c>
      <c r="W27" s="19">
        <f>154.8+4.5</f>
        <v>159.30000000000001</v>
      </c>
      <c r="X27" s="20">
        <v>159.30000000000001</v>
      </c>
      <c r="Y27" s="20">
        <f>X27/W27*100</f>
        <v>100</v>
      </c>
      <c r="Z27" s="20">
        <v>53.2</v>
      </c>
      <c r="AA27" s="20">
        <v>0</v>
      </c>
      <c r="AB27" s="20">
        <f t="shared" si="48"/>
        <v>0</v>
      </c>
      <c r="AC27" s="20">
        <f>190.6-0.5</f>
        <v>190.1</v>
      </c>
      <c r="AD27" s="20">
        <v>0</v>
      </c>
      <c r="AE27" s="20">
        <f t="shared" ref="AE27:AE52" si="73">AD27/AC27*100</f>
        <v>0</v>
      </c>
      <c r="AF27" s="20">
        <v>68.8</v>
      </c>
      <c r="AG27" s="20">
        <v>0</v>
      </c>
      <c r="AH27" s="20">
        <f t="shared" si="1"/>
        <v>0</v>
      </c>
      <c r="AI27" s="20">
        <v>122.1</v>
      </c>
      <c r="AJ27" s="20">
        <v>0</v>
      </c>
      <c r="AK27" s="20">
        <f>AJ27/AI27*100</f>
        <v>0</v>
      </c>
      <c r="AL27" s="20">
        <v>160.5</v>
      </c>
      <c r="AM27" s="20">
        <v>0</v>
      </c>
      <c r="AN27" s="20">
        <v>0</v>
      </c>
      <c r="AO27" s="20">
        <f>189-9.9+0.1</f>
        <v>179.2</v>
      </c>
      <c r="AP27" s="20">
        <v>0</v>
      </c>
      <c r="AQ27" s="20">
        <f t="shared" ref="AQ27" si="74">AP27/AO27*100</f>
        <v>0</v>
      </c>
      <c r="AR27" s="73"/>
      <c r="AS27" s="73"/>
      <c r="AT27" s="11"/>
      <c r="AU27" s="11"/>
      <c r="AV27" s="11"/>
      <c r="AW27" s="11"/>
    </row>
    <row r="28" spans="1:49" s="12" customFormat="1" ht="16.5" customHeight="1">
      <c r="A28" s="87"/>
      <c r="B28" s="121"/>
      <c r="C28" s="93"/>
      <c r="D28" s="22" t="s">
        <v>130</v>
      </c>
      <c r="E28" s="8">
        <f t="shared" si="55"/>
        <v>0</v>
      </c>
      <c r="F28" s="15">
        <f t="shared" si="71"/>
        <v>0</v>
      </c>
      <c r="G28" s="8">
        <v>0</v>
      </c>
      <c r="H28" s="19">
        <v>0</v>
      </c>
      <c r="I28" s="20">
        <v>0</v>
      </c>
      <c r="J28" s="20">
        <v>0</v>
      </c>
      <c r="K28" s="20">
        <v>0</v>
      </c>
      <c r="L28" s="21">
        <v>0</v>
      </c>
      <c r="M28" s="20">
        <v>0</v>
      </c>
      <c r="N28" s="19">
        <v>0</v>
      </c>
      <c r="O28" s="20">
        <v>0</v>
      </c>
      <c r="P28" s="20">
        <v>0</v>
      </c>
      <c r="Q28" s="20">
        <v>0</v>
      </c>
      <c r="R28" s="21">
        <v>0</v>
      </c>
      <c r="S28" s="20">
        <v>0</v>
      </c>
      <c r="T28" s="19">
        <v>0</v>
      </c>
      <c r="U28" s="21">
        <v>0</v>
      </c>
      <c r="V28" s="20">
        <v>0</v>
      </c>
      <c r="W28" s="19">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73"/>
      <c r="AS28" s="73"/>
      <c r="AT28" s="11"/>
      <c r="AU28" s="11"/>
      <c r="AV28" s="11"/>
    </row>
    <row r="29" spans="1:49" s="12" customFormat="1" ht="16.5" customHeight="1">
      <c r="A29" s="88"/>
      <c r="B29" s="122"/>
      <c r="C29" s="94"/>
      <c r="D29" s="22" t="s">
        <v>132</v>
      </c>
      <c r="E29" s="8">
        <f t="shared" si="55"/>
        <v>0</v>
      </c>
      <c r="F29" s="15">
        <f t="shared" si="71"/>
        <v>0</v>
      </c>
      <c r="G29" s="8">
        <v>0</v>
      </c>
      <c r="H29" s="19">
        <v>0</v>
      </c>
      <c r="I29" s="20">
        <v>0</v>
      </c>
      <c r="J29" s="20">
        <v>0</v>
      </c>
      <c r="K29" s="20">
        <v>0</v>
      </c>
      <c r="L29" s="21">
        <v>0</v>
      </c>
      <c r="M29" s="20">
        <v>0</v>
      </c>
      <c r="N29" s="19">
        <v>0</v>
      </c>
      <c r="O29" s="20">
        <v>0</v>
      </c>
      <c r="P29" s="20">
        <v>0</v>
      </c>
      <c r="Q29" s="20">
        <v>0</v>
      </c>
      <c r="R29" s="21">
        <v>0</v>
      </c>
      <c r="S29" s="20">
        <v>0</v>
      </c>
      <c r="T29" s="19">
        <v>0</v>
      </c>
      <c r="U29" s="21"/>
      <c r="V29" s="20">
        <v>0</v>
      </c>
      <c r="W29" s="19">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74"/>
      <c r="AS29" s="74"/>
      <c r="AT29" s="11"/>
      <c r="AU29" s="11"/>
      <c r="AV29" s="11"/>
    </row>
    <row r="30" spans="1:49" s="13" customFormat="1" ht="16.5" customHeight="1">
      <c r="A30" s="86" t="s">
        <v>53</v>
      </c>
      <c r="B30" s="120" t="s">
        <v>90</v>
      </c>
      <c r="C30" s="92" t="s">
        <v>168</v>
      </c>
      <c r="D30" s="2" t="s">
        <v>133</v>
      </c>
      <c r="E30" s="8">
        <f t="shared" ref="E30:F34" si="75">H30+K30+N30+Q30+T30+W30+Z30+AC30+AF30+AI30+AL30+AO30</f>
        <v>70</v>
      </c>
      <c r="F30" s="8">
        <f t="shared" si="75"/>
        <v>0</v>
      </c>
      <c r="G30" s="8">
        <f t="shared" si="42"/>
        <v>0</v>
      </c>
      <c r="H30" s="17">
        <f>H31+H32+H33+H34</f>
        <v>0</v>
      </c>
      <c r="I30" s="50">
        <f t="shared" ref="I30:AP30" si="76">I31+I32+I33+I34</f>
        <v>0</v>
      </c>
      <c r="J30" s="50">
        <v>0</v>
      </c>
      <c r="K30" s="50">
        <f t="shared" si="76"/>
        <v>0</v>
      </c>
      <c r="L30" s="23">
        <f t="shared" si="76"/>
        <v>0</v>
      </c>
      <c r="M30" s="50">
        <v>0</v>
      </c>
      <c r="N30" s="17">
        <v>0</v>
      </c>
      <c r="O30" s="50">
        <v>0</v>
      </c>
      <c r="P30" s="50">
        <v>0</v>
      </c>
      <c r="Q30" s="50">
        <v>0</v>
      </c>
      <c r="R30" s="23">
        <v>0</v>
      </c>
      <c r="S30" s="50">
        <v>0</v>
      </c>
      <c r="T30" s="17">
        <v>0</v>
      </c>
      <c r="U30" s="23">
        <v>0</v>
      </c>
      <c r="V30" s="50">
        <v>0</v>
      </c>
      <c r="W30" s="17">
        <v>0</v>
      </c>
      <c r="X30" s="50">
        <v>0</v>
      </c>
      <c r="Y30" s="50">
        <v>0</v>
      </c>
      <c r="Z30" s="50">
        <f t="shared" si="76"/>
        <v>0</v>
      </c>
      <c r="AA30" s="50">
        <f t="shared" si="76"/>
        <v>0</v>
      </c>
      <c r="AB30" s="20">
        <v>0</v>
      </c>
      <c r="AC30" s="50">
        <f>AC31+AC32+AC33+AC34</f>
        <v>0</v>
      </c>
      <c r="AD30" s="50">
        <f t="shared" ref="AD30" si="77">AD31+AD32+AD33+AD34</f>
        <v>0</v>
      </c>
      <c r="AE30" s="50">
        <v>0</v>
      </c>
      <c r="AF30" s="50">
        <f t="shared" si="76"/>
        <v>0</v>
      </c>
      <c r="AG30" s="50">
        <f t="shared" si="76"/>
        <v>0</v>
      </c>
      <c r="AH30" s="50">
        <v>0</v>
      </c>
      <c r="AI30" s="50">
        <f>AI31+AI32+AI33</f>
        <v>70</v>
      </c>
      <c r="AJ30" s="50">
        <f t="shared" si="76"/>
        <v>0</v>
      </c>
      <c r="AK30" s="50">
        <v>0</v>
      </c>
      <c r="AL30" s="50">
        <f t="shared" si="76"/>
        <v>0</v>
      </c>
      <c r="AM30" s="50">
        <f t="shared" si="76"/>
        <v>0</v>
      </c>
      <c r="AN30" s="50">
        <v>0</v>
      </c>
      <c r="AO30" s="50">
        <v>0</v>
      </c>
      <c r="AP30" s="50">
        <f t="shared" si="76"/>
        <v>0</v>
      </c>
      <c r="AQ30" s="50">
        <v>0</v>
      </c>
      <c r="AR30" s="72" t="s">
        <v>223</v>
      </c>
      <c r="AS30" s="72"/>
      <c r="AT30" s="11"/>
      <c r="AU30" s="11"/>
      <c r="AV30" s="11"/>
    </row>
    <row r="31" spans="1:49" s="12" customFormat="1" ht="16.5" customHeight="1">
      <c r="A31" s="87"/>
      <c r="B31" s="121"/>
      <c r="C31" s="93"/>
      <c r="D31" s="58" t="s">
        <v>129</v>
      </c>
      <c r="E31" s="8">
        <f t="shared" si="75"/>
        <v>0</v>
      </c>
      <c r="F31" s="15">
        <f>I31+L31+O31+R31+U31+X31+AA31+AD31+AG31+AJ31+AM31+AP31</f>
        <v>0</v>
      </c>
      <c r="G31" s="8">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20">
        <v>0</v>
      </c>
      <c r="AG31" s="20">
        <v>0</v>
      </c>
      <c r="AH31" s="20">
        <v>0</v>
      </c>
      <c r="AI31" s="20">
        <v>0</v>
      </c>
      <c r="AJ31" s="20">
        <v>0</v>
      </c>
      <c r="AK31" s="20">
        <v>0</v>
      </c>
      <c r="AL31" s="20">
        <v>0</v>
      </c>
      <c r="AM31" s="20">
        <v>0</v>
      </c>
      <c r="AN31" s="20">
        <v>0</v>
      </c>
      <c r="AO31" s="20">
        <v>0</v>
      </c>
      <c r="AP31" s="20"/>
      <c r="AQ31" s="20">
        <v>0</v>
      </c>
      <c r="AR31" s="73"/>
      <c r="AS31" s="73"/>
      <c r="AT31" s="11"/>
      <c r="AU31" s="11"/>
      <c r="AV31" s="11"/>
    </row>
    <row r="32" spans="1:49" s="12" customFormat="1" ht="16.5" customHeight="1">
      <c r="A32" s="87"/>
      <c r="B32" s="121"/>
      <c r="C32" s="93"/>
      <c r="D32" s="22" t="s">
        <v>26</v>
      </c>
      <c r="E32" s="8">
        <f t="shared" si="75"/>
        <v>0</v>
      </c>
      <c r="F32" s="15">
        <f t="shared" ref="F32:F34" si="78">I32+L32+O32+R32+U32+X32+AA32+AD32+AG32+AJ32+AM32+AP32</f>
        <v>0</v>
      </c>
      <c r="G32" s="8">
        <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20">
        <v>0</v>
      </c>
      <c r="AG32" s="20">
        <v>0</v>
      </c>
      <c r="AH32" s="20">
        <v>0</v>
      </c>
      <c r="AI32" s="20">
        <v>0</v>
      </c>
      <c r="AJ32" s="20">
        <v>0</v>
      </c>
      <c r="AK32" s="20">
        <v>0</v>
      </c>
      <c r="AL32" s="20">
        <v>0</v>
      </c>
      <c r="AM32" s="20">
        <v>0</v>
      </c>
      <c r="AN32" s="20">
        <v>0</v>
      </c>
      <c r="AO32" s="20">
        <v>0</v>
      </c>
      <c r="AP32" s="20">
        <v>0</v>
      </c>
      <c r="AQ32" s="20">
        <v>0</v>
      </c>
      <c r="AR32" s="73"/>
      <c r="AS32" s="73"/>
      <c r="AT32" s="11"/>
      <c r="AU32" s="11"/>
      <c r="AV32" s="11"/>
    </row>
    <row r="33" spans="1:49" s="12" customFormat="1" ht="16.5" customHeight="1">
      <c r="A33" s="87"/>
      <c r="B33" s="121"/>
      <c r="C33" s="93"/>
      <c r="D33" s="22" t="s">
        <v>130</v>
      </c>
      <c r="E33" s="8">
        <f t="shared" si="75"/>
        <v>70</v>
      </c>
      <c r="F33" s="15">
        <f t="shared" si="78"/>
        <v>0</v>
      </c>
      <c r="G33" s="8">
        <f t="shared" si="42"/>
        <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c r="Z33" s="20">
        <v>0</v>
      </c>
      <c r="AA33" s="20">
        <v>0</v>
      </c>
      <c r="AB33" s="20">
        <v>0</v>
      </c>
      <c r="AC33" s="20">
        <v>0</v>
      </c>
      <c r="AD33" s="20">
        <v>0</v>
      </c>
      <c r="AE33" s="20">
        <v>0</v>
      </c>
      <c r="AF33" s="20">
        <v>0</v>
      </c>
      <c r="AG33" s="20">
        <v>0</v>
      </c>
      <c r="AH33" s="20">
        <v>0</v>
      </c>
      <c r="AI33" s="20">
        <v>70</v>
      </c>
      <c r="AJ33" s="20">
        <v>0</v>
      </c>
      <c r="AK33" s="20">
        <v>0</v>
      </c>
      <c r="AL33" s="20">
        <v>0</v>
      </c>
      <c r="AM33" s="20">
        <v>0</v>
      </c>
      <c r="AN33" s="20">
        <v>0</v>
      </c>
      <c r="AO33" s="20">
        <v>0</v>
      </c>
      <c r="AP33" s="20">
        <v>0</v>
      </c>
      <c r="AQ33" s="20">
        <v>0</v>
      </c>
      <c r="AR33" s="73"/>
      <c r="AS33" s="73"/>
      <c r="AT33" s="11"/>
      <c r="AU33" s="11"/>
      <c r="AV33" s="11"/>
      <c r="AW33" s="11"/>
    </row>
    <row r="34" spans="1:49" s="12" customFormat="1" ht="16.5" customHeight="1">
      <c r="A34" s="88"/>
      <c r="B34" s="122"/>
      <c r="C34" s="94"/>
      <c r="D34" s="22" t="s">
        <v>131</v>
      </c>
      <c r="E34" s="8">
        <f t="shared" si="75"/>
        <v>0</v>
      </c>
      <c r="F34" s="15">
        <f t="shared" si="78"/>
        <v>0</v>
      </c>
      <c r="G34" s="8">
        <v>0</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f>AI46+AI47+AI48+AI49</f>
        <v>0</v>
      </c>
      <c r="AJ34" s="20">
        <v>0</v>
      </c>
      <c r="AK34" s="20">
        <v>0</v>
      </c>
      <c r="AL34" s="20">
        <v>0</v>
      </c>
      <c r="AM34" s="20"/>
      <c r="AN34" s="20">
        <v>0</v>
      </c>
      <c r="AO34" s="20">
        <v>0</v>
      </c>
      <c r="AP34" s="20">
        <v>0</v>
      </c>
      <c r="AQ34" s="20">
        <v>0</v>
      </c>
      <c r="AR34" s="74"/>
      <c r="AS34" s="74"/>
      <c r="AT34" s="11"/>
      <c r="AU34" s="11"/>
      <c r="AV34" s="11"/>
    </row>
    <row r="35" spans="1:49" s="13" customFormat="1" ht="16.5" customHeight="1">
      <c r="A35" s="86" t="s">
        <v>54</v>
      </c>
      <c r="B35" s="89" t="s">
        <v>91</v>
      </c>
      <c r="C35" s="92" t="s">
        <v>169</v>
      </c>
      <c r="D35" s="2" t="s">
        <v>133</v>
      </c>
      <c r="E35" s="8">
        <f t="shared" ref="E35:E39" si="79">H35+K35+N35+Q35+T35+W35+Z35+AC35+AF35+AI35+AL35+AO35</f>
        <v>20</v>
      </c>
      <c r="F35" s="15">
        <v>0</v>
      </c>
      <c r="G35" s="50">
        <f t="shared" ref="G35:AQ35" si="80">G36+G37+G38+G39</f>
        <v>0</v>
      </c>
      <c r="H35" s="50">
        <f t="shared" si="80"/>
        <v>0</v>
      </c>
      <c r="I35" s="50">
        <f t="shared" si="80"/>
        <v>0</v>
      </c>
      <c r="J35" s="50">
        <f t="shared" si="80"/>
        <v>0</v>
      </c>
      <c r="K35" s="50">
        <f t="shared" si="80"/>
        <v>0</v>
      </c>
      <c r="L35" s="50">
        <f t="shared" si="80"/>
        <v>0</v>
      </c>
      <c r="M35" s="50">
        <f t="shared" si="80"/>
        <v>0</v>
      </c>
      <c r="N35" s="50">
        <f t="shared" si="80"/>
        <v>0</v>
      </c>
      <c r="O35" s="50">
        <f t="shared" si="80"/>
        <v>0</v>
      </c>
      <c r="P35" s="50">
        <f t="shared" si="80"/>
        <v>0</v>
      </c>
      <c r="Q35" s="50">
        <f t="shared" si="80"/>
        <v>0</v>
      </c>
      <c r="R35" s="50">
        <f t="shared" si="80"/>
        <v>0</v>
      </c>
      <c r="S35" s="50">
        <f t="shared" si="80"/>
        <v>0</v>
      </c>
      <c r="T35" s="50">
        <f t="shared" si="80"/>
        <v>0</v>
      </c>
      <c r="U35" s="50">
        <f t="shared" si="80"/>
        <v>0</v>
      </c>
      <c r="V35" s="50">
        <f t="shared" si="80"/>
        <v>0</v>
      </c>
      <c r="W35" s="50">
        <f t="shared" si="80"/>
        <v>0</v>
      </c>
      <c r="X35" s="50">
        <f t="shared" si="80"/>
        <v>0</v>
      </c>
      <c r="Y35" s="50">
        <f t="shared" si="80"/>
        <v>0</v>
      </c>
      <c r="Z35" s="50">
        <f t="shared" si="80"/>
        <v>0</v>
      </c>
      <c r="AA35" s="50">
        <f t="shared" si="80"/>
        <v>0</v>
      </c>
      <c r="AB35" s="50">
        <f t="shared" si="80"/>
        <v>0</v>
      </c>
      <c r="AC35" s="50">
        <f t="shared" si="80"/>
        <v>0</v>
      </c>
      <c r="AD35" s="50">
        <f t="shared" si="80"/>
        <v>0</v>
      </c>
      <c r="AE35" s="50">
        <f t="shared" si="80"/>
        <v>0</v>
      </c>
      <c r="AF35" s="50">
        <f t="shared" si="80"/>
        <v>0</v>
      </c>
      <c r="AG35" s="50">
        <f t="shared" si="80"/>
        <v>0</v>
      </c>
      <c r="AH35" s="50">
        <f t="shared" si="80"/>
        <v>0</v>
      </c>
      <c r="AI35" s="50">
        <f>AI36+AI37+AI38+AI39</f>
        <v>20</v>
      </c>
      <c r="AJ35" s="50">
        <f t="shared" si="80"/>
        <v>0</v>
      </c>
      <c r="AK35" s="50">
        <f t="shared" si="80"/>
        <v>0</v>
      </c>
      <c r="AL35" s="50">
        <f t="shared" si="80"/>
        <v>0</v>
      </c>
      <c r="AM35" s="50">
        <f t="shared" si="80"/>
        <v>0</v>
      </c>
      <c r="AN35" s="50">
        <f t="shared" si="80"/>
        <v>0</v>
      </c>
      <c r="AO35" s="50">
        <f t="shared" si="80"/>
        <v>0</v>
      </c>
      <c r="AP35" s="50">
        <f t="shared" si="80"/>
        <v>0</v>
      </c>
      <c r="AQ35" s="50">
        <f t="shared" si="80"/>
        <v>0</v>
      </c>
      <c r="AR35" s="72"/>
      <c r="AS35" s="72"/>
      <c r="AT35" s="11"/>
      <c r="AU35" s="11"/>
      <c r="AV35" s="11"/>
    </row>
    <row r="36" spans="1:49" s="12" customFormat="1" ht="16.5" customHeight="1">
      <c r="A36" s="87"/>
      <c r="B36" s="90"/>
      <c r="C36" s="93"/>
      <c r="D36" s="58" t="s">
        <v>25</v>
      </c>
      <c r="E36" s="8">
        <f t="shared" si="79"/>
        <v>0</v>
      </c>
      <c r="F36" s="15">
        <f>I36+L36+O36+R36+U36+X36+AA36+AD36+AG36+AJ36+AM36+AP36</f>
        <v>0</v>
      </c>
      <c r="G36" s="8">
        <v>0</v>
      </c>
      <c r="H36" s="19">
        <v>0</v>
      </c>
      <c r="I36" s="20">
        <v>0</v>
      </c>
      <c r="J36" s="20">
        <v>0</v>
      </c>
      <c r="K36" s="20">
        <v>0</v>
      </c>
      <c r="L36" s="21">
        <v>0</v>
      </c>
      <c r="M36" s="20">
        <v>0</v>
      </c>
      <c r="N36" s="19">
        <v>0</v>
      </c>
      <c r="O36" s="20">
        <v>0</v>
      </c>
      <c r="P36" s="20">
        <v>0</v>
      </c>
      <c r="Q36" s="20">
        <v>0</v>
      </c>
      <c r="R36" s="21">
        <v>0</v>
      </c>
      <c r="S36" s="20">
        <v>0</v>
      </c>
      <c r="T36" s="19">
        <v>0</v>
      </c>
      <c r="U36" s="21">
        <v>0</v>
      </c>
      <c r="V36" s="20">
        <v>0</v>
      </c>
      <c r="W36" s="19">
        <v>0</v>
      </c>
      <c r="X36" s="20">
        <v>0</v>
      </c>
      <c r="Y36" s="20">
        <v>0</v>
      </c>
      <c r="Z36" s="20">
        <v>0</v>
      </c>
      <c r="AA36" s="20">
        <v>0</v>
      </c>
      <c r="AB36" s="20">
        <v>0</v>
      </c>
      <c r="AC36" s="20">
        <v>0</v>
      </c>
      <c r="AD36" s="20">
        <v>0</v>
      </c>
      <c r="AE36" s="20">
        <v>0</v>
      </c>
      <c r="AF36" s="20">
        <f t="shared" ref="AF36" si="81">AF37+AF38+AF39+AF40</f>
        <v>0</v>
      </c>
      <c r="AG36" s="20">
        <v>0</v>
      </c>
      <c r="AH36" s="20">
        <v>0</v>
      </c>
      <c r="AI36" s="20">
        <v>0</v>
      </c>
      <c r="AJ36" s="20">
        <v>0</v>
      </c>
      <c r="AK36" s="20">
        <v>0</v>
      </c>
      <c r="AL36" s="20">
        <v>0</v>
      </c>
      <c r="AM36" s="20">
        <v>0</v>
      </c>
      <c r="AN36" s="20">
        <v>0</v>
      </c>
      <c r="AO36" s="20">
        <v>0</v>
      </c>
      <c r="AP36" s="20">
        <v>0</v>
      </c>
      <c r="AQ36" s="20">
        <v>0</v>
      </c>
      <c r="AR36" s="73"/>
      <c r="AS36" s="73"/>
      <c r="AT36" s="11"/>
      <c r="AU36" s="11"/>
      <c r="AV36" s="11"/>
    </row>
    <row r="37" spans="1:49" s="12" customFormat="1" ht="16.5" customHeight="1">
      <c r="A37" s="87"/>
      <c r="B37" s="90"/>
      <c r="C37" s="93"/>
      <c r="D37" s="22" t="s">
        <v>26</v>
      </c>
      <c r="E37" s="8">
        <f t="shared" si="79"/>
        <v>0</v>
      </c>
      <c r="F37" s="15">
        <f t="shared" ref="F37:F39" si="82">I37+L37+O37+R37+U37+X37+AA37+AD37+AG37+AJ37+AM37+AP37</f>
        <v>0</v>
      </c>
      <c r="G37" s="8">
        <v>0</v>
      </c>
      <c r="H37" s="19">
        <v>0</v>
      </c>
      <c r="I37" s="20">
        <v>0</v>
      </c>
      <c r="J37" s="20">
        <v>0</v>
      </c>
      <c r="K37" s="20">
        <v>0</v>
      </c>
      <c r="L37" s="21">
        <v>0</v>
      </c>
      <c r="M37" s="20">
        <v>0</v>
      </c>
      <c r="N37" s="19">
        <v>0</v>
      </c>
      <c r="O37" s="20">
        <v>0</v>
      </c>
      <c r="P37" s="20">
        <v>0</v>
      </c>
      <c r="Q37" s="20">
        <v>0</v>
      </c>
      <c r="R37" s="21">
        <v>0</v>
      </c>
      <c r="S37" s="20">
        <v>0</v>
      </c>
      <c r="T37" s="19">
        <v>0</v>
      </c>
      <c r="U37" s="21">
        <v>0</v>
      </c>
      <c r="V37" s="20">
        <v>0</v>
      </c>
      <c r="W37" s="19">
        <v>0</v>
      </c>
      <c r="X37" s="20">
        <v>0</v>
      </c>
      <c r="Y37" s="20">
        <v>0</v>
      </c>
      <c r="Z37" s="20">
        <v>0</v>
      </c>
      <c r="AA37" s="20">
        <v>0</v>
      </c>
      <c r="AB37" s="20">
        <v>0</v>
      </c>
      <c r="AC37" s="20">
        <v>0</v>
      </c>
      <c r="AD37" s="20">
        <v>0</v>
      </c>
      <c r="AE37" s="20">
        <v>0</v>
      </c>
      <c r="AF37" s="20">
        <f t="shared" ref="AF37" si="83">AF38+AF39+AF40+AF41</f>
        <v>0</v>
      </c>
      <c r="AG37" s="20">
        <v>0</v>
      </c>
      <c r="AH37" s="20">
        <v>0</v>
      </c>
      <c r="AI37" s="20">
        <v>0</v>
      </c>
      <c r="AJ37" s="20">
        <v>0</v>
      </c>
      <c r="AK37" s="20">
        <v>0</v>
      </c>
      <c r="AL37" s="20">
        <v>0</v>
      </c>
      <c r="AM37" s="20">
        <v>0</v>
      </c>
      <c r="AN37" s="20">
        <v>0</v>
      </c>
      <c r="AO37" s="20">
        <v>0</v>
      </c>
      <c r="AP37" s="20">
        <v>0</v>
      </c>
      <c r="AQ37" s="20">
        <v>0</v>
      </c>
      <c r="AR37" s="73"/>
      <c r="AS37" s="73"/>
      <c r="AT37" s="11"/>
      <c r="AU37" s="11"/>
      <c r="AV37" s="11"/>
    </row>
    <row r="38" spans="1:49" s="12" customFormat="1" ht="16.5" customHeight="1">
      <c r="A38" s="87"/>
      <c r="B38" s="90"/>
      <c r="C38" s="93"/>
      <c r="D38" s="22" t="s">
        <v>130</v>
      </c>
      <c r="E38" s="8">
        <f t="shared" si="79"/>
        <v>20</v>
      </c>
      <c r="F38" s="15">
        <f t="shared" si="82"/>
        <v>0</v>
      </c>
      <c r="G38" s="8">
        <v>0</v>
      </c>
      <c r="H38" s="19">
        <v>0</v>
      </c>
      <c r="I38" s="20">
        <v>0</v>
      </c>
      <c r="J38" s="20">
        <v>0</v>
      </c>
      <c r="K38" s="20">
        <v>0</v>
      </c>
      <c r="L38" s="21">
        <v>0</v>
      </c>
      <c r="M38" s="20">
        <v>0</v>
      </c>
      <c r="N38" s="19">
        <v>0</v>
      </c>
      <c r="O38" s="20">
        <v>0</v>
      </c>
      <c r="P38" s="20">
        <v>0</v>
      </c>
      <c r="Q38" s="20">
        <v>0</v>
      </c>
      <c r="R38" s="21">
        <v>0</v>
      </c>
      <c r="S38" s="20">
        <v>0</v>
      </c>
      <c r="T38" s="19">
        <v>0</v>
      </c>
      <c r="U38" s="21">
        <v>0</v>
      </c>
      <c r="V38" s="20">
        <v>0</v>
      </c>
      <c r="W38" s="19">
        <v>0</v>
      </c>
      <c r="X38" s="20">
        <v>0</v>
      </c>
      <c r="Y38" s="20">
        <v>0</v>
      </c>
      <c r="Z38" s="20">
        <v>0</v>
      </c>
      <c r="AA38" s="20">
        <v>0</v>
      </c>
      <c r="AB38" s="20">
        <v>0</v>
      </c>
      <c r="AC38" s="20">
        <v>0</v>
      </c>
      <c r="AD38" s="20">
        <v>0</v>
      </c>
      <c r="AE38" s="20">
        <v>0</v>
      </c>
      <c r="AF38" s="20">
        <f t="shared" ref="AF38" si="84">AF39+AF40+AF41+AF42</f>
        <v>0</v>
      </c>
      <c r="AG38" s="20">
        <v>0</v>
      </c>
      <c r="AH38" s="20">
        <v>0</v>
      </c>
      <c r="AI38" s="20">
        <v>20</v>
      </c>
      <c r="AJ38" s="20">
        <v>0</v>
      </c>
      <c r="AK38" s="20">
        <v>0</v>
      </c>
      <c r="AL38" s="20">
        <v>0</v>
      </c>
      <c r="AM38" s="20">
        <v>0</v>
      </c>
      <c r="AN38" s="20">
        <v>0</v>
      </c>
      <c r="AO38" s="20">
        <v>0</v>
      </c>
      <c r="AP38" s="20">
        <v>0</v>
      </c>
      <c r="AQ38" s="20">
        <v>0</v>
      </c>
      <c r="AR38" s="73"/>
      <c r="AS38" s="73"/>
      <c r="AT38" s="11"/>
      <c r="AU38" s="11"/>
      <c r="AV38" s="11"/>
      <c r="AW38" s="11"/>
    </row>
    <row r="39" spans="1:49" s="12" customFormat="1" ht="16.5" customHeight="1">
      <c r="A39" s="88"/>
      <c r="B39" s="91"/>
      <c r="C39" s="94"/>
      <c r="D39" s="24" t="s">
        <v>131</v>
      </c>
      <c r="E39" s="8">
        <f t="shared" si="79"/>
        <v>0</v>
      </c>
      <c r="F39" s="15">
        <f t="shared" si="82"/>
        <v>0</v>
      </c>
      <c r="G39" s="8">
        <v>0</v>
      </c>
      <c r="H39" s="19">
        <v>0</v>
      </c>
      <c r="I39" s="20">
        <v>0</v>
      </c>
      <c r="J39" s="20">
        <v>0</v>
      </c>
      <c r="K39" s="20">
        <v>0</v>
      </c>
      <c r="L39" s="21">
        <v>0</v>
      </c>
      <c r="M39" s="20">
        <v>0</v>
      </c>
      <c r="N39" s="19">
        <v>0</v>
      </c>
      <c r="O39" s="20">
        <v>0</v>
      </c>
      <c r="P39" s="20">
        <v>0</v>
      </c>
      <c r="Q39" s="20">
        <v>0</v>
      </c>
      <c r="R39" s="21">
        <v>0</v>
      </c>
      <c r="S39" s="20">
        <v>0</v>
      </c>
      <c r="T39" s="19">
        <v>0</v>
      </c>
      <c r="U39" s="21">
        <v>0</v>
      </c>
      <c r="V39" s="20">
        <v>0</v>
      </c>
      <c r="W39" s="19">
        <v>0</v>
      </c>
      <c r="X39" s="20">
        <v>0</v>
      </c>
      <c r="Y39" s="20">
        <v>0</v>
      </c>
      <c r="Z39" s="20">
        <v>0</v>
      </c>
      <c r="AA39" s="20">
        <v>0</v>
      </c>
      <c r="AB39" s="20">
        <v>0</v>
      </c>
      <c r="AC39" s="20">
        <v>0</v>
      </c>
      <c r="AD39" s="20">
        <v>0</v>
      </c>
      <c r="AE39" s="20">
        <v>0</v>
      </c>
      <c r="AF39" s="20">
        <f t="shared" ref="AF39" si="85">AF40+AF41+AF42+AF43</f>
        <v>0</v>
      </c>
      <c r="AG39" s="20">
        <v>0</v>
      </c>
      <c r="AH39" s="20">
        <v>0</v>
      </c>
      <c r="AI39" s="20">
        <v>0</v>
      </c>
      <c r="AJ39" s="20">
        <v>0</v>
      </c>
      <c r="AK39" s="20">
        <v>0</v>
      </c>
      <c r="AL39" s="20">
        <v>0</v>
      </c>
      <c r="AM39" s="20">
        <v>0</v>
      </c>
      <c r="AN39" s="20">
        <v>0</v>
      </c>
      <c r="AO39" s="20">
        <v>0</v>
      </c>
      <c r="AP39" s="20">
        <v>0</v>
      </c>
      <c r="AQ39" s="20">
        <v>0</v>
      </c>
      <c r="AR39" s="74"/>
      <c r="AS39" s="74"/>
      <c r="AT39" s="11"/>
      <c r="AU39" s="11"/>
      <c r="AV39" s="11"/>
    </row>
    <row r="40" spans="1:49" s="13" customFormat="1" ht="16.5" customHeight="1">
      <c r="A40" s="123" t="s">
        <v>55</v>
      </c>
      <c r="B40" s="133" t="s">
        <v>92</v>
      </c>
      <c r="C40" s="92" t="s">
        <v>156</v>
      </c>
      <c r="D40" s="2" t="s">
        <v>133</v>
      </c>
      <c r="E40" s="8">
        <f>SUM(E41:E44)</f>
        <v>0</v>
      </c>
      <c r="F40" s="15">
        <f>SUM(F41:F44)</f>
        <v>0</v>
      </c>
      <c r="G40" s="8">
        <v>0</v>
      </c>
      <c r="H40" s="17">
        <f>H41+H42+H43+H44</f>
        <v>0</v>
      </c>
      <c r="I40" s="50">
        <f t="shared" ref="I40" si="86">I41+I42+I43+I44</f>
        <v>0</v>
      </c>
      <c r="J40" s="50">
        <v>0</v>
      </c>
      <c r="K40" s="50">
        <f t="shared" ref="K40:L40" si="87">K41+K42+K43+K44</f>
        <v>0</v>
      </c>
      <c r="L40" s="23">
        <f t="shared" si="87"/>
        <v>0</v>
      </c>
      <c r="M40" s="50">
        <v>0</v>
      </c>
      <c r="N40" s="17">
        <f t="shared" ref="N40:O40" si="88">N41+N42+N43+N44</f>
        <v>0</v>
      </c>
      <c r="O40" s="50">
        <f t="shared" si="88"/>
        <v>0</v>
      </c>
      <c r="P40" s="50">
        <v>0</v>
      </c>
      <c r="Q40" s="50">
        <v>0</v>
      </c>
      <c r="R40" s="23">
        <v>0</v>
      </c>
      <c r="S40" s="50">
        <v>0</v>
      </c>
      <c r="T40" s="17">
        <v>0</v>
      </c>
      <c r="U40" s="23">
        <v>0</v>
      </c>
      <c r="V40" s="50">
        <f t="shared" ref="V40" si="89">V41+V42+V43+V44</f>
        <v>0</v>
      </c>
      <c r="W40" s="17">
        <v>0</v>
      </c>
      <c r="X40" s="50">
        <v>0</v>
      </c>
      <c r="Y40" s="50">
        <v>0</v>
      </c>
      <c r="Z40" s="50">
        <f t="shared" ref="Z40:AA40" si="90">Z41+Z42+Z43+Z44</f>
        <v>0</v>
      </c>
      <c r="AA40" s="50">
        <f t="shared" si="90"/>
        <v>0</v>
      </c>
      <c r="AB40" s="50">
        <v>0</v>
      </c>
      <c r="AC40" s="50">
        <f t="shared" ref="AC40:AD40" si="91">AC41+AC42+AC43+AC44</f>
        <v>0</v>
      </c>
      <c r="AD40" s="50">
        <f t="shared" si="91"/>
        <v>0</v>
      </c>
      <c r="AE40" s="50">
        <v>0</v>
      </c>
      <c r="AF40" s="50">
        <f t="shared" ref="AF40:AG40" si="92">AF41+AF42+AF43+AF44</f>
        <v>0</v>
      </c>
      <c r="AG40" s="50">
        <f t="shared" si="92"/>
        <v>0</v>
      </c>
      <c r="AH40" s="50">
        <v>0</v>
      </c>
      <c r="AI40" s="50">
        <f t="shared" ref="AI40:AJ40" si="93">AI41+AI42+AI43+AI44</f>
        <v>0</v>
      </c>
      <c r="AJ40" s="50">
        <f t="shared" si="93"/>
        <v>0</v>
      </c>
      <c r="AK40" s="50">
        <v>0</v>
      </c>
      <c r="AL40" s="50">
        <f t="shared" ref="AL40:AN40" si="94">AL41+AL42+AL43+AL44</f>
        <v>0</v>
      </c>
      <c r="AM40" s="50">
        <f t="shared" si="94"/>
        <v>0</v>
      </c>
      <c r="AN40" s="50">
        <f t="shared" si="94"/>
        <v>0</v>
      </c>
      <c r="AO40" s="50">
        <f t="shared" ref="AO40:AQ40" si="95">AO41+AO42+AO43+AO44</f>
        <v>0</v>
      </c>
      <c r="AP40" s="50">
        <f t="shared" si="95"/>
        <v>0</v>
      </c>
      <c r="AQ40" s="50">
        <f t="shared" si="95"/>
        <v>0</v>
      </c>
      <c r="AR40" s="72" t="s">
        <v>224</v>
      </c>
      <c r="AS40" s="72"/>
      <c r="AT40" s="11"/>
      <c r="AU40" s="11"/>
      <c r="AV40" s="11"/>
    </row>
    <row r="41" spans="1:49" s="12" customFormat="1" ht="16.5" customHeight="1">
      <c r="A41" s="123"/>
      <c r="B41" s="133"/>
      <c r="C41" s="93"/>
      <c r="D41" s="58" t="s">
        <v>25</v>
      </c>
      <c r="E41" s="8">
        <f>H41+K41+N41+Q41+T41+W41+Z41+AC41+AF41+AI41+AL41+AO41</f>
        <v>0</v>
      </c>
      <c r="F41" s="15">
        <f>I41+L41+O41+R41+U41+X41+AA41+AD41+AG41+AJ41+AM41+AP41</f>
        <v>0</v>
      </c>
      <c r="G41" s="8">
        <v>0</v>
      </c>
      <c r="H41" s="19">
        <v>0</v>
      </c>
      <c r="I41" s="20">
        <v>0</v>
      </c>
      <c r="J41" s="20">
        <v>0</v>
      </c>
      <c r="K41" s="20">
        <v>0</v>
      </c>
      <c r="L41" s="21">
        <v>0</v>
      </c>
      <c r="M41" s="20">
        <v>0</v>
      </c>
      <c r="N41" s="19">
        <v>0</v>
      </c>
      <c r="O41" s="20">
        <v>0</v>
      </c>
      <c r="P41" s="20">
        <v>0</v>
      </c>
      <c r="Q41" s="20">
        <v>0</v>
      </c>
      <c r="R41" s="21">
        <v>0</v>
      </c>
      <c r="S41" s="20">
        <v>0</v>
      </c>
      <c r="T41" s="19">
        <v>0</v>
      </c>
      <c r="U41" s="21">
        <v>0</v>
      </c>
      <c r="V41" s="20">
        <v>0</v>
      </c>
      <c r="W41" s="19">
        <v>0</v>
      </c>
      <c r="X41" s="20">
        <v>0</v>
      </c>
      <c r="Y41" s="20">
        <v>0</v>
      </c>
      <c r="Z41" s="20">
        <v>0</v>
      </c>
      <c r="AA41" s="20">
        <v>0</v>
      </c>
      <c r="AB41" s="20">
        <v>0</v>
      </c>
      <c r="AC41" s="20">
        <v>0</v>
      </c>
      <c r="AD41" s="20">
        <v>0</v>
      </c>
      <c r="AE41" s="20">
        <v>0</v>
      </c>
      <c r="AF41" s="20">
        <v>0</v>
      </c>
      <c r="AG41" s="20">
        <v>0</v>
      </c>
      <c r="AH41" s="20">
        <v>0</v>
      </c>
      <c r="AI41" s="20">
        <v>0</v>
      </c>
      <c r="AJ41" s="20">
        <v>0</v>
      </c>
      <c r="AK41" s="20">
        <v>0</v>
      </c>
      <c r="AL41" s="20">
        <v>0</v>
      </c>
      <c r="AM41" s="20">
        <v>0</v>
      </c>
      <c r="AN41" s="20">
        <v>0</v>
      </c>
      <c r="AO41" s="20">
        <v>0</v>
      </c>
      <c r="AP41" s="20">
        <v>0</v>
      </c>
      <c r="AQ41" s="20">
        <v>0</v>
      </c>
      <c r="AR41" s="73"/>
      <c r="AS41" s="73"/>
      <c r="AT41" s="11"/>
      <c r="AU41" s="11"/>
      <c r="AV41" s="11"/>
    </row>
    <row r="42" spans="1:49" s="12" customFormat="1" ht="16.5" customHeight="1">
      <c r="A42" s="123"/>
      <c r="B42" s="133"/>
      <c r="C42" s="93"/>
      <c r="D42" s="22" t="s">
        <v>26</v>
      </c>
      <c r="E42" s="8">
        <f t="shared" ref="E42:E44" si="96">H42+K42+N42+Q42+T42+W42+Z42+AC42+AF42+AI42+AL42+AO42</f>
        <v>0</v>
      </c>
      <c r="F42" s="15">
        <f t="shared" ref="F42:F44" si="97">I42+L42+O42+R42+U42+X42+AA42+AD42+AG42+AJ42+AM42+AP42</f>
        <v>0</v>
      </c>
      <c r="G42" s="8">
        <v>0</v>
      </c>
      <c r="H42" s="19">
        <v>0</v>
      </c>
      <c r="I42" s="20">
        <v>0</v>
      </c>
      <c r="J42" s="20">
        <v>0</v>
      </c>
      <c r="K42" s="20">
        <v>0</v>
      </c>
      <c r="L42" s="21">
        <v>0</v>
      </c>
      <c r="M42" s="20">
        <v>0</v>
      </c>
      <c r="N42" s="19">
        <v>0</v>
      </c>
      <c r="O42" s="20">
        <v>0</v>
      </c>
      <c r="P42" s="20">
        <v>0</v>
      </c>
      <c r="Q42" s="20">
        <v>0</v>
      </c>
      <c r="R42" s="21">
        <v>0</v>
      </c>
      <c r="S42" s="20">
        <v>0</v>
      </c>
      <c r="T42" s="19">
        <v>0</v>
      </c>
      <c r="U42" s="21">
        <v>0</v>
      </c>
      <c r="V42" s="20">
        <v>0</v>
      </c>
      <c r="W42" s="19">
        <v>0</v>
      </c>
      <c r="X42" s="20">
        <v>0</v>
      </c>
      <c r="Y42" s="20">
        <v>0</v>
      </c>
      <c r="Z42" s="20">
        <v>0</v>
      </c>
      <c r="AA42" s="20">
        <v>0</v>
      </c>
      <c r="AB42" s="20">
        <v>0</v>
      </c>
      <c r="AC42" s="20">
        <v>0</v>
      </c>
      <c r="AD42" s="20">
        <v>0</v>
      </c>
      <c r="AE42" s="20">
        <v>0</v>
      </c>
      <c r="AF42" s="20">
        <v>0</v>
      </c>
      <c r="AG42" s="20">
        <v>0</v>
      </c>
      <c r="AH42" s="20">
        <v>0</v>
      </c>
      <c r="AI42" s="20">
        <v>0</v>
      </c>
      <c r="AJ42" s="20">
        <v>0</v>
      </c>
      <c r="AK42" s="20">
        <v>0</v>
      </c>
      <c r="AL42" s="20">
        <v>0</v>
      </c>
      <c r="AM42" s="20">
        <v>0</v>
      </c>
      <c r="AN42" s="20">
        <v>0</v>
      </c>
      <c r="AO42" s="20">
        <v>0</v>
      </c>
      <c r="AP42" s="20">
        <v>0</v>
      </c>
      <c r="AQ42" s="20">
        <v>0</v>
      </c>
      <c r="AR42" s="73"/>
      <c r="AS42" s="73"/>
      <c r="AT42" s="11"/>
      <c r="AU42" s="11"/>
      <c r="AV42" s="11"/>
    </row>
    <row r="43" spans="1:49" s="12" customFormat="1" ht="16.5" customHeight="1">
      <c r="A43" s="123"/>
      <c r="B43" s="133"/>
      <c r="C43" s="93"/>
      <c r="D43" s="22" t="s">
        <v>130</v>
      </c>
      <c r="E43" s="8">
        <f t="shared" si="96"/>
        <v>0</v>
      </c>
      <c r="F43" s="15">
        <f t="shared" si="97"/>
        <v>0</v>
      </c>
      <c r="G43" s="8">
        <v>0</v>
      </c>
      <c r="H43" s="19">
        <v>0</v>
      </c>
      <c r="I43" s="20">
        <v>0</v>
      </c>
      <c r="J43" s="20">
        <v>0</v>
      </c>
      <c r="K43" s="20">
        <v>0</v>
      </c>
      <c r="L43" s="21">
        <v>0</v>
      </c>
      <c r="M43" s="20">
        <v>0</v>
      </c>
      <c r="N43" s="19">
        <v>0</v>
      </c>
      <c r="O43" s="20">
        <v>0</v>
      </c>
      <c r="P43" s="20">
        <v>0</v>
      </c>
      <c r="Q43" s="20">
        <v>0</v>
      </c>
      <c r="R43" s="21">
        <v>0</v>
      </c>
      <c r="S43" s="20">
        <v>0</v>
      </c>
      <c r="T43" s="19">
        <v>0</v>
      </c>
      <c r="U43" s="21">
        <v>0</v>
      </c>
      <c r="V43" s="20">
        <v>0</v>
      </c>
      <c r="W43" s="19">
        <v>0</v>
      </c>
      <c r="X43" s="20">
        <v>0</v>
      </c>
      <c r="Y43" s="20">
        <v>0</v>
      </c>
      <c r="Z43" s="20">
        <v>0</v>
      </c>
      <c r="AA43" s="20">
        <v>0</v>
      </c>
      <c r="AB43" s="20">
        <v>0</v>
      </c>
      <c r="AC43" s="20">
        <v>0</v>
      </c>
      <c r="AD43" s="20">
        <v>0</v>
      </c>
      <c r="AE43" s="20">
        <v>0</v>
      </c>
      <c r="AF43" s="20">
        <v>0</v>
      </c>
      <c r="AG43" s="20">
        <v>0</v>
      </c>
      <c r="AH43" s="20">
        <v>0</v>
      </c>
      <c r="AI43" s="20">
        <v>0</v>
      </c>
      <c r="AJ43" s="20">
        <v>0</v>
      </c>
      <c r="AK43" s="20">
        <v>0</v>
      </c>
      <c r="AL43" s="20">
        <v>0</v>
      </c>
      <c r="AM43" s="20">
        <v>0</v>
      </c>
      <c r="AN43" s="20">
        <v>0</v>
      </c>
      <c r="AO43" s="20">
        <v>0</v>
      </c>
      <c r="AP43" s="20">
        <v>0</v>
      </c>
      <c r="AQ43" s="20">
        <v>0</v>
      </c>
      <c r="AR43" s="73"/>
      <c r="AS43" s="73"/>
      <c r="AT43" s="11"/>
      <c r="AU43" s="11"/>
      <c r="AV43" s="11"/>
      <c r="AW43" s="11"/>
    </row>
    <row r="44" spans="1:49" s="12" customFormat="1" ht="16.5" customHeight="1">
      <c r="A44" s="123"/>
      <c r="B44" s="133"/>
      <c r="C44" s="94"/>
      <c r="D44" s="24" t="s">
        <v>131</v>
      </c>
      <c r="E44" s="8">
        <f t="shared" si="96"/>
        <v>0</v>
      </c>
      <c r="F44" s="15">
        <f t="shared" si="97"/>
        <v>0</v>
      </c>
      <c r="G44" s="8">
        <v>0</v>
      </c>
      <c r="H44" s="19">
        <v>0</v>
      </c>
      <c r="I44" s="20">
        <v>0</v>
      </c>
      <c r="J44" s="20">
        <v>0</v>
      </c>
      <c r="K44" s="20">
        <v>0</v>
      </c>
      <c r="L44" s="21">
        <v>0</v>
      </c>
      <c r="M44" s="20">
        <v>0</v>
      </c>
      <c r="N44" s="19">
        <v>0</v>
      </c>
      <c r="O44" s="20">
        <v>0</v>
      </c>
      <c r="P44" s="20">
        <v>0</v>
      </c>
      <c r="Q44" s="20">
        <v>0</v>
      </c>
      <c r="R44" s="21">
        <v>0</v>
      </c>
      <c r="S44" s="20">
        <v>0</v>
      </c>
      <c r="T44" s="19">
        <v>0</v>
      </c>
      <c r="U44" s="21">
        <v>0</v>
      </c>
      <c r="V44" s="20">
        <v>0</v>
      </c>
      <c r="W44" s="19">
        <v>0</v>
      </c>
      <c r="X44" s="20">
        <v>0</v>
      </c>
      <c r="Y44" s="20">
        <v>0</v>
      </c>
      <c r="Z44" s="20">
        <v>0</v>
      </c>
      <c r="AA44" s="20">
        <v>0</v>
      </c>
      <c r="AB44" s="20">
        <v>0</v>
      </c>
      <c r="AC44" s="20">
        <v>0</v>
      </c>
      <c r="AD44" s="20">
        <v>0</v>
      </c>
      <c r="AE44" s="20">
        <v>0</v>
      </c>
      <c r="AF44" s="20">
        <v>0</v>
      </c>
      <c r="AG44" s="20">
        <v>0</v>
      </c>
      <c r="AH44" s="20">
        <v>0</v>
      </c>
      <c r="AI44" s="20">
        <v>0</v>
      </c>
      <c r="AJ44" s="20">
        <v>0</v>
      </c>
      <c r="AK44" s="20">
        <v>0</v>
      </c>
      <c r="AL44" s="20">
        <v>0</v>
      </c>
      <c r="AM44" s="20">
        <v>0</v>
      </c>
      <c r="AN44" s="20">
        <v>0</v>
      </c>
      <c r="AO44" s="20">
        <v>0</v>
      </c>
      <c r="AP44" s="20">
        <v>0</v>
      </c>
      <c r="AQ44" s="20">
        <v>0</v>
      </c>
      <c r="AR44" s="74"/>
      <c r="AS44" s="74"/>
      <c r="AT44" s="11"/>
      <c r="AU44" s="11"/>
      <c r="AV44" s="11"/>
    </row>
    <row r="45" spans="1:49" s="13" customFormat="1" ht="16.5" customHeight="1">
      <c r="A45" s="123" t="s">
        <v>56</v>
      </c>
      <c r="B45" s="133" t="s">
        <v>93</v>
      </c>
      <c r="C45" s="92" t="s">
        <v>136</v>
      </c>
      <c r="D45" s="2" t="s">
        <v>133</v>
      </c>
      <c r="E45" s="8">
        <f>SUM(E46:E49)</f>
        <v>0</v>
      </c>
      <c r="F45" s="15">
        <f>SUM(F46:F49)</f>
        <v>0</v>
      </c>
      <c r="G45" s="8">
        <v>0</v>
      </c>
      <c r="H45" s="17">
        <f>H46+H47+H48+H49</f>
        <v>0</v>
      </c>
      <c r="I45" s="50">
        <f t="shared" ref="I45" si="98">I46+I47+I48+I49</f>
        <v>0</v>
      </c>
      <c r="J45" s="50">
        <v>0</v>
      </c>
      <c r="K45" s="50">
        <f t="shared" ref="K45:L45" si="99">K46+K47+K48+K49</f>
        <v>0</v>
      </c>
      <c r="L45" s="23">
        <f t="shared" si="99"/>
        <v>0</v>
      </c>
      <c r="M45" s="50">
        <v>0</v>
      </c>
      <c r="N45" s="17">
        <f t="shared" ref="N45:O45" si="100">N46+N47+N48+N49</f>
        <v>0</v>
      </c>
      <c r="O45" s="50">
        <f t="shared" si="100"/>
        <v>0</v>
      </c>
      <c r="P45" s="50">
        <v>0</v>
      </c>
      <c r="Q45" s="50">
        <v>0</v>
      </c>
      <c r="R45" s="23">
        <v>0</v>
      </c>
      <c r="S45" s="50">
        <v>0</v>
      </c>
      <c r="T45" s="17">
        <v>0</v>
      </c>
      <c r="U45" s="23">
        <v>0</v>
      </c>
      <c r="V45" s="25">
        <v>0</v>
      </c>
      <c r="W45" s="17">
        <v>0</v>
      </c>
      <c r="X45" s="50">
        <v>0</v>
      </c>
      <c r="Y45" s="50">
        <v>0</v>
      </c>
      <c r="Z45" s="50">
        <f t="shared" ref="Z45:AA45" si="101">Z46+Z47+Z48+Z49</f>
        <v>0</v>
      </c>
      <c r="AA45" s="50">
        <f t="shared" si="101"/>
        <v>0</v>
      </c>
      <c r="AB45" s="50">
        <v>0</v>
      </c>
      <c r="AC45" s="50">
        <f t="shared" ref="AC45:AD45" si="102">AC46+AC47+AC48+AC49</f>
        <v>0</v>
      </c>
      <c r="AD45" s="50">
        <f t="shared" si="102"/>
        <v>0</v>
      </c>
      <c r="AE45" s="50">
        <v>0</v>
      </c>
      <c r="AF45" s="50">
        <f t="shared" ref="AF45:AG45" si="103">AF46+AF47+AF48+AF49</f>
        <v>0</v>
      </c>
      <c r="AG45" s="50">
        <f t="shared" si="103"/>
        <v>0</v>
      </c>
      <c r="AH45" s="50">
        <v>0</v>
      </c>
      <c r="AJ45" s="50">
        <f t="shared" ref="AJ45" si="104">AJ46+AJ47+AJ48+AJ49</f>
        <v>0</v>
      </c>
      <c r="AK45" s="50">
        <v>0</v>
      </c>
      <c r="AL45" s="50">
        <f t="shared" ref="AL45:AM45" si="105">AL46+AL47+AL48+AL49</f>
        <v>0</v>
      </c>
      <c r="AM45" s="50">
        <f t="shared" si="105"/>
        <v>0</v>
      </c>
      <c r="AN45" s="50">
        <v>0</v>
      </c>
      <c r="AO45" s="50">
        <f t="shared" ref="AO45:AQ45" si="106">AO46+AO47+AO48+AO49</f>
        <v>0</v>
      </c>
      <c r="AP45" s="50">
        <f t="shared" si="106"/>
        <v>0</v>
      </c>
      <c r="AQ45" s="50">
        <f t="shared" si="106"/>
        <v>0</v>
      </c>
      <c r="AR45" s="72" t="s">
        <v>207</v>
      </c>
      <c r="AS45" s="72"/>
      <c r="AT45" s="11"/>
      <c r="AU45" s="11"/>
      <c r="AV45" s="11"/>
    </row>
    <row r="46" spans="1:49" s="13" customFormat="1" ht="16.5" customHeight="1">
      <c r="A46" s="123"/>
      <c r="B46" s="133"/>
      <c r="C46" s="93"/>
      <c r="D46" s="58" t="s">
        <v>25</v>
      </c>
      <c r="E46" s="8">
        <f>H46+K46+N46+Q46+T46+W46+Z46+AC46+AF46+AI46+AL46+AO46</f>
        <v>0</v>
      </c>
      <c r="F46" s="15">
        <f>I46+L46+O46+R46+U46+X46+AA46+AD46+AG46+AJ46+AM46+AP46</f>
        <v>0</v>
      </c>
      <c r="G46" s="8">
        <v>0</v>
      </c>
      <c r="H46" s="19">
        <v>0</v>
      </c>
      <c r="I46" s="20">
        <v>0</v>
      </c>
      <c r="J46" s="50">
        <v>0</v>
      </c>
      <c r="K46" s="20">
        <v>0</v>
      </c>
      <c r="L46" s="21">
        <v>0</v>
      </c>
      <c r="M46" s="50">
        <v>0</v>
      </c>
      <c r="N46" s="19">
        <v>0</v>
      </c>
      <c r="O46" s="20">
        <v>0</v>
      </c>
      <c r="P46" s="50">
        <v>0</v>
      </c>
      <c r="Q46" s="20">
        <v>0</v>
      </c>
      <c r="R46" s="21">
        <v>0</v>
      </c>
      <c r="S46" s="50">
        <v>0</v>
      </c>
      <c r="T46" s="19">
        <v>0</v>
      </c>
      <c r="U46" s="21">
        <v>0</v>
      </c>
      <c r="V46" s="26"/>
      <c r="W46" s="19">
        <v>0</v>
      </c>
      <c r="X46" s="20">
        <v>0</v>
      </c>
      <c r="Y46" s="50">
        <v>0</v>
      </c>
      <c r="Z46" s="20">
        <v>0</v>
      </c>
      <c r="AA46" s="20">
        <v>0</v>
      </c>
      <c r="AB46" s="50">
        <v>0</v>
      </c>
      <c r="AC46" s="20">
        <v>0</v>
      </c>
      <c r="AD46" s="20">
        <v>0</v>
      </c>
      <c r="AE46" s="50">
        <v>0</v>
      </c>
      <c r="AF46" s="20">
        <v>0</v>
      </c>
      <c r="AG46" s="20">
        <v>0</v>
      </c>
      <c r="AH46" s="50">
        <v>0</v>
      </c>
      <c r="AI46" s="20">
        <v>0</v>
      </c>
      <c r="AJ46" s="20">
        <v>0</v>
      </c>
      <c r="AK46" s="20">
        <v>0</v>
      </c>
      <c r="AL46" s="20">
        <v>0</v>
      </c>
      <c r="AM46" s="20"/>
      <c r="AN46" s="20">
        <v>0</v>
      </c>
      <c r="AO46" s="20">
        <v>0</v>
      </c>
      <c r="AP46" s="20"/>
      <c r="AQ46" s="20"/>
      <c r="AR46" s="73"/>
      <c r="AS46" s="73"/>
      <c r="AT46" s="11"/>
      <c r="AU46" s="11"/>
      <c r="AV46" s="11"/>
    </row>
    <row r="47" spans="1:49" s="13" customFormat="1" ht="16.5" customHeight="1">
      <c r="A47" s="123"/>
      <c r="B47" s="133"/>
      <c r="C47" s="93"/>
      <c r="D47" s="22" t="s">
        <v>26</v>
      </c>
      <c r="E47" s="8">
        <f t="shared" ref="E47:E49" si="107">H47+K47+N47+Q47+T47+W47+Z47+AC47+AF47+AI47+AL47+AO47</f>
        <v>0</v>
      </c>
      <c r="F47" s="15">
        <f t="shared" ref="F47:F49" si="108">I47+L47+O47+R47+U47+X47+AA47+AD47+AG47+AJ47+AM47+AP47</f>
        <v>0</v>
      </c>
      <c r="G47" s="8">
        <v>0</v>
      </c>
      <c r="H47" s="19">
        <v>0</v>
      </c>
      <c r="I47" s="20">
        <v>0</v>
      </c>
      <c r="J47" s="50">
        <v>0</v>
      </c>
      <c r="K47" s="20">
        <v>0</v>
      </c>
      <c r="L47" s="21">
        <v>0</v>
      </c>
      <c r="M47" s="50">
        <v>0</v>
      </c>
      <c r="N47" s="19">
        <v>0</v>
      </c>
      <c r="O47" s="20">
        <v>0</v>
      </c>
      <c r="P47" s="50">
        <v>0</v>
      </c>
      <c r="Q47" s="20">
        <v>0</v>
      </c>
      <c r="R47" s="21">
        <v>0</v>
      </c>
      <c r="S47" s="50">
        <v>0</v>
      </c>
      <c r="T47" s="19">
        <v>0</v>
      </c>
      <c r="U47" s="21">
        <v>0</v>
      </c>
      <c r="V47" s="25">
        <v>0</v>
      </c>
      <c r="W47" s="19">
        <v>0</v>
      </c>
      <c r="X47" s="20">
        <v>0</v>
      </c>
      <c r="Y47" s="50">
        <v>0</v>
      </c>
      <c r="Z47" s="20">
        <v>0</v>
      </c>
      <c r="AA47" s="20">
        <v>0</v>
      </c>
      <c r="AB47" s="50">
        <v>0</v>
      </c>
      <c r="AC47" s="20">
        <v>0</v>
      </c>
      <c r="AD47" s="20">
        <v>0</v>
      </c>
      <c r="AE47" s="50">
        <v>0</v>
      </c>
      <c r="AF47" s="20">
        <v>0</v>
      </c>
      <c r="AG47" s="20">
        <v>0</v>
      </c>
      <c r="AH47" s="50">
        <v>0</v>
      </c>
      <c r="AI47" s="20">
        <v>0</v>
      </c>
      <c r="AJ47" s="20">
        <v>0</v>
      </c>
      <c r="AK47" s="20">
        <v>0</v>
      </c>
      <c r="AL47" s="20">
        <v>0</v>
      </c>
      <c r="AM47" s="20">
        <v>0</v>
      </c>
      <c r="AN47" s="20">
        <v>0</v>
      </c>
      <c r="AO47" s="20">
        <v>0</v>
      </c>
      <c r="AP47" s="20">
        <v>0</v>
      </c>
      <c r="AQ47" s="20">
        <v>0</v>
      </c>
      <c r="AR47" s="73"/>
      <c r="AS47" s="73"/>
      <c r="AT47" s="11"/>
      <c r="AU47" s="11"/>
      <c r="AV47" s="11"/>
    </row>
    <row r="48" spans="1:49" s="12" customFormat="1" ht="16.5" customHeight="1">
      <c r="A48" s="123"/>
      <c r="B48" s="133"/>
      <c r="C48" s="93"/>
      <c r="D48" s="22" t="s">
        <v>130</v>
      </c>
      <c r="E48" s="8">
        <f t="shared" si="107"/>
        <v>0</v>
      </c>
      <c r="F48" s="15">
        <f t="shared" si="108"/>
        <v>0</v>
      </c>
      <c r="G48" s="8">
        <v>0</v>
      </c>
      <c r="H48" s="19">
        <v>0</v>
      </c>
      <c r="I48" s="20">
        <v>0</v>
      </c>
      <c r="J48" s="50">
        <v>0</v>
      </c>
      <c r="K48" s="20">
        <v>0</v>
      </c>
      <c r="L48" s="21">
        <v>0</v>
      </c>
      <c r="M48" s="50">
        <v>0</v>
      </c>
      <c r="N48" s="19">
        <v>0</v>
      </c>
      <c r="O48" s="20">
        <v>0</v>
      </c>
      <c r="P48" s="50">
        <v>0</v>
      </c>
      <c r="Q48" s="20">
        <v>0</v>
      </c>
      <c r="R48" s="21">
        <v>0</v>
      </c>
      <c r="S48" s="50">
        <v>0</v>
      </c>
      <c r="T48" s="19">
        <v>0</v>
      </c>
      <c r="U48" s="21">
        <v>0</v>
      </c>
      <c r="V48" s="50">
        <v>0</v>
      </c>
      <c r="W48" s="19">
        <v>0</v>
      </c>
      <c r="X48" s="20">
        <v>0</v>
      </c>
      <c r="Y48" s="50">
        <v>0</v>
      </c>
      <c r="Z48" s="20">
        <v>0</v>
      </c>
      <c r="AA48" s="20">
        <v>0</v>
      </c>
      <c r="AB48" s="50">
        <v>0</v>
      </c>
      <c r="AC48" s="20">
        <v>0</v>
      </c>
      <c r="AD48" s="20">
        <v>0</v>
      </c>
      <c r="AE48" s="50">
        <v>0</v>
      </c>
      <c r="AF48" s="20">
        <v>0</v>
      </c>
      <c r="AG48" s="20">
        <v>0</v>
      </c>
      <c r="AH48" s="50">
        <v>0</v>
      </c>
      <c r="AI48" s="20">
        <v>0</v>
      </c>
      <c r="AJ48" s="20">
        <v>0</v>
      </c>
      <c r="AK48" s="20">
        <v>0</v>
      </c>
      <c r="AL48" s="20">
        <v>0</v>
      </c>
      <c r="AM48" s="20">
        <v>0</v>
      </c>
      <c r="AN48" s="20">
        <v>0</v>
      </c>
      <c r="AO48" s="20">
        <v>0</v>
      </c>
      <c r="AP48" s="20">
        <v>0</v>
      </c>
      <c r="AQ48" s="20">
        <v>0</v>
      </c>
      <c r="AR48" s="73"/>
      <c r="AS48" s="73"/>
      <c r="AT48" s="11"/>
      <c r="AU48" s="11"/>
      <c r="AV48" s="11"/>
    </row>
    <row r="49" spans="1:49" s="12" customFormat="1" ht="16.5" customHeight="1">
      <c r="A49" s="123"/>
      <c r="B49" s="133"/>
      <c r="C49" s="94"/>
      <c r="D49" s="24" t="s">
        <v>131</v>
      </c>
      <c r="E49" s="8">
        <f t="shared" si="107"/>
        <v>0</v>
      </c>
      <c r="F49" s="15">
        <f t="shared" si="108"/>
        <v>0</v>
      </c>
      <c r="G49" s="8">
        <v>0</v>
      </c>
      <c r="H49" s="19">
        <v>0</v>
      </c>
      <c r="I49" s="20">
        <v>0</v>
      </c>
      <c r="J49" s="50">
        <v>0</v>
      </c>
      <c r="K49" s="20">
        <v>0</v>
      </c>
      <c r="L49" s="21">
        <v>0</v>
      </c>
      <c r="M49" s="50">
        <v>0</v>
      </c>
      <c r="N49" s="19">
        <v>0</v>
      </c>
      <c r="O49" s="20">
        <v>0</v>
      </c>
      <c r="P49" s="50">
        <v>0</v>
      </c>
      <c r="Q49" s="20">
        <v>0</v>
      </c>
      <c r="R49" s="21">
        <v>0</v>
      </c>
      <c r="S49" s="50">
        <v>0</v>
      </c>
      <c r="T49" s="19">
        <v>0</v>
      </c>
      <c r="U49" s="21">
        <v>0</v>
      </c>
      <c r="V49" s="50">
        <v>0</v>
      </c>
      <c r="W49" s="19">
        <v>0</v>
      </c>
      <c r="X49" s="20">
        <v>0</v>
      </c>
      <c r="Y49" s="50">
        <v>0</v>
      </c>
      <c r="Z49" s="20">
        <v>0</v>
      </c>
      <c r="AA49" s="20">
        <v>0</v>
      </c>
      <c r="AB49" s="50">
        <v>0</v>
      </c>
      <c r="AC49" s="20">
        <v>0</v>
      </c>
      <c r="AD49" s="20">
        <v>0</v>
      </c>
      <c r="AE49" s="50">
        <v>0</v>
      </c>
      <c r="AF49" s="20">
        <v>0</v>
      </c>
      <c r="AG49" s="20">
        <v>0</v>
      </c>
      <c r="AH49" s="50">
        <v>0</v>
      </c>
      <c r="AI49" s="20">
        <v>0</v>
      </c>
      <c r="AJ49" s="20">
        <v>0</v>
      </c>
      <c r="AK49" s="20">
        <v>0</v>
      </c>
      <c r="AL49" s="20">
        <v>0</v>
      </c>
      <c r="AM49" s="20">
        <v>0</v>
      </c>
      <c r="AN49" s="20">
        <v>0</v>
      </c>
      <c r="AO49" s="20">
        <v>0</v>
      </c>
      <c r="AP49" s="20">
        <v>0</v>
      </c>
      <c r="AQ49" s="20">
        <v>0</v>
      </c>
      <c r="AR49" s="74"/>
      <c r="AS49" s="74"/>
      <c r="AT49" s="11"/>
      <c r="AU49" s="11"/>
      <c r="AV49" s="11"/>
    </row>
    <row r="50" spans="1:49" s="13" customFormat="1" ht="16.5" customHeight="1">
      <c r="A50" s="86" t="s">
        <v>57</v>
      </c>
      <c r="B50" s="89" t="s">
        <v>94</v>
      </c>
      <c r="C50" s="92" t="s">
        <v>137</v>
      </c>
      <c r="D50" s="2" t="s">
        <v>133</v>
      </c>
      <c r="E50" s="8">
        <f>H50+K50+N50+Q50+T50+W50+Z50+AC50+AF50+AI50+AL50+AO50</f>
        <v>7535.6</v>
      </c>
      <c r="F50" s="8">
        <f>I50+L50+O50+R50+U50+X50+AA50+AD50+AG50+AJ50+AM50+AP50</f>
        <v>2760</v>
      </c>
      <c r="G50" s="8">
        <f t="shared" si="42"/>
        <v>36.626147884707258</v>
      </c>
      <c r="H50" s="17">
        <f>H51+H52+H53+H54</f>
        <v>101.7</v>
      </c>
      <c r="I50" s="17">
        <f>I51+I52+I53+I54</f>
        <v>101.7</v>
      </c>
      <c r="J50" s="50">
        <f t="shared" si="4"/>
        <v>100</v>
      </c>
      <c r="K50" s="50">
        <f t="shared" ref="K50:AP50" si="109">K51+K52+K53+K54</f>
        <v>527.79999999999995</v>
      </c>
      <c r="L50" s="50">
        <f t="shared" si="109"/>
        <v>527.79999999999995</v>
      </c>
      <c r="M50" s="50">
        <f t="shared" si="6"/>
        <v>100</v>
      </c>
      <c r="N50" s="17">
        <f t="shared" si="109"/>
        <v>785.4</v>
      </c>
      <c r="O50" s="17">
        <f t="shared" si="109"/>
        <v>590</v>
      </c>
      <c r="P50" s="50">
        <f t="shared" si="59"/>
        <v>75.120957473898656</v>
      </c>
      <c r="Q50" s="17">
        <f t="shared" si="109"/>
        <v>871.9</v>
      </c>
      <c r="R50" s="17">
        <f t="shared" si="109"/>
        <v>698.3</v>
      </c>
      <c r="S50" s="50">
        <f t="shared" si="61"/>
        <v>80.089459800435819</v>
      </c>
      <c r="T50" s="17">
        <f t="shared" si="109"/>
        <v>595</v>
      </c>
      <c r="U50" s="17">
        <f t="shared" si="109"/>
        <v>341.8</v>
      </c>
      <c r="V50" s="50">
        <f>U50/T50*100</f>
        <v>57.445378151260506</v>
      </c>
      <c r="W50" s="17">
        <f t="shared" si="109"/>
        <v>672.8</v>
      </c>
      <c r="X50" s="17">
        <f t="shared" si="109"/>
        <v>500.4</v>
      </c>
      <c r="Y50" s="50">
        <f>X50/W50*100</f>
        <v>74.375743162901315</v>
      </c>
      <c r="Z50" s="50">
        <f>Z51+Z52+Z53+Z54</f>
        <v>555.1</v>
      </c>
      <c r="AA50" s="50">
        <v>0</v>
      </c>
      <c r="AB50" s="50">
        <f t="shared" ref="AB50:AB52" si="110">AA50/Z50*100</f>
        <v>0</v>
      </c>
      <c r="AC50" s="50">
        <f>AC51+AC52+AC53+AC54</f>
        <v>359.5</v>
      </c>
      <c r="AD50" s="50">
        <v>0</v>
      </c>
      <c r="AE50" s="50">
        <f t="shared" si="73"/>
        <v>0</v>
      </c>
      <c r="AF50" s="50">
        <f t="shared" si="109"/>
        <v>513.70000000000005</v>
      </c>
      <c r="AG50" s="50">
        <v>0</v>
      </c>
      <c r="AH50" s="50">
        <f t="shared" si="1"/>
        <v>0</v>
      </c>
      <c r="AI50" s="50">
        <f t="shared" si="109"/>
        <v>610.20000000000005</v>
      </c>
      <c r="AJ50" s="50">
        <v>0</v>
      </c>
      <c r="AK50" s="50">
        <f>AJ50/AI50*100</f>
        <v>0</v>
      </c>
      <c r="AL50" s="50">
        <f t="shared" si="109"/>
        <v>437.7</v>
      </c>
      <c r="AM50" s="50">
        <f t="shared" si="109"/>
        <v>0</v>
      </c>
      <c r="AN50" s="50">
        <v>0</v>
      </c>
      <c r="AO50" s="50">
        <f t="shared" si="109"/>
        <v>1504.8</v>
      </c>
      <c r="AP50" s="50">
        <f t="shared" si="109"/>
        <v>0</v>
      </c>
      <c r="AQ50" s="50">
        <v>0</v>
      </c>
      <c r="AR50" s="72" t="s">
        <v>225</v>
      </c>
      <c r="AS50" s="72" t="s">
        <v>234</v>
      </c>
      <c r="AT50" s="11"/>
      <c r="AU50" s="11"/>
      <c r="AV50" s="11"/>
    </row>
    <row r="51" spans="1:49" s="12" customFormat="1" ht="16.5" customHeight="1">
      <c r="A51" s="87"/>
      <c r="B51" s="90"/>
      <c r="C51" s="93"/>
      <c r="D51" s="58" t="s">
        <v>25</v>
      </c>
      <c r="E51" s="8">
        <f t="shared" ref="E51:E54" si="111">H51+K51+N51+Q51+T51+W51+Z51+AC51+AF51+AI51+AL51+AO51</f>
        <v>0</v>
      </c>
      <c r="F51" s="15">
        <f>I51+L51+O51+R51+U51+X51+AA51+AD51+AG51+AJ51+AM51+AP51</f>
        <v>0</v>
      </c>
      <c r="G51" s="8">
        <v>0</v>
      </c>
      <c r="H51" s="19">
        <v>0</v>
      </c>
      <c r="I51" s="20">
        <v>0</v>
      </c>
      <c r="J51" s="20">
        <v>0</v>
      </c>
      <c r="K51" s="20">
        <v>0</v>
      </c>
      <c r="L51" s="21">
        <v>0</v>
      </c>
      <c r="M51" s="20">
        <v>0</v>
      </c>
      <c r="N51" s="19">
        <v>0</v>
      </c>
      <c r="O51" s="20">
        <v>0</v>
      </c>
      <c r="P51" s="20">
        <v>0</v>
      </c>
      <c r="Q51" s="20">
        <v>0</v>
      </c>
      <c r="R51" s="21">
        <v>0</v>
      </c>
      <c r="S51" s="20">
        <v>0</v>
      </c>
      <c r="T51" s="19">
        <v>0</v>
      </c>
      <c r="U51" s="21">
        <v>0</v>
      </c>
      <c r="V51" s="20">
        <v>0</v>
      </c>
      <c r="W51" s="19">
        <v>0</v>
      </c>
      <c r="X51" s="20">
        <v>0</v>
      </c>
      <c r="Y51" s="20">
        <v>0</v>
      </c>
      <c r="Z51" s="20">
        <v>0</v>
      </c>
      <c r="AA51" s="20">
        <v>0</v>
      </c>
      <c r="AB51" s="20">
        <v>0</v>
      </c>
      <c r="AC51" s="20">
        <v>0</v>
      </c>
      <c r="AD51" s="20">
        <v>0</v>
      </c>
      <c r="AE51" s="20">
        <v>0</v>
      </c>
      <c r="AF51" s="20">
        <v>0</v>
      </c>
      <c r="AG51" s="20">
        <v>0</v>
      </c>
      <c r="AH51" s="20">
        <v>0</v>
      </c>
      <c r="AI51" s="20">
        <v>0</v>
      </c>
      <c r="AJ51" s="20">
        <v>0</v>
      </c>
      <c r="AK51" s="20">
        <v>0</v>
      </c>
      <c r="AL51" s="20">
        <v>0</v>
      </c>
      <c r="AM51" s="20">
        <v>0</v>
      </c>
      <c r="AN51" s="20">
        <v>0</v>
      </c>
      <c r="AO51" s="20">
        <v>0</v>
      </c>
      <c r="AP51" s="20">
        <v>0</v>
      </c>
      <c r="AQ51" s="20">
        <v>0</v>
      </c>
      <c r="AR51" s="73"/>
      <c r="AS51" s="73"/>
      <c r="AT51" s="11"/>
      <c r="AU51" s="11"/>
      <c r="AV51" s="11"/>
    </row>
    <row r="52" spans="1:49" s="12" customFormat="1" ht="16.5" customHeight="1">
      <c r="A52" s="87"/>
      <c r="B52" s="90"/>
      <c r="C52" s="93"/>
      <c r="D52" s="22" t="s">
        <v>26</v>
      </c>
      <c r="E52" s="8">
        <f>H52+K52+N52+Q52+T52+W52+Z52+AC52+AF52+AI52+AL52+AO52</f>
        <v>7535.6</v>
      </c>
      <c r="F52" s="15">
        <f>I52+L52+O52+R52+U52+X52+AA52+AD52+AG52+AJ52+AM52+AP52</f>
        <v>2760</v>
      </c>
      <c r="G52" s="8">
        <f t="shared" si="42"/>
        <v>36.626147884707258</v>
      </c>
      <c r="H52" s="19">
        <v>101.7</v>
      </c>
      <c r="I52" s="20">
        <v>101.7</v>
      </c>
      <c r="J52" s="20">
        <f t="shared" si="4"/>
        <v>100</v>
      </c>
      <c r="K52" s="20">
        <v>527.79999999999995</v>
      </c>
      <c r="L52" s="21">
        <v>527.79999999999995</v>
      </c>
      <c r="M52" s="20">
        <f t="shared" si="6"/>
        <v>100</v>
      </c>
      <c r="N52" s="19">
        <v>785.4</v>
      </c>
      <c r="O52" s="20">
        <v>590</v>
      </c>
      <c r="P52" s="20">
        <f>O52/N52*100</f>
        <v>75.120957473898656</v>
      </c>
      <c r="Q52" s="20">
        <f>804.8+67.1</f>
        <v>871.9</v>
      </c>
      <c r="R52" s="21">
        <v>698.3</v>
      </c>
      <c r="S52" s="20">
        <f t="shared" si="61"/>
        <v>80.089459800435819</v>
      </c>
      <c r="T52" s="19">
        <v>595</v>
      </c>
      <c r="U52" s="21">
        <v>341.8</v>
      </c>
      <c r="V52" s="20">
        <f>U52/T52*100</f>
        <v>57.445378151260506</v>
      </c>
      <c r="W52" s="19">
        <v>672.8</v>
      </c>
      <c r="X52" s="20">
        <v>500.4</v>
      </c>
      <c r="Y52" s="20">
        <f>X52/W52*100</f>
        <v>74.375743162901315</v>
      </c>
      <c r="Z52" s="20">
        <v>555.1</v>
      </c>
      <c r="AA52" s="20">
        <v>0</v>
      </c>
      <c r="AB52" s="20">
        <f t="shared" si="110"/>
        <v>0</v>
      </c>
      <c r="AC52" s="20">
        <v>359.5</v>
      </c>
      <c r="AD52" s="20">
        <v>0</v>
      </c>
      <c r="AE52" s="20">
        <f t="shared" si="73"/>
        <v>0</v>
      </c>
      <c r="AF52" s="20">
        <f>579.1-65.4</f>
        <v>513.70000000000005</v>
      </c>
      <c r="AG52" s="20">
        <v>0</v>
      </c>
      <c r="AH52" s="20">
        <f t="shared" si="1"/>
        <v>0</v>
      </c>
      <c r="AI52" s="20">
        <v>610.20000000000005</v>
      </c>
      <c r="AJ52" s="20">
        <v>0</v>
      </c>
      <c r="AK52" s="20">
        <f>AJ52/AI52*100</f>
        <v>0</v>
      </c>
      <c r="AL52" s="20">
        <v>437.7</v>
      </c>
      <c r="AM52" s="20">
        <v>0</v>
      </c>
      <c r="AN52" s="20">
        <v>0</v>
      </c>
      <c r="AO52" s="20">
        <f>1506.5-1.7</f>
        <v>1504.8</v>
      </c>
      <c r="AP52" s="20">
        <v>0</v>
      </c>
      <c r="AQ52" s="20">
        <f t="shared" ref="AQ52" si="112">AP52/AO52*100</f>
        <v>0</v>
      </c>
      <c r="AR52" s="73"/>
      <c r="AS52" s="73"/>
      <c r="AT52" s="11"/>
      <c r="AU52" s="11"/>
      <c r="AV52" s="11"/>
      <c r="AW52" s="11"/>
    </row>
    <row r="53" spans="1:49" s="12" customFormat="1" ht="16.5" customHeight="1">
      <c r="A53" s="87"/>
      <c r="B53" s="90"/>
      <c r="C53" s="93"/>
      <c r="D53" s="22" t="s">
        <v>130</v>
      </c>
      <c r="E53" s="8">
        <f t="shared" si="111"/>
        <v>0</v>
      </c>
      <c r="F53" s="15">
        <f t="shared" ref="F53:F54" si="113">I53+L53+O53+R53+U53+X53+AA53+AD53+AG53+AJ53+AM53+AP53</f>
        <v>0</v>
      </c>
      <c r="G53" s="8">
        <v>0</v>
      </c>
      <c r="H53" s="19">
        <v>0</v>
      </c>
      <c r="I53" s="20">
        <v>0</v>
      </c>
      <c r="J53" s="20">
        <v>0</v>
      </c>
      <c r="K53" s="20">
        <v>0</v>
      </c>
      <c r="L53" s="21">
        <v>0</v>
      </c>
      <c r="M53" s="20">
        <v>0</v>
      </c>
      <c r="N53" s="19">
        <v>0</v>
      </c>
      <c r="O53" s="20">
        <v>0</v>
      </c>
      <c r="P53" s="20">
        <v>0</v>
      </c>
      <c r="Q53" s="20">
        <v>0</v>
      </c>
      <c r="R53" s="21">
        <v>0</v>
      </c>
      <c r="S53" s="20">
        <v>0</v>
      </c>
      <c r="T53" s="19">
        <v>0</v>
      </c>
      <c r="U53" s="21">
        <v>0</v>
      </c>
      <c r="V53" s="20">
        <v>0</v>
      </c>
      <c r="W53" s="19">
        <v>0</v>
      </c>
      <c r="X53" s="20">
        <v>0</v>
      </c>
      <c r="Y53" s="20">
        <v>0</v>
      </c>
      <c r="Z53" s="20">
        <v>0</v>
      </c>
      <c r="AA53" s="20">
        <v>0</v>
      </c>
      <c r="AB53" s="20">
        <v>0</v>
      </c>
      <c r="AC53" s="20">
        <v>0</v>
      </c>
      <c r="AD53" s="20">
        <v>0</v>
      </c>
      <c r="AE53" s="20">
        <v>0</v>
      </c>
      <c r="AF53" s="20">
        <v>0</v>
      </c>
      <c r="AG53" s="20">
        <v>0</v>
      </c>
      <c r="AH53" s="20">
        <v>0</v>
      </c>
      <c r="AI53" s="20">
        <v>0</v>
      </c>
      <c r="AJ53" s="20">
        <v>0</v>
      </c>
      <c r="AK53" s="20">
        <v>0</v>
      </c>
      <c r="AL53" s="20">
        <v>0</v>
      </c>
      <c r="AM53" s="20">
        <v>0</v>
      </c>
      <c r="AN53" s="20">
        <v>0</v>
      </c>
      <c r="AO53" s="20">
        <v>0</v>
      </c>
      <c r="AP53" s="20">
        <v>0</v>
      </c>
      <c r="AQ53" s="20">
        <v>0</v>
      </c>
      <c r="AR53" s="73"/>
      <c r="AS53" s="73"/>
      <c r="AT53" s="11"/>
      <c r="AU53" s="11"/>
      <c r="AV53" s="11"/>
    </row>
    <row r="54" spans="1:49" s="12" customFormat="1" ht="16.5" customHeight="1">
      <c r="A54" s="88"/>
      <c r="B54" s="91"/>
      <c r="C54" s="94"/>
      <c r="D54" s="24" t="s">
        <v>131</v>
      </c>
      <c r="E54" s="8">
        <f t="shared" si="111"/>
        <v>0</v>
      </c>
      <c r="F54" s="15">
        <f t="shared" si="113"/>
        <v>0</v>
      </c>
      <c r="G54" s="8">
        <v>0</v>
      </c>
      <c r="H54" s="19">
        <v>0</v>
      </c>
      <c r="I54" s="20">
        <v>0</v>
      </c>
      <c r="J54" s="20">
        <v>0</v>
      </c>
      <c r="K54" s="20">
        <v>0</v>
      </c>
      <c r="L54" s="21">
        <v>0</v>
      </c>
      <c r="M54" s="20">
        <v>0</v>
      </c>
      <c r="N54" s="19">
        <v>0</v>
      </c>
      <c r="O54" s="20">
        <v>0</v>
      </c>
      <c r="P54" s="20">
        <v>0</v>
      </c>
      <c r="Q54" s="20">
        <v>0</v>
      </c>
      <c r="R54" s="21">
        <v>0</v>
      </c>
      <c r="S54" s="20">
        <v>0</v>
      </c>
      <c r="T54" s="19">
        <v>0</v>
      </c>
      <c r="U54" s="21">
        <v>0</v>
      </c>
      <c r="V54" s="20">
        <v>0</v>
      </c>
      <c r="W54" s="19">
        <v>0</v>
      </c>
      <c r="X54" s="20">
        <v>0</v>
      </c>
      <c r="Y54" s="20">
        <v>0</v>
      </c>
      <c r="Z54" s="20">
        <v>0</v>
      </c>
      <c r="AA54" s="20">
        <v>0</v>
      </c>
      <c r="AB54" s="20">
        <v>0</v>
      </c>
      <c r="AC54" s="20">
        <v>0</v>
      </c>
      <c r="AD54" s="20">
        <v>0</v>
      </c>
      <c r="AE54" s="20">
        <v>0</v>
      </c>
      <c r="AF54" s="20">
        <v>0</v>
      </c>
      <c r="AG54" s="20">
        <v>0</v>
      </c>
      <c r="AH54" s="20">
        <v>0</v>
      </c>
      <c r="AI54" s="20">
        <v>0</v>
      </c>
      <c r="AJ54" s="20">
        <v>0</v>
      </c>
      <c r="AK54" s="20">
        <v>0</v>
      </c>
      <c r="AL54" s="20">
        <v>0</v>
      </c>
      <c r="AM54" s="20">
        <v>0</v>
      </c>
      <c r="AN54" s="20">
        <v>0</v>
      </c>
      <c r="AO54" s="20">
        <v>0</v>
      </c>
      <c r="AP54" s="20">
        <v>0</v>
      </c>
      <c r="AQ54" s="20">
        <v>0</v>
      </c>
      <c r="AR54" s="74"/>
      <c r="AS54" s="74"/>
      <c r="AT54" s="11"/>
      <c r="AU54" s="11"/>
      <c r="AV54" s="11"/>
    </row>
    <row r="55" spans="1:49" s="62" customFormat="1" ht="16.5" customHeight="1">
      <c r="A55" s="86" t="s">
        <v>58</v>
      </c>
      <c r="B55" s="89" t="s">
        <v>95</v>
      </c>
      <c r="C55" s="92" t="s">
        <v>138</v>
      </c>
      <c r="D55" s="92" t="s">
        <v>29</v>
      </c>
      <c r="E55" s="68" t="s">
        <v>39</v>
      </c>
      <c r="F55" s="68" t="s">
        <v>39</v>
      </c>
      <c r="G55" s="68" t="s">
        <v>39</v>
      </c>
      <c r="H55" s="68" t="s">
        <v>39</v>
      </c>
      <c r="I55" s="68" t="s">
        <v>39</v>
      </c>
      <c r="J55" s="68" t="s">
        <v>39</v>
      </c>
      <c r="K55" s="68" t="s">
        <v>39</v>
      </c>
      <c r="L55" s="68" t="s">
        <v>39</v>
      </c>
      <c r="M55" s="68" t="s">
        <v>39</v>
      </c>
      <c r="N55" s="68" t="s">
        <v>39</v>
      </c>
      <c r="O55" s="68" t="s">
        <v>39</v>
      </c>
      <c r="P55" s="68" t="s">
        <v>39</v>
      </c>
      <c r="Q55" s="68" t="s">
        <v>39</v>
      </c>
      <c r="R55" s="68" t="s">
        <v>39</v>
      </c>
      <c r="S55" s="68" t="s">
        <v>39</v>
      </c>
      <c r="T55" s="68" t="s">
        <v>39</v>
      </c>
      <c r="U55" s="68" t="s">
        <v>39</v>
      </c>
      <c r="V55" s="68" t="s">
        <v>39</v>
      </c>
      <c r="W55" s="68" t="s">
        <v>39</v>
      </c>
      <c r="X55" s="68" t="s">
        <v>39</v>
      </c>
      <c r="Y55" s="68" t="s">
        <v>39</v>
      </c>
      <c r="Z55" s="68" t="s">
        <v>39</v>
      </c>
      <c r="AA55" s="68" t="s">
        <v>39</v>
      </c>
      <c r="AB55" s="68" t="s">
        <v>39</v>
      </c>
      <c r="AC55" s="68" t="s">
        <v>39</v>
      </c>
      <c r="AD55" s="68" t="s">
        <v>39</v>
      </c>
      <c r="AE55" s="68" t="s">
        <v>39</v>
      </c>
      <c r="AF55" s="68" t="s">
        <v>39</v>
      </c>
      <c r="AG55" s="68" t="s">
        <v>39</v>
      </c>
      <c r="AH55" s="68" t="s">
        <v>39</v>
      </c>
      <c r="AI55" s="68" t="s">
        <v>39</v>
      </c>
      <c r="AJ55" s="68" t="s">
        <v>39</v>
      </c>
      <c r="AK55" s="68" t="s">
        <v>39</v>
      </c>
      <c r="AL55" s="68" t="s">
        <v>39</v>
      </c>
      <c r="AM55" s="68" t="s">
        <v>39</v>
      </c>
      <c r="AN55" s="68" t="s">
        <v>39</v>
      </c>
      <c r="AO55" s="68" t="s">
        <v>39</v>
      </c>
      <c r="AP55" s="68" t="s">
        <v>39</v>
      </c>
      <c r="AQ55" s="68" t="s">
        <v>39</v>
      </c>
      <c r="AR55" s="72" t="s">
        <v>228</v>
      </c>
      <c r="AS55" s="149"/>
      <c r="AT55" s="11"/>
      <c r="AU55" s="11"/>
      <c r="AV55" s="11"/>
    </row>
    <row r="56" spans="1:49" s="12" customFormat="1" ht="16.5" customHeight="1">
      <c r="A56" s="87"/>
      <c r="B56" s="90"/>
      <c r="C56" s="84"/>
      <c r="D56" s="115"/>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84"/>
      <c r="AS56" s="98"/>
      <c r="AT56" s="11"/>
      <c r="AU56" s="11"/>
      <c r="AV56" s="11"/>
    </row>
    <row r="57" spans="1:49" s="12" customFormat="1" ht="16.5" customHeight="1">
      <c r="A57" s="88"/>
      <c r="B57" s="91"/>
      <c r="C57" s="85"/>
      <c r="D57" s="116"/>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85"/>
      <c r="AS57" s="99"/>
      <c r="AT57" s="11"/>
      <c r="AU57" s="11"/>
      <c r="AV57" s="11"/>
    </row>
    <row r="58" spans="1:49" s="62" customFormat="1" ht="16.5" customHeight="1">
      <c r="A58" s="86" t="s">
        <v>59</v>
      </c>
      <c r="B58" s="89" t="s">
        <v>96</v>
      </c>
      <c r="C58" s="92" t="s">
        <v>173</v>
      </c>
      <c r="D58" s="92" t="s">
        <v>29</v>
      </c>
      <c r="E58" s="68" t="s">
        <v>39</v>
      </c>
      <c r="F58" s="68" t="s">
        <v>39</v>
      </c>
      <c r="G58" s="68" t="s">
        <v>39</v>
      </c>
      <c r="H58" s="68" t="s">
        <v>39</v>
      </c>
      <c r="I58" s="68" t="s">
        <v>39</v>
      </c>
      <c r="J58" s="68" t="s">
        <v>39</v>
      </c>
      <c r="K58" s="68" t="s">
        <v>39</v>
      </c>
      <c r="L58" s="68" t="s">
        <v>39</v>
      </c>
      <c r="M58" s="68" t="s">
        <v>39</v>
      </c>
      <c r="N58" s="68" t="s">
        <v>39</v>
      </c>
      <c r="O58" s="68" t="s">
        <v>39</v>
      </c>
      <c r="P58" s="68" t="s">
        <v>39</v>
      </c>
      <c r="Q58" s="68" t="s">
        <v>39</v>
      </c>
      <c r="R58" s="68" t="s">
        <v>39</v>
      </c>
      <c r="S58" s="68" t="s">
        <v>39</v>
      </c>
      <c r="T58" s="68" t="s">
        <v>39</v>
      </c>
      <c r="U58" s="68" t="s">
        <v>39</v>
      </c>
      <c r="V58" s="68" t="s">
        <v>39</v>
      </c>
      <c r="W58" s="68" t="s">
        <v>39</v>
      </c>
      <c r="X58" s="68" t="s">
        <v>39</v>
      </c>
      <c r="Y58" s="68" t="s">
        <v>39</v>
      </c>
      <c r="Z58" s="68" t="s">
        <v>39</v>
      </c>
      <c r="AA58" s="68" t="s">
        <v>39</v>
      </c>
      <c r="AB58" s="68" t="s">
        <v>39</v>
      </c>
      <c r="AC58" s="68" t="s">
        <v>39</v>
      </c>
      <c r="AD58" s="68" t="s">
        <v>39</v>
      </c>
      <c r="AE58" s="68" t="s">
        <v>39</v>
      </c>
      <c r="AF58" s="68" t="s">
        <v>39</v>
      </c>
      <c r="AG58" s="68" t="s">
        <v>39</v>
      </c>
      <c r="AH58" s="68" t="s">
        <v>39</v>
      </c>
      <c r="AI58" s="68" t="s">
        <v>39</v>
      </c>
      <c r="AJ58" s="68" t="s">
        <v>39</v>
      </c>
      <c r="AK58" s="68" t="s">
        <v>39</v>
      </c>
      <c r="AL58" s="68" t="s">
        <v>39</v>
      </c>
      <c r="AM58" s="68" t="s">
        <v>39</v>
      </c>
      <c r="AN58" s="68" t="s">
        <v>39</v>
      </c>
      <c r="AO58" s="68" t="s">
        <v>39</v>
      </c>
      <c r="AP58" s="68" t="s">
        <v>39</v>
      </c>
      <c r="AQ58" s="68" t="s">
        <v>39</v>
      </c>
      <c r="AR58" s="72" t="s">
        <v>215</v>
      </c>
      <c r="AS58" s="149"/>
      <c r="AT58" s="11"/>
      <c r="AU58" s="11"/>
      <c r="AV58" s="11"/>
    </row>
    <row r="59" spans="1:49" s="12" customFormat="1" ht="16.5" customHeight="1">
      <c r="A59" s="134"/>
      <c r="B59" s="90"/>
      <c r="C59" s="84"/>
      <c r="D59" s="115"/>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84"/>
      <c r="AS59" s="98"/>
      <c r="AT59" s="11"/>
      <c r="AU59" s="11"/>
      <c r="AV59" s="11"/>
    </row>
    <row r="60" spans="1:49" s="12" customFormat="1" ht="16.5" customHeight="1">
      <c r="A60" s="135"/>
      <c r="B60" s="91"/>
      <c r="C60" s="85"/>
      <c r="D60" s="116"/>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85"/>
      <c r="AS60" s="99"/>
      <c r="AT60" s="11"/>
      <c r="AU60" s="11"/>
      <c r="AV60" s="11"/>
    </row>
    <row r="61" spans="1:49" s="13" customFormat="1" ht="16.5" customHeight="1">
      <c r="A61" s="86" t="s">
        <v>60</v>
      </c>
      <c r="B61" s="89" t="s">
        <v>97</v>
      </c>
      <c r="C61" s="108" t="s">
        <v>193</v>
      </c>
      <c r="D61" s="14" t="s">
        <v>133</v>
      </c>
      <c r="E61" s="8">
        <f t="shared" ref="E61" si="114">H61+K61+N61+Q61+T61+W61+Z61+AC61+AF61+AI61+AL61+AO61</f>
        <v>210</v>
      </c>
      <c r="F61" s="8">
        <f>F62+F63+F64+F65</f>
        <v>0</v>
      </c>
      <c r="G61" s="8">
        <f t="shared" ref="G61" si="115">F61/E61*100</f>
        <v>0</v>
      </c>
      <c r="H61" s="17">
        <f>H62+H63+H64+H65</f>
        <v>0</v>
      </c>
      <c r="I61" s="50">
        <f t="shared" ref="I61:AP61" si="116">I62+I63+I64+I65</f>
        <v>0</v>
      </c>
      <c r="J61" s="50">
        <v>0</v>
      </c>
      <c r="K61" s="50">
        <f t="shared" si="116"/>
        <v>0</v>
      </c>
      <c r="L61" s="23">
        <f t="shared" si="116"/>
        <v>0</v>
      </c>
      <c r="M61" s="50">
        <v>0</v>
      </c>
      <c r="N61" s="17">
        <f t="shared" si="116"/>
        <v>0</v>
      </c>
      <c r="O61" s="17">
        <f t="shared" si="116"/>
        <v>0</v>
      </c>
      <c r="P61" s="17">
        <f t="shared" si="116"/>
        <v>0</v>
      </c>
      <c r="Q61" s="17">
        <f>Q62+Q63+Q64+Q65</f>
        <v>210</v>
      </c>
      <c r="R61" s="17">
        <f t="shared" si="116"/>
        <v>0</v>
      </c>
      <c r="S61" s="17">
        <f>S62+S63+S64+S65</f>
        <v>0</v>
      </c>
      <c r="T61" s="17">
        <f t="shared" si="116"/>
        <v>0</v>
      </c>
      <c r="U61" s="17">
        <f t="shared" si="116"/>
        <v>0</v>
      </c>
      <c r="V61" s="17">
        <f t="shared" si="116"/>
        <v>0</v>
      </c>
      <c r="W61" s="17">
        <f t="shared" si="116"/>
        <v>0</v>
      </c>
      <c r="X61" s="17">
        <f t="shared" si="116"/>
        <v>0</v>
      </c>
      <c r="Y61" s="17">
        <f t="shared" si="116"/>
        <v>0</v>
      </c>
      <c r="Z61" s="17">
        <f t="shared" si="116"/>
        <v>0</v>
      </c>
      <c r="AA61" s="17">
        <f t="shared" si="116"/>
        <v>0</v>
      </c>
      <c r="AB61" s="17">
        <f t="shared" si="116"/>
        <v>0</v>
      </c>
      <c r="AC61" s="17">
        <f t="shared" si="116"/>
        <v>0</v>
      </c>
      <c r="AD61" s="17">
        <f t="shared" si="116"/>
        <v>0</v>
      </c>
      <c r="AE61" s="17">
        <f t="shared" si="116"/>
        <v>0</v>
      </c>
      <c r="AF61" s="17">
        <f t="shared" si="116"/>
        <v>0</v>
      </c>
      <c r="AG61" s="17">
        <f t="shared" si="116"/>
        <v>0</v>
      </c>
      <c r="AH61" s="17">
        <f t="shared" si="116"/>
        <v>0</v>
      </c>
      <c r="AI61" s="17">
        <f t="shared" si="116"/>
        <v>0</v>
      </c>
      <c r="AJ61" s="17">
        <f t="shared" si="116"/>
        <v>0</v>
      </c>
      <c r="AK61" s="17">
        <f t="shared" si="116"/>
        <v>0</v>
      </c>
      <c r="AL61" s="17">
        <f t="shared" si="116"/>
        <v>0</v>
      </c>
      <c r="AM61" s="17">
        <f t="shared" si="116"/>
        <v>0</v>
      </c>
      <c r="AN61" s="17">
        <f t="shared" si="116"/>
        <v>0</v>
      </c>
      <c r="AO61" s="17">
        <f t="shared" si="116"/>
        <v>0</v>
      </c>
      <c r="AP61" s="17">
        <f t="shared" si="116"/>
        <v>0</v>
      </c>
      <c r="AQ61" s="50">
        <v>0</v>
      </c>
      <c r="AR61" s="72" t="s">
        <v>227</v>
      </c>
      <c r="AS61" s="75"/>
      <c r="AT61" s="11"/>
      <c r="AU61" s="11"/>
      <c r="AV61" s="11"/>
    </row>
    <row r="62" spans="1:49" s="12" customFormat="1" ht="16.5" customHeight="1">
      <c r="A62" s="87"/>
      <c r="B62" s="90"/>
      <c r="C62" s="109"/>
      <c r="D62" s="58" t="s">
        <v>129</v>
      </c>
      <c r="E62" s="8">
        <f t="shared" ref="E62" si="117">H62+K62+N62+Q62+T62+W62+Z62+AC62+AF62+AI62+AL62+AO62</f>
        <v>0</v>
      </c>
      <c r="F62" s="15">
        <f>I62+L62+O62+R62+U62+X62+AA62+AD62+AG62+AJ62+AM62+AP62</f>
        <v>0</v>
      </c>
      <c r="G62" s="8">
        <v>0</v>
      </c>
      <c r="H62" s="19">
        <v>0</v>
      </c>
      <c r="I62" s="20">
        <v>0</v>
      </c>
      <c r="J62" s="20">
        <v>0</v>
      </c>
      <c r="K62" s="20">
        <v>0</v>
      </c>
      <c r="L62" s="21">
        <v>0</v>
      </c>
      <c r="M62" s="20">
        <v>0</v>
      </c>
      <c r="N62" s="19">
        <v>0</v>
      </c>
      <c r="O62" s="20">
        <v>0</v>
      </c>
      <c r="P62" s="20">
        <v>0</v>
      </c>
      <c r="Q62" s="20">
        <v>0</v>
      </c>
      <c r="R62" s="21">
        <v>0</v>
      </c>
      <c r="S62" s="20">
        <v>0</v>
      </c>
      <c r="T62" s="19">
        <v>0</v>
      </c>
      <c r="U62" s="21">
        <v>0</v>
      </c>
      <c r="V62" s="20">
        <v>0</v>
      </c>
      <c r="W62" s="19">
        <v>0</v>
      </c>
      <c r="X62" s="20">
        <v>0</v>
      </c>
      <c r="Y62" s="20">
        <v>0</v>
      </c>
      <c r="Z62" s="20">
        <v>0</v>
      </c>
      <c r="AA62" s="20">
        <v>0</v>
      </c>
      <c r="AB62" s="20">
        <v>0</v>
      </c>
      <c r="AC62" s="20">
        <v>0</v>
      </c>
      <c r="AD62" s="20">
        <v>0</v>
      </c>
      <c r="AE62" s="20">
        <v>0</v>
      </c>
      <c r="AF62" s="20">
        <v>0</v>
      </c>
      <c r="AG62" s="20">
        <v>0</v>
      </c>
      <c r="AH62" s="20">
        <v>0</v>
      </c>
      <c r="AI62" s="20">
        <v>0</v>
      </c>
      <c r="AJ62" s="20">
        <v>0</v>
      </c>
      <c r="AK62" s="20">
        <v>0</v>
      </c>
      <c r="AL62" s="20">
        <v>0</v>
      </c>
      <c r="AM62" s="20">
        <v>0</v>
      </c>
      <c r="AN62" s="20">
        <v>0</v>
      </c>
      <c r="AO62" s="20">
        <v>0</v>
      </c>
      <c r="AP62" s="20">
        <v>0</v>
      </c>
      <c r="AQ62" s="20">
        <v>0</v>
      </c>
      <c r="AR62" s="76"/>
      <c r="AS62" s="76"/>
      <c r="AT62" s="11"/>
      <c r="AU62" s="11"/>
      <c r="AV62" s="11"/>
    </row>
    <row r="63" spans="1:49" s="12" customFormat="1" ht="16.5" customHeight="1">
      <c r="A63" s="87"/>
      <c r="B63" s="90"/>
      <c r="C63" s="109"/>
      <c r="D63" s="22" t="s">
        <v>26</v>
      </c>
      <c r="E63" s="8">
        <f>H63+K63+N63+Q63+T63+W63+Z63+AC63+AF63+AI63+AL63+AO63</f>
        <v>0</v>
      </c>
      <c r="F63" s="15">
        <f>I63+L63+O63+R63+U63+X63+AA63+AD63+AG63+AJ63+AM63+AP63</f>
        <v>0</v>
      </c>
      <c r="G63" s="8">
        <v>0</v>
      </c>
      <c r="H63" s="19">
        <v>0</v>
      </c>
      <c r="I63" s="20">
        <v>0</v>
      </c>
      <c r="J63" s="20">
        <v>0</v>
      </c>
      <c r="K63" s="20">
        <v>0</v>
      </c>
      <c r="L63" s="21">
        <v>0</v>
      </c>
      <c r="M63" s="20">
        <v>0</v>
      </c>
      <c r="N63" s="19">
        <v>0</v>
      </c>
      <c r="O63" s="20">
        <v>0</v>
      </c>
      <c r="P63" s="20">
        <v>0</v>
      </c>
      <c r="Q63" s="20">
        <v>0</v>
      </c>
      <c r="R63" s="21">
        <v>0</v>
      </c>
      <c r="S63" s="20">
        <v>0</v>
      </c>
      <c r="T63" s="19">
        <v>0</v>
      </c>
      <c r="U63" s="21">
        <v>0</v>
      </c>
      <c r="V63" s="20">
        <v>0</v>
      </c>
      <c r="W63" s="19">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76"/>
      <c r="AS63" s="76"/>
      <c r="AT63" s="11"/>
      <c r="AU63" s="11"/>
      <c r="AV63" s="11"/>
    </row>
    <row r="64" spans="1:49" s="12" customFormat="1" ht="16.5" customHeight="1">
      <c r="A64" s="87"/>
      <c r="B64" s="90"/>
      <c r="C64" s="109"/>
      <c r="D64" s="22" t="s">
        <v>130</v>
      </c>
      <c r="E64" s="8">
        <f t="shared" ref="E64:E65" si="118">H64+K64+N64+Q64+T64+W64+Z64+AC64+AF64+AI64+AL64+AO64</f>
        <v>210</v>
      </c>
      <c r="F64" s="15">
        <f t="shared" ref="F64:F65" si="119">I64+L64+O64+R64+U64+X64+AA64+AD64+AG64+AJ64+AM64+AP64</f>
        <v>0</v>
      </c>
      <c r="G64" s="8">
        <v>0</v>
      </c>
      <c r="H64" s="19">
        <v>0</v>
      </c>
      <c r="I64" s="20">
        <v>0</v>
      </c>
      <c r="J64" s="20">
        <v>0</v>
      </c>
      <c r="K64" s="20">
        <v>0</v>
      </c>
      <c r="L64" s="21">
        <v>0</v>
      </c>
      <c r="M64" s="20">
        <v>0</v>
      </c>
      <c r="N64" s="19">
        <v>0</v>
      </c>
      <c r="O64" s="20">
        <v>0</v>
      </c>
      <c r="P64" s="20">
        <v>0</v>
      </c>
      <c r="Q64" s="20">
        <v>210</v>
      </c>
      <c r="R64" s="21">
        <v>0</v>
      </c>
      <c r="S64" s="20">
        <v>0</v>
      </c>
      <c r="T64" s="19">
        <v>0</v>
      </c>
      <c r="U64" s="21">
        <v>0</v>
      </c>
      <c r="V64" s="20">
        <v>0</v>
      </c>
      <c r="W64" s="19">
        <v>0</v>
      </c>
      <c r="X64" s="20">
        <v>0</v>
      </c>
      <c r="Y64" s="20">
        <v>0</v>
      </c>
      <c r="Z64" s="20">
        <v>0</v>
      </c>
      <c r="AA64" s="20">
        <v>0</v>
      </c>
      <c r="AB64" s="20">
        <v>0</v>
      </c>
      <c r="AC64" s="20">
        <v>0</v>
      </c>
      <c r="AD64" s="20">
        <v>0</v>
      </c>
      <c r="AE64" s="20">
        <v>0</v>
      </c>
      <c r="AF64" s="20">
        <v>0</v>
      </c>
      <c r="AG64" s="20">
        <v>0</v>
      </c>
      <c r="AH64" s="20">
        <v>0</v>
      </c>
      <c r="AI64" s="20">
        <v>0</v>
      </c>
      <c r="AJ64" s="20">
        <v>0</v>
      </c>
      <c r="AK64" s="20">
        <v>0</v>
      </c>
      <c r="AL64" s="20">
        <v>0</v>
      </c>
      <c r="AM64" s="20">
        <v>0</v>
      </c>
      <c r="AN64" s="20">
        <v>0</v>
      </c>
      <c r="AO64" s="20">
        <v>0</v>
      </c>
      <c r="AP64" s="20">
        <v>0</v>
      </c>
      <c r="AQ64" s="20">
        <v>0</v>
      </c>
      <c r="AR64" s="76"/>
      <c r="AS64" s="76"/>
      <c r="AT64" s="11"/>
      <c r="AU64" s="11"/>
      <c r="AV64" s="11"/>
    </row>
    <row r="65" spans="1:48" s="12" customFormat="1" ht="16.5" customHeight="1">
      <c r="A65" s="88"/>
      <c r="B65" s="91"/>
      <c r="C65" s="110"/>
      <c r="D65" s="22" t="s">
        <v>131</v>
      </c>
      <c r="E65" s="8">
        <f t="shared" si="118"/>
        <v>0</v>
      </c>
      <c r="F65" s="15">
        <f t="shared" si="119"/>
        <v>0</v>
      </c>
      <c r="G65" s="8">
        <v>0</v>
      </c>
      <c r="H65" s="19">
        <v>0</v>
      </c>
      <c r="I65" s="20">
        <v>0</v>
      </c>
      <c r="J65" s="20">
        <v>0</v>
      </c>
      <c r="K65" s="20">
        <v>0</v>
      </c>
      <c r="L65" s="21">
        <v>0</v>
      </c>
      <c r="M65" s="20">
        <v>0</v>
      </c>
      <c r="N65" s="19">
        <v>0</v>
      </c>
      <c r="O65" s="20">
        <v>0</v>
      </c>
      <c r="P65" s="20">
        <v>0</v>
      </c>
      <c r="Q65" s="20">
        <v>0</v>
      </c>
      <c r="R65" s="21">
        <v>0</v>
      </c>
      <c r="S65" s="20">
        <v>0</v>
      </c>
      <c r="T65" s="19">
        <v>0</v>
      </c>
      <c r="U65" s="21">
        <v>0</v>
      </c>
      <c r="V65" s="20"/>
      <c r="W65" s="19">
        <v>0</v>
      </c>
      <c r="X65" s="20">
        <v>0</v>
      </c>
      <c r="Y65" s="20">
        <v>0</v>
      </c>
      <c r="Z65" s="20">
        <v>0</v>
      </c>
      <c r="AA65" s="20">
        <v>0</v>
      </c>
      <c r="AB65" s="20">
        <v>0</v>
      </c>
      <c r="AC65" s="20">
        <v>0</v>
      </c>
      <c r="AD65" s="20">
        <v>0</v>
      </c>
      <c r="AE65" s="20">
        <v>0</v>
      </c>
      <c r="AF65" s="20">
        <v>0</v>
      </c>
      <c r="AG65" s="20">
        <v>0</v>
      </c>
      <c r="AH65" s="20">
        <v>0</v>
      </c>
      <c r="AI65" s="20">
        <v>0</v>
      </c>
      <c r="AJ65" s="20">
        <v>0</v>
      </c>
      <c r="AK65" s="20">
        <v>0</v>
      </c>
      <c r="AL65" s="20">
        <v>0</v>
      </c>
      <c r="AM65" s="20">
        <v>0</v>
      </c>
      <c r="AN65" s="20">
        <v>0</v>
      </c>
      <c r="AO65" s="20">
        <v>0</v>
      </c>
      <c r="AP65" s="20">
        <v>0</v>
      </c>
      <c r="AQ65" s="20">
        <v>0</v>
      </c>
      <c r="AR65" s="77"/>
      <c r="AS65" s="77"/>
      <c r="AT65" s="11"/>
      <c r="AU65" s="11"/>
      <c r="AV65" s="11"/>
    </row>
    <row r="66" spans="1:48" s="13" customFormat="1" ht="16.5" customHeight="1">
      <c r="A66" s="153" t="s">
        <v>50</v>
      </c>
      <c r="B66" s="124" t="s">
        <v>28</v>
      </c>
      <c r="C66" s="125"/>
      <c r="D66" s="2" t="s">
        <v>133</v>
      </c>
      <c r="E66" s="8">
        <f>E67+E68+E69+E70</f>
        <v>253</v>
      </c>
      <c r="F66" s="8">
        <f>F67+F68+F69+F70</f>
        <v>0</v>
      </c>
      <c r="G66" s="8">
        <f>F66/E66*100</f>
        <v>0</v>
      </c>
      <c r="H66" s="8">
        <f>H67+H68+H69+H70</f>
        <v>0</v>
      </c>
      <c r="I66" s="8">
        <f>I67+I68+I69+I70</f>
        <v>0</v>
      </c>
      <c r="J66" s="8">
        <v>0</v>
      </c>
      <c r="K66" s="8">
        <f>K67+K68+K69+K70</f>
        <v>0</v>
      </c>
      <c r="L66" s="8">
        <f>L67+L68+L69+L70</f>
        <v>0</v>
      </c>
      <c r="M66" s="8">
        <v>0</v>
      </c>
      <c r="N66" s="8">
        <f>N67+N68+N69+N70</f>
        <v>0</v>
      </c>
      <c r="O66" s="8">
        <f>O67+O68+O69+O70</f>
        <v>0</v>
      </c>
      <c r="P66" s="8">
        <v>0</v>
      </c>
      <c r="Q66" s="8">
        <f>Q67+Q68+Q69+Q70</f>
        <v>0</v>
      </c>
      <c r="R66" s="8">
        <f>R67+R68+R69+R70</f>
        <v>0</v>
      </c>
      <c r="S66" s="8">
        <v>0</v>
      </c>
      <c r="T66" s="8">
        <f>T67+T68+T69+T70</f>
        <v>20</v>
      </c>
      <c r="U66" s="8">
        <f>U67+U68+U69+U70</f>
        <v>0</v>
      </c>
      <c r="V66" s="8">
        <f t="shared" ref="V66:V69" si="120">U66/T66*100</f>
        <v>0</v>
      </c>
      <c r="W66" s="8">
        <f>W67+W68+W69+W70</f>
        <v>0</v>
      </c>
      <c r="X66" s="8">
        <f>X67+X68+X69+X70</f>
        <v>0</v>
      </c>
      <c r="Y66" s="8">
        <v>0</v>
      </c>
      <c r="Z66" s="8">
        <f>Z67+Z68+Z69+Z70</f>
        <v>0</v>
      </c>
      <c r="AA66" s="8">
        <f>AA67+AA68+AA69+AA70</f>
        <v>0</v>
      </c>
      <c r="AB66" s="8">
        <v>0</v>
      </c>
      <c r="AC66" s="8">
        <f>AC67+AC68+AC69+AC70</f>
        <v>0</v>
      </c>
      <c r="AD66" s="8">
        <f>AD67+AD68+AD69+AD70</f>
        <v>0</v>
      </c>
      <c r="AE66" s="8">
        <v>0</v>
      </c>
      <c r="AF66" s="8">
        <f>AF67+AF68+AF69+AF70</f>
        <v>150</v>
      </c>
      <c r="AG66" s="8">
        <f>AG67+AG68+AG69+AG70</f>
        <v>0</v>
      </c>
      <c r="AH66" s="8">
        <v>0</v>
      </c>
      <c r="AI66" s="8">
        <f>AI67+AI68+AI69+AI70</f>
        <v>0</v>
      </c>
      <c r="AJ66" s="8">
        <f>AJ67+AJ68+AJ69+AJ70</f>
        <v>0</v>
      </c>
      <c r="AK66" s="8">
        <v>0</v>
      </c>
      <c r="AL66" s="8">
        <f>AL67+AL68+AL69+AL70</f>
        <v>83</v>
      </c>
      <c r="AM66" s="8">
        <f>AM67+AM68+AM69+AM70</f>
        <v>0</v>
      </c>
      <c r="AN66" s="8">
        <f t="shared" ref="AN66:AN69" si="121">AM66/AL66*100</f>
        <v>0</v>
      </c>
      <c r="AO66" s="8">
        <f>AO67+AO68+AO69+AO70</f>
        <v>0</v>
      </c>
      <c r="AP66" s="8">
        <f>AP67+AP68+AP69+AP70</f>
        <v>0</v>
      </c>
      <c r="AQ66" s="8">
        <v>0</v>
      </c>
      <c r="AR66" s="75"/>
      <c r="AS66" s="75"/>
      <c r="AT66" s="11"/>
      <c r="AU66" s="11"/>
      <c r="AV66" s="11"/>
    </row>
    <row r="67" spans="1:48" s="13" customFormat="1" ht="16.5" customHeight="1">
      <c r="A67" s="126"/>
      <c r="B67" s="125"/>
      <c r="C67" s="125"/>
      <c r="D67" s="14" t="s">
        <v>129</v>
      </c>
      <c r="E67" s="8">
        <f>H67+K67+N67+Q67+T67+W67+Z67+AC67+AF67+AI67+AL67+AO67</f>
        <v>0</v>
      </c>
      <c r="F67" s="8">
        <f>I67+L67+O67+R67+U67+X67+AA67+AD67+AG67+AJ67+AM67+AP67</f>
        <v>0</v>
      </c>
      <c r="G67" s="8">
        <v>0</v>
      </c>
      <c r="H67" s="8">
        <f>H72+H77+H84</f>
        <v>0</v>
      </c>
      <c r="I67" s="8">
        <f>I72+I77+I84</f>
        <v>0</v>
      </c>
      <c r="J67" s="8">
        <v>0</v>
      </c>
      <c r="K67" s="8">
        <f>K72+K77+K84</f>
        <v>0</v>
      </c>
      <c r="L67" s="8">
        <f>L72+L77+L84</f>
        <v>0</v>
      </c>
      <c r="M67" s="8">
        <v>0</v>
      </c>
      <c r="N67" s="8">
        <f>N72+N77+N84</f>
        <v>0</v>
      </c>
      <c r="O67" s="8">
        <f>O72+O77+O84</f>
        <v>0</v>
      </c>
      <c r="P67" s="8">
        <v>0</v>
      </c>
      <c r="Q67" s="8">
        <f>Q72+Q77+Q84</f>
        <v>0</v>
      </c>
      <c r="R67" s="8">
        <f>R72+R77+R84</f>
        <v>0</v>
      </c>
      <c r="S67" s="8">
        <v>0</v>
      </c>
      <c r="T67" s="8">
        <f>T72+T77+T84</f>
        <v>0</v>
      </c>
      <c r="U67" s="8">
        <f>U72+U77+U84</f>
        <v>0</v>
      </c>
      <c r="V67" s="8">
        <v>0</v>
      </c>
      <c r="W67" s="8">
        <f>W72+W77+W84</f>
        <v>0</v>
      </c>
      <c r="X67" s="8">
        <f>X72+X77+X84</f>
        <v>0</v>
      </c>
      <c r="Y67" s="8">
        <v>0</v>
      </c>
      <c r="Z67" s="8">
        <f>Z72+Z77+Z84</f>
        <v>0</v>
      </c>
      <c r="AA67" s="8">
        <f>AA72+AA77+AA84</f>
        <v>0</v>
      </c>
      <c r="AB67" s="8">
        <v>0</v>
      </c>
      <c r="AC67" s="8">
        <f>AC72+AC77+AC84</f>
        <v>0</v>
      </c>
      <c r="AD67" s="8">
        <f>AD72+AD77+AD84</f>
        <v>0</v>
      </c>
      <c r="AE67" s="8">
        <v>0</v>
      </c>
      <c r="AF67" s="8">
        <f>AF72+AF77+AF84</f>
        <v>0</v>
      </c>
      <c r="AG67" s="8">
        <f>AG72+AG77+AG84</f>
        <v>0</v>
      </c>
      <c r="AH67" s="8">
        <v>0</v>
      </c>
      <c r="AI67" s="8">
        <f>AI72+AI77+AI84</f>
        <v>0</v>
      </c>
      <c r="AJ67" s="8">
        <f>AJ72+AJ77+AJ84</f>
        <v>0</v>
      </c>
      <c r="AK67" s="8">
        <v>0</v>
      </c>
      <c r="AL67" s="8">
        <f>AL72+AL77+AL84</f>
        <v>0</v>
      </c>
      <c r="AM67" s="8">
        <f>AM72+AM77+AM84</f>
        <v>0</v>
      </c>
      <c r="AN67" s="8">
        <v>0</v>
      </c>
      <c r="AO67" s="8">
        <f>AO72+AO77+AO84</f>
        <v>0</v>
      </c>
      <c r="AP67" s="8">
        <f>AP72+AP77+AP84</f>
        <v>0</v>
      </c>
      <c r="AQ67" s="8">
        <v>0</v>
      </c>
      <c r="AR67" s="76"/>
      <c r="AS67" s="76"/>
      <c r="AT67" s="11"/>
      <c r="AU67" s="11"/>
      <c r="AV67" s="11"/>
    </row>
    <row r="68" spans="1:48" s="13" customFormat="1" ht="16.5" customHeight="1">
      <c r="A68" s="126"/>
      <c r="B68" s="125"/>
      <c r="C68" s="125"/>
      <c r="D68" s="16" t="s">
        <v>26</v>
      </c>
      <c r="E68" s="8">
        <f t="shared" ref="E68:F70" si="122">H68+K68+N68+Q68+T68+W68+Z68+AC68+AF68+AI68+AL68+AO68</f>
        <v>0</v>
      </c>
      <c r="F68" s="8">
        <f t="shared" si="122"/>
        <v>0</v>
      </c>
      <c r="G68" s="8">
        <v>0</v>
      </c>
      <c r="H68" s="8">
        <f t="shared" ref="H68:I68" si="123">H73+H78+H85</f>
        <v>0</v>
      </c>
      <c r="I68" s="8">
        <f t="shared" si="123"/>
        <v>0</v>
      </c>
      <c r="J68" s="8">
        <v>0</v>
      </c>
      <c r="K68" s="8">
        <f t="shared" ref="K68:L68" si="124">K73+K78+K85</f>
        <v>0</v>
      </c>
      <c r="L68" s="8">
        <f t="shared" si="124"/>
        <v>0</v>
      </c>
      <c r="M68" s="8">
        <v>0</v>
      </c>
      <c r="N68" s="8">
        <f t="shared" ref="N68:O68" si="125">N73+N78+N85</f>
        <v>0</v>
      </c>
      <c r="O68" s="8">
        <f t="shared" si="125"/>
        <v>0</v>
      </c>
      <c r="P68" s="8">
        <v>0</v>
      </c>
      <c r="Q68" s="8">
        <f t="shared" ref="Q68:R68" si="126">Q73+Q78+Q85</f>
        <v>0</v>
      </c>
      <c r="R68" s="8">
        <f t="shared" si="126"/>
        <v>0</v>
      </c>
      <c r="S68" s="8">
        <v>0</v>
      </c>
      <c r="T68" s="8">
        <f t="shared" ref="T68:U68" si="127">T73+T78+T85</f>
        <v>0</v>
      </c>
      <c r="U68" s="8">
        <f t="shared" si="127"/>
        <v>0</v>
      </c>
      <c r="V68" s="8">
        <v>0</v>
      </c>
      <c r="W68" s="8">
        <f t="shared" ref="W68:X68" si="128">W73+W78+W85</f>
        <v>0</v>
      </c>
      <c r="X68" s="8">
        <f t="shared" si="128"/>
        <v>0</v>
      </c>
      <c r="Y68" s="8">
        <v>0</v>
      </c>
      <c r="Z68" s="8">
        <f t="shared" ref="Z68:AA68" si="129">Z73+Z78+Z85</f>
        <v>0</v>
      </c>
      <c r="AA68" s="8">
        <f t="shared" si="129"/>
        <v>0</v>
      </c>
      <c r="AB68" s="8">
        <v>0</v>
      </c>
      <c r="AC68" s="8">
        <f t="shared" ref="AC68:AD68" si="130">AC73+AC78+AC85</f>
        <v>0</v>
      </c>
      <c r="AD68" s="8">
        <f t="shared" si="130"/>
        <v>0</v>
      </c>
      <c r="AE68" s="8">
        <v>0</v>
      </c>
      <c r="AF68" s="8">
        <f t="shared" ref="AF68:AG68" si="131">AF73+AF78+AF85</f>
        <v>0</v>
      </c>
      <c r="AG68" s="8">
        <f t="shared" si="131"/>
        <v>0</v>
      </c>
      <c r="AH68" s="8">
        <v>0</v>
      </c>
      <c r="AI68" s="8">
        <f t="shared" ref="AI68:AJ68" si="132">AI73+AI78+AI85</f>
        <v>0</v>
      </c>
      <c r="AJ68" s="8">
        <f t="shared" si="132"/>
        <v>0</v>
      </c>
      <c r="AK68" s="8">
        <v>0</v>
      </c>
      <c r="AL68" s="8">
        <f t="shared" ref="AL68:AM68" si="133">AL73+AL78+AL85</f>
        <v>0</v>
      </c>
      <c r="AM68" s="8">
        <f t="shared" si="133"/>
        <v>0</v>
      </c>
      <c r="AN68" s="8">
        <v>0</v>
      </c>
      <c r="AO68" s="8">
        <f t="shared" ref="AO68:AP68" si="134">AO73+AO78+AO85</f>
        <v>0</v>
      </c>
      <c r="AP68" s="8">
        <f t="shared" si="134"/>
        <v>0</v>
      </c>
      <c r="AQ68" s="8">
        <v>0</v>
      </c>
      <c r="AR68" s="76"/>
      <c r="AS68" s="76"/>
      <c r="AT68" s="11"/>
      <c r="AU68" s="11"/>
      <c r="AV68" s="11"/>
    </row>
    <row r="69" spans="1:48" s="13" customFormat="1" ht="16.5" customHeight="1">
      <c r="A69" s="126"/>
      <c r="B69" s="125"/>
      <c r="C69" s="125"/>
      <c r="D69" s="16" t="s">
        <v>130</v>
      </c>
      <c r="E69" s="8">
        <f>H69+K69+N69+Q69+T69+W69+Z69+AC69+AF69+AI69+AL69+AO69</f>
        <v>253</v>
      </c>
      <c r="F69" s="8">
        <f t="shared" si="122"/>
        <v>0</v>
      </c>
      <c r="G69" s="8">
        <f t="shared" ref="G69" si="135">F69/E69*100</f>
        <v>0</v>
      </c>
      <c r="H69" s="8">
        <f t="shared" ref="H69:I69" si="136">H74+H79+H86</f>
        <v>0</v>
      </c>
      <c r="I69" s="8">
        <f t="shared" si="136"/>
        <v>0</v>
      </c>
      <c r="J69" s="8">
        <v>0</v>
      </c>
      <c r="K69" s="8">
        <f t="shared" ref="K69:L69" si="137">K74+K79+K86</f>
        <v>0</v>
      </c>
      <c r="L69" s="8">
        <f t="shared" si="137"/>
        <v>0</v>
      </c>
      <c r="M69" s="8">
        <v>0</v>
      </c>
      <c r="N69" s="8">
        <f t="shared" ref="N69:O69" si="138">N74+N79+N86</f>
        <v>0</v>
      </c>
      <c r="O69" s="8">
        <f t="shared" si="138"/>
        <v>0</v>
      </c>
      <c r="P69" s="8">
        <v>0</v>
      </c>
      <c r="Q69" s="8">
        <f t="shared" ref="Q69:R69" si="139">Q74+Q79+Q86</f>
        <v>0</v>
      </c>
      <c r="R69" s="8">
        <f t="shared" si="139"/>
        <v>0</v>
      </c>
      <c r="S69" s="8">
        <v>0</v>
      </c>
      <c r="T69" s="8">
        <f t="shared" ref="T69:U69" si="140">T74+T79+T86</f>
        <v>20</v>
      </c>
      <c r="U69" s="8">
        <f t="shared" si="140"/>
        <v>0</v>
      </c>
      <c r="V69" s="8">
        <f t="shared" si="120"/>
        <v>0</v>
      </c>
      <c r="W69" s="8">
        <f t="shared" ref="W69:X69" si="141">W74+W79+W86</f>
        <v>0</v>
      </c>
      <c r="X69" s="8">
        <f t="shared" si="141"/>
        <v>0</v>
      </c>
      <c r="Y69" s="8">
        <v>0</v>
      </c>
      <c r="Z69" s="8">
        <f t="shared" ref="Z69:AA69" si="142">Z74+Z79+Z86</f>
        <v>0</v>
      </c>
      <c r="AA69" s="8">
        <f t="shared" si="142"/>
        <v>0</v>
      </c>
      <c r="AB69" s="8">
        <v>0</v>
      </c>
      <c r="AC69" s="8">
        <f t="shared" ref="AC69:AD69" si="143">AC74+AC79+AC86</f>
        <v>0</v>
      </c>
      <c r="AD69" s="8">
        <f t="shared" si="143"/>
        <v>0</v>
      </c>
      <c r="AE69" s="8">
        <v>0</v>
      </c>
      <c r="AF69" s="8">
        <f t="shared" ref="AF69:AG69" si="144">AF74+AF79+AF86</f>
        <v>150</v>
      </c>
      <c r="AG69" s="8">
        <f t="shared" si="144"/>
        <v>0</v>
      </c>
      <c r="AH69" s="8">
        <v>0</v>
      </c>
      <c r="AI69" s="8">
        <f t="shared" ref="AI69:AJ69" si="145">AI74+AI79+AI86</f>
        <v>0</v>
      </c>
      <c r="AJ69" s="8">
        <f t="shared" si="145"/>
        <v>0</v>
      </c>
      <c r="AK69" s="8">
        <v>0</v>
      </c>
      <c r="AL69" s="8">
        <f t="shared" ref="AL69:AM69" si="146">AL74+AL79+AL86</f>
        <v>83</v>
      </c>
      <c r="AM69" s="8">
        <f t="shared" si="146"/>
        <v>0</v>
      </c>
      <c r="AN69" s="8">
        <f t="shared" si="121"/>
        <v>0</v>
      </c>
      <c r="AO69" s="8">
        <f t="shared" ref="AO69:AP69" si="147">AO74+AO79+AO86</f>
        <v>0</v>
      </c>
      <c r="AP69" s="8">
        <f t="shared" si="147"/>
        <v>0</v>
      </c>
      <c r="AQ69" s="8">
        <v>0</v>
      </c>
      <c r="AR69" s="76"/>
      <c r="AS69" s="76"/>
      <c r="AT69" s="11"/>
      <c r="AU69" s="11"/>
      <c r="AV69" s="11"/>
    </row>
    <row r="70" spans="1:48" s="13" customFormat="1" ht="16.5" customHeight="1">
      <c r="A70" s="126"/>
      <c r="B70" s="125"/>
      <c r="C70" s="125"/>
      <c r="D70" s="16" t="s">
        <v>131</v>
      </c>
      <c r="E70" s="8">
        <f t="shared" si="122"/>
        <v>0</v>
      </c>
      <c r="F70" s="8">
        <f t="shared" si="122"/>
        <v>0</v>
      </c>
      <c r="G70" s="8">
        <v>0</v>
      </c>
      <c r="H70" s="8">
        <f t="shared" ref="H70:I70" si="148">H75+H80+H87</f>
        <v>0</v>
      </c>
      <c r="I70" s="8">
        <f t="shared" si="148"/>
        <v>0</v>
      </c>
      <c r="J70" s="8">
        <v>0</v>
      </c>
      <c r="K70" s="8">
        <f t="shared" ref="K70:L70" si="149">K75+K80+K87</f>
        <v>0</v>
      </c>
      <c r="L70" s="8">
        <f t="shared" si="149"/>
        <v>0</v>
      </c>
      <c r="M70" s="8">
        <v>0</v>
      </c>
      <c r="N70" s="8">
        <f t="shared" ref="N70:O70" si="150">N75+N80+N87</f>
        <v>0</v>
      </c>
      <c r="O70" s="8">
        <f t="shared" si="150"/>
        <v>0</v>
      </c>
      <c r="P70" s="8">
        <v>0</v>
      </c>
      <c r="Q70" s="8">
        <f t="shared" ref="Q70:R70" si="151">Q75+Q80+Q87</f>
        <v>0</v>
      </c>
      <c r="R70" s="8">
        <f t="shared" si="151"/>
        <v>0</v>
      </c>
      <c r="S70" s="8">
        <v>0</v>
      </c>
      <c r="T70" s="8">
        <f t="shared" ref="T70:U70" si="152">T75+T80+T87</f>
        <v>0</v>
      </c>
      <c r="U70" s="8">
        <f t="shared" si="152"/>
        <v>0</v>
      </c>
      <c r="V70" s="8">
        <v>0</v>
      </c>
      <c r="W70" s="8">
        <f t="shared" ref="W70:X70" si="153">W75+W80+W87</f>
        <v>0</v>
      </c>
      <c r="X70" s="8">
        <f t="shared" si="153"/>
        <v>0</v>
      </c>
      <c r="Y70" s="8">
        <v>0</v>
      </c>
      <c r="Z70" s="8">
        <f t="shared" ref="Z70:AA70" si="154">Z75+Z80+Z87</f>
        <v>0</v>
      </c>
      <c r="AA70" s="8">
        <f t="shared" si="154"/>
        <v>0</v>
      </c>
      <c r="AB70" s="8">
        <v>0</v>
      </c>
      <c r="AC70" s="8">
        <f t="shared" ref="AC70:AD70" si="155">AC75+AC80+AC87</f>
        <v>0</v>
      </c>
      <c r="AD70" s="8">
        <f t="shared" si="155"/>
        <v>0</v>
      </c>
      <c r="AE70" s="8">
        <v>0</v>
      </c>
      <c r="AF70" s="8">
        <f t="shared" ref="AF70:AG70" si="156">AF75+AF80+AF87</f>
        <v>0</v>
      </c>
      <c r="AG70" s="8">
        <f t="shared" si="156"/>
        <v>0</v>
      </c>
      <c r="AH70" s="8">
        <v>0</v>
      </c>
      <c r="AI70" s="8">
        <f t="shared" ref="AI70:AJ70" si="157">AI75+AI80+AI87</f>
        <v>0</v>
      </c>
      <c r="AJ70" s="8">
        <f t="shared" si="157"/>
        <v>0</v>
      </c>
      <c r="AK70" s="8">
        <v>0</v>
      </c>
      <c r="AL70" s="8">
        <f t="shared" ref="AL70:AM70" si="158">AL75+AL80+AL87</f>
        <v>0</v>
      </c>
      <c r="AM70" s="8">
        <f t="shared" si="158"/>
        <v>0</v>
      </c>
      <c r="AN70" s="8">
        <v>0</v>
      </c>
      <c r="AO70" s="8">
        <f t="shared" ref="AO70:AP70" si="159">AO75+AO80+AO87</f>
        <v>0</v>
      </c>
      <c r="AP70" s="8">
        <f t="shared" si="159"/>
        <v>0</v>
      </c>
      <c r="AQ70" s="8">
        <v>0</v>
      </c>
      <c r="AR70" s="77"/>
      <c r="AS70" s="77"/>
      <c r="AT70" s="11"/>
      <c r="AU70" s="11"/>
      <c r="AV70" s="11"/>
    </row>
    <row r="71" spans="1:48" s="13" customFormat="1" ht="16.5" customHeight="1">
      <c r="A71" s="123" t="s">
        <v>51</v>
      </c>
      <c r="B71" s="133" t="s">
        <v>98</v>
      </c>
      <c r="C71" s="142" t="s">
        <v>174</v>
      </c>
      <c r="D71" s="2" t="s">
        <v>133</v>
      </c>
      <c r="E71" s="8">
        <f>E72+E73+E74+E75</f>
        <v>103</v>
      </c>
      <c r="F71" s="8">
        <f>F72+F73+F74+F75</f>
        <v>0</v>
      </c>
      <c r="G71" s="8">
        <f t="shared" ref="G71" si="160">F71/E71*100</f>
        <v>0</v>
      </c>
      <c r="H71" s="8">
        <f>SUM(H72:H75)</f>
        <v>0</v>
      </c>
      <c r="I71" s="8">
        <f>SUM(I72:I75)</f>
        <v>0</v>
      </c>
      <c r="J71" s="50">
        <v>0</v>
      </c>
      <c r="K71" s="8">
        <f t="shared" ref="K71:L71" si="161">SUM(K72:K75)</f>
        <v>0</v>
      </c>
      <c r="L71" s="8">
        <f t="shared" si="161"/>
        <v>0</v>
      </c>
      <c r="M71" s="50">
        <v>0</v>
      </c>
      <c r="N71" s="8">
        <f t="shared" ref="N71:O71" si="162">SUM(N72:N75)</f>
        <v>0</v>
      </c>
      <c r="O71" s="8">
        <f t="shared" si="162"/>
        <v>0</v>
      </c>
      <c r="P71" s="50">
        <v>0</v>
      </c>
      <c r="Q71" s="8">
        <f t="shared" ref="Q71:R71" si="163">SUM(Q72:Q75)</f>
        <v>0</v>
      </c>
      <c r="R71" s="8">
        <f t="shared" si="163"/>
        <v>0</v>
      </c>
      <c r="S71" s="50">
        <v>0</v>
      </c>
      <c r="T71" s="8">
        <f t="shared" ref="T71:U71" si="164">SUM(T72:T75)</f>
        <v>20</v>
      </c>
      <c r="U71" s="8">
        <f t="shared" si="164"/>
        <v>0</v>
      </c>
      <c r="V71" s="50">
        <f>U71/T71*100</f>
        <v>0</v>
      </c>
      <c r="W71" s="8">
        <f t="shared" ref="W71:X71" si="165">SUM(W72:W75)</f>
        <v>0</v>
      </c>
      <c r="X71" s="8">
        <f t="shared" si="165"/>
        <v>0</v>
      </c>
      <c r="Y71" s="50">
        <v>0</v>
      </c>
      <c r="Z71" s="8">
        <f t="shared" ref="Z71:AA71" si="166">SUM(Z72:Z75)</f>
        <v>0</v>
      </c>
      <c r="AA71" s="8">
        <f t="shared" si="166"/>
        <v>0</v>
      </c>
      <c r="AB71" s="50">
        <v>0</v>
      </c>
      <c r="AC71" s="8">
        <f t="shared" ref="AC71:AD71" si="167">SUM(AC72:AC75)</f>
        <v>0</v>
      </c>
      <c r="AD71" s="8">
        <f t="shared" si="167"/>
        <v>0</v>
      </c>
      <c r="AE71" s="50">
        <v>0</v>
      </c>
      <c r="AF71" s="8">
        <f t="shared" ref="AF71:AG71" si="168">SUM(AF72:AF75)</f>
        <v>0</v>
      </c>
      <c r="AG71" s="8">
        <f t="shared" si="168"/>
        <v>0</v>
      </c>
      <c r="AH71" s="50">
        <v>0</v>
      </c>
      <c r="AI71" s="8">
        <f t="shared" ref="AI71:AJ71" si="169">SUM(AI72:AI75)</f>
        <v>0</v>
      </c>
      <c r="AJ71" s="8">
        <f t="shared" si="169"/>
        <v>0</v>
      </c>
      <c r="AK71" s="50">
        <v>0</v>
      </c>
      <c r="AL71" s="50">
        <f>AL72+AL73+AL74+AL75</f>
        <v>83</v>
      </c>
      <c r="AM71" s="8">
        <f t="shared" ref="AM71:AP71" si="170">SUM(AM72:AM75)</f>
        <v>0</v>
      </c>
      <c r="AN71" s="8">
        <f t="shared" si="170"/>
        <v>0</v>
      </c>
      <c r="AO71" s="8">
        <f t="shared" si="170"/>
        <v>0</v>
      </c>
      <c r="AP71" s="8">
        <f t="shared" si="170"/>
        <v>0</v>
      </c>
      <c r="AQ71" s="50">
        <v>0</v>
      </c>
      <c r="AR71" s="150"/>
      <c r="AS71" s="72"/>
      <c r="AT71" s="18"/>
      <c r="AU71" s="18"/>
      <c r="AV71" s="18"/>
    </row>
    <row r="72" spans="1:48" s="12" customFormat="1" ht="16.5" customHeight="1">
      <c r="A72" s="126"/>
      <c r="B72" s="136"/>
      <c r="C72" s="148"/>
      <c r="D72" s="58" t="s">
        <v>129</v>
      </c>
      <c r="E72" s="8">
        <f t="shared" ref="E72" si="171">H72+K72+N72+Q72+T72+W72+Z72+AC72+AF72+AI72+AL72+AO72</f>
        <v>0</v>
      </c>
      <c r="F72" s="15">
        <f>I72+L72+O72+R72+U72+X72+AA72+AD72+AG72+AJ72+AM72+AP72</f>
        <v>0</v>
      </c>
      <c r="G72" s="8">
        <v>0</v>
      </c>
      <c r="H72" s="27">
        <f>K72+N72+Q72+T72+W72+Z72+AC72+AF72+AI72+AL72+AO72+AR72</f>
        <v>0</v>
      </c>
      <c r="I72" s="27">
        <f>L72+O72+R72+U72+X72+AA72+AD72+AG72+AJ72+AM72+AP72+AS72</f>
        <v>0</v>
      </c>
      <c r="J72" s="20">
        <v>0</v>
      </c>
      <c r="K72" s="20">
        <v>0</v>
      </c>
      <c r="L72" s="20">
        <v>0</v>
      </c>
      <c r="M72" s="20">
        <v>0</v>
      </c>
      <c r="N72" s="20">
        <v>0</v>
      </c>
      <c r="O72" s="20">
        <v>0</v>
      </c>
      <c r="P72" s="20">
        <v>0</v>
      </c>
      <c r="Q72" s="20">
        <v>0</v>
      </c>
      <c r="R72" s="20">
        <v>0</v>
      </c>
      <c r="S72" s="20">
        <v>0</v>
      </c>
      <c r="T72" s="20">
        <v>0</v>
      </c>
      <c r="U72" s="20">
        <v>0</v>
      </c>
      <c r="V72" s="20">
        <v>0</v>
      </c>
      <c r="W72" s="20">
        <v>0</v>
      </c>
      <c r="X72" s="20">
        <v>0</v>
      </c>
      <c r="Y72" s="20">
        <v>0</v>
      </c>
      <c r="Z72" s="20">
        <v>0</v>
      </c>
      <c r="AA72" s="20">
        <v>0</v>
      </c>
      <c r="AB72" s="20">
        <v>0</v>
      </c>
      <c r="AC72" s="20">
        <v>0</v>
      </c>
      <c r="AD72" s="20">
        <v>0</v>
      </c>
      <c r="AE72" s="20">
        <v>0</v>
      </c>
      <c r="AF72" s="20">
        <v>0</v>
      </c>
      <c r="AG72" s="20">
        <v>0</v>
      </c>
      <c r="AH72" s="20">
        <v>0</v>
      </c>
      <c r="AI72" s="20">
        <v>0</v>
      </c>
      <c r="AJ72" s="20">
        <v>0</v>
      </c>
      <c r="AK72" s="20">
        <v>0</v>
      </c>
      <c r="AL72" s="20">
        <v>0</v>
      </c>
      <c r="AM72" s="20">
        <v>0</v>
      </c>
      <c r="AN72" s="20">
        <v>0</v>
      </c>
      <c r="AO72" s="20">
        <v>0</v>
      </c>
      <c r="AP72" s="20">
        <v>0</v>
      </c>
      <c r="AQ72" s="20">
        <v>0</v>
      </c>
      <c r="AR72" s="151"/>
      <c r="AS72" s="73"/>
      <c r="AT72" s="11"/>
      <c r="AU72" s="11"/>
      <c r="AV72" s="11"/>
    </row>
    <row r="73" spans="1:48" s="12" customFormat="1" ht="16.5" customHeight="1">
      <c r="A73" s="126"/>
      <c r="B73" s="136"/>
      <c r="C73" s="148"/>
      <c r="D73" s="22" t="s">
        <v>26</v>
      </c>
      <c r="E73" s="8">
        <f>H73+K73+N73+Q73+T73+W73+Z73+AC73+AF73+AI73+AL73+AO73</f>
        <v>0</v>
      </c>
      <c r="F73" s="15">
        <f>I73+L73+O73+R73+U73+X73+AA73+AD73+AG73+AJ73+AM73+AP73</f>
        <v>0</v>
      </c>
      <c r="G73" s="8">
        <v>0</v>
      </c>
      <c r="H73" s="27">
        <f t="shared" ref="H73:H75" si="172">K73+N73+Q73+T73+W73+Z73+AC73+AF73+AI73+AL73+AO73+AR73</f>
        <v>0</v>
      </c>
      <c r="I73" s="27">
        <f t="shared" ref="I73:I75" si="173">L73+O73+R73+U73+X73+AA73+AD73+AG73+AJ73+AM73+AP73+AS73</f>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0</v>
      </c>
      <c r="AA73" s="20">
        <v>0</v>
      </c>
      <c r="AB73" s="20">
        <v>0</v>
      </c>
      <c r="AC73" s="20">
        <v>0</v>
      </c>
      <c r="AD73" s="20">
        <v>0</v>
      </c>
      <c r="AE73" s="20">
        <v>0</v>
      </c>
      <c r="AF73" s="20">
        <v>0</v>
      </c>
      <c r="AG73" s="20">
        <v>0</v>
      </c>
      <c r="AH73" s="20">
        <v>0</v>
      </c>
      <c r="AI73" s="20">
        <v>0</v>
      </c>
      <c r="AJ73" s="20">
        <v>0</v>
      </c>
      <c r="AK73" s="20">
        <v>0</v>
      </c>
      <c r="AL73" s="20">
        <v>0</v>
      </c>
      <c r="AM73" s="20">
        <v>0</v>
      </c>
      <c r="AN73" s="20">
        <v>0</v>
      </c>
      <c r="AO73" s="20">
        <v>0</v>
      </c>
      <c r="AP73" s="20">
        <v>0</v>
      </c>
      <c r="AQ73" s="20">
        <v>0</v>
      </c>
      <c r="AR73" s="151"/>
      <c r="AS73" s="73"/>
      <c r="AT73" s="11"/>
      <c r="AU73" s="11"/>
      <c r="AV73" s="11"/>
    </row>
    <row r="74" spans="1:48" s="12" customFormat="1" ht="16.5" customHeight="1">
      <c r="A74" s="126"/>
      <c r="B74" s="136"/>
      <c r="C74" s="148"/>
      <c r="D74" s="22" t="s">
        <v>130</v>
      </c>
      <c r="E74" s="8">
        <f t="shared" ref="E74:E75" si="174">H74+K74+N74+Q74+T74+W74+Z74+AC74+AF74+AI74+AL74+AO74</f>
        <v>103</v>
      </c>
      <c r="F74" s="15">
        <f t="shared" ref="F74:F75" si="175">I74+L74+O74+R74+U74+X74+AA74+AD74+AG74+AJ74+AM74+AP74</f>
        <v>0</v>
      </c>
      <c r="G74" s="8">
        <v>0</v>
      </c>
      <c r="H74" s="27">
        <v>0</v>
      </c>
      <c r="I74" s="27">
        <v>0</v>
      </c>
      <c r="J74" s="20">
        <v>0</v>
      </c>
      <c r="K74" s="20">
        <v>0</v>
      </c>
      <c r="L74" s="20">
        <v>0</v>
      </c>
      <c r="M74" s="20">
        <v>0</v>
      </c>
      <c r="N74" s="20">
        <v>0</v>
      </c>
      <c r="O74" s="20">
        <v>0</v>
      </c>
      <c r="P74" s="20">
        <v>0</v>
      </c>
      <c r="Q74" s="20">
        <v>0</v>
      </c>
      <c r="R74" s="20">
        <v>0</v>
      </c>
      <c r="S74" s="20">
        <v>0</v>
      </c>
      <c r="T74" s="20">
        <v>20</v>
      </c>
      <c r="U74" s="20">
        <v>0</v>
      </c>
      <c r="V74" s="20">
        <f t="shared" ref="V74" si="176">U74/T74*100</f>
        <v>0</v>
      </c>
      <c r="W74" s="20">
        <v>0</v>
      </c>
      <c r="X74" s="20">
        <v>0</v>
      </c>
      <c r="Y74" s="20">
        <v>0</v>
      </c>
      <c r="Z74" s="20">
        <v>0</v>
      </c>
      <c r="AA74" s="20">
        <v>0</v>
      </c>
      <c r="AB74" s="20">
        <v>0</v>
      </c>
      <c r="AC74" s="20">
        <v>0</v>
      </c>
      <c r="AD74" s="20">
        <v>0</v>
      </c>
      <c r="AE74" s="20">
        <v>0</v>
      </c>
      <c r="AF74" s="20">
        <v>0</v>
      </c>
      <c r="AG74" s="20">
        <v>0</v>
      </c>
      <c r="AH74" s="20">
        <v>0</v>
      </c>
      <c r="AI74" s="20">
        <v>0</v>
      </c>
      <c r="AJ74" s="20">
        <v>0</v>
      </c>
      <c r="AK74" s="20">
        <v>0</v>
      </c>
      <c r="AL74" s="20">
        <v>83</v>
      </c>
      <c r="AM74" s="20">
        <v>0</v>
      </c>
      <c r="AN74" s="20">
        <f t="shared" ref="AN74" si="177">AM74/AL74*100</f>
        <v>0</v>
      </c>
      <c r="AO74" s="20">
        <v>0</v>
      </c>
      <c r="AP74" s="20">
        <v>0</v>
      </c>
      <c r="AQ74" s="20">
        <v>0</v>
      </c>
      <c r="AR74" s="151"/>
      <c r="AS74" s="73"/>
      <c r="AT74" s="11"/>
      <c r="AU74" s="11"/>
      <c r="AV74" s="11"/>
    </row>
    <row r="75" spans="1:48" s="12" customFormat="1" ht="16.5" customHeight="1">
      <c r="A75" s="126"/>
      <c r="B75" s="136"/>
      <c r="C75" s="148"/>
      <c r="D75" s="22" t="s">
        <v>131</v>
      </c>
      <c r="E75" s="8">
        <f t="shared" si="174"/>
        <v>0</v>
      </c>
      <c r="F75" s="15">
        <f t="shared" si="175"/>
        <v>0</v>
      </c>
      <c r="G75" s="8">
        <v>0</v>
      </c>
      <c r="H75" s="27">
        <f t="shared" si="172"/>
        <v>0</v>
      </c>
      <c r="I75" s="27">
        <f t="shared" si="173"/>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20">
        <v>0</v>
      </c>
      <c r="AF75" s="20">
        <v>0</v>
      </c>
      <c r="AG75" s="20">
        <v>0</v>
      </c>
      <c r="AH75" s="20">
        <v>0</v>
      </c>
      <c r="AI75" s="20">
        <v>0</v>
      </c>
      <c r="AJ75" s="20">
        <v>0</v>
      </c>
      <c r="AK75" s="20">
        <v>0</v>
      </c>
      <c r="AL75" s="20">
        <v>0</v>
      </c>
      <c r="AM75" s="20">
        <v>0</v>
      </c>
      <c r="AN75" s="20">
        <v>0</v>
      </c>
      <c r="AO75" s="20">
        <v>0</v>
      </c>
      <c r="AP75" s="20">
        <v>0</v>
      </c>
      <c r="AQ75" s="20">
        <v>0</v>
      </c>
      <c r="AR75" s="152"/>
      <c r="AS75" s="74"/>
      <c r="AT75" s="11"/>
      <c r="AU75" s="11"/>
      <c r="AV75" s="11"/>
    </row>
    <row r="76" spans="1:48" s="13" customFormat="1" ht="16.5" customHeight="1">
      <c r="A76" s="123" t="s">
        <v>61</v>
      </c>
      <c r="B76" s="133" t="s">
        <v>157</v>
      </c>
      <c r="C76" s="142" t="s">
        <v>158</v>
      </c>
      <c r="D76" s="2" t="s">
        <v>133</v>
      </c>
      <c r="E76" s="8">
        <f>SUM(E77:E80)</f>
        <v>150</v>
      </c>
      <c r="F76" s="8">
        <f>SUM(F77:F80)</f>
        <v>0</v>
      </c>
      <c r="G76" s="8">
        <v>0</v>
      </c>
      <c r="H76" s="50">
        <f>H77+H78+H79+H80</f>
        <v>0</v>
      </c>
      <c r="I76" s="50">
        <f t="shared" ref="I76:O76" si="178">I77+I78+I79+I80</f>
        <v>0</v>
      </c>
      <c r="J76" s="50">
        <v>0</v>
      </c>
      <c r="K76" s="50">
        <f t="shared" si="178"/>
        <v>0</v>
      </c>
      <c r="L76" s="50">
        <f t="shared" si="178"/>
        <v>0</v>
      </c>
      <c r="M76" s="50">
        <v>0</v>
      </c>
      <c r="N76" s="50">
        <f t="shared" si="178"/>
        <v>0</v>
      </c>
      <c r="O76" s="50">
        <f t="shared" si="178"/>
        <v>0</v>
      </c>
      <c r="P76" s="50">
        <v>0</v>
      </c>
      <c r="Q76" s="50">
        <v>0</v>
      </c>
      <c r="R76" s="50">
        <v>0</v>
      </c>
      <c r="S76" s="50">
        <v>0</v>
      </c>
      <c r="T76" s="50">
        <v>0</v>
      </c>
      <c r="U76" s="50">
        <v>0</v>
      </c>
      <c r="V76" s="50">
        <v>0</v>
      </c>
      <c r="W76" s="50">
        <v>0</v>
      </c>
      <c r="X76" s="50">
        <v>0</v>
      </c>
      <c r="Y76" s="50">
        <v>0</v>
      </c>
      <c r="Z76" s="50">
        <v>0</v>
      </c>
      <c r="AA76" s="50">
        <v>0</v>
      </c>
      <c r="AB76" s="50">
        <v>0</v>
      </c>
      <c r="AC76" s="50">
        <v>0</v>
      </c>
      <c r="AD76" s="50">
        <v>0</v>
      </c>
      <c r="AE76" s="50">
        <v>0</v>
      </c>
      <c r="AF76" s="50">
        <v>132</v>
      </c>
      <c r="AG76" s="50">
        <v>0</v>
      </c>
      <c r="AH76" s="50">
        <v>0</v>
      </c>
      <c r="AI76" s="50">
        <v>18</v>
      </c>
      <c r="AJ76" s="50">
        <v>0</v>
      </c>
      <c r="AK76" s="50">
        <v>0</v>
      </c>
      <c r="AL76" s="50">
        <v>0</v>
      </c>
      <c r="AM76" s="50">
        <v>0</v>
      </c>
      <c r="AN76" s="50">
        <v>0</v>
      </c>
      <c r="AO76" s="50">
        <v>0</v>
      </c>
      <c r="AP76" s="50">
        <v>0</v>
      </c>
      <c r="AQ76" s="50">
        <v>0</v>
      </c>
      <c r="AR76" s="71" t="s">
        <v>216</v>
      </c>
      <c r="AS76" s="72"/>
      <c r="AT76" s="18"/>
      <c r="AU76" s="18"/>
      <c r="AV76" s="18"/>
    </row>
    <row r="77" spans="1:48" s="12" customFormat="1" ht="16.5" customHeight="1">
      <c r="A77" s="123"/>
      <c r="B77" s="133"/>
      <c r="C77" s="148"/>
      <c r="D77" s="58" t="s">
        <v>129</v>
      </c>
      <c r="E77" s="27">
        <f>H77+K77+N77+Q77+T77+W77+Z77+AC77+AF77+AI77+AL77+AO77</f>
        <v>0</v>
      </c>
      <c r="F77" s="27">
        <f>I77+L77+O77+R77+U77+X77+AA77+AD77+AG77+AJ77+AM77+AP77</f>
        <v>0</v>
      </c>
      <c r="G77" s="27">
        <v>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20">
        <v>0</v>
      </c>
      <c r="AF77" s="20">
        <v>0</v>
      </c>
      <c r="AG77" s="20">
        <v>0</v>
      </c>
      <c r="AH77" s="20">
        <v>0</v>
      </c>
      <c r="AI77" s="20">
        <v>0</v>
      </c>
      <c r="AJ77" s="20">
        <v>0</v>
      </c>
      <c r="AK77" s="20">
        <v>0</v>
      </c>
      <c r="AL77" s="20">
        <v>0</v>
      </c>
      <c r="AM77" s="20">
        <v>0</v>
      </c>
      <c r="AN77" s="20">
        <v>0</v>
      </c>
      <c r="AO77" s="20">
        <v>0</v>
      </c>
      <c r="AP77" s="20">
        <v>0</v>
      </c>
      <c r="AQ77" s="20">
        <v>0</v>
      </c>
      <c r="AR77" s="71"/>
      <c r="AS77" s="73"/>
      <c r="AT77" s="11"/>
      <c r="AU77" s="11"/>
      <c r="AV77" s="11"/>
    </row>
    <row r="78" spans="1:48" s="12" customFormat="1" ht="16.5" customHeight="1">
      <c r="A78" s="123"/>
      <c r="B78" s="133"/>
      <c r="C78" s="148"/>
      <c r="D78" s="22" t="s">
        <v>26</v>
      </c>
      <c r="E78" s="27">
        <f t="shared" ref="E78:F80" si="179">H78+K78+N78+Q78+T78+W78+Z78+AC78+AF78+AI78+AL78+AO78</f>
        <v>0</v>
      </c>
      <c r="F78" s="27">
        <f t="shared" si="179"/>
        <v>0</v>
      </c>
      <c r="G78" s="27">
        <v>0</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v>0</v>
      </c>
      <c r="AM78" s="20">
        <v>0</v>
      </c>
      <c r="AN78" s="20">
        <v>0</v>
      </c>
      <c r="AO78" s="20">
        <v>0</v>
      </c>
      <c r="AP78" s="20">
        <v>0</v>
      </c>
      <c r="AQ78" s="20">
        <v>0</v>
      </c>
      <c r="AR78" s="71"/>
      <c r="AS78" s="73"/>
      <c r="AT78" s="11"/>
      <c r="AU78" s="11"/>
      <c r="AV78" s="11"/>
    </row>
    <row r="79" spans="1:48" s="12" customFormat="1" ht="16.5" customHeight="1">
      <c r="A79" s="123"/>
      <c r="B79" s="133"/>
      <c r="C79" s="148"/>
      <c r="D79" s="22" t="s">
        <v>130</v>
      </c>
      <c r="E79" s="27">
        <f t="shared" si="179"/>
        <v>150</v>
      </c>
      <c r="F79" s="27">
        <f t="shared" si="179"/>
        <v>0</v>
      </c>
      <c r="G79" s="27">
        <v>0</v>
      </c>
      <c r="H79" s="20">
        <v>0</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150</v>
      </c>
      <c r="AG79" s="20">
        <v>0</v>
      </c>
      <c r="AH79" s="20">
        <v>0</v>
      </c>
      <c r="AI79" s="20">
        <v>0</v>
      </c>
      <c r="AJ79" s="20">
        <v>0</v>
      </c>
      <c r="AK79" s="20">
        <v>0</v>
      </c>
      <c r="AL79" s="20">
        <v>0</v>
      </c>
      <c r="AM79" s="20">
        <v>0</v>
      </c>
      <c r="AN79" s="20">
        <v>0</v>
      </c>
      <c r="AO79" s="20">
        <v>0</v>
      </c>
      <c r="AP79" s="20">
        <v>0</v>
      </c>
      <c r="AQ79" s="20">
        <v>0</v>
      </c>
      <c r="AR79" s="71"/>
      <c r="AS79" s="73"/>
      <c r="AT79" s="11"/>
      <c r="AU79" s="11"/>
      <c r="AV79" s="11"/>
    </row>
    <row r="80" spans="1:48" s="12" customFormat="1" ht="16.5" customHeight="1">
      <c r="A80" s="123"/>
      <c r="B80" s="133"/>
      <c r="C80" s="148"/>
      <c r="D80" s="22" t="s">
        <v>131</v>
      </c>
      <c r="E80" s="27">
        <f t="shared" si="179"/>
        <v>0</v>
      </c>
      <c r="F80" s="27">
        <f t="shared" si="179"/>
        <v>0</v>
      </c>
      <c r="G80" s="27">
        <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v>0</v>
      </c>
      <c r="AM80" s="20">
        <v>0</v>
      </c>
      <c r="AN80" s="20">
        <v>0</v>
      </c>
      <c r="AO80" s="20">
        <v>0</v>
      </c>
      <c r="AP80" s="20">
        <v>0</v>
      </c>
      <c r="AQ80" s="20">
        <v>0</v>
      </c>
      <c r="AR80" s="71"/>
      <c r="AS80" s="74"/>
      <c r="AT80" s="11"/>
      <c r="AU80" s="11"/>
      <c r="AV80" s="11"/>
    </row>
    <row r="81" spans="1:48" s="62" customFormat="1" ht="16.5" customHeight="1">
      <c r="A81" s="28" t="s">
        <v>62</v>
      </c>
      <c r="B81" s="59" t="s">
        <v>159</v>
      </c>
      <c r="C81" s="58" t="s">
        <v>160</v>
      </c>
      <c r="D81" s="58" t="s">
        <v>29</v>
      </c>
      <c r="E81" s="20" t="s">
        <v>39</v>
      </c>
      <c r="F81" s="20" t="s">
        <v>39</v>
      </c>
      <c r="G81" s="20" t="s">
        <v>39</v>
      </c>
      <c r="H81" s="20" t="s">
        <v>39</v>
      </c>
      <c r="I81" s="20" t="s">
        <v>39</v>
      </c>
      <c r="J81" s="20" t="s">
        <v>39</v>
      </c>
      <c r="K81" s="20" t="s">
        <v>39</v>
      </c>
      <c r="L81" s="20" t="s">
        <v>39</v>
      </c>
      <c r="M81" s="20" t="s">
        <v>39</v>
      </c>
      <c r="N81" s="20" t="s">
        <v>39</v>
      </c>
      <c r="O81" s="20" t="s">
        <v>39</v>
      </c>
      <c r="P81" s="20" t="s">
        <v>39</v>
      </c>
      <c r="Q81" s="20" t="s">
        <v>39</v>
      </c>
      <c r="R81" s="20" t="s">
        <v>39</v>
      </c>
      <c r="S81" s="20" t="s">
        <v>39</v>
      </c>
      <c r="T81" s="20" t="s">
        <v>39</v>
      </c>
      <c r="U81" s="20" t="s">
        <v>39</v>
      </c>
      <c r="V81" s="20" t="s">
        <v>39</v>
      </c>
      <c r="W81" s="20" t="s">
        <v>39</v>
      </c>
      <c r="X81" s="20" t="s">
        <v>39</v>
      </c>
      <c r="Y81" s="20" t="s">
        <v>39</v>
      </c>
      <c r="Z81" s="20" t="s">
        <v>39</v>
      </c>
      <c r="AA81" s="20" t="s">
        <v>39</v>
      </c>
      <c r="AB81" s="20" t="s">
        <v>39</v>
      </c>
      <c r="AC81" s="20" t="s">
        <v>39</v>
      </c>
      <c r="AD81" s="20" t="s">
        <v>39</v>
      </c>
      <c r="AE81" s="20" t="s">
        <v>39</v>
      </c>
      <c r="AF81" s="20" t="s">
        <v>39</v>
      </c>
      <c r="AG81" s="20" t="s">
        <v>39</v>
      </c>
      <c r="AH81" s="20" t="s">
        <v>39</v>
      </c>
      <c r="AI81" s="20" t="s">
        <v>39</v>
      </c>
      <c r="AJ81" s="20" t="s">
        <v>39</v>
      </c>
      <c r="AK81" s="20" t="s">
        <v>39</v>
      </c>
      <c r="AL81" s="20" t="s">
        <v>39</v>
      </c>
      <c r="AM81" s="20" t="s">
        <v>39</v>
      </c>
      <c r="AN81" s="20" t="s">
        <v>39</v>
      </c>
      <c r="AO81" s="20" t="s">
        <v>39</v>
      </c>
      <c r="AP81" s="20" t="s">
        <v>39</v>
      </c>
      <c r="AQ81" s="20" t="s">
        <v>39</v>
      </c>
      <c r="AR81" s="64" t="s">
        <v>170</v>
      </c>
      <c r="AS81" s="20"/>
      <c r="AT81" s="11"/>
      <c r="AU81" s="11"/>
      <c r="AV81" s="11"/>
    </row>
    <row r="82" spans="1:48" s="62" customFormat="1" ht="16.5" customHeight="1">
      <c r="A82" s="28" t="s">
        <v>63</v>
      </c>
      <c r="B82" s="59" t="s">
        <v>161</v>
      </c>
      <c r="C82" s="58" t="s">
        <v>173</v>
      </c>
      <c r="D82" s="58" t="s">
        <v>29</v>
      </c>
      <c r="E82" s="20" t="s">
        <v>39</v>
      </c>
      <c r="F82" s="20" t="s">
        <v>39</v>
      </c>
      <c r="G82" s="20" t="s">
        <v>39</v>
      </c>
      <c r="H82" s="20" t="s">
        <v>39</v>
      </c>
      <c r="I82" s="20" t="s">
        <v>39</v>
      </c>
      <c r="J82" s="20" t="s">
        <v>39</v>
      </c>
      <c r="K82" s="20" t="s">
        <v>39</v>
      </c>
      <c r="L82" s="20" t="s">
        <v>39</v>
      </c>
      <c r="M82" s="20" t="s">
        <v>39</v>
      </c>
      <c r="N82" s="20" t="s">
        <v>39</v>
      </c>
      <c r="O82" s="20" t="s">
        <v>39</v>
      </c>
      <c r="P82" s="20" t="s">
        <v>39</v>
      </c>
      <c r="Q82" s="20" t="s">
        <v>39</v>
      </c>
      <c r="R82" s="20" t="s">
        <v>39</v>
      </c>
      <c r="S82" s="20" t="s">
        <v>39</v>
      </c>
      <c r="T82" s="20" t="s">
        <v>39</v>
      </c>
      <c r="U82" s="20" t="s">
        <v>39</v>
      </c>
      <c r="V82" s="20" t="s">
        <v>39</v>
      </c>
      <c r="W82" s="20" t="s">
        <v>39</v>
      </c>
      <c r="X82" s="20" t="s">
        <v>39</v>
      </c>
      <c r="Y82" s="20" t="s">
        <v>39</v>
      </c>
      <c r="Z82" s="20" t="s">
        <v>39</v>
      </c>
      <c r="AA82" s="20" t="s">
        <v>39</v>
      </c>
      <c r="AB82" s="20" t="s">
        <v>39</v>
      </c>
      <c r="AC82" s="20" t="s">
        <v>39</v>
      </c>
      <c r="AD82" s="20" t="s">
        <v>39</v>
      </c>
      <c r="AE82" s="20" t="s">
        <v>39</v>
      </c>
      <c r="AF82" s="20" t="s">
        <v>39</v>
      </c>
      <c r="AG82" s="20" t="s">
        <v>39</v>
      </c>
      <c r="AH82" s="20" t="s">
        <v>39</v>
      </c>
      <c r="AI82" s="20" t="s">
        <v>39</v>
      </c>
      <c r="AJ82" s="20" t="s">
        <v>39</v>
      </c>
      <c r="AK82" s="20" t="s">
        <v>39</v>
      </c>
      <c r="AL82" s="20" t="s">
        <v>39</v>
      </c>
      <c r="AM82" s="20" t="s">
        <v>39</v>
      </c>
      <c r="AN82" s="20" t="s">
        <v>39</v>
      </c>
      <c r="AO82" s="20" t="s">
        <v>39</v>
      </c>
      <c r="AP82" s="20" t="s">
        <v>39</v>
      </c>
      <c r="AQ82" s="20" t="s">
        <v>39</v>
      </c>
      <c r="AR82" s="64" t="s">
        <v>217</v>
      </c>
      <c r="AS82" s="29"/>
      <c r="AT82" s="11"/>
      <c r="AU82" s="11"/>
      <c r="AV82" s="11"/>
    </row>
    <row r="83" spans="1:48" s="30" customFormat="1" ht="16.5" customHeight="1">
      <c r="A83" s="123" t="s">
        <v>99</v>
      </c>
      <c r="B83" s="133" t="s">
        <v>100</v>
      </c>
      <c r="C83" s="142" t="s">
        <v>194</v>
      </c>
      <c r="D83" s="14" t="s">
        <v>133</v>
      </c>
      <c r="E83" s="8">
        <f>E84+E85+E86+E87</f>
        <v>0</v>
      </c>
      <c r="F83" s="8">
        <f>F84+F85+F86+F87</f>
        <v>0</v>
      </c>
      <c r="G83" s="8">
        <v>0</v>
      </c>
      <c r="H83" s="8">
        <f>SUM(H84:H87)</f>
        <v>0</v>
      </c>
      <c r="I83" s="8">
        <f>SUM(I84:I87)</f>
        <v>0</v>
      </c>
      <c r="J83" s="50">
        <v>0</v>
      </c>
      <c r="K83" s="8">
        <f>SUM(K84:K87)</f>
        <v>0</v>
      </c>
      <c r="L83" s="8">
        <f>SUM(L84:L87)</f>
        <v>0</v>
      </c>
      <c r="M83" s="50">
        <v>0</v>
      </c>
      <c r="N83" s="8">
        <f>SUM(N84:N87)</f>
        <v>0</v>
      </c>
      <c r="O83" s="8">
        <f>SUM(O84:O87)</f>
        <v>0</v>
      </c>
      <c r="P83" s="50">
        <v>0</v>
      </c>
      <c r="Q83" s="8">
        <f>SUM(Q84:Q87)</f>
        <v>0</v>
      </c>
      <c r="R83" s="8">
        <f>SUM(R84:R87)</f>
        <v>0</v>
      </c>
      <c r="S83" s="50">
        <v>0</v>
      </c>
      <c r="T83" s="8">
        <f>SUM(T84:T87)</f>
        <v>0</v>
      </c>
      <c r="U83" s="8">
        <f>SUM(U84:U87)</f>
        <v>0</v>
      </c>
      <c r="V83" s="50">
        <v>0</v>
      </c>
      <c r="W83" s="8">
        <f>SUM(W84:W87)</f>
        <v>0</v>
      </c>
      <c r="X83" s="8">
        <f>SUM(X84:X87)</f>
        <v>0</v>
      </c>
      <c r="Y83" s="50">
        <v>0</v>
      </c>
      <c r="Z83" s="8">
        <f>SUM(Z84:Z87)</f>
        <v>0</v>
      </c>
      <c r="AA83" s="8">
        <f>SUM(AA84:AA87)</f>
        <v>0</v>
      </c>
      <c r="AB83" s="50">
        <v>0</v>
      </c>
      <c r="AC83" s="8">
        <f>SUM(AC84:AC87)</f>
        <v>0</v>
      </c>
      <c r="AD83" s="8">
        <f>SUM(AD84:AD87)</f>
        <v>0</v>
      </c>
      <c r="AE83" s="50">
        <v>0</v>
      </c>
      <c r="AF83" s="8">
        <f>SUM(AF84:AF87)</f>
        <v>0</v>
      </c>
      <c r="AG83" s="8">
        <f>SUM(AG84:AG87)</f>
        <v>0</v>
      </c>
      <c r="AH83" s="50">
        <v>0</v>
      </c>
      <c r="AI83" s="8">
        <v>0</v>
      </c>
      <c r="AJ83" s="8">
        <f>SUM(AJ84:AJ87)</f>
        <v>0</v>
      </c>
      <c r="AK83" s="50">
        <v>0</v>
      </c>
      <c r="AL83" s="8">
        <f>SUM(AL84:AL87)</f>
        <v>0</v>
      </c>
      <c r="AM83" s="8">
        <f>SUM(AM84:AM87)</f>
        <v>0</v>
      </c>
      <c r="AN83" s="50">
        <v>0</v>
      </c>
      <c r="AO83" s="50">
        <f>SUM(AO84:AO87)</f>
        <v>0</v>
      </c>
      <c r="AP83" s="8">
        <f>SUM(AP84:AP87)</f>
        <v>0</v>
      </c>
      <c r="AQ83" s="50">
        <v>0</v>
      </c>
      <c r="AR83" s="72" t="s">
        <v>208</v>
      </c>
      <c r="AS83" s="72"/>
      <c r="AT83" s="18"/>
      <c r="AU83" s="18"/>
      <c r="AV83" s="18"/>
    </row>
    <row r="84" spans="1:48" s="62" customFormat="1" ht="16.5" customHeight="1">
      <c r="A84" s="123"/>
      <c r="B84" s="133"/>
      <c r="C84" s="142"/>
      <c r="D84" s="58" t="s">
        <v>129</v>
      </c>
      <c r="E84" s="8">
        <f t="shared" ref="E84" si="180">H84+K84+N84+Q84+T84+W84+Z84+AC84+AF84+AI84+AL84+AO84</f>
        <v>0</v>
      </c>
      <c r="F84" s="15">
        <f>I84+L84+O84+R84+U84+X84+AA84+AD84+AG84+AJ84+AM84+AP84</f>
        <v>0</v>
      </c>
      <c r="G84" s="8">
        <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v>0</v>
      </c>
      <c r="AM84" s="20">
        <v>0</v>
      </c>
      <c r="AN84" s="20">
        <v>0</v>
      </c>
      <c r="AO84" s="20">
        <v>0</v>
      </c>
      <c r="AP84" s="20">
        <v>0</v>
      </c>
      <c r="AQ84" s="20">
        <v>0</v>
      </c>
      <c r="AR84" s="73"/>
      <c r="AS84" s="73"/>
      <c r="AT84" s="11"/>
      <c r="AU84" s="11"/>
      <c r="AV84" s="11"/>
    </row>
    <row r="85" spans="1:48" s="62" customFormat="1" ht="16.5" customHeight="1">
      <c r="A85" s="123"/>
      <c r="B85" s="133"/>
      <c r="C85" s="142"/>
      <c r="D85" s="22" t="s">
        <v>26</v>
      </c>
      <c r="E85" s="8">
        <f>H85+K85+N85+Q85+T85+W85+Z85+AC85+AF85+AI85+AL85+AO85</f>
        <v>0</v>
      </c>
      <c r="F85" s="15">
        <f>I85+L85+O85+R85+U85+X85+AA85+AD85+AG85+AJ85+AM85+AP85</f>
        <v>0</v>
      </c>
      <c r="G85" s="8">
        <v>0</v>
      </c>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20">
        <v>0</v>
      </c>
      <c r="AL85" s="20">
        <v>0</v>
      </c>
      <c r="AM85" s="20">
        <v>0</v>
      </c>
      <c r="AN85" s="20">
        <v>0</v>
      </c>
      <c r="AO85" s="20">
        <v>0</v>
      </c>
      <c r="AP85" s="20">
        <v>0</v>
      </c>
      <c r="AQ85" s="20">
        <v>0</v>
      </c>
      <c r="AR85" s="73"/>
      <c r="AS85" s="73"/>
      <c r="AT85" s="11"/>
      <c r="AU85" s="11"/>
      <c r="AV85" s="11"/>
    </row>
    <row r="86" spans="1:48" s="62" customFormat="1" ht="16.5" customHeight="1">
      <c r="A86" s="123"/>
      <c r="B86" s="133"/>
      <c r="C86" s="142"/>
      <c r="D86" s="22" t="s">
        <v>130</v>
      </c>
      <c r="E86" s="8">
        <f t="shared" ref="E86:E87" si="181">H86+K86+N86+Q86+T86+W86+Z86+AC86+AF86+AI86+AL86+AO86</f>
        <v>0</v>
      </c>
      <c r="F86" s="15">
        <f t="shared" ref="F86:F87" si="182">I86+L86+O86+R86+U86+X86+AA86+AD86+AG86+AJ86+AM86+AP86</f>
        <v>0</v>
      </c>
      <c r="G86" s="8">
        <v>0</v>
      </c>
      <c r="H86" s="20">
        <v>0</v>
      </c>
      <c r="I86" s="20">
        <v>0</v>
      </c>
      <c r="J86" s="20">
        <v>0</v>
      </c>
      <c r="K86" s="20">
        <v>0</v>
      </c>
      <c r="L86" s="20">
        <v>0</v>
      </c>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v>0</v>
      </c>
      <c r="AM86" s="20">
        <v>0</v>
      </c>
      <c r="AN86" s="20">
        <v>0</v>
      </c>
      <c r="AO86" s="20">
        <v>0</v>
      </c>
      <c r="AP86" s="20">
        <v>0</v>
      </c>
      <c r="AQ86" s="20">
        <v>0</v>
      </c>
      <c r="AR86" s="73"/>
      <c r="AS86" s="73"/>
      <c r="AT86" s="11"/>
      <c r="AU86" s="11"/>
      <c r="AV86" s="11"/>
    </row>
    <row r="87" spans="1:48" s="62" customFormat="1" ht="16.5" customHeight="1">
      <c r="A87" s="123"/>
      <c r="B87" s="133"/>
      <c r="C87" s="142"/>
      <c r="D87" s="22" t="s">
        <v>131</v>
      </c>
      <c r="E87" s="8">
        <f t="shared" si="181"/>
        <v>0</v>
      </c>
      <c r="F87" s="15">
        <f t="shared" si="182"/>
        <v>0</v>
      </c>
      <c r="G87" s="8">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74"/>
      <c r="AS87" s="74"/>
      <c r="AT87" s="11"/>
      <c r="AU87" s="11"/>
      <c r="AV87" s="11"/>
    </row>
    <row r="88" spans="1:48" s="62" customFormat="1" ht="16.5" customHeight="1">
      <c r="A88" s="63" t="s">
        <v>101</v>
      </c>
      <c r="B88" s="59" t="s">
        <v>102</v>
      </c>
      <c r="C88" s="58" t="s">
        <v>173</v>
      </c>
      <c r="D88" s="58" t="s">
        <v>29</v>
      </c>
      <c r="E88" s="20" t="s">
        <v>162</v>
      </c>
      <c r="F88" s="20" t="s">
        <v>162</v>
      </c>
      <c r="G88" s="20" t="s">
        <v>162</v>
      </c>
      <c r="H88" s="20" t="s">
        <v>162</v>
      </c>
      <c r="I88" s="20" t="s">
        <v>162</v>
      </c>
      <c r="J88" s="20" t="s">
        <v>162</v>
      </c>
      <c r="K88" s="20" t="s">
        <v>162</v>
      </c>
      <c r="L88" s="20" t="s">
        <v>162</v>
      </c>
      <c r="M88" s="20" t="s">
        <v>162</v>
      </c>
      <c r="N88" s="20" t="s">
        <v>162</v>
      </c>
      <c r="O88" s="20" t="s">
        <v>162</v>
      </c>
      <c r="P88" s="20" t="s">
        <v>162</v>
      </c>
      <c r="Q88" s="20" t="s">
        <v>162</v>
      </c>
      <c r="R88" s="20" t="s">
        <v>162</v>
      </c>
      <c r="S88" s="20" t="s">
        <v>162</v>
      </c>
      <c r="T88" s="20" t="s">
        <v>162</v>
      </c>
      <c r="U88" s="20" t="s">
        <v>162</v>
      </c>
      <c r="V88" s="20" t="s">
        <v>162</v>
      </c>
      <c r="W88" s="20" t="s">
        <v>162</v>
      </c>
      <c r="X88" s="20" t="s">
        <v>162</v>
      </c>
      <c r="Y88" s="20" t="s">
        <v>162</v>
      </c>
      <c r="Z88" s="20" t="s">
        <v>162</v>
      </c>
      <c r="AA88" s="20" t="s">
        <v>162</v>
      </c>
      <c r="AB88" s="20" t="s">
        <v>162</v>
      </c>
      <c r="AC88" s="20" t="s">
        <v>162</v>
      </c>
      <c r="AD88" s="20" t="s">
        <v>162</v>
      </c>
      <c r="AE88" s="20" t="s">
        <v>162</v>
      </c>
      <c r="AF88" s="20" t="s">
        <v>162</v>
      </c>
      <c r="AG88" s="20" t="s">
        <v>162</v>
      </c>
      <c r="AH88" s="20" t="s">
        <v>162</v>
      </c>
      <c r="AI88" s="20" t="s">
        <v>162</v>
      </c>
      <c r="AJ88" s="20" t="s">
        <v>162</v>
      </c>
      <c r="AK88" s="20" t="s">
        <v>162</v>
      </c>
      <c r="AL88" s="20" t="s">
        <v>162</v>
      </c>
      <c r="AM88" s="20" t="s">
        <v>162</v>
      </c>
      <c r="AN88" s="20" t="s">
        <v>162</v>
      </c>
      <c r="AO88" s="20" t="s">
        <v>162</v>
      </c>
      <c r="AP88" s="20" t="s">
        <v>162</v>
      </c>
      <c r="AQ88" s="20" t="s">
        <v>162</v>
      </c>
      <c r="AR88" s="64" t="s">
        <v>218</v>
      </c>
      <c r="AS88" s="29"/>
      <c r="AT88" s="11"/>
      <c r="AU88" s="11"/>
      <c r="AV88" s="11"/>
    </row>
    <row r="89" spans="1:48" s="13" customFormat="1" ht="16.5" customHeight="1">
      <c r="A89" s="127" t="s">
        <v>68</v>
      </c>
      <c r="B89" s="129" t="s">
        <v>30</v>
      </c>
      <c r="C89" s="130"/>
      <c r="D89" s="2" t="s">
        <v>133</v>
      </c>
      <c r="E89" s="8">
        <f>E90+E91+E92+E93</f>
        <v>115</v>
      </c>
      <c r="F89" s="8">
        <f>F90+F91+F92+F93</f>
        <v>0</v>
      </c>
      <c r="G89" s="8">
        <f t="shared" ref="G89" si="183">F89/E89*100</f>
        <v>0</v>
      </c>
      <c r="H89" s="49">
        <f>H90+H91+H92+H93</f>
        <v>0</v>
      </c>
      <c r="I89" s="49">
        <f>I90+I91+I92+I93</f>
        <v>0</v>
      </c>
      <c r="J89" s="50">
        <v>0</v>
      </c>
      <c r="K89" s="49">
        <f>K90+K91+K92+K93</f>
        <v>0</v>
      </c>
      <c r="L89" s="49">
        <f>L90+L91+L92+L93</f>
        <v>0</v>
      </c>
      <c r="M89" s="50">
        <v>0</v>
      </c>
      <c r="N89" s="49">
        <f>N90+N91+N92+N93</f>
        <v>0</v>
      </c>
      <c r="O89" s="49">
        <f>O90+O91+O92+O93</f>
        <v>0</v>
      </c>
      <c r="P89" s="50">
        <v>0</v>
      </c>
      <c r="Q89" s="49">
        <f>Q90+Q91+Q92+Q93</f>
        <v>0</v>
      </c>
      <c r="R89" s="49">
        <f>R90+R91+R92+R93</f>
        <v>0</v>
      </c>
      <c r="S89" s="50">
        <v>0</v>
      </c>
      <c r="T89" s="49">
        <f>T90+T91+T92+T93</f>
        <v>0</v>
      </c>
      <c r="U89" s="49">
        <f>U90+U91+U92+U93</f>
        <v>0</v>
      </c>
      <c r="V89" s="50">
        <v>0</v>
      </c>
      <c r="W89" s="49">
        <f>W90+W91+W92+W93</f>
        <v>0</v>
      </c>
      <c r="X89" s="49">
        <f>X90+X91+X92+X93</f>
        <v>0</v>
      </c>
      <c r="Y89" s="49">
        <v>0</v>
      </c>
      <c r="Z89" s="49">
        <f>Z90+Z91+Z92+Z93</f>
        <v>0</v>
      </c>
      <c r="AA89" s="49">
        <f>AA90+AA91+AA92+AA93</f>
        <v>0</v>
      </c>
      <c r="AB89" s="49">
        <f t="shared" ref="AB89" si="184">AB92</f>
        <v>0</v>
      </c>
      <c r="AC89" s="49">
        <f>AC90+AC91+AC92+AC93</f>
        <v>0</v>
      </c>
      <c r="AD89" s="49">
        <f>AD90+AD91+AD92+AD93</f>
        <v>0</v>
      </c>
      <c r="AE89" s="49">
        <v>0</v>
      </c>
      <c r="AF89" s="49">
        <f>AF90+AF91+AF92+AF93</f>
        <v>115</v>
      </c>
      <c r="AG89" s="49">
        <f>AG90+AG91+AG92+AG93</f>
        <v>0</v>
      </c>
      <c r="AH89" s="57">
        <f t="shared" ref="AH89" si="185">AH94+AH105</f>
        <v>0</v>
      </c>
      <c r="AI89" s="49">
        <f>AI90+AI91+AI92+AI93</f>
        <v>0</v>
      </c>
      <c r="AJ89" s="49">
        <f>AJ90+AJ91+AJ92+AJ93</f>
        <v>0</v>
      </c>
      <c r="AK89" s="49">
        <v>0</v>
      </c>
      <c r="AL89" s="49">
        <f>AL90+AL91+AL92+AL93</f>
        <v>0</v>
      </c>
      <c r="AM89" s="49">
        <f>AM90+AM91+AM92+AM93</f>
        <v>0</v>
      </c>
      <c r="AN89" s="49">
        <v>0</v>
      </c>
      <c r="AO89" s="49">
        <f>AO90+AO91+AO92+AO93</f>
        <v>0</v>
      </c>
      <c r="AP89" s="49">
        <f>AP90+AP91+AP92+AP93</f>
        <v>0</v>
      </c>
      <c r="AQ89" s="49">
        <v>0</v>
      </c>
      <c r="AR89" s="75"/>
      <c r="AS89" s="75"/>
      <c r="AT89" s="11"/>
      <c r="AU89" s="11"/>
      <c r="AV89" s="11"/>
    </row>
    <row r="90" spans="1:48" s="13" customFormat="1" ht="16.5" customHeight="1">
      <c r="A90" s="128"/>
      <c r="B90" s="131"/>
      <c r="C90" s="132"/>
      <c r="D90" s="14" t="s">
        <v>129</v>
      </c>
      <c r="E90" s="8">
        <f t="shared" ref="E90" si="186">H90+K90+N90+Q90+T90+W90+Z90+AC90+AF90+AI90+AL90+AO90</f>
        <v>0</v>
      </c>
      <c r="F90" s="15">
        <f>I90+L90+O90+R90+U90+X90+AA90+AD90+AG90+AJ90+AM90+AP90</f>
        <v>0</v>
      </c>
      <c r="G90" s="8">
        <v>0</v>
      </c>
      <c r="H90" s="57">
        <f>H95+H106</f>
        <v>0</v>
      </c>
      <c r="I90" s="57">
        <f>I95+I106</f>
        <v>0</v>
      </c>
      <c r="J90" s="50">
        <v>0</v>
      </c>
      <c r="K90" s="57">
        <f>K95+K106</f>
        <v>0</v>
      </c>
      <c r="L90" s="57">
        <f>L95+L106</f>
        <v>0</v>
      </c>
      <c r="M90" s="50">
        <v>0</v>
      </c>
      <c r="N90" s="57">
        <f>N95+N106</f>
        <v>0</v>
      </c>
      <c r="O90" s="57">
        <f>O95+O106</f>
        <v>0</v>
      </c>
      <c r="P90" s="50">
        <v>0</v>
      </c>
      <c r="Q90" s="57">
        <f>Q95+Q106</f>
        <v>0</v>
      </c>
      <c r="R90" s="57">
        <f>R95+R106</f>
        <v>0</v>
      </c>
      <c r="S90" s="50">
        <v>0</v>
      </c>
      <c r="T90" s="57">
        <f>T95+T106</f>
        <v>0</v>
      </c>
      <c r="U90" s="57">
        <f>U95+U106</f>
        <v>0</v>
      </c>
      <c r="V90" s="50">
        <v>0</v>
      </c>
      <c r="W90" s="57">
        <f>W95+W106</f>
        <v>0</v>
      </c>
      <c r="X90" s="57">
        <f>X95+X106</f>
        <v>0</v>
      </c>
      <c r="Y90" s="49">
        <v>0</v>
      </c>
      <c r="Z90" s="57">
        <f>Z95+Z106</f>
        <v>0</v>
      </c>
      <c r="AA90" s="57">
        <f>AA95+AA106</f>
        <v>0</v>
      </c>
      <c r="AB90" s="49">
        <v>0</v>
      </c>
      <c r="AC90" s="57">
        <f>AC95+AC106</f>
        <v>0</v>
      </c>
      <c r="AD90" s="57">
        <f>AD95+AD106</f>
        <v>0</v>
      </c>
      <c r="AE90" s="49">
        <v>0</v>
      </c>
      <c r="AF90" s="57">
        <f>AF95+AF106</f>
        <v>0</v>
      </c>
      <c r="AG90" s="57">
        <f>AG95+AG106</f>
        <v>0</v>
      </c>
      <c r="AH90" s="49">
        <v>0</v>
      </c>
      <c r="AI90" s="57">
        <f>AI95+AI106</f>
        <v>0</v>
      </c>
      <c r="AJ90" s="57">
        <f>AJ95+AJ106</f>
        <v>0</v>
      </c>
      <c r="AK90" s="49">
        <v>0</v>
      </c>
      <c r="AL90" s="57">
        <f>AL95+AL106</f>
        <v>0</v>
      </c>
      <c r="AM90" s="57">
        <f>AM95+AM106</f>
        <v>0</v>
      </c>
      <c r="AN90" s="49">
        <v>0</v>
      </c>
      <c r="AO90" s="57">
        <f>AO95+AO106</f>
        <v>0</v>
      </c>
      <c r="AP90" s="57">
        <f>AP95+AP106</f>
        <v>0</v>
      </c>
      <c r="AQ90" s="49">
        <v>0</v>
      </c>
      <c r="AR90" s="76"/>
      <c r="AS90" s="76"/>
      <c r="AT90" s="11"/>
      <c r="AU90" s="11"/>
      <c r="AV90" s="11"/>
    </row>
    <row r="91" spans="1:48" s="13" customFormat="1" ht="16.5" customHeight="1">
      <c r="A91" s="128"/>
      <c r="B91" s="131"/>
      <c r="C91" s="132"/>
      <c r="D91" s="16" t="s">
        <v>26</v>
      </c>
      <c r="E91" s="8">
        <f>H91+K91+N91+Q91+T91+W91+Z91+AC91+AF91+AI91+AL91+AO91</f>
        <v>0</v>
      </c>
      <c r="F91" s="15">
        <f>I91+L91+O91+R91+U91+X91+AA91+AD91+AG91+AJ91+AM91+AP91</f>
        <v>0</v>
      </c>
      <c r="G91" s="8">
        <v>0</v>
      </c>
      <c r="H91" s="57">
        <f t="shared" ref="H91:I91" si="187">H96+H107</f>
        <v>0</v>
      </c>
      <c r="I91" s="57">
        <f t="shared" si="187"/>
        <v>0</v>
      </c>
      <c r="J91" s="50">
        <v>0</v>
      </c>
      <c r="K91" s="57">
        <f t="shared" ref="K91:L91" si="188">K96+K107</f>
        <v>0</v>
      </c>
      <c r="L91" s="57">
        <f t="shared" si="188"/>
        <v>0</v>
      </c>
      <c r="M91" s="50">
        <v>0</v>
      </c>
      <c r="N91" s="57">
        <f t="shared" ref="N91:O91" si="189">N96+N107</f>
        <v>0</v>
      </c>
      <c r="O91" s="57">
        <f t="shared" si="189"/>
        <v>0</v>
      </c>
      <c r="P91" s="50">
        <v>0</v>
      </c>
      <c r="Q91" s="57">
        <f t="shared" ref="Q91:R91" si="190">Q96+Q107</f>
        <v>0</v>
      </c>
      <c r="R91" s="57">
        <f t="shared" si="190"/>
        <v>0</v>
      </c>
      <c r="S91" s="50">
        <v>0</v>
      </c>
      <c r="T91" s="57">
        <f t="shared" ref="T91:U91" si="191">T96+T107</f>
        <v>0</v>
      </c>
      <c r="U91" s="57">
        <f t="shared" si="191"/>
        <v>0</v>
      </c>
      <c r="V91" s="50">
        <v>0</v>
      </c>
      <c r="W91" s="57">
        <f t="shared" ref="W91:X91" si="192">W96+W107</f>
        <v>0</v>
      </c>
      <c r="X91" s="57">
        <f t="shared" si="192"/>
        <v>0</v>
      </c>
      <c r="Y91" s="49">
        <v>0</v>
      </c>
      <c r="Z91" s="57">
        <f t="shared" ref="Z91:AA91" si="193">Z96+Z107</f>
        <v>0</v>
      </c>
      <c r="AA91" s="57">
        <f t="shared" si="193"/>
        <v>0</v>
      </c>
      <c r="AB91" s="49">
        <v>0</v>
      </c>
      <c r="AC91" s="57">
        <f t="shared" ref="AC91:AD91" si="194">AC96+AC107</f>
        <v>0</v>
      </c>
      <c r="AD91" s="57">
        <f t="shared" si="194"/>
        <v>0</v>
      </c>
      <c r="AE91" s="49">
        <v>0</v>
      </c>
      <c r="AF91" s="57">
        <f t="shared" ref="AF91:AG91" si="195">AF96+AF107</f>
        <v>0</v>
      </c>
      <c r="AG91" s="57">
        <f t="shared" si="195"/>
        <v>0</v>
      </c>
      <c r="AH91" s="49">
        <v>0</v>
      </c>
      <c r="AI91" s="57">
        <f t="shared" ref="AI91:AJ91" si="196">AI96+AI107</f>
        <v>0</v>
      </c>
      <c r="AJ91" s="57">
        <f t="shared" si="196"/>
        <v>0</v>
      </c>
      <c r="AK91" s="49">
        <v>0</v>
      </c>
      <c r="AL91" s="57">
        <f t="shared" ref="AL91:AM91" si="197">AL96+AL107</f>
        <v>0</v>
      </c>
      <c r="AM91" s="57">
        <f t="shared" si="197"/>
        <v>0</v>
      </c>
      <c r="AN91" s="49">
        <v>0</v>
      </c>
      <c r="AO91" s="57">
        <f t="shared" ref="AO91:AP91" si="198">AO96+AO107</f>
        <v>0</v>
      </c>
      <c r="AP91" s="57">
        <f t="shared" si="198"/>
        <v>0</v>
      </c>
      <c r="AQ91" s="49">
        <v>0</v>
      </c>
      <c r="AR91" s="76"/>
      <c r="AS91" s="76"/>
      <c r="AT91" s="11"/>
      <c r="AU91" s="11"/>
      <c r="AV91" s="11"/>
    </row>
    <row r="92" spans="1:48" s="13" customFormat="1" ht="16.5" customHeight="1">
      <c r="A92" s="128"/>
      <c r="B92" s="131"/>
      <c r="C92" s="132"/>
      <c r="D92" s="16" t="s">
        <v>130</v>
      </c>
      <c r="E92" s="8">
        <f t="shared" ref="E92:E93" si="199">H92+K92+N92+Q92+T92+W92+Z92+AC92+AF92+AI92+AL92+AO92</f>
        <v>115</v>
      </c>
      <c r="F92" s="15">
        <f t="shared" ref="F92:F93" si="200">I92+L92+O92+R92+U92+X92+AA92+AD92+AG92+AJ92+AM92+AP92</f>
        <v>0</v>
      </c>
      <c r="G92" s="8">
        <v>0</v>
      </c>
      <c r="H92" s="57">
        <f t="shared" ref="H92:I92" si="201">H97+H108</f>
        <v>0</v>
      </c>
      <c r="I92" s="57">
        <f t="shared" si="201"/>
        <v>0</v>
      </c>
      <c r="J92" s="50">
        <v>0</v>
      </c>
      <c r="K92" s="57">
        <f t="shared" ref="K92:L92" si="202">K97+K108</f>
        <v>0</v>
      </c>
      <c r="L92" s="57">
        <f t="shared" si="202"/>
        <v>0</v>
      </c>
      <c r="M92" s="50">
        <v>0</v>
      </c>
      <c r="N92" s="57">
        <f t="shared" ref="N92:O92" si="203">N97+N108</f>
        <v>0</v>
      </c>
      <c r="O92" s="57">
        <f t="shared" si="203"/>
        <v>0</v>
      </c>
      <c r="P92" s="50">
        <v>0</v>
      </c>
      <c r="Q92" s="57">
        <f t="shared" ref="Q92:R92" si="204">Q97+Q108</f>
        <v>0</v>
      </c>
      <c r="R92" s="57">
        <f t="shared" si="204"/>
        <v>0</v>
      </c>
      <c r="S92" s="50">
        <v>0</v>
      </c>
      <c r="T92" s="57">
        <f t="shared" ref="T92:U92" si="205">T97+T108</f>
        <v>0</v>
      </c>
      <c r="U92" s="57">
        <f t="shared" si="205"/>
        <v>0</v>
      </c>
      <c r="V92" s="50">
        <v>0</v>
      </c>
      <c r="W92" s="57">
        <f t="shared" ref="W92:X92" si="206">W97+W108</f>
        <v>0</v>
      </c>
      <c r="X92" s="57">
        <f t="shared" si="206"/>
        <v>0</v>
      </c>
      <c r="Y92" s="49">
        <v>0</v>
      </c>
      <c r="Z92" s="57">
        <f t="shared" ref="Z92:AA92" si="207">Z97+Z108</f>
        <v>0</v>
      </c>
      <c r="AA92" s="57">
        <f t="shared" si="207"/>
        <v>0</v>
      </c>
      <c r="AB92" s="49">
        <v>0</v>
      </c>
      <c r="AC92" s="57">
        <f t="shared" ref="AC92:AD92" si="208">AC97+AC108</f>
        <v>0</v>
      </c>
      <c r="AD92" s="57">
        <f t="shared" si="208"/>
        <v>0</v>
      </c>
      <c r="AE92" s="57">
        <f t="shared" ref="AE92:AP92" si="209">AE97+AE108</f>
        <v>0</v>
      </c>
      <c r="AF92" s="57">
        <f t="shared" si="209"/>
        <v>115</v>
      </c>
      <c r="AG92" s="57">
        <f t="shared" si="209"/>
        <v>0</v>
      </c>
      <c r="AH92" s="57">
        <f t="shared" si="209"/>
        <v>0</v>
      </c>
      <c r="AI92" s="57">
        <f t="shared" si="209"/>
        <v>0</v>
      </c>
      <c r="AJ92" s="57">
        <f t="shared" si="209"/>
        <v>0</v>
      </c>
      <c r="AK92" s="57">
        <f t="shared" si="209"/>
        <v>0</v>
      </c>
      <c r="AL92" s="57">
        <f t="shared" si="209"/>
        <v>0</v>
      </c>
      <c r="AM92" s="57">
        <f t="shared" si="209"/>
        <v>0</v>
      </c>
      <c r="AN92" s="57">
        <f t="shared" si="209"/>
        <v>0</v>
      </c>
      <c r="AO92" s="57">
        <f t="shared" si="209"/>
        <v>0</v>
      </c>
      <c r="AP92" s="57">
        <f t="shared" si="209"/>
        <v>0</v>
      </c>
      <c r="AQ92" s="49">
        <v>0</v>
      </c>
      <c r="AR92" s="76"/>
      <c r="AS92" s="76"/>
      <c r="AT92" s="11"/>
      <c r="AU92" s="11"/>
      <c r="AV92" s="11"/>
    </row>
    <row r="93" spans="1:48" s="13" customFormat="1" ht="16.5" customHeight="1">
      <c r="A93" s="128"/>
      <c r="B93" s="131"/>
      <c r="C93" s="132"/>
      <c r="D93" s="31" t="s">
        <v>131</v>
      </c>
      <c r="E93" s="8">
        <f t="shared" si="199"/>
        <v>0</v>
      </c>
      <c r="F93" s="15">
        <f t="shared" si="200"/>
        <v>0</v>
      </c>
      <c r="G93" s="8">
        <v>0</v>
      </c>
      <c r="H93" s="57">
        <f t="shared" ref="H93:I93" si="210">H98+H109</f>
        <v>0</v>
      </c>
      <c r="I93" s="57">
        <f t="shared" si="210"/>
        <v>0</v>
      </c>
      <c r="J93" s="50">
        <v>0</v>
      </c>
      <c r="K93" s="57">
        <f t="shared" ref="K93:L93" si="211">K98+K109</f>
        <v>0</v>
      </c>
      <c r="L93" s="57">
        <f t="shared" si="211"/>
        <v>0</v>
      </c>
      <c r="M93" s="50">
        <v>0</v>
      </c>
      <c r="N93" s="57">
        <f t="shared" ref="N93:O93" si="212">N98+N109</f>
        <v>0</v>
      </c>
      <c r="O93" s="57">
        <f t="shared" si="212"/>
        <v>0</v>
      </c>
      <c r="P93" s="50">
        <v>0</v>
      </c>
      <c r="Q93" s="57">
        <f t="shared" ref="Q93:R93" si="213">Q98+Q109</f>
        <v>0</v>
      </c>
      <c r="R93" s="57">
        <f t="shared" si="213"/>
        <v>0</v>
      </c>
      <c r="S93" s="50">
        <v>0</v>
      </c>
      <c r="T93" s="57">
        <f t="shared" ref="T93:U93" si="214">T98+T109</f>
        <v>0</v>
      </c>
      <c r="U93" s="57">
        <f t="shared" si="214"/>
        <v>0</v>
      </c>
      <c r="V93" s="50">
        <v>0</v>
      </c>
      <c r="W93" s="57">
        <f t="shared" ref="W93:X93" si="215">W98+W109</f>
        <v>0</v>
      </c>
      <c r="X93" s="57">
        <f t="shared" si="215"/>
        <v>0</v>
      </c>
      <c r="Y93" s="49">
        <v>0</v>
      </c>
      <c r="Z93" s="57">
        <f t="shared" ref="Z93:AA93" si="216">Z98+Z109</f>
        <v>0</v>
      </c>
      <c r="AA93" s="57">
        <f t="shared" si="216"/>
        <v>0</v>
      </c>
      <c r="AB93" s="49">
        <v>0</v>
      </c>
      <c r="AC93" s="57">
        <f t="shared" ref="AC93:AD93" si="217">AC98+AC109</f>
        <v>0</v>
      </c>
      <c r="AD93" s="57">
        <f t="shared" si="217"/>
        <v>0</v>
      </c>
      <c r="AE93" s="49">
        <v>0</v>
      </c>
      <c r="AF93" s="57">
        <f t="shared" ref="AF93:AG93" si="218">AF98+AF109</f>
        <v>0</v>
      </c>
      <c r="AG93" s="57">
        <f t="shared" si="218"/>
        <v>0</v>
      </c>
      <c r="AH93" s="49">
        <v>0</v>
      </c>
      <c r="AI93" s="57">
        <f t="shared" ref="AI93:AJ93" si="219">AI98+AI109</f>
        <v>0</v>
      </c>
      <c r="AJ93" s="57">
        <f t="shared" si="219"/>
        <v>0</v>
      </c>
      <c r="AK93" s="49">
        <v>0</v>
      </c>
      <c r="AL93" s="57">
        <f t="shared" ref="AL93:AM93" si="220">AL98+AL109</f>
        <v>0</v>
      </c>
      <c r="AM93" s="57">
        <f t="shared" si="220"/>
        <v>0</v>
      </c>
      <c r="AN93" s="49">
        <v>0</v>
      </c>
      <c r="AO93" s="57">
        <f t="shared" ref="AO93:AP93" si="221">AO98+AO109</f>
        <v>0</v>
      </c>
      <c r="AP93" s="57">
        <f t="shared" si="221"/>
        <v>0</v>
      </c>
      <c r="AQ93" s="49">
        <v>0</v>
      </c>
      <c r="AR93" s="76"/>
      <c r="AS93" s="76"/>
      <c r="AT93" s="11"/>
      <c r="AU93" s="11"/>
      <c r="AV93" s="11"/>
    </row>
    <row r="94" spans="1:48" s="12" customFormat="1" ht="16.5" customHeight="1">
      <c r="A94" s="86" t="s">
        <v>64</v>
      </c>
      <c r="B94" s="89" t="s">
        <v>103</v>
      </c>
      <c r="C94" s="92" t="s">
        <v>140</v>
      </c>
      <c r="D94" s="14" t="s">
        <v>24</v>
      </c>
      <c r="E94" s="8">
        <f>E95+E96+E97+E98</f>
        <v>115</v>
      </c>
      <c r="F94" s="8">
        <f>F95+F96+F97+F98</f>
        <v>0</v>
      </c>
      <c r="G94" s="8">
        <f t="shared" ref="G94" si="222">F94/E94*100</f>
        <v>0</v>
      </c>
      <c r="H94" s="17">
        <f>H96+H97</f>
        <v>0</v>
      </c>
      <c r="I94" s="50">
        <f t="shared" ref="I94:P94" si="223">I96+I97</f>
        <v>0</v>
      </c>
      <c r="J94" s="50">
        <v>0</v>
      </c>
      <c r="K94" s="50">
        <f t="shared" si="223"/>
        <v>0</v>
      </c>
      <c r="L94" s="23">
        <f t="shared" si="223"/>
        <v>0</v>
      </c>
      <c r="M94" s="50">
        <v>0</v>
      </c>
      <c r="N94" s="17">
        <f t="shared" si="223"/>
        <v>0</v>
      </c>
      <c r="O94" s="50">
        <f t="shared" si="223"/>
        <v>0</v>
      </c>
      <c r="P94" s="50">
        <f t="shared" si="223"/>
        <v>0</v>
      </c>
      <c r="Q94" s="50">
        <v>0</v>
      </c>
      <c r="R94" s="23">
        <v>0</v>
      </c>
      <c r="S94" s="50">
        <v>0</v>
      </c>
      <c r="T94" s="17">
        <v>0</v>
      </c>
      <c r="U94" s="23">
        <v>0</v>
      </c>
      <c r="V94" s="50">
        <v>0</v>
      </c>
      <c r="W94" s="17">
        <v>0</v>
      </c>
      <c r="X94" s="50">
        <v>0</v>
      </c>
      <c r="Y94" s="50">
        <v>0</v>
      </c>
      <c r="Z94" s="50">
        <v>0</v>
      </c>
      <c r="AA94" s="50">
        <v>0</v>
      </c>
      <c r="AB94" s="50">
        <v>0</v>
      </c>
      <c r="AC94" s="50">
        <v>0</v>
      </c>
      <c r="AD94" s="50">
        <v>0</v>
      </c>
      <c r="AE94" s="50">
        <v>0</v>
      </c>
      <c r="AF94" s="50">
        <f>AF95+AF96+AF97+AF98</f>
        <v>115</v>
      </c>
      <c r="AG94" s="50">
        <f>AG95+AG96+AG97+AG98</f>
        <v>0</v>
      </c>
      <c r="AH94" s="50">
        <v>0</v>
      </c>
      <c r="AI94" s="50">
        <f t="shared" ref="AI94:AO94" si="224">AI95+AI96+AI97+AI98</f>
        <v>0</v>
      </c>
      <c r="AJ94" s="50">
        <f t="shared" si="224"/>
        <v>0</v>
      </c>
      <c r="AK94" s="50">
        <f t="shared" si="224"/>
        <v>0</v>
      </c>
      <c r="AL94" s="50">
        <f t="shared" si="224"/>
        <v>0</v>
      </c>
      <c r="AM94" s="50">
        <f t="shared" si="224"/>
        <v>0</v>
      </c>
      <c r="AN94" s="50">
        <f t="shared" si="224"/>
        <v>0</v>
      </c>
      <c r="AO94" s="50">
        <f t="shared" si="224"/>
        <v>0</v>
      </c>
      <c r="AP94" s="50">
        <v>0</v>
      </c>
      <c r="AQ94" s="50">
        <v>0</v>
      </c>
      <c r="AR94" s="72"/>
      <c r="AS94" s="72"/>
      <c r="AT94" s="11"/>
      <c r="AU94" s="11"/>
      <c r="AV94" s="11"/>
    </row>
    <row r="95" spans="1:48" s="12" customFormat="1" ht="16.5" customHeight="1">
      <c r="A95" s="134"/>
      <c r="B95" s="84"/>
      <c r="C95" s="115"/>
      <c r="D95" s="14" t="s">
        <v>129</v>
      </c>
      <c r="E95" s="8">
        <f t="shared" ref="E95" si="225">H95+K95+N95+Q95+T95+W95+Z95+AC95+AF95+AI95+AL95+AO95</f>
        <v>0</v>
      </c>
      <c r="F95" s="15">
        <f>I95+L95+O95+R95+U95+X95+AA95+AD95+AG95+AJ95+AM95+AP95</f>
        <v>0</v>
      </c>
      <c r="G95" s="8">
        <v>0</v>
      </c>
      <c r="H95" s="19">
        <v>0</v>
      </c>
      <c r="I95" s="20">
        <v>0</v>
      </c>
      <c r="J95" s="20">
        <v>0</v>
      </c>
      <c r="K95" s="20">
        <v>0</v>
      </c>
      <c r="L95" s="21">
        <v>0</v>
      </c>
      <c r="M95" s="20">
        <v>0</v>
      </c>
      <c r="N95" s="19">
        <v>0</v>
      </c>
      <c r="O95" s="20">
        <v>0</v>
      </c>
      <c r="P95" s="20">
        <v>0</v>
      </c>
      <c r="Q95" s="20">
        <v>0</v>
      </c>
      <c r="R95" s="21">
        <v>0</v>
      </c>
      <c r="S95" s="20">
        <v>0</v>
      </c>
      <c r="T95" s="19">
        <v>0</v>
      </c>
      <c r="U95" s="21">
        <v>0</v>
      </c>
      <c r="V95" s="20">
        <v>0</v>
      </c>
      <c r="W95" s="19">
        <v>0</v>
      </c>
      <c r="X95" s="20">
        <v>0</v>
      </c>
      <c r="Y95" s="20">
        <v>0</v>
      </c>
      <c r="Z95" s="20">
        <v>0</v>
      </c>
      <c r="AA95" s="20">
        <v>0</v>
      </c>
      <c r="AB95" s="20">
        <v>0</v>
      </c>
      <c r="AC95" s="20">
        <v>0</v>
      </c>
      <c r="AD95" s="20">
        <v>0</v>
      </c>
      <c r="AE95" s="20">
        <v>0</v>
      </c>
      <c r="AF95" s="20">
        <v>0</v>
      </c>
      <c r="AG95" s="20">
        <v>0</v>
      </c>
      <c r="AH95" s="20">
        <v>0</v>
      </c>
      <c r="AI95" s="20">
        <v>0</v>
      </c>
      <c r="AJ95" s="20">
        <v>0</v>
      </c>
      <c r="AK95" s="20">
        <v>0</v>
      </c>
      <c r="AL95" s="20">
        <v>0</v>
      </c>
      <c r="AM95" s="20">
        <v>0</v>
      </c>
      <c r="AN95" s="20">
        <v>0</v>
      </c>
      <c r="AO95" s="20">
        <v>0</v>
      </c>
      <c r="AP95" s="20">
        <v>0</v>
      </c>
      <c r="AQ95" s="20">
        <v>0</v>
      </c>
      <c r="AR95" s="73"/>
      <c r="AS95" s="73"/>
      <c r="AT95" s="11"/>
      <c r="AU95" s="11"/>
      <c r="AV95" s="11"/>
    </row>
    <row r="96" spans="1:48" s="12" customFormat="1" ht="16.5" customHeight="1">
      <c r="A96" s="134"/>
      <c r="B96" s="84"/>
      <c r="C96" s="115"/>
      <c r="D96" s="16" t="s">
        <v>26</v>
      </c>
      <c r="E96" s="8">
        <f>H96+K96+N96+Q96+T96+W96+Z96+AC96+AF96+AI96+AL96+AO96</f>
        <v>0</v>
      </c>
      <c r="F96" s="15">
        <f>I96+L96+O96+R96+U96+X96+AA96+AD96+AG96+AJ96+AM96+AP96</f>
        <v>0</v>
      </c>
      <c r="G96" s="8">
        <v>0</v>
      </c>
      <c r="H96" s="19">
        <v>0</v>
      </c>
      <c r="I96" s="20">
        <v>0</v>
      </c>
      <c r="J96" s="20">
        <v>0</v>
      </c>
      <c r="K96" s="20">
        <v>0</v>
      </c>
      <c r="L96" s="21">
        <v>0</v>
      </c>
      <c r="M96" s="20">
        <v>0</v>
      </c>
      <c r="N96" s="19">
        <v>0</v>
      </c>
      <c r="O96" s="20">
        <v>0</v>
      </c>
      <c r="P96" s="20">
        <v>0</v>
      </c>
      <c r="Q96" s="20">
        <v>0</v>
      </c>
      <c r="R96" s="21">
        <v>0</v>
      </c>
      <c r="S96" s="20">
        <v>0</v>
      </c>
      <c r="T96" s="19">
        <v>0</v>
      </c>
      <c r="U96" s="21">
        <v>0</v>
      </c>
      <c r="V96" s="20">
        <v>0</v>
      </c>
      <c r="W96" s="19">
        <v>0</v>
      </c>
      <c r="X96" s="20">
        <v>0</v>
      </c>
      <c r="Y96" s="20">
        <v>0</v>
      </c>
      <c r="Z96" s="20">
        <v>0</v>
      </c>
      <c r="AA96" s="20">
        <v>0</v>
      </c>
      <c r="AB96" s="20">
        <v>0</v>
      </c>
      <c r="AC96" s="20">
        <v>0</v>
      </c>
      <c r="AD96" s="20">
        <v>0</v>
      </c>
      <c r="AE96" s="20">
        <v>0</v>
      </c>
      <c r="AF96" s="20">
        <v>0</v>
      </c>
      <c r="AG96" s="20">
        <v>0</v>
      </c>
      <c r="AH96" s="20">
        <v>0</v>
      </c>
      <c r="AI96" s="20">
        <v>0</v>
      </c>
      <c r="AJ96" s="20">
        <v>0</v>
      </c>
      <c r="AK96" s="20">
        <v>0</v>
      </c>
      <c r="AL96" s="20">
        <v>0</v>
      </c>
      <c r="AM96" s="20">
        <v>0</v>
      </c>
      <c r="AN96" s="20">
        <v>0</v>
      </c>
      <c r="AO96" s="20">
        <v>0</v>
      </c>
      <c r="AP96" s="20">
        <v>0</v>
      </c>
      <c r="AQ96" s="20">
        <v>0</v>
      </c>
      <c r="AR96" s="73"/>
      <c r="AS96" s="73"/>
      <c r="AT96" s="11"/>
      <c r="AU96" s="11"/>
      <c r="AV96" s="11"/>
    </row>
    <row r="97" spans="1:48" s="12" customFormat="1" ht="16.5" customHeight="1">
      <c r="A97" s="134"/>
      <c r="B97" s="84"/>
      <c r="C97" s="115"/>
      <c r="D97" s="16" t="s">
        <v>130</v>
      </c>
      <c r="E97" s="8">
        <f t="shared" ref="E97:E98" si="226">H97+K97+N97+Q97+T97+W97+Z97+AC97+AF97+AI97+AL97+AO97</f>
        <v>115</v>
      </c>
      <c r="F97" s="15">
        <f t="shared" ref="F97:F98" si="227">I97+L97+O97+R97+U97+X97+AA97+AD97+AG97+AJ97+AM97+AP97</f>
        <v>0</v>
      </c>
      <c r="G97" s="8">
        <v>0</v>
      </c>
      <c r="H97" s="19">
        <v>0</v>
      </c>
      <c r="I97" s="20">
        <v>0</v>
      </c>
      <c r="J97" s="20">
        <v>0</v>
      </c>
      <c r="K97" s="20">
        <v>0</v>
      </c>
      <c r="L97" s="21">
        <v>0</v>
      </c>
      <c r="M97" s="20">
        <v>0</v>
      </c>
      <c r="N97" s="19">
        <v>0</v>
      </c>
      <c r="O97" s="20">
        <v>0</v>
      </c>
      <c r="P97" s="20">
        <v>0</v>
      </c>
      <c r="Q97" s="20">
        <v>0</v>
      </c>
      <c r="R97" s="21">
        <v>0</v>
      </c>
      <c r="S97" s="20">
        <v>0</v>
      </c>
      <c r="T97" s="19">
        <v>0</v>
      </c>
      <c r="U97" s="21">
        <v>0</v>
      </c>
      <c r="V97" s="20">
        <v>0</v>
      </c>
      <c r="W97" s="19">
        <v>0</v>
      </c>
      <c r="X97" s="20">
        <v>0</v>
      </c>
      <c r="Y97" s="20">
        <v>0</v>
      </c>
      <c r="Z97" s="20">
        <v>0</v>
      </c>
      <c r="AA97" s="20">
        <v>0</v>
      </c>
      <c r="AB97" s="20">
        <v>0</v>
      </c>
      <c r="AC97" s="20">
        <v>0</v>
      </c>
      <c r="AD97" s="20">
        <v>0</v>
      </c>
      <c r="AE97" s="20">
        <v>0</v>
      </c>
      <c r="AF97" s="20">
        <v>115</v>
      </c>
      <c r="AG97" s="20">
        <v>0</v>
      </c>
      <c r="AH97" s="20">
        <v>0</v>
      </c>
      <c r="AI97" s="20">
        <v>0</v>
      </c>
      <c r="AJ97" s="20">
        <v>0</v>
      </c>
      <c r="AK97" s="20">
        <v>0</v>
      </c>
      <c r="AL97" s="20">
        <v>0</v>
      </c>
      <c r="AM97" s="20">
        <v>0</v>
      </c>
      <c r="AN97" s="20">
        <v>0</v>
      </c>
      <c r="AO97" s="20">
        <v>0</v>
      </c>
      <c r="AP97" s="20">
        <v>0</v>
      </c>
      <c r="AQ97" s="20">
        <v>0</v>
      </c>
      <c r="AR97" s="73"/>
      <c r="AS97" s="73"/>
      <c r="AT97" s="11"/>
      <c r="AU97" s="11"/>
      <c r="AV97" s="11"/>
    </row>
    <row r="98" spans="1:48" s="12" customFormat="1" ht="16.5" customHeight="1">
      <c r="A98" s="135"/>
      <c r="B98" s="85"/>
      <c r="C98" s="116"/>
      <c r="D98" s="31" t="s">
        <v>131</v>
      </c>
      <c r="E98" s="8">
        <f t="shared" si="226"/>
        <v>0</v>
      </c>
      <c r="F98" s="15">
        <f t="shared" si="227"/>
        <v>0</v>
      </c>
      <c r="G98" s="8">
        <v>0</v>
      </c>
      <c r="H98" s="19">
        <v>0</v>
      </c>
      <c r="I98" s="20">
        <v>0</v>
      </c>
      <c r="J98" s="20">
        <v>0</v>
      </c>
      <c r="K98" s="20">
        <v>0</v>
      </c>
      <c r="L98" s="21">
        <v>0</v>
      </c>
      <c r="M98" s="20">
        <v>0</v>
      </c>
      <c r="N98" s="19">
        <v>0</v>
      </c>
      <c r="O98" s="20">
        <v>0</v>
      </c>
      <c r="P98" s="20">
        <v>0</v>
      </c>
      <c r="Q98" s="20">
        <v>0</v>
      </c>
      <c r="R98" s="21">
        <v>0</v>
      </c>
      <c r="S98" s="20">
        <v>0</v>
      </c>
      <c r="T98" s="19">
        <v>0</v>
      </c>
      <c r="U98" s="21">
        <v>0</v>
      </c>
      <c r="V98" s="20">
        <v>0</v>
      </c>
      <c r="W98" s="19">
        <v>0</v>
      </c>
      <c r="X98" s="20">
        <v>0</v>
      </c>
      <c r="Y98" s="20">
        <v>0</v>
      </c>
      <c r="Z98" s="20">
        <v>0</v>
      </c>
      <c r="AA98" s="20">
        <v>0</v>
      </c>
      <c r="AB98" s="20">
        <v>0</v>
      </c>
      <c r="AC98" s="20">
        <v>0</v>
      </c>
      <c r="AD98" s="20">
        <v>0</v>
      </c>
      <c r="AE98" s="20">
        <v>0</v>
      </c>
      <c r="AF98" s="20">
        <v>0</v>
      </c>
      <c r="AG98" s="20">
        <v>0</v>
      </c>
      <c r="AH98" s="20">
        <v>0</v>
      </c>
      <c r="AI98" s="20">
        <v>0</v>
      </c>
      <c r="AJ98" s="20">
        <v>0</v>
      </c>
      <c r="AK98" s="20">
        <v>0</v>
      </c>
      <c r="AL98" s="20">
        <v>0</v>
      </c>
      <c r="AM98" s="20">
        <v>0</v>
      </c>
      <c r="AN98" s="20">
        <v>0</v>
      </c>
      <c r="AO98" s="20">
        <v>0</v>
      </c>
      <c r="AP98" s="20">
        <v>0</v>
      </c>
      <c r="AQ98" s="20">
        <v>0</v>
      </c>
      <c r="AR98" s="74"/>
      <c r="AS98" s="74"/>
      <c r="AT98" s="11"/>
      <c r="AU98" s="11"/>
      <c r="AV98" s="11"/>
    </row>
    <row r="99" spans="1:48" s="62" customFormat="1" ht="16.5" customHeight="1">
      <c r="A99" s="86" t="s">
        <v>65</v>
      </c>
      <c r="B99" s="89" t="s">
        <v>104</v>
      </c>
      <c r="C99" s="92" t="s">
        <v>139</v>
      </c>
      <c r="D99" s="92" t="s">
        <v>29</v>
      </c>
      <c r="E99" s="68" t="s">
        <v>39</v>
      </c>
      <c r="F99" s="68" t="s">
        <v>39</v>
      </c>
      <c r="G99" s="68" t="s">
        <v>39</v>
      </c>
      <c r="H99" s="68" t="s">
        <v>39</v>
      </c>
      <c r="I99" s="68" t="s">
        <v>39</v>
      </c>
      <c r="J99" s="68" t="s">
        <v>39</v>
      </c>
      <c r="K99" s="68" t="s">
        <v>39</v>
      </c>
      <c r="L99" s="68" t="s">
        <v>39</v>
      </c>
      <c r="M99" s="68" t="s">
        <v>39</v>
      </c>
      <c r="N99" s="68" t="s">
        <v>39</v>
      </c>
      <c r="O99" s="68" t="s">
        <v>39</v>
      </c>
      <c r="P99" s="68" t="s">
        <v>39</v>
      </c>
      <c r="Q99" s="68" t="s">
        <v>39</v>
      </c>
      <c r="R99" s="68" t="s">
        <v>39</v>
      </c>
      <c r="S99" s="68" t="s">
        <v>39</v>
      </c>
      <c r="T99" s="68" t="s">
        <v>39</v>
      </c>
      <c r="U99" s="68" t="s">
        <v>39</v>
      </c>
      <c r="V99" s="68" t="s">
        <v>39</v>
      </c>
      <c r="W99" s="68" t="s">
        <v>39</v>
      </c>
      <c r="X99" s="68" t="s">
        <v>39</v>
      </c>
      <c r="Y99" s="68" t="s">
        <v>39</v>
      </c>
      <c r="Z99" s="68" t="s">
        <v>39</v>
      </c>
      <c r="AA99" s="68" t="s">
        <v>39</v>
      </c>
      <c r="AB99" s="68" t="s">
        <v>39</v>
      </c>
      <c r="AC99" s="68" t="s">
        <v>39</v>
      </c>
      <c r="AD99" s="68" t="s">
        <v>39</v>
      </c>
      <c r="AE99" s="68" t="s">
        <v>39</v>
      </c>
      <c r="AF99" s="68" t="s">
        <v>39</v>
      </c>
      <c r="AG99" s="68" t="s">
        <v>39</v>
      </c>
      <c r="AH99" s="68" t="s">
        <v>39</v>
      </c>
      <c r="AI99" s="68" t="s">
        <v>39</v>
      </c>
      <c r="AJ99" s="68" t="s">
        <v>39</v>
      </c>
      <c r="AK99" s="68" t="s">
        <v>39</v>
      </c>
      <c r="AL99" s="68" t="s">
        <v>39</v>
      </c>
      <c r="AM99" s="68" t="s">
        <v>39</v>
      </c>
      <c r="AN99" s="68" t="s">
        <v>39</v>
      </c>
      <c r="AO99" s="68" t="s">
        <v>39</v>
      </c>
      <c r="AP99" s="68" t="s">
        <v>39</v>
      </c>
      <c r="AQ99" s="68" t="s">
        <v>39</v>
      </c>
      <c r="AR99" s="81" t="s">
        <v>219</v>
      </c>
      <c r="AS99" s="72"/>
      <c r="AT99" s="11"/>
      <c r="AU99" s="11"/>
      <c r="AV99" s="11"/>
    </row>
    <row r="100" spans="1:48" s="12" customFormat="1" ht="16.5" customHeight="1">
      <c r="A100" s="87"/>
      <c r="B100" s="84"/>
      <c r="C100" s="115"/>
      <c r="D100" s="115"/>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82"/>
      <c r="AS100" s="73"/>
      <c r="AT100" s="11"/>
      <c r="AU100" s="11"/>
      <c r="AV100" s="11"/>
    </row>
    <row r="101" spans="1:48" s="12" customFormat="1" ht="16.5" customHeight="1">
      <c r="A101" s="88"/>
      <c r="B101" s="85"/>
      <c r="C101" s="116"/>
      <c r="D101" s="116"/>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83"/>
      <c r="AS101" s="74"/>
      <c r="AT101" s="11"/>
      <c r="AU101" s="11"/>
      <c r="AV101" s="11"/>
    </row>
    <row r="102" spans="1:48" s="62" customFormat="1" ht="16.5" customHeight="1">
      <c r="A102" s="86" t="s">
        <v>66</v>
      </c>
      <c r="B102" s="89" t="s">
        <v>105</v>
      </c>
      <c r="C102" s="92" t="s">
        <v>141</v>
      </c>
      <c r="D102" s="92" t="s">
        <v>29</v>
      </c>
      <c r="E102" s="68" t="s">
        <v>39</v>
      </c>
      <c r="F102" s="68" t="s">
        <v>39</v>
      </c>
      <c r="G102" s="68" t="s">
        <v>39</v>
      </c>
      <c r="H102" s="68" t="s">
        <v>39</v>
      </c>
      <c r="I102" s="68" t="s">
        <v>39</v>
      </c>
      <c r="J102" s="68" t="s">
        <v>39</v>
      </c>
      <c r="K102" s="68" t="s">
        <v>39</v>
      </c>
      <c r="L102" s="68" t="s">
        <v>39</v>
      </c>
      <c r="M102" s="68" t="s">
        <v>39</v>
      </c>
      <c r="N102" s="68" t="s">
        <v>39</v>
      </c>
      <c r="O102" s="68" t="s">
        <v>39</v>
      </c>
      <c r="P102" s="68" t="s">
        <v>39</v>
      </c>
      <c r="Q102" s="68" t="s">
        <v>39</v>
      </c>
      <c r="R102" s="68" t="s">
        <v>39</v>
      </c>
      <c r="S102" s="68" t="s">
        <v>39</v>
      </c>
      <c r="T102" s="68" t="s">
        <v>39</v>
      </c>
      <c r="U102" s="68" t="s">
        <v>39</v>
      </c>
      <c r="V102" s="68" t="s">
        <v>39</v>
      </c>
      <c r="W102" s="68" t="s">
        <v>39</v>
      </c>
      <c r="X102" s="68" t="s">
        <v>39</v>
      </c>
      <c r="Y102" s="68" t="s">
        <v>39</v>
      </c>
      <c r="Z102" s="68" t="s">
        <v>39</v>
      </c>
      <c r="AA102" s="68" t="s">
        <v>39</v>
      </c>
      <c r="AB102" s="68" t="s">
        <v>39</v>
      </c>
      <c r="AC102" s="68" t="s">
        <v>39</v>
      </c>
      <c r="AD102" s="68" t="s">
        <v>39</v>
      </c>
      <c r="AE102" s="68" t="s">
        <v>39</v>
      </c>
      <c r="AF102" s="68" t="s">
        <v>39</v>
      </c>
      <c r="AG102" s="68" t="s">
        <v>39</v>
      </c>
      <c r="AH102" s="68" t="s">
        <v>39</v>
      </c>
      <c r="AI102" s="68" t="s">
        <v>39</v>
      </c>
      <c r="AJ102" s="68" t="s">
        <v>39</v>
      </c>
      <c r="AK102" s="68" t="s">
        <v>39</v>
      </c>
      <c r="AL102" s="68" t="s">
        <v>39</v>
      </c>
      <c r="AM102" s="68" t="s">
        <v>39</v>
      </c>
      <c r="AN102" s="68" t="s">
        <v>39</v>
      </c>
      <c r="AO102" s="68" t="s">
        <v>39</v>
      </c>
      <c r="AP102" s="68" t="s">
        <v>39</v>
      </c>
      <c r="AQ102" s="68" t="s">
        <v>39</v>
      </c>
      <c r="AR102" s="81" t="s">
        <v>178</v>
      </c>
      <c r="AS102" s="72"/>
      <c r="AT102" s="11"/>
      <c r="AU102" s="11"/>
      <c r="AV102" s="11"/>
    </row>
    <row r="103" spans="1:48" s="12" customFormat="1" ht="16.5" customHeight="1">
      <c r="A103" s="87"/>
      <c r="B103" s="84"/>
      <c r="C103" s="115"/>
      <c r="D103" s="115"/>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82"/>
      <c r="AS103" s="73"/>
      <c r="AT103" s="11"/>
      <c r="AU103" s="11"/>
      <c r="AV103" s="11"/>
    </row>
    <row r="104" spans="1:48" s="12" customFormat="1" ht="16.5" customHeight="1">
      <c r="A104" s="88"/>
      <c r="B104" s="85"/>
      <c r="C104" s="116"/>
      <c r="D104" s="116"/>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83"/>
      <c r="AS104" s="74"/>
      <c r="AT104" s="11"/>
      <c r="AU104" s="11"/>
      <c r="AV104" s="11"/>
    </row>
    <row r="105" spans="1:48" s="13" customFormat="1" ht="16.5" customHeight="1">
      <c r="A105" s="86" t="s">
        <v>67</v>
      </c>
      <c r="B105" s="89" t="s">
        <v>106</v>
      </c>
      <c r="C105" s="92" t="s">
        <v>175</v>
      </c>
      <c r="D105" s="2" t="s">
        <v>133</v>
      </c>
      <c r="E105" s="8">
        <f>SUM(E107:E112)</f>
        <v>0</v>
      </c>
      <c r="F105" s="15">
        <v>0</v>
      </c>
      <c r="G105" s="8">
        <v>0</v>
      </c>
      <c r="H105" s="17">
        <f>H107+H109</f>
        <v>0</v>
      </c>
      <c r="I105" s="50">
        <f t="shared" ref="I105:P105" si="228">I107+I109</f>
        <v>0</v>
      </c>
      <c r="J105" s="50">
        <v>0</v>
      </c>
      <c r="K105" s="50">
        <f t="shared" si="228"/>
        <v>0</v>
      </c>
      <c r="L105" s="23">
        <f t="shared" si="228"/>
        <v>0</v>
      </c>
      <c r="M105" s="50">
        <v>0</v>
      </c>
      <c r="N105" s="17">
        <f t="shared" si="228"/>
        <v>0</v>
      </c>
      <c r="O105" s="50">
        <f t="shared" si="228"/>
        <v>0</v>
      </c>
      <c r="P105" s="50">
        <f t="shared" si="228"/>
        <v>0</v>
      </c>
      <c r="Q105" s="50">
        <v>0</v>
      </c>
      <c r="R105" s="23">
        <v>0</v>
      </c>
      <c r="S105" s="50">
        <v>0</v>
      </c>
      <c r="T105" s="17">
        <v>0</v>
      </c>
      <c r="U105" s="23">
        <v>0</v>
      </c>
      <c r="V105" s="50">
        <v>0</v>
      </c>
      <c r="W105" s="17">
        <v>0</v>
      </c>
      <c r="X105" s="50">
        <v>0</v>
      </c>
      <c r="Y105" s="50">
        <v>0</v>
      </c>
      <c r="Z105" s="50">
        <f>Z106+Z107+Z108</f>
        <v>0</v>
      </c>
      <c r="AA105" s="50">
        <v>0</v>
      </c>
      <c r="AB105" s="50">
        <v>0</v>
      </c>
      <c r="AC105" s="50">
        <v>0</v>
      </c>
      <c r="AD105" s="50">
        <v>0</v>
      </c>
      <c r="AE105" s="50">
        <v>0</v>
      </c>
      <c r="AF105" s="50">
        <v>0</v>
      </c>
      <c r="AG105" s="50">
        <v>0</v>
      </c>
      <c r="AH105" s="50">
        <v>0</v>
      </c>
      <c r="AI105" s="50">
        <v>0</v>
      </c>
      <c r="AJ105" s="50">
        <v>0</v>
      </c>
      <c r="AK105" s="50">
        <v>0</v>
      </c>
      <c r="AL105" s="50">
        <v>0</v>
      </c>
      <c r="AM105" s="50">
        <v>0</v>
      </c>
      <c r="AN105" s="50">
        <v>0</v>
      </c>
      <c r="AO105" s="50">
        <v>0</v>
      </c>
      <c r="AP105" s="50">
        <v>0</v>
      </c>
      <c r="AQ105" s="50">
        <v>0</v>
      </c>
      <c r="AR105" s="72"/>
      <c r="AS105" s="75"/>
      <c r="AT105" s="18"/>
      <c r="AU105" s="18"/>
      <c r="AV105" s="18"/>
    </row>
    <row r="106" spans="1:48" s="12" customFormat="1" ht="16.5" customHeight="1">
      <c r="A106" s="87"/>
      <c r="B106" s="90"/>
      <c r="C106" s="93"/>
      <c r="D106" s="14" t="s">
        <v>129</v>
      </c>
      <c r="E106" s="8">
        <v>0</v>
      </c>
      <c r="F106" s="15">
        <v>0</v>
      </c>
      <c r="G106" s="8">
        <v>0</v>
      </c>
      <c r="H106" s="19">
        <v>0</v>
      </c>
      <c r="I106" s="20">
        <v>0</v>
      </c>
      <c r="J106" s="20">
        <v>0</v>
      </c>
      <c r="K106" s="20">
        <v>0</v>
      </c>
      <c r="L106" s="21">
        <v>0</v>
      </c>
      <c r="M106" s="20">
        <v>0</v>
      </c>
      <c r="N106" s="19">
        <v>0</v>
      </c>
      <c r="O106" s="20">
        <v>0</v>
      </c>
      <c r="P106" s="20">
        <v>0</v>
      </c>
      <c r="Q106" s="20">
        <v>0</v>
      </c>
      <c r="R106" s="21">
        <v>0</v>
      </c>
      <c r="S106" s="20">
        <v>0</v>
      </c>
      <c r="T106" s="19">
        <v>0</v>
      </c>
      <c r="U106" s="21">
        <v>0</v>
      </c>
      <c r="V106" s="20">
        <v>0</v>
      </c>
      <c r="W106" s="19">
        <v>0</v>
      </c>
      <c r="X106" s="20">
        <v>0</v>
      </c>
      <c r="Y106" s="20">
        <v>0</v>
      </c>
      <c r="Z106" s="20">
        <v>0</v>
      </c>
      <c r="AA106" s="20">
        <v>0</v>
      </c>
      <c r="AB106" s="20">
        <v>0</v>
      </c>
      <c r="AC106" s="20">
        <v>0</v>
      </c>
      <c r="AD106" s="20">
        <v>0</v>
      </c>
      <c r="AE106" s="20">
        <v>0</v>
      </c>
      <c r="AF106" s="20">
        <v>0</v>
      </c>
      <c r="AG106" s="20">
        <v>0</v>
      </c>
      <c r="AH106" s="20">
        <v>0</v>
      </c>
      <c r="AI106" s="20">
        <v>0</v>
      </c>
      <c r="AJ106" s="20">
        <v>0</v>
      </c>
      <c r="AK106" s="20">
        <v>0</v>
      </c>
      <c r="AL106" s="20">
        <v>0</v>
      </c>
      <c r="AM106" s="20">
        <v>0</v>
      </c>
      <c r="AN106" s="20">
        <v>0</v>
      </c>
      <c r="AO106" s="20">
        <v>0</v>
      </c>
      <c r="AP106" s="20">
        <v>0</v>
      </c>
      <c r="AQ106" s="20">
        <v>0</v>
      </c>
      <c r="AR106" s="73"/>
      <c r="AS106" s="76"/>
      <c r="AT106" s="11"/>
      <c r="AU106" s="11"/>
      <c r="AV106" s="11"/>
    </row>
    <row r="107" spans="1:48" s="12" customFormat="1" ht="16.5" customHeight="1">
      <c r="A107" s="87"/>
      <c r="B107" s="90"/>
      <c r="C107" s="93"/>
      <c r="D107" s="16" t="s">
        <v>26</v>
      </c>
      <c r="E107" s="8">
        <f t="shared" ref="E107:F109" si="229">H107+K107+N107+Q107+T107+W107+Z107+AC107+AF107+AI107+AL107+AO107</f>
        <v>0</v>
      </c>
      <c r="F107" s="15">
        <f t="shared" si="229"/>
        <v>0</v>
      </c>
      <c r="G107" s="8">
        <v>0</v>
      </c>
      <c r="H107" s="19">
        <v>0</v>
      </c>
      <c r="I107" s="20">
        <v>0</v>
      </c>
      <c r="J107" s="20">
        <v>0</v>
      </c>
      <c r="K107" s="20">
        <v>0</v>
      </c>
      <c r="L107" s="21">
        <v>0</v>
      </c>
      <c r="M107" s="20">
        <v>0</v>
      </c>
      <c r="N107" s="19">
        <v>0</v>
      </c>
      <c r="O107" s="20">
        <v>0</v>
      </c>
      <c r="P107" s="20">
        <v>0</v>
      </c>
      <c r="Q107" s="20">
        <v>0</v>
      </c>
      <c r="R107" s="21">
        <v>0</v>
      </c>
      <c r="S107" s="20">
        <v>0</v>
      </c>
      <c r="T107" s="19">
        <v>0</v>
      </c>
      <c r="U107" s="21">
        <v>0</v>
      </c>
      <c r="V107" s="20">
        <v>0</v>
      </c>
      <c r="W107" s="19">
        <v>0</v>
      </c>
      <c r="X107" s="20">
        <v>0</v>
      </c>
      <c r="Y107" s="20">
        <v>0</v>
      </c>
      <c r="Z107" s="20">
        <v>0</v>
      </c>
      <c r="AA107" s="20">
        <v>0</v>
      </c>
      <c r="AB107" s="20">
        <v>0</v>
      </c>
      <c r="AC107" s="20">
        <v>0</v>
      </c>
      <c r="AD107" s="20">
        <v>0</v>
      </c>
      <c r="AE107" s="20">
        <v>0</v>
      </c>
      <c r="AF107" s="20">
        <v>0</v>
      </c>
      <c r="AG107" s="20">
        <v>0</v>
      </c>
      <c r="AH107" s="20">
        <v>0</v>
      </c>
      <c r="AI107" s="20">
        <v>0</v>
      </c>
      <c r="AJ107" s="20">
        <v>0</v>
      </c>
      <c r="AK107" s="20">
        <v>0</v>
      </c>
      <c r="AL107" s="20">
        <v>0</v>
      </c>
      <c r="AM107" s="20">
        <v>0</v>
      </c>
      <c r="AN107" s="20">
        <v>0</v>
      </c>
      <c r="AO107" s="20">
        <v>0</v>
      </c>
      <c r="AP107" s="20">
        <v>0</v>
      </c>
      <c r="AQ107" s="20">
        <v>0</v>
      </c>
      <c r="AR107" s="73"/>
      <c r="AS107" s="76"/>
      <c r="AT107" s="11"/>
      <c r="AU107" s="11"/>
      <c r="AV107" s="11"/>
    </row>
    <row r="108" spans="1:48" s="12" customFormat="1" ht="16.5" customHeight="1">
      <c r="A108" s="87"/>
      <c r="B108" s="90"/>
      <c r="C108" s="93"/>
      <c r="D108" s="16" t="s">
        <v>130</v>
      </c>
      <c r="E108" s="8">
        <f t="shared" si="229"/>
        <v>0</v>
      </c>
      <c r="F108" s="15">
        <v>0</v>
      </c>
      <c r="G108" s="8">
        <v>0</v>
      </c>
      <c r="H108" s="19">
        <v>0</v>
      </c>
      <c r="I108" s="20">
        <v>0</v>
      </c>
      <c r="J108" s="20">
        <v>0</v>
      </c>
      <c r="K108" s="20">
        <v>0</v>
      </c>
      <c r="L108" s="21">
        <v>0</v>
      </c>
      <c r="M108" s="20">
        <v>0</v>
      </c>
      <c r="N108" s="19">
        <v>0</v>
      </c>
      <c r="O108" s="20">
        <v>0</v>
      </c>
      <c r="P108" s="20">
        <v>0</v>
      </c>
      <c r="Q108" s="20">
        <v>0</v>
      </c>
      <c r="R108" s="21">
        <v>0</v>
      </c>
      <c r="S108" s="20">
        <v>0</v>
      </c>
      <c r="T108" s="19">
        <v>0</v>
      </c>
      <c r="U108" s="21">
        <v>0</v>
      </c>
      <c r="V108" s="20">
        <v>0</v>
      </c>
      <c r="W108" s="19">
        <v>0</v>
      </c>
      <c r="X108" s="20">
        <v>0</v>
      </c>
      <c r="Y108" s="20">
        <v>0</v>
      </c>
      <c r="Z108" s="20">
        <v>0</v>
      </c>
      <c r="AA108" s="20">
        <v>0</v>
      </c>
      <c r="AB108" s="20">
        <v>0</v>
      </c>
      <c r="AC108" s="20">
        <v>0</v>
      </c>
      <c r="AD108" s="20">
        <v>0</v>
      </c>
      <c r="AE108" s="20">
        <v>0</v>
      </c>
      <c r="AF108" s="20">
        <v>0</v>
      </c>
      <c r="AG108" s="20">
        <v>0</v>
      </c>
      <c r="AH108" s="20">
        <v>0</v>
      </c>
      <c r="AI108" s="20">
        <v>0</v>
      </c>
      <c r="AJ108" s="20">
        <v>0</v>
      </c>
      <c r="AK108" s="20">
        <v>0</v>
      </c>
      <c r="AL108" s="20">
        <v>0</v>
      </c>
      <c r="AM108" s="20">
        <v>0</v>
      </c>
      <c r="AN108" s="20">
        <v>0</v>
      </c>
      <c r="AO108" s="20">
        <v>0</v>
      </c>
      <c r="AP108" s="20">
        <v>0</v>
      </c>
      <c r="AQ108" s="20">
        <v>0</v>
      </c>
      <c r="AR108" s="73"/>
      <c r="AS108" s="76"/>
      <c r="AT108" s="11"/>
      <c r="AU108" s="11"/>
      <c r="AV108" s="11"/>
    </row>
    <row r="109" spans="1:48" s="12" customFormat="1" ht="16.5" customHeight="1">
      <c r="A109" s="87"/>
      <c r="B109" s="90"/>
      <c r="C109" s="93"/>
      <c r="D109" s="31" t="s">
        <v>131</v>
      </c>
      <c r="E109" s="8">
        <f t="shared" si="229"/>
        <v>0</v>
      </c>
      <c r="F109" s="15">
        <f t="shared" si="229"/>
        <v>0</v>
      </c>
      <c r="G109" s="8">
        <v>0</v>
      </c>
      <c r="H109" s="19">
        <v>0</v>
      </c>
      <c r="I109" s="20">
        <v>0</v>
      </c>
      <c r="J109" s="20">
        <v>0</v>
      </c>
      <c r="K109" s="20">
        <v>0</v>
      </c>
      <c r="L109" s="21">
        <v>0</v>
      </c>
      <c r="M109" s="20">
        <v>0</v>
      </c>
      <c r="N109" s="19">
        <v>0</v>
      </c>
      <c r="O109" s="20">
        <v>0</v>
      </c>
      <c r="P109" s="20">
        <v>0</v>
      </c>
      <c r="Q109" s="20">
        <v>0</v>
      </c>
      <c r="R109" s="21">
        <v>0</v>
      </c>
      <c r="S109" s="20">
        <v>0</v>
      </c>
      <c r="T109" s="19">
        <v>0</v>
      </c>
      <c r="U109" s="21">
        <v>0</v>
      </c>
      <c r="V109" s="20">
        <v>0</v>
      </c>
      <c r="W109" s="19">
        <v>0</v>
      </c>
      <c r="X109" s="20">
        <v>0</v>
      </c>
      <c r="Y109" s="20">
        <v>0</v>
      </c>
      <c r="Z109" s="20">
        <v>0</v>
      </c>
      <c r="AA109" s="20">
        <v>0</v>
      </c>
      <c r="AB109" s="20">
        <v>0</v>
      </c>
      <c r="AC109" s="20">
        <v>0</v>
      </c>
      <c r="AD109" s="20">
        <v>0</v>
      </c>
      <c r="AE109" s="20">
        <v>0</v>
      </c>
      <c r="AF109" s="20">
        <v>0</v>
      </c>
      <c r="AG109" s="20">
        <v>0</v>
      </c>
      <c r="AH109" s="20">
        <v>0</v>
      </c>
      <c r="AI109" s="20">
        <v>0</v>
      </c>
      <c r="AJ109" s="20">
        <v>0</v>
      </c>
      <c r="AK109" s="20">
        <v>0</v>
      </c>
      <c r="AL109" s="20">
        <v>0</v>
      </c>
      <c r="AM109" s="20">
        <v>0</v>
      </c>
      <c r="AN109" s="20">
        <v>0</v>
      </c>
      <c r="AO109" s="20">
        <v>0</v>
      </c>
      <c r="AP109" s="20">
        <v>0</v>
      </c>
      <c r="AQ109" s="20">
        <v>0</v>
      </c>
      <c r="AR109" s="73"/>
      <c r="AS109" s="76"/>
      <c r="AT109" s="11"/>
      <c r="AU109" s="11"/>
      <c r="AV109" s="11"/>
    </row>
    <row r="110" spans="1:48" s="12" customFormat="1" ht="16.5" customHeight="1">
      <c r="A110" s="88"/>
      <c r="B110" s="91"/>
      <c r="C110" s="94"/>
      <c r="D110" s="31" t="s">
        <v>167</v>
      </c>
      <c r="E110" s="8">
        <f t="shared" ref="E110" si="230">H110+K110+N110+Q110+T110+W110+Z110+AC110+AF110+AI110+AL110+AO110</f>
        <v>0</v>
      </c>
      <c r="F110" s="15">
        <v>0</v>
      </c>
      <c r="G110" s="8">
        <v>0</v>
      </c>
      <c r="H110" s="32">
        <v>0</v>
      </c>
      <c r="I110" s="33">
        <v>0</v>
      </c>
      <c r="J110" s="33">
        <v>0</v>
      </c>
      <c r="K110" s="33">
        <v>0</v>
      </c>
      <c r="L110" s="33">
        <v>0</v>
      </c>
      <c r="M110" s="20">
        <v>0</v>
      </c>
      <c r="N110" s="20">
        <v>0</v>
      </c>
      <c r="O110" s="33">
        <v>86</v>
      </c>
      <c r="P110" s="33">
        <v>0</v>
      </c>
      <c r="Q110" s="33">
        <v>0</v>
      </c>
      <c r="R110" s="33">
        <v>0</v>
      </c>
      <c r="S110" s="20">
        <v>0</v>
      </c>
      <c r="T110" s="32">
        <v>0</v>
      </c>
      <c r="U110" s="33">
        <v>0</v>
      </c>
      <c r="V110" s="20">
        <v>0</v>
      </c>
      <c r="W110" s="32">
        <v>0</v>
      </c>
      <c r="X110" s="33">
        <v>0</v>
      </c>
      <c r="Y110" s="33">
        <v>0</v>
      </c>
      <c r="Z110" s="33">
        <v>0</v>
      </c>
      <c r="AA110" s="33">
        <v>0</v>
      </c>
      <c r="AB110" s="33">
        <v>0</v>
      </c>
      <c r="AC110" s="33">
        <v>0</v>
      </c>
      <c r="AD110" s="33">
        <v>0</v>
      </c>
      <c r="AE110" s="33">
        <v>0</v>
      </c>
      <c r="AF110" s="33">
        <v>0</v>
      </c>
      <c r="AG110" s="33">
        <v>0</v>
      </c>
      <c r="AH110" s="33">
        <v>0</v>
      </c>
      <c r="AI110" s="33">
        <v>0</v>
      </c>
      <c r="AJ110" s="33">
        <v>0</v>
      </c>
      <c r="AK110" s="33">
        <v>0</v>
      </c>
      <c r="AL110" s="33">
        <v>0</v>
      </c>
      <c r="AM110" s="33">
        <v>0</v>
      </c>
      <c r="AN110" s="33">
        <v>0</v>
      </c>
      <c r="AO110" s="20">
        <v>0</v>
      </c>
      <c r="AP110" s="54">
        <v>0</v>
      </c>
      <c r="AQ110" s="54">
        <v>0</v>
      </c>
      <c r="AR110" s="74"/>
      <c r="AS110" s="77"/>
      <c r="AT110" s="11"/>
      <c r="AU110" s="11"/>
      <c r="AV110" s="11"/>
    </row>
    <row r="111" spans="1:48" s="62" customFormat="1" ht="16.5" customHeight="1">
      <c r="A111" s="86" t="s">
        <v>179</v>
      </c>
      <c r="B111" s="89" t="s">
        <v>107</v>
      </c>
      <c r="C111" s="92" t="s">
        <v>142</v>
      </c>
      <c r="D111" s="117" t="s">
        <v>29</v>
      </c>
      <c r="E111" s="68" t="s">
        <v>39</v>
      </c>
      <c r="F111" s="95" t="s">
        <v>39</v>
      </c>
      <c r="G111" s="95" t="s">
        <v>39</v>
      </c>
      <c r="H111" s="95" t="s">
        <v>39</v>
      </c>
      <c r="I111" s="95" t="s">
        <v>39</v>
      </c>
      <c r="J111" s="95" t="s">
        <v>39</v>
      </c>
      <c r="K111" s="95" t="s">
        <v>39</v>
      </c>
      <c r="L111" s="95" t="s">
        <v>39</v>
      </c>
      <c r="M111" s="95" t="s">
        <v>39</v>
      </c>
      <c r="N111" s="95" t="s">
        <v>39</v>
      </c>
      <c r="O111" s="95" t="s">
        <v>39</v>
      </c>
      <c r="P111" s="95" t="s">
        <v>39</v>
      </c>
      <c r="Q111" s="95" t="s">
        <v>39</v>
      </c>
      <c r="R111" s="95" t="s">
        <v>39</v>
      </c>
      <c r="S111" s="95" t="s">
        <v>39</v>
      </c>
      <c r="T111" s="95" t="s">
        <v>39</v>
      </c>
      <c r="U111" s="95" t="s">
        <v>39</v>
      </c>
      <c r="V111" s="95" t="s">
        <v>39</v>
      </c>
      <c r="W111" s="95" t="s">
        <v>39</v>
      </c>
      <c r="X111" s="95" t="s">
        <v>39</v>
      </c>
      <c r="Y111" s="95" t="s">
        <v>39</v>
      </c>
      <c r="Z111" s="95" t="s">
        <v>39</v>
      </c>
      <c r="AA111" s="95" t="s">
        <v>39</v>
      </c>
      <c r="AB111" s="95" t="s">
        <v>39</v>
      </c>
      <c r="AC111" s="95" t="s">
        <v>39</v>
      </c>
      <c r="AD111" s="95" t="s">
        <v>39</v>
      </c>
      <c r="AE111" s="95" t="s">
        <v>39</v>
      </c>
      <c r="AF111" s="95" t="s">
        <v>39</v>
      </c>
      <c r="AG111" s="95" t="s">
        <v>39</v>
      </c>
      <c r="AH111" s="95" t="s">
        <v>39</v>
      </c>
      <c r="AI111" s="95" t="s">
        <v>39</v>
      </c>
      <c r="AJ111" s="95" t="s">
        <v>39</v>
      </c>
      <c r="AK111" s="95" t="s">
        <v>39</v>
      </c>
      <c r="AL111" s="95" t="s">
        <v>39</v>
      </c>
      <c r="AM111" s="95" t="s">
        <v>39</v>
      </c>
      <c r="AN111" s="95" t="s">
        <v>39</v>
      </c>
      <c r="AO111" s="196" t="s">
        <v>39</v>
      </c>
      <c r="AP111" s="49" t="s">
        <v>39</v>
      </c>
      <c r="AQ111" s="49" t="s">
        <v>39</v>
      </c>
      <c r="AR111" s="72" t="s">
        <v>229</v>
      </c>
      <c r="AS111" s="72"/>
      <c r="AT111" s="11"/>
      <c r="AU111" s="11"/>
      <c r="AV111" s="11"/>
    </row>
    <row r="112" spans="1:48" s="12" customFormat="1" ht="16.5" customHeight="1">
      <c r="A112" s="87"/>
      <c r="B112" s="90"/>
      <c r="C112" s="115"/>
      <c r="D112" s="118"/>
      <c r="E112" s="98"/>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197"/>
      <c r="AP112" s="55"/>
      <c r="AQ112" s="55"/>
      <c r="AR112" s="73"/>
      <c r="AS112" s="73"/>
      <c r="AT112" s="11"/>
      <c r="AU112" s="11"/>
      <c r="AV112" s="11"/>
    </row>
    <row r="113" spans="1:48" s="12" customFormat="1" ht="16.5" customHeight="1">
      <c r="A113" s="88"/>
      <c r="B113" s="91"/>
      <c r="C113" s="116"/>
      <c r="D113" s="119"/>
      <c r="E113" s="99"/>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197"/>
      <c r="AP113" s="56"/>
      <c r="AQ113" s="56"/>
      <c r="AR113" s="73"/>
      <c r="AS113" s="74"/>
      <c r="AT113" s="11"/>
      <c r="AU113" s="11"/>
      <c r="AV113" s="11"/>
    </row>
    <row r="114" spans="1:48" s="13" customFormat="1" ht="16.5" customHeight="1">
      <c r="A114" s="86" t="s">
        <v>31</v>
      </c>
      <c r="B114" s="111" t="s">
        <v>33</v>
      </c>
      <c r="C114" s="112"/>
      <c r="D114" s="14" t="s">
        <v>133</v>
      </c>
      <c r="E114" s="8">
        <f>E116+E117</f>
        <v>40</v>
      </c>
      <c r="F114" s="15">
        <f>F116+F117</f>
        <v>0</v>
      </c>
      <c r="G114" s="34">
        <f>F114/E114*100</f>
        <v>0</v>
      </c>
      <c r="H114" s="57">
        <f>H116+H117+H115+H118</f>
        <v>0</v>
      </c>
      <c r="I114" s="49">
        <f t="shared" ref="I114" si="231">I116+I117</f>
        <v>0</v>
      </c>
      <c r="J114" s="50">
        <v>0</v>
      </c>
      <c r="K114" s="57">
        <f>K116+K117+K115+K118</f>
        <v>0</v>
      </c>
      <c r="L114" s="49">
        <f t="shared" ref="L114" si="232">L116+L117</f>
        <v>0</v>
      </c>
      <c r="M114" s="50">
        <v>0</v>
      </c>
      <c r="N114" s="57">
        <f>N116+N117+N115+N118</f>
        <v>0</v>
      </c>
      <c r="O114" s="49">
        <f t="shared" ref="O114" si="233">O116+O117</f>
        <v>0</v>
      </c>
      <c r="P114" s="50">
        <v>0</v>
      </c>
      <c r="Q114" s="57">
        <f>Q116+Q117+Q115+Q118</f>
        <v>0</v>
      </c>
      <c r="R114" s="49">
        <f t="shared" ref="R114" si="234">R116+R117</f>
        <v>0</v>
      </c>
      <c r="S114" s="50">
        <v>0</v>
      </c>
      <c r="T114" s="57">
        <f>T116+T117+T115+T118</f>
        <v>0</v>
      </c>
      <c r="U114" s="49">
        <f t="shared" ref="U114" si="235">U116+U117</f>
        <v>0</v>
      </c>
      <c r="V114" s="50">
        <v>0</v>
      </c>
      <c r="W114" s="57">
        <f>W116+W117+W115+W118</f>
        <v>0</v>
      </c>
      <c r="X114" s="49">
        <f t="shared" ref="X114" si="236">X116+X117</f>
        <v>0</v>
      </c>
      <c r="Y114" s="49">
        <v>0</v>
      </c>
      <c r="Z114" s="57">
        <f>Z116+Z117+Z115+Z118</f>
        <v>0</v>
      </c>
      <c r="AA114" s="49">
        <f t="shared" ref="AA114" si="237">AA116+AA117</f>
        <v>0</v>
      </c>
      <c r="AB114" s="49">
        <f t="shared" ref="AB114:AN114" si="238">AB115+AB116+AB117+AB118</f>
        <v>0</v>
      </c>
      <c r="AC114" s="57">
        <f>AC116+AC117+AC115+AC118</f>
        <v>0</v>
      </c>
      <c r="AD114" s="49">
        <f t="shared" ref="AD114" si="239">AD116+AD117</f>
        <v>0</v>
      </c>
      <c r="AE114" s="49">
        <v>0</v>
      </c>
      <c r="AF114" s="57">
        <f>AF116+AF117+AF115+AF118</f>
        <v>0</v>
      </c>
      <c r="AG114" s="49">
        <f t="shared" ref="AG114" si="240">AG116+AG117</f>
        <v>0</v>
      </c>
      <c r="AH114" s="49">
        <v>0</v>
      </c>
      <c r="AI114" s="57">
        <f>AI116+AI117+AI115+AI118</f>
        <v>7.2</v>
      </c>
      <c r="AJ114" s="49">
        <f t="shared" ref="AJ114" si="241">AJ116+AJ117</f>
        <v>0</v>
      </c>
      <c r="AK114" s="49">
        <f t="shared" si="238"/>
        <v>0</v>
      </c>
      <c r="AL114" s="57">
        <f>AL116+AL117+AL115+AL118</f>
        <v>32.799999999999997</v>
      </c>
      <c r="AM114" s="49">
        <f t="shared" ref="AM114" si="242">AM116+AM117</f>
        <v>0</v>
      </c>
      <c r="AN114" s="49">
        <f t="shared" si="238"/>
        <v>0</v>
      </c>
      <c r="AO114" s="57">
        <f>AO116+AO117+AO115+AO118</f>
        <v>0</v>
      </c>
      <c r="AP114" s="49">
        <f t="shared" ref="AP114" si="243">AP116+AP117</f>
        <v>0</v>
      </c>
      <c r="AQ114" s="51">
        <v>0</v>
      </c>
      <c r="AR114" s="75"/>
      <c r="AS114" s="72"/>
      <c r="AT114" s="11"/>
      <c r="AU114" s="11"/>
      <c r="AV114" s="11"/>
    </row>
    <row r="115" spans="1:48" s="13" customFormat="1" ht="16.5" customHeight="1">
      <c r="A115" s="87"/>
      <c r="B115" s="96"/>
      <c r="C115" s="113"/>
      <c r="D115" s="14" t="s">
        <v>129</v>
      </c>
      <c r="E115" s="8">
        <v>0</v>
      </c>
      <c r="F115" s="15">
        <v>0</v>
      </c>
      <c r="G115" s="34">
        <v>0</v>
      </c>
      <c r="H115" s="57">
        <f>H129+H137+H142</f>
        <v>0</v>
      </c>
      <c r="I115" s="57">
        <f>I129+I137+I142</f>
        <v>0</v>
      </c>
      <c r="J115" s="50">
        <v>0</v>
      </c>
      <c r="K115" s="57">
        <f>K129+K137+K142</f>
        <v>0</v>
      </c>
      <c r="L115" s="57">
        <f>L129+L137+L142</f>
        <v>0</v>
      </c>
      <c r="M115" s="50">
        <v>0</v>
      </c>
      <c r="N115" s="57">
        <f>N129+N137+N142</f>
        <v>0</v>
      </c>
      <c r="O115" s="57">
        <f>O129+O137+O142</f>
        <v>0</v>
      </c>
      <c r="P115" s="50"/>
      <c r="Q115" s="57">
        <f>Q129+Q137+Q142</f>
        <v>0</v>
      </c>
      <c r="R115" s="57">
        <f>R129+R137+R142</f>
        <v>0</v>
      </c>
      <c r="S115" s="50">
        <v>0</v>
      </c>
      <c r="T115" s="57">
        <f>T129+T137+T142</f>
        <v>0</v>
      </c>
      <c r="U115" s="57">
        <f>U129+U137+U142</f>
        <v>0</v>
      </c>
      <c r="V115" s="50">
        <v>0</v>
      </c>
      <c r="W115" s="57">
        <f>W129+W137+W142</f>
        <v>0</v>
      </c>
      <c r="X115" s="57">
        <f>X129+X137+X142</f>
        <v>0</v>
      </c>
      <c r="Y115" s="49">
        <v>0</v>
      </c>
      <c r="Z115" s="57">
        <f>Z129+Z137+Z142</f>
        <v>0</v>
      </c>
      <c r="AA115" s="57">
        <f>AA129+AA137+AA142</f>
        <v>0</v>
      </c>
      <c r="AB115" s="49">
        <f t="shared" ref="AB115:AN115" si="244">AB129+AB137+AB142</f>
        <v>0</v>
      </c>
      <c r="AC115" s="57">
        <f>AC129+AC137+AC142</f>
        <v>0</v>
      </c>
      <c r="AD115" s="57">
        <f>AD129+AD137+AD142</f>
        <v>0</v>
      </c>
      <c r="AE115" s="49">
        <f t="shared" si="244"/>
        <v>0</v>
      </c>
      <c r="AF115" s="57">
        <f>AF129+AF137+AF142</f>
        <v>0</v>
      </c>
      <c r="AG115" s="57">
        <f>AG129+AG137+AG142</f>
        <v>0</v>
      </c>
      <c r="AH115" s="49">
        <f t="shared" si="244"/>
        <v>0</v>
      </c>
      <c r="AI115" s="57">
        <f>AI129+AI137+AI142</f>
        <v>0</v>
      </c>
      <c r="AJ115" s="57">
        <f>AJ129+AJ137+AJ142</f>
        <v>0</v>
      </c>
      <c r="AK115" s="49">
        <f t="shared" si="244"/>
        <v>0</v>
      </c>
      <c r="AL115" s="57">
        <f>AL129+AL137+AL142</f>
        <v>0</v>
      </c>
      <c r="AM115" s="57">
        <f>AM129+AM137+AM142</f>
        <v>0</v>
      </c>
      <c r="AN115" s="49">
        <f t="shared" si="244"/>
        <v>0</v>
      </c>
      <c r="AO115" s="57">
        <f>AO129+AO137+AO142</f>
        <v>0</v>
      </c>
      <c r="AP115" s="57">
        <f>AP129+AP137+AP142</f>
        <v>0</v>
      </c>
      <c r="AQ115" s="51">
        <v>0</v>
      </c>
      <c r="AR115" s="76"/>
      <c r="AS115" s="73"/>
      <c r="AT115" s="11"/>
      <c r="AU115" s="11"/>
      <c r="AV115" s="11"/>
    </row>
    <row r="116" spans="1:48" s="13" customFormat="1" ht="16.5" customHeight="1">
      <c r="A116" s="87"/>
      <c r="B116" s="96"/>
      <c r="C116" s="113"/>
      <c r="D116" s="16" t="s">
        <v>26</v>
      </c>
      <c r="E116" s="8">
        <f>H116+K116+N116+Q116+T116+W116+Z116+AC116+AF116+AI116+AL116+AO116</f>
        <v>0</v>
      </c>
      <c r="F116" s="15">
        <f>I116+L116+O116+R116+U116+X116+AA116+AD116+AG116+AJ116+AM116+AP116</f>
        <v>0</v>
      </c>
      <c r="G116" s="34">
        <v>0</v>
      </c>
      <c r="H116" s="57">
        <f t="shared" ref="H116:I116" si="245">H130+H138+H143</f>
        <v>0</v>
      </c>
      <c r="I116" s="57">
        <f t="shared" si="245"/>
        <v>0</v>
      </c>
      <c r="J116" s="50">
        <v>0</v>
      </c>
      <c r="K116" s="57">
        <f t="shared" ref="K116:L116" si="246">K130+K138+K143</f>
        <v>0</v>
      </c>
      <c r="L116" s="57">
        <f t="shared" si="246"/>
        <v>0</v>
      </c>
      <c r="M116" s="50">
        <v>0</v>
      </c>
      <c r="N116" s="57">
        <f t="shared" ref="N116:O116" si="247">N130+N138+N143</f>
        <v>0</v>
      </c>
      <c r="O116" s="57">
        <f t="shared" si="247"/>
        <v>0</v>
      </c>
      <c r="P116" s="50">
        <v>0</v>
      </c>
      <c r="Q116" s="57">
        <f t="shared" ref="Q116:R116" si="248">Q130+Q138+Q143</f>
        <v>0</v>
      </c>
      <c r="R116" s="57">
        <f t="shared" si="248"/>
        <v>0</v>
      </c>
      <c r="S116" s="50">
        <v>0</v>
      </c>
      <c r="T116" s="57">
        <f t="shared" ref="T116:U116" si="249">T130+T138+T143</f>
        <v>0</v>
      </c>
      <c r="U116" s="57">
        <f t="shared" si="249"/>
        <v>0</v>
      </c>
      <c r="V116" s="50">
        <v>0</v>
      </c>
      <c r="W116" s="57">
        <f t="shared" ref="W116:X116" si="250">W130+W138+W143</f>
        <v>0</v>
      </c>
      <c r="X116" s="57">
        <f t="shared" si="250"/>
        <v>0</v>
      </c>
      <c r="Y116" s="49">
        <v>0</v>
      </c>
      <c r="Z116" s="57">
        <f t="shared" ref="Z116:AA116" si="251">Z130+Z138+Z143</f>
        <v>0</v>
      </c>
      <c r="AA116" s="57">
        <f t="shared" si="251"/>
        <v>0</v>
      </c>
      <c r="AB116" s="49">
        <f t="shared" ref="AB116:AO118" si="252">AB130+AB138+AB143</f>
        <v>0</v>
      </c>
      <c r="AC116" s="57">
        <f t="shared" si="252"/>
        <v>0</v>
      </c>
      <c r="AD116" s="57">
        <f t="shared" si="252"/>
        <v>0</v>
      </c>
      <c r="AE116" s="49">
        <f t="shared" si="252"/>
        <v>0</v>
      </c>
      <c r="AF116" s="57">
        <f t="shared" si="252"/>
        <v>0</v>
      </c>
      <c r="AG116" s="57">
        <f t="shared" si="252"/>
        <v>0</v>
      </c>
      <c r="AH116" s="49">
        <f t="shared" si="252"/>
        <v>0</v>
      </c>
      <c r="AI116" s="57">
        <f t="shared" si="252"/>
        <v>0</v>
      </c>
      <c r="AJ116" s="57">
        <f t="shared" si="252"/>
        <v>0</v>
      </c>
      <c r="AK116" s="49">
        <f t="shared" si="252"/>
        <v>0</v>
      </c>
      <c r="AL116" s="57">
        <f t="shared" si="252"/>
        <v>0</v>
      </c>
      <c r="AM116" s="57">
        <f t="shared" si="252"/>
        <v>0</v>
      </c>
      <c r="AN116" s="49">
        <f t="shared" si="252"/>
        <v>0</v>
      </c>
      <c r="AO116" s="57">
        <f t="shared" si="252"/>
        <v>0</v>
      </c>
      <c r="AP116" s="57">
        <f t="shared" ref="AP116" si="253">AP130+AP138+AP143</f>
        <v>0</v>
      </c>
      <c r="AQ116" s="51">
        <v>0</v>
      </c>
      <c r="AR116" s="76"/>
      <c r="AS116" s="73"/>
      <c r="AT116" s="11"/>
      <c r="AU116" s="11"/>
      <c r="AV116" s="11"/>
    </row>
    <row r="117" spans="1:48" s="13" customFormat="1" ht="16.5" customHeight="1">
      <c r="A117" s="87"/>
      <c r="B117" s="96"/>
      <c r="C117" s="113"/>
      <c r="D117" s="16" t="s">
        <v>130</v>
      </c>
      <c r="E117" s="8">
        <f>H117+K117+N117+Q117+T117+W117+Z117+AC117+AF117+AI117+AL117+AO117</f>
        <v>40</v>
      </c>
      <c r="F117" s="15">
        <f>I117+L117+O117+R117+U117+X117+AA117+AD117+AG117+AJ117+AM117+AP117</f>
        <v>0</v>
      </c>
      <c r="G117" s="34">
        <f t="shared" ref="G117" si="254">F117/E117*100</f>
        <v>0</v>
      </c>
      <c r="H117" s="57">
        <f t="shared" ref="H117:I117" si="255">H131+H139+H144</f>
        <v>0</v>
      </c>
      <c r="I117" s="57">
        <f t="shared" si="255"/>
        <v>0</v>
      </c>
      <c r="J117" s="50">
        <v>0</v>
      </c>
      <c r="K117" s="57">
        <f t="shared" ref="K117:L117" si="256">K131+K139+K144</f>
        <v>0</v>
      </c>
      <c r="L117" s="57">
        <f t="shared" si="256"/>
        <v>0</v>
      </c>
      <c r="M117" s="50">
        <v>0</v>
      </c>
      <c r="N117" s="57">
        <f t="shared" ref="N117:O117" si="257">N131+N139+N144</f>
        <v>0</v>
      </c>
      <c r="O117" s="57">
        <f t="shared" si="257"/>
        <v>0</v>
      </c>
      <c r="P117" s="50">
        <v>0</v>
      </c>
      <c r="Q117" s="57">
        <f t="shared" ref="Q117:R117" si="258">Q131+Q139+Q144</f>
        <v>0</v>
      </c>
      <c r="R117" s="57">
        <f t="shared" si="258"/>
        <v>0</v>
      </c>
      <c r="S117" s="50">
        <v>0</v>
      </c>
      <c r="T117" s="57">
        <f t="shared" ref="T117:U117" si="259">T131+T139+T144</f>
        <v>0</v>
      </c>
      <c r="U117" s="57">
        <f t="shared" si="259"/>
        <v>0</v>
      </c>
      <c r="V117" s="50">
        <v>0</v>
      </c>
      <c r="W117" s="57">
        <f t="shared" ref="W117:X117" si="260">W131+W139+W144</f>
        <v>0</v>
      </c>
      <c r="X117" s="57">
        <f t="shared" si="260"/>
        <v>0</v>
      </c>
      <c r="Y117" s="49">
        <v>0</v>
      </c>
      <c r="Z117" s="57">
        <f t="shared" ref="Z117:AA117" si="261">Z131+Z139+Z144</f>
        <v>0</v>
      </c>
      <c r="AA117" s="57">
        <f t="shared" si="261"/>
        <v>0</v>
      </c>
      <c r="AB117" s="49">
        <f t="shared" si="252"/>
        <v>0</v>
      </c>
      <c r="AC117" s="57">
        <f t="shared" si="252"/>
        <v>0</v>
      </c>
      <c r="AD117" s="57">
        <f t="shared" si="252"/>
        <v>0</v>
      </c>
      <c r="AE117" s="49">
        <v>0</v>
      </c>
      <c r="AF117" s="57">
        <f t="shared" ref="AF117:AG117" si="262">AF131+AF139+AF144</f>
        <v>0</v>
      </c>
      <c r="AG117" s="57">
        <f t="shared" si="262"/>
        <v>0</v>
      </c>
      <c r="AH117" s="49">
        <f t="shared" si="252"/>
        <v>0</v>
      </c>
      <c r="AI117" s="57">
        <f t="shared" si="252"/>
        <v>7.2</v>
      </c>
      <c r="AJ117" s="57">
        <f t="shared" si="252"/>
        <v>0</v>
      </c>
      <c r="AK117" s="49">
        <f t="shared" si="252"/>
        <v>0</v>
      </c>
      <c r="AL117" s="57">
        <f t="shared" si="252"/>
        <v>32.799999999999997</v>
      </c>
      <c r="AM117" s="57">
        <f t="shared" si="252"/>
        <v>0</v>
      </c>
      <c r="AN117" s="49">
        <f t="shared" si="252"/>
        <v>0</v>
      </c>
      <c r="AO117" s="57">
        <f t="shared" si="252"/>
        <v>0</v>
      </c>
      <c r="AP117" s="57">
        <f t="shared" ref="AP117" si="263">AP131+AP139+AP144</f>
        <v>0</v>
      </c>
      <c r="AQ117" s="51">
        <v>0</v>
      </c>
      <c r="AR117" s="76"/>
      <c r="AS117" s="73"/>
      <c r="AT117" s="11"/>
      <c r="AU117" s="11"/>
      <c r="AV117" s="11"/>
    </row>
    <row r="118" spans="1:48" s="13" customFormat="1" ht="16.5" customHeight="1">
      <c r="A118" s="88"/>
      <c r="B118" s="97"/>
      <c r="C118" s="114"/>
      <c r="D118" s="31" t="s">
        <v>131</v>
      </c>
      <c r="E118" s="8">
        <v>0</v>
      </c>
      <c r="F118" s="15">
        <v>0</v>
      </c>
      <c r="G118" s="34">
        <v>0</v>
      </c>
      <c r="H118" s="57">
        <f t="shared" ref="H118:I118" si="264">H132+H140+H145</f>
        <v>0</v>
      </c>
      <c r="I118" s="57">
        <f t="shared" si="264"/>
        <v>0</v>
      </c>
      <c r="J118" s="50">
        <v>0</v>
      </c>
      <c r="K118" s="57">
        <f t="shared" ref="K118:L118" si="265">K132+K140+K145</f>
        <v>0</v>
      </c>
      <c r="L118" s="57">
        <f t="shared" si="265"/>
        <v>0</v>
      </c>
      <c r="M118" s="50">
        <v>0</v>
      </c>
      <c r="N118" s="57">
        <f t="shared" ref="N118:O118" si="266">N132+N140+N145</f>
        <v>0</v>
      </c>
      <c r="O118" s="57">
        <f t="shared" si="266"/>
        <v>0</v>
      </c>
      <c r="P118" s="50">
        <v>0</v>
      </c>
      <c r="Q118" s="57">
        <f t="shared" ref="Q118:R118" si="267">Q132+Q140+Q145</f>
        <v>0</v>
      </c>
      <c r="R118" s="57">
        <f t="shared" si="267"/>
        <v>0</v>
      </c>
      <c r="S118" s="50">
        <v>0</v>
      </c>
      <c r="T118" s="57">
        <f t="shared" ref="T118:U118" si="268">T132+T140+T145</f>
        <v>0</v>
      </c>
      <c r="U118" s="57">
        <f t="shared" si="268"/>
        <v>0</v>
      </c>
      <c r="V118" s="50">
        <v>0</v>
      </c>
      <c r="W118" s="57">
        <f t="shared" ref="W118:X118" si="269">W132+W140+W145</f>
        <v>0</v>
      </c>
      <c r="X118" s="57">
        <f t="shared" si="269"/>
        <v>0</v>
      </c>
      <c r="Y118" s="49">
        <v>0</v>
      </c>
      <c r="Z118" s="57">
        <f t="shared" ref="Z118:AA118" si="270">Z132+Z140+Z145</f>
        <v>0</v>
      </c>
      <c r="AA118" s="57">
        <f t="shared" si="270"/>
        <v>0</v>
      </c>
      <c r="AB118" s="49">
        <f t="shared" si="252"/>
        <v>0</v>
      </c>
      <c r="AC118" s="57">
        <f t="shared" si="252"/>
        <v>0</v>
      </c>
      <c r="AD118" s="57">
        <f t="shared" si="252"/>
        <v>0</v>
      </c>
      <c r="AE118" s="49">
        <f t="shared" si="252"/>
        <v>0</v>
      </c>
      <c r="AF118" s="57">
        <f t="shared" si="252"/>
        <v>0</v>
      </c>
      <c r="AG118" s="57">
        <f t="shared" si="252"/>
        <v>0</v>
      </c>
      <c r="AH118" s="49">
        <f t="shared" si="252"/>
        <v>0</v>
      </c>
      <c r="AI118" s="57">
        <f t="shared" si="252"/>
        <v>0</v>
      </c>
      <c r="AJ118" s="57">
        <f t="shared" si="252"/>
        <v>0</v>
      </c>
      <c r="AK118" s="49">
        <f t="shared" si="252"/>
        <v>0</v>
      </c>
      <c r="AL118" s="57">
        <f t="shared" si="252"/>
        <v>0</v>
      </c>
      <c r="AM118" s="57">
        <f t="shared" si="252"/>
        <v>0</v>
      </c>
      <c r="AN118" s="49">
        <f t="shared" si="252"/>
        <v>0</v>
      </c>
      <c r="AO118" s="57">
        <f t="shared" si="252"/>
        <v>0</v>
      </c>
      <c r="AP118" s="57">
        <f t="shared" ref="AP118" si="271">AP132+AP140+AP145</f>
        <v>0</v>
      </c>
      <c r="AQ118" s="51">
        <v>0</v>
      </c>
      <c r="AR118" s="77"/>
      <c r="AS118" s="74"/>
      <c r="AT118" s="11"/>
      <c r="AU118" s="11"/>
      <c r="AV118" s="11"/>
    </row>
    <row r="119" spans="1:48" s="62" customFormat="1" ht="16.5" customHeight="1">
      <c r="A119" s="86" t="s">
        <v>32</v>
      </c>
      <c r="B119" s="154" t="s">
        <v>108</v>
      </c>
      <c r="C119" s="155" t="s">
        <v>176</v>
      </c>
      <c r="D119" s="156" t="s">
        <v>29</v>
      </c>
      <c r="E119" s="68" t="s">
        <v>39</v>
      </c>
      <c r="F119" s="68" t="s">
        <v>39</v>
      </c>
      <c r="G119" s="68" t="s">
        <v>39</v>
      </c>
      <c r="H119" s="68" t="s">
        <v>39</v>
      </c>
      <c r="I119" s="68" t="s">
        <v>39</v>
      </c>
      <c r="J119" s="68" t="s">
        <v>39</v>
      </c>
      <c r="K119" s="68" t="s">
        <v>39</v>
      </c>
      <c r="L119" s="68" t="s">
        <v>39</v>
      </c>
      <c r="M119" s="68" t="s">
        <v>39</v>
      </c>
      <c r="N119" s="68" t="s">
        <v>39</v>
      </c>
      <c r="O119" s="68" t="s">
        <v>39</v>
      </c>
      <c r="P119" s="68" t="s">
        <v>39</v>
      </c>
      <c r="Q119" s="68" t="s">
        <v>39</v>
      </c>
      <c r="R119" s="68" t="s">
        <v>39</v>
      </c>
      <c r="S119" s="68" t="s">
        <v>39</v>
      </c>
      <c r="T119" s="68" t="s">
        <v>39</v>
      </c>
      <c r="U119" s="68" t="s">
        <v>39</v>
      </c>
      <c r="V119" s="68" t="s">
        <v>39</v>
      </c>
      <c r="W119" s="68" t="s">
        <v>39</v>
      </c>
      <c r="X119" s="68" t="s">
        <v>39</v>
      </c>
      <c r="Y119" s="68" t="s">
        <v>39</v>
      </c>
      <c r="Z119" s="68" t="s">
        <v>39</v>
      </c>
      <c r="AA119" s="68" t="s">
        <v>39</v>
      </c>
      <c r="AB119" s="68" t="s">
        <v>39</v>
      </c>
      <c r="AC119" s="68" t="s">
        <v>39</v>
      </c>
      <c r="AD119" s="68" t="s">
        <v>39</v>
      </c>
      <c r="AE119" s="68" t="s">
        <v>39</v>
      </c>
      <c r="AF119" s="68" t="s">
        <v>39</v>
      </c>
      <c r="AG119" s="68" t="s">
        <v>39</v>
      </c>
      <c r="AH119" s="68" t="s">
        <v>39</v>
      </c>
      <c r="AI119" s="68" t="s">
        <v>39</v>
      </c>
      <c r="AJ119" s="68" t="s">
        <v>39</v>
      </c>
      <c r="AK119" s="68" t="s">
        <v>39</v>
      </c>
      <c r="AL119" s="68" t="s">
        <v>39</v>
      </c>
      <c r="AM119" s="68" t="s">
        <v>39</v>
      </c>
      <c r="AN119" s="68" t="s">
        <v>39</v>
      </c>
      <c r="AO119" s="68" t="s">
        <v>39</v>
      </c>
      <c r="AP119" s="68" t="s">
        <v>39</v>
      </c>
      <c r="AQ119" s="68" t="s">
        <v>39</v>
      </c>
      <c r="AR119" s="193" t="s">
        <v>230</v>
      </c>
      <c r="AS119" s="72"/>
      <c r="AT119" s="11"/>
      <c r="AU119" s="11"/>
      <c r="AV119" s="11"/>
    </row>
    <row r="120" spans="1:48" s="12" customFormat="1" ht="16.5" customHeight="1">
      <c r="A120" s="87"/>
      <c r="B120" s="84"/>
      <c r="C120" s="115"/>
      <c r="D120" s="115"/>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193"/>
      <c r="AS120" s="73"/>
      <c r="AT120" s="11"/>
      <c r="AU120" s="11"/>
      <c r="AV120" s="11"/>
    </row>
    <row r="121" spans="1:48" s="12" customFormat="1" ht="16.5" customHeight="1">
      <c r="A121" s="88"/>
      <c r="B121" s="85"/>
      <c r="C121" s="116"/>
      <c r="D121" s="116"/>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194"/>
      <c r="AS121" s="74"/>
      <c r="AT121" s="11"/>
      <c r="AU121" s="11"/>
      <c r="AV121" s="11"/>
    </row>
    <row r="122" spans="1:48" s="62" customFormat="1" ht="16.5" customHeight="1">
      <c r="A122" s="86" t="s">
        <v>69</v>
      </c>
      <c r="B122" s="154" t="s">
        <v>109</v>
      </c>
      <c r="C122" s="156" t="s">
        <v>143</v>
      </c>
      <c r="D122" s="156" t="s">
        <v>29</v>
      </c>
      <c r="E122" s="68" t="s">
        <v>39</v>
      </c>
      <c r="F122" s="68" t="s">
        <v>39</v>
      </c>
      <c r="G122" s="68" t="s">
        <v>39</v>
      </c>
      <c r="H122" s="68" t="s">
        <v>39</v>
      </c>
      <c r="I122" s="68" t="s">
        <v>39</v>
      </c>
      <c r="J122" s="68" t="s">
        <v>39</v>
      </c>
      <c r="K122" s="68" t="s">
        <v>39</v>
      </c>
      <c r="L122" s="68" t="s">
        <v>39</v>
      </c>
      <c r="M122" s="68" t="s">
        <v>39</v>
      </c>
      <c r="N122" s="68" t="s">
        <v>39</v>
      </c>
      <c r="O122" s="68" t="s">
        <v>39</v>
      </c>
      <c r="P122" s="68" t="s">
        <v>39</v>
      </c>
      <c r="Q122" s="68" t="s">
        <v>39</v>
      </c>
      <c r="R122" s="68" t="s">
        <v>39</v>
      </c>
      <c r="S122" s="68" t="s">
        <v>39</v>
      </c>
      <c r="T122" s="68" t="s">
        <v>39</v>
      </c>
      <c r="U122" s="68" t="s">
        <v>39</v>
      </c>
      <c r="V122" s="68" t="s">
        <v>39</v>
      </c>
      <c r="W122" s="68" t="s">
        <v>39</v>
      </c>
      <c r="X122" s="68" t="s">
        <v>39</v>
      </c>
      <c r="Y122" s="68" t="s">
        <v>39</v>
      </c>
      <c r="Z122" s="68" t="s">
        <v>39</v>
      </c>
      <c r="AA122" s="68" t="s">
        <v>39</v>
      </c>
      <c r="AB122" s="68" t="s">
        <v>39</v>
      </c>
      <c r="AC122" s="68" t="s">
        <v>39</v>
      </c>
      <c r="AD122" s="68" t="s">
        <v>39</v>
      </c>
      <c r="AE122" s="68" t="s">
        <v>39</v>
      </c>
      <c r="AF122" s="68" t="s">
        <v>39</v>
      </c>
      <c r="AG122" s="68" t="s">
        <v>39</v>
      </c>
      <c r="AH122" s="68" t="s">
        <v>39</v>
      </c>
      <c r="AI122" s="68" t="s">
        <v>39</v>
      </c>
      <c r="AJ122" s="68" t="s">
        <v>39</v>
      </c>
      <c r="AK122" s="68" t="s">
        <v>39</v>
      </c>
      <c r="AL122" s="68" t="s">
        <v>39</v>
      </c>
      <c r="AM122" s="68" t="s">
        <v>39</v>
      </c>
      <c r="AN122" s="68" t="s">
        <v>39</v>
      </c>
      <c r="AO122" s="68" t="s">
        <v>39</v>
      </c>
      <c r="AP122" s="49" t="s">
        <v>39</v>
      </c>
      <c r="AQ122" s="49" t="s">
        <v>39</v>
      </c>
      <c r="AR122" s="72" t="s">
        <v>231</v>
      </c>
      <c r="AS122" s="72"/>
      <c r="AT122" s="11"/>
      <c r="AU122" s="11"/>
      <c r="AV122" s="11"/>
    </row>
    <row r="123" spans="1:48" s="12" customFormat="1" ht="16.5" customHeight="1">
      <c r="A123" s="87"/>
      <c r="B123" s="84"/>
      <c r="C123" s="115"/>
      <c r="D123" s="115"/>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55"/>
      <c r="AQ123" s="55"/>
      <c r="AR123" s="73"/>
      <c r="AS123" s="73"/>
      <c r="AT123" s="11"/>
      <c r="AU123" s="11"/>
      <c r="AV123" s="11"/>
    </row>
    <row r="124" spans="1:48" s="12" customFormat="1" ht="16.5" customHeight="1">
      <c r="A124" s="88"/>
      <c r="B124" s="85"/>
      <c r="C124" s="116"/>
      <c r="D124" s="116"/>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56"/>
      <c r="AQ124" s="56"/>
      <c r="AR124" s="74"/>
      <c r="AS124" s="74"/>
      <c r="AT124" s="11"/>
      <c r="AU124" s="11"/>
      <c r="AV124" s="11"/>
    </row>
    <row r="125" spans="1:48" s="62" customFormat="1" ht="16.5" customHeight="1">
      <c r="A125" s="86" t="s">
        <v>70</v>
      </c>
      <c r="B125" s="154" t="s">
        <v>110</v>
      </c>
      <c r="C125" s="156" t="s">
        <v>173</v>
      </c>
      <c r="D125" s="156" t="s">
        <v>29</v>
      </c>
      <c r="E125" s="68" t="s">
        <v>39</v>
      </c>
      <c r="F125" s="95" t="s">
        <v>39</v>
      </c>
      <c r="G125" s="68" t="s">
        <v>39</v>
      </c>
      <c r="H125" s="160" t="s">
        <v>39</v>
      </c>
      <c r="I125" s="95" t="s">
        <v>39</v>
      </c>
      <c r="J125" s="95" t="s">
        <v>39</v>
      </c>
      <c r="K125" s="95" t="s">
        <v>39</v>
      </c>
      <c r="L125" s="95" t="s">
        <v>39</v>
      </c>
      <c r="M125" s="95" t="s">
        <v>39</v>
      </c>
      <c r="N125" s="95" t="s">
        <v>39</v>
      </c>
      <c r="O125" s="95" t="s">
        <v>39</v>
      </c>
      <c r="P125" s="95" t="s">
        <v>39</v>
      </c>
      <c r="Q125" s="95" t="s">
        <v>39</v>
      </c>
      <c r="R125" s="95" t="s">
        <v>39</v>
      </c>
      <c r="S125" s="95" t="s">
        <v>39</v>
      </c>
      <c r="T125" s="95" t="s">
        <v>39</v>
      </c>
      <c r="U125" s="95" t="s">
        <v>39</v>
      </c>
      <c r="V125" s="95" t="s">
        <v>39</v>
      </c>
      <c r="W125" s="95" t="s">
        <v>39</v>
      </c>
      <c r="X125" s="95" t="s">
        <v>39</v>
      </c>
      <c r="Y125" s="95" t="s">
        <v>39</v>
      </c>
      <c r="Z125" s="95" t="s">
        <v>39</v>
      </c>
      <c r="AA125" s="95" t="s">
        <v>39</v>
      </c>
      <c r="AB125" s="95" t="s">
        <v>39</v>
      </c>
      <c r="AC125" s="95" t="s">
        <v>39</v>
      </c>
      <c r="AD125" s="95" t="s">
        <v>39</v>
      </c>
      <c r="AE125" s="95" t="s">
        <v>39</v>
      </c>
      <c r="AF125" s="95" t="s">
        <v>39</v>
      </c>
      <c r="AG125" s="95" t="s">
        <v>39</v>
      </c>
      <c r="AH125" s="95" t="s">
        <v>39</v>
      </c>
      <c r="AI125" s="95" t="s">
        <v>39</v>
      </c>
      <c r="AJ125" s="95" t="s">
        <v>39</v>
      </c>
      <c r="AK125" s="95" t="s">
        <v>39</v>
      </c>
      <c r="AL125" s="95" t="s">
        <v>39</v>
      </c>
      <c r="AM125" s="95" t="s">
        <v>39</v>
      </c>
      <c r="AN125" s="95" t="s">
        <v>39</v>
      </c>
      <c r="AO125" s="95" t="s">
        <v>39</v>
      </c>
      <c r="AP125" s="95" t="s">
        <v>39</v>
      </c>
      <c r="AQ125" s="95" t="s">
        <v>39</v>
      </c>
      <c r="AR125" s="72" t="s">
        <v>220</v>
      </c>
      <c r="AS125" s="72"/>
      <c r="AT125" s="11"/>
      <c r="AU125" s="11"/>
      <c r="AV125" s="11"/>
    </row>
    <row r="126" spans="1:48" s="12" customFormat="1" ht="16.5" customHeight="1">
      <c r="A126" s="87"/>
      <c r="B126" s="84"/>
      <c r="C126" s="115"/>
      <c r="D126" s="115"/>
      <c r="E126" s="98"/>
      <c r="F126" s="96"/>
      <c r="G126" s="98"/>
      <c r="H126" s="161"/>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73"/>
      <c r="AS126" s="73"/>
      <c r="AT126" s="11"/>
      <c r="AU126" s="11"/>
      <c r="AV126" s="11"/>
    </row>
    <row r="127" spans="1:48" s="12" customFormat="1" ht="16.5" customHeight="1">
      <c r="A127" s="88"/>
      <c r="B127" s="85"/>
      <c r="C127" s="116"/>
      <c r="D127" s="116"/>
      <c r="E127" s="99"/>
      <c r="F127" s="97"/>
      <c r="G127" s="99"/>
      <c r="H127" s="162"/>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74"/>
      <c r="AS127" s="74"/>
      <c r="AT127" s="11"/>
      <c r="AU127" s="11"/>
      <c r="AV127" s="11"/>
    </row>
    <row r="128" spans="1:48" s="13" customFormat="1" ht="16.5" customHeight="1">
      <c r="A128" s="86" t="s">
        <v>71</v>
      </c>
      <c r="B128" s="157" t="s">
        <v>111</v>
      </c>
      <c r="C128" s="156" t="s">
        <v>144</v>
      </c>
      <c r="D128" s="14" t="s">
        <v>133</v>
      </c>
      <c r="E128" s="8">
        <f>E130+E131</f>
        <v>0</v>
      </c>
      <c r="F128" s="15">
        <f>F130+F131</f>
        <v>0</v>
      </c>
      <c r="G128" s="8">
        <v>0</v>
      </c>
      <c r="H128" s="17">
        <f>H130+H131</f>
        <v>0</v>
      </c>
      <c r="I128" s="50">
        <f t="shared" ref="I128:O128" si="272">I130+I131</f>
        <v>0</v>
      </c>
      <c r="J128" s="50">
        <v>0</v>
      </c>
      <c r="K128" s="50">
        <f t="shared" si="272"/>
        <v>0</v>
      </c>
      <c r="L128" s="23">
        <f t="shared" si="272"/>
        <v>0</v>
      </c>
      <c r="M128" s="50">
        <v>0</v>
      </c>
      <c r="N128" s="17">
        <f t="shared" si="272"/>
        <v>0</v>
      </c>
      <c r="O128" s="50">
        <f t="shared" si="272"/>
        <v>0</v>
      </c>
      <c r="P128" s="50">
        <v>0</v>
      </c>
      <c r="Q128" s="50">
        <v>0</v>
      </c>
      <c r="R128" s="23">
        <v>0</v>
      </c>
      <c r="S128" s="50">
        <v>0</v>
      </c>
      <c r="T128" s="17">
        <v>0</v>
      </c>
      <c r="U128" s="23">
        <v>0</v>
      </c>
      <c r="V128" s="50">
        <v>0</v>
      </c>
      <c r="W128" s="17">
        <v>0</v>
      </c>
      <c r="X128" s="50">
        <v>0</v>
      </c>
      <c r="Y128" s="50">
        <v>0</v>
      </c>
      <c r="Z128" s="50">
        <v>0</v>
      </c>
      <c r="AA128" s="50">
        <v>0</v>
      </c>
      <c r="AB128" s="50">
        <v>0</v>
      </c>
      <c r="AC128" s="50">
        <v>0</v>
      </c>
      <c r="AD128" s="50">
        <v>0</v>
      </c>
      <c r="AE128" s="50">
        <v>0</v>
      </c>
      <c r="AF128" s="50">
        <f>AF129+AF130+AF131</f>
        <v>0</v>
      </c>
      <c r="AG128" s="50">
        <f t="shared" ref="AG128:AO128" si="273">AG129+AG130+AG131</f>
        <v>0</v>
      </c>
      <c r="AH128" s="50">
        <f t="shared" si="273"/>
        <v>0</v>
      </c>
      <c r="AI128" s="50">
        <f t="shared" si="273"/>
        <v>0</v>
      </c>
      <c r="AJ128" s="50">
        <f t="shared" si="273"/>
        <v>0</v>
      </c>
      <c r="AK128" s="50">
        <f t="shared" si="273"/>
        <v>0</v>
      </c>
      <c r="AL128" s="50">
        <f t="shared" si="273"/>
        <v>0</v>
      </c>
      <c r="AM128" s="50">
        <f t="shared" si="273"/>
        <v>0</v>
      </c>
      <c r="AN128" s="50">
        <f t="shared" si="273"/>
        <v>0</v>
      </c>
      <c r="AO128" s="50">
        <f t="shared" si="273"/>
        <v>0</v>
      </c>
      <c r="AP128" s="50">
        <v>0</v>
      </c>
      <c r="AQ128" s="50">
        <v>0</v>
      </c>
      <c r="AR128" s="78" t="s">
        <v>180</v>
      </c>
      <c r="AS128" s="72"/>
      <c r="AT128" s="11"/>
      <c r="AU128" s="11"/>
      <c r="AV128" s="11"/>
    </row>
    <row r="129" spans="1:48" s="13" customFormat="1" ht="16.5" customHeight="1">
      <c r="A129" s="134"/>
      <c r="B129" s="84"/>
      <c r="C129" s="115"/>
      <c r="D129" s="14" t="s">
        <v>129</v>
      </c>
      <c r="E129" s="8">
        <v>0</v>
      </c>
      <c r="F129" s="15">
        <v>0</v>
      </c>
      <c r="G129" s="8">
        <v>0</v>
      </c>
      <c r="H129" s="19">
        <v>0</v>
      </c>
      <c r="I129" s="20">
        <v>0</v>
      </c>
      <c r="J129" s="20">
        <v>0</v>
      </c>
      <c r="K129" s="20">
        <v>0</v>
      </c>
      <c r="L129" s="21">
        <v>0</v>
      </c>
      <c r="M129" s="20">
        <v>0</v>
      </c>
      <c r="N129" s="19">
        <v>0</v>
      </c>
      <c r="O129" s="20">
        <v>0</v>
      </c>
      <c r="P129" s="20">
        <v>0</v>
      </c>
      <c r="Q129" s="20">
        <v>0</v>
      </c>
      <c r="R129" s="21">
        <v>0</v>
      </c>
      <c r="S129" s="20">
        <v>0</v>
      </c>
      <c r="T129" s="19">
        <v>0</v>
      </c>
      <c r="U129" s="21">
        <v>0</v>
      </c>
      <c r="V129" s="20">
        <v>0</v>
      </c>
      <c r="W129" s="19">
        <v>0</v>
      </c>
      <c r="X129" s="20">
        <v>0</v>
      </c>
      <c r="Y129" s="20">
        <v>0</v>
      </c>
      <c r="Z129" s="20">
        <v>0</v>
      </c>
      <c r="AA129" s="20">
        <v>0</v>
      </c>
      <c r="AB129" s="20">
        <v>0</v>
      </c>
      <c r="AC129" s="20">
        <v>0</v>
      </c>
      <c r="AD129" s="20">
        <v>0</v>
      </c>
      <c r="AE129" s="20">
        <v>0</v>
      </c>
      <c r="AF129" s="20">
        <v>0</v>
      </c>
      <c r="AG129" s="20">
        <v>0</v>
      </c>
      <c r="AH129" s="20">
        <v>0</v>
      </c>
      <c r="AI129" s="20">
        <v>0</v>
      </c>
      <c r="AJ129" s="20">
        <v>0</v>
      </c>
      <c r="AK129" s="20">
        <v>0</v>
      </c>
      <c r="AL129" s="20">
        <v>0</v>
      </c>
      <c r="AM129" s="20">
        <v>0</v>
      </c>
      <c r="AN129" s="20">
        <v>0</v>
      </c>
      <c r="AO129" s="20">
        <v>0</v>
      </c>
      <c r="AP129" s="20">
        <v>0</v>
      </c>
      <c r="AQ129" s="20">
        <v>0</v>
      </c>
      <c r="AR129" s="79"/>
      <c r="AS129" s="73"/>
      <c r="AT129" s="11"/>
      <c r="AU129" s="11"/>
      <c r="AV129" s="11"/>
    </row>
    <row r="130" spans="1:48" s="12" customFormat="1" ht="16.5" customHeight="1">
      <c r="A130" s="134"/>
      <c r="B130" s="84"/>
      <c r="C130" s="115"/>
      <c r="D130" s="16" t="s">
        <v>26</v>
      </c>
      <c r="E130" s="8">
        <f>H130+K130+N130+Q130+T130+W130+Z130+AC130+AF130+AI130+AL130+AO130</f>
        <v>0</v>
      </c>
      <c r="F130" s="15">
        <f t="shared" ref="F130:F131" si="274">I130+L130+O130+R130+U130+X130+AA130+AD130+AG130+AJ130+AM130+AP130</f>
        <v>0</v>
      </c>
      <c r="G130" s="8">
        <v>0</v>
      </c>
      <c r="H130" s="19">
        <v>0</v>
      </c>
      <c r="I130" s="20">
        <v>0</v>
      </c>
      <c r="J130" s="20">
        <v>0</v>
      </c>
      <c r="K130" s="20">
        <v>0</v>
      </c>
      <c r="L130" s="21">
        <v>0</v>
      </c>
      <c r="M130" s="20">
        <v>0</v>
      </c>
      <c r="N130" s="19">
        <v>0</v>
      </c>
      <c r="O130" s="20">
        <v>0</v>
      </c>
      <c r="P130" s="20">
        <v>0</v>
      </c>
      <c r="Q130" s="20">
        <v>0</v>
      </c>
      <c r="R130" s="21">
        <v>0</v>
      </c>
      <c r="S130" s="20">
        <v>0</v>
      </c>
      <c r="T130" s="19">
        <v>0</v>
      </c>
      <c r="U130" s="21">
        <v>0</v>
      </c>
      <c r="V130" s="20">
        <v>0</v>
      </c>
      <c r="W130" s="19">
        <v>0</v>
      </c>
      <c r="X130" s="20">
        <v>0</v>
      </c>
      <c r="Y130" s="20">
        <v>0</v>
      </c>
      <c r="Z130" s="20">
        <v>0</v>
      </c>
      <c r="AA130" s="20">
        <v>0</v>
      </c>
      <c r="AB130" s="20">
        <v>0</v>
      </c>
      <c r="AC130" s="20">
        <v>0</v>
      </c>
      <c r="AD130" s="20">
        <v>0</v>
      </c>
      <c r="AE130" s="20">
        <v>0</v>
      </c>
      <c r="AF130" s="20">
        <v>0</v>
      </c>
      <c r="AG130" s="20">
        <v>0</v>
      </c>
      <c r="AH130" s="20">
        <v>0</v>
      </c>
      <c r="AI130" s="20">
        <v>0</v>
      </c>
      <c r="AJ130" s="20">
        <v>0</v>
      </c>
      <c r="AK130" s="20">
        <v>0</v>
      </c>
      <c r="AL130" s="20">
        <v>0</v>
      </c>
      <c r="AM130" s="20">
        <v>0</v>
      </c>
      <c r="AN130" s="20">
        <v>0</v>
      </c>
      <c r="AO130" s="20">
        <v>0</v>
      </c>
      <c r="AP130" s="20">
        <v>0</v>
      </c>
      <c r="AQ130" s="20">
        <v>0</v>
      </c>
      <c r="AR130" s="79"/>
      <c r="AS130" s="73"/>
      <c r="AT130" s="11"/>
      <c r="AU130" s="11"/>
      <c r="AV130" s="11"/>
    </row>
    <row r="131" spans="1:48" s="12" customFormat="1" ht="16.5" customHeight="1">
      <c r="A131" s="134"/>
      <c r="B131" s="84"/>
      <c r="C131" s="115"/>
      <c r="D131" s="16" t="s">
        <v>130</v>
      </c>
      <c r="E131" s="8">
        <f t="shared" ref="E131" si="275">H131+K131+N131+Q131+T131+W131+Z131+AC131+AF131+AI131+AL131+AO131</f>
        <v>0</v>
      </c>
      <c r="F131" s="15">
        <f t="shared" si="274"/>
        <v>0</v>
      </c>
      <c r="G131" s="8">
        <v>0</v>
      </c>
      <c r="H131" s="19">
        <v>0</v>
      </c>
      <c r="I131" s="20">
        <v>0</v>
      </c>
      <c r="J131" s="35">
        <v>0</v>
      </c>
      <c r="K131" s="20">
        <v>0</v>
      </c>
      <c r="L131" s="21">
        <v>0</v>
      </c>
      <c r="M131" s="20">
        <v>0</v>
      </c>
      <c r="N131" s="19">
        <v>0</v>
      </c>
      <c r="O131" s="20">
        <v>0</v>
      </c>
      <c r="P131" s="20">
        <v>0</v>
      </c>
      <c r="Q131" s="20">
        <v>0</v>
      </c>
      <c r="R131" s="21">
        <v>0</v>
      </c>
      <c r="S131" s="20">
        <v>0</v>
      </c>
      <c r="T131" s="19">
        <v>0</v>
      </c>
      <c r="U131" s="21">
        <v>0</v>
      </c>
      <c r="V131" s="20">
        <v>0</v>
      </c>
      <c r="W131" s="19">
        <v>0</v>
      </c>
      <c r="X131" s="20">
        <v>0</v>
      </c>
      <c r="Y131" s="20">
        <v>0</v>
      </c>
      <c r="Z131" s="20">
        <v>0</v>
      </c>
      <c r="AA131" s="20">
        <v>0</v>
      </c>
      <c r="AB131" s="20">
        <v>0</v>
      </c>
      <c r="AC131" s="20">
        <v>0</v>
      </c>
      <c r="AD131" s="20">
        <v>0</v>
      </c>
      <c r="AE131" s="20">
        <v>0</v>
      </c>
      <c r="AF131" s="20">
        <v>0</v>
      </c>
      <c r="AG131" s="20">
        <v>0</v>
      </c>
      <c r="AH131" s="20">
        <v>0</v>
      </c>
      <c r="AI131" s="20">
        <v>0</v>
      </c>
      <c r="AJ131" s="20">
        <v>0</v>
      </c>
      <c r="AK131" s="20">
        <v>0</v>
      </c>
      <c r="AL131" s="20">
        <v>0</v>
      </c>
      <c r="AM131" s="20">
        <v>0</v>
      </c>
      <c r="AN131" s="20">
        <v>0</v>
      </c>
      <c r="AO131" s="20">
        <v>0</v>
      </c>
      <c r="AP131" s="20">
        <v>0</v>
      </c>
      <c r="AQ131" s="20">
        <v>0</v>
      </c>
      <c r="AR131" s="79"/>
      <c r="AS131" s="73"/>
      <c r="AT131" s="11"/>
      <c r="AU131" s="11"/>
      <c r="AV131" s="11"/>
    </row>
    <row r="132" spans="1:48" s="12" customFormat="1" ht="16.5" customHeight="1">
      <c r="A132" s="135"/>
      <c r="B132" s="85"/>
      <c r="C132" s="116"/>
      <c r="D132" s="31" t="s">
        <v>131</v>
      </c>
      <c r="E132" s="8">
        <v>0</v>
      </c>
      <c r="F132" s="15">
        <v>0</v>
      </c>
      <c r="G132" s="8">
        <v>0</v>
      </c>
      <c r="H132" s="19">
        <v>0</v>
      </c>
      <c r="I132" s="20">
        <v>0</v>
      </c>
      <c r="J132" s="20">
        <v>0</v>
      </c>
      <c r="K132" s="20">
        <v>0</v>
      </c>
      <c r="L132" s="21">
        <v>0</v>
      </c>
      <c r="M132" s="20">
        <v>0</v>
      </c>
      <c r="N132" s="19">
        <v>0</v>
      </c>
      <c r="O132" s="20">
        <v>0</v>
      </c>
      <c r="P132" s="20">
        <v>0</v>
      </c>
      <c r="Q132" s="20">
        <v>0</v>
      </c>
      <c r="R132" s="21">
        <v>0</v>
      </c>
      <c r="S132" s="20">
        <v>0</v>
      </c>
      <c r="T132" s="19">
        <v>0</v>
      </c>
      <c r="U132" s="21">
        <v>0</v>
      </c>
      <c r="V132" s="20">
        <v>0</v>
      </c>
      <c r="W132" s="19">
        <v>0</v>
      </c>
      <c r="X132" s="20">
        <v>0</v>
      </c>
      <c r="Y132" s="20">
        <v>0</v>
      </c>
      <c r="Z132" s="20">
        <v>0</v>
      </c>
      <c r="AA132" s="20">
        <v>0</v>
      </c>
      <c r="AB132" s="20">
        <v>0</v>
      </c>
      <c r="AC132" s="20">
        <v>0</v>
      </c>
      <c r="AD132" s="20">
        <v>0</v>
      </c>
      <c r="AE132" s="20">
        <v>0</v>
      </c>
      <c r="AF132" s="20">
        <v>0</v>
      </c>
      <c r="AG132" s="20">
        <v>0</v>
      </c>
      <c r="AH132" s="20">
        <v>0</v>
      </c>
      <c r="AI132" s="20">
        <v>0</v>
      </c>
      <c r="AJ132" s="20">
        <v>0</v>
      </c>
      <c r="AK132" s="20">
        <v>0</v>
      </c>
      <c r="AL132" s="20">
        <v>0</v>
      </c>
      <c r="AM132" s="20">
        <v>0</v>
      </c>
      <c r="AN132" s="20">
        <v>0</v>
      </c>
      <c r="AO132" s="20">
        <v>0</v>
      </c>
      <c r="AP132" s="20">
        <v>0</v>
      </c>
      <c r="AQ132" s="20">
        <v>0</v>
      </c>
      <c r="AR132" s="80"/>
      <c r="AS132" s="74"/>
      <c r="AT132" s="11"/>
      <c r="AU132" s="11"/>
      <c r="AV132" s="11"/>
    </row>
    <row r="133" spans="1:48" s="62" customFormat="1" ht="16.5" customHeight="1">
      <c r="A133" s="86" t="s">
        <v>72</v>
      </c>
      <c r="B133" s="154" t="s">
        <v>112</v>
      </c>
      <c r="C133" s="156" t="s">
        <v>145</v>
      </c>
      <c r="D133" s="156" t="s">
        <v>29</v>
      </c>
      <c r="E133" s="68" t="s">
        <v>39</v>
      </c>
      <c r="F133" s="68" t="s">
        <v>39</v>
      </c>
      <c r="G133" s="68" t="s">
        <v>39</v>
      </c>
      <c r="H133" s="68" t="s">
        <v>39</v>
      </c>
      <c r="I133" s="68" t="s">
        <v>39</v>
      </c>
      <c r="J133" s="68" t="s">
        <v>39</v>
      </c>
      <c r="K133" s="68" t="s">
        <v>39</v>
      </c>
      <c r="L133" s="68" t="s">
        <v>39</v>
      </c>
      <c r="M133" s="68" t="s">
        <v>39</v>
      </c>
      <c r="N133" s="68" t="s">
        <v>39</v>
      </c>
      <c r="O133" s="68" t="s">
        <v>39</v>
      </c>
      <c r="P133" s="68" t="s">
        <v>39</v>
      </c>
      <c r="Q133" s="68" t="s">
        <v>39</v>
      </c>
      <c r="R133" s="68" t="s">
        <v>39</v>
      </c>
      <c r="S133" s="68" t="s">
        <v>39</v>
      </c>
      <c r="T133" s="68" t="s">
        <v>39</v>
      </c>
      <c r="U133" s="68" t="s">
        <v>39</v>
      </c>
      <c r="V133" s="68" t="s">
        <v>39</v>
      </c>
      <c r="W133" s="68" t="s">
        <v>39</v>
      </c>
      <c r="X133" s="68" t="s">
        <v>39</v>
      </c>
      <c r="Y133" s="68" t="s">
        <v>39</v>
      </c>
      <c r="Z133" s="68" t="s">
        <v>39</v>
      </c>
      <c r="AA133" s="68" t="s">
        <v>39</v>
      </c>
      <c r="AB133" s="68" t="s">
        <v>39</v>
      </c>
      <c r="AC133" s="68" t="s">
        <v>39</v>
      </c>
      <c r="AD133" s="68" t="s">
        <v>39</v>
      </c>
      <c r="AE133" s="68" t="s">
        <v>39</v>
      </c>
      <c r="AF133" s="68" t="s">
        <v>39</v>
      </c>
      <c r="AG133" s="68" t="s">
        <v>39</v>
      </c>
      <c r="AH133" s="68" t="s">
        <v>39</v>
      </c>
      <c r="AI133" s="68" t="s">
        <v>39</v>
      </c>
      <c r="AJ133" s="68" t="s">
        <v>39</v>
      </c>
      <c r="AK133" s="68" t="s">
        <v>39</v>
      </c>
      <c r="AL133" s="68" t="s">
        <v>39</v>
      </c>
      <c r="AM133" s="68" t="s">
        <v>39</v>
      </c>
      <c r="AN133" s="68" t="s">
        <v>39</v>
      </c>
      <c r="AO133" s="68" t="s">
        <v>39</v>
      </c>
      <c r="AP133" s="68" t="s">
        <v>39</v>
      </c>
      <c r="AQ133" s="68" t="s">
        <v>39</v>
      </c>
      <c r="AR133" s="81" t="s">
        <v>221</v>
      </c>
      <c r="AS133" s="72" t="s">
        <v>46</v>
      </c>
      <c r="AT133" s="11"/>
      <c r="AU133" s="11"/>
      <c r="AV133" s="11"/>
    </row>
    <row r="134" spans="1:48" s="12" customFormat="1" ht="16.5" customHeight="1">
      <c r="A134" s="87"/>
      <c r="B134" s="158"/>
      <c r="C134" s="115"/>
      <c r="D134" s="115"/>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82"/>
      <c r="AS134" s="73"/>
      <c r="AT134" s="11"/>
      <c r="AU134" s="11"/>
      <c r="AV134" s="11"/>
    </row>
    <row r="135" spans="1:48" s="12" customFormat="1" ht="16.5" customHeight="1">
      <c r="A135" s="88"/>
      <c r="B135" s="159"/>
      <c r="C135" s="116"/>
      <c r="D135" s="116"/>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83"/>
      <c r="AS135" s="74"/>
      <c r="AT135" s="11"/>
      <c r="AU135" s="11"/>
      <c r="AV135" s="11"/>
    </row>
    <row r="136" spans="1:48" s="13" customFormat="1" ht="16.5" customHeight="1">
      <c r="A136" s="86" t="s">
        <v>73</v>
      </c>
      <c r="B136" s="157" t="s">
        <v>113</v>
      </c>
      <c r="C136" s="155" t="s">
        <v>195</v>
      </c>
      <c r="D136" s="36" t="s">
        <v>133</v>
      </c>
      <c r="E136" s="8">
        <f>E138+E139</f>
        <v>0</v>
      </c>
      <c r="F136" s="15">
        <f t="shared" ref="F136" si="276">I136+L136+O136+R136+U136+X136+AA136+AD136+AG136+AJ136+AM136+AP136</f>
        <v>0</v>
      </c>
      <c r="G136" s="8">
        <v>0</v>
      </c>
      <c r="H136" s="17">
        <f>H138+H139</f>
        <v>0</v>
      </c>
      <c r="I136" s="50">
        <f t="shared" ref="I136:O136" si="277">I138+I139</f>
        <v>0</v>
      </c>
      <c r="J136" s="50">
        <v>0</v>
      </c>
      <c r="K136" s="50">
        <f t="shared" si="277"/>
        <v>0</v>
      </c>
      <c r="L136" s="23">
        <f t="shared" si="277"/>
        <v>0</v>
      </c>
      <c r="M136" s="50">
        <v>0</v>
      </c>
      <c r="N136" s="17">
        <f t="shared" si="277"/>
        <v>0</v>
      </c>
      <c r="O136" s="50">
        <f t="shared" si="277"/>
        <v>0</v>
      </c>
      <c r="P136" s="50">
        <v>0</v>
      </c>
      <c r="Q136" s="17">
        <v>0</v>
      </c>
      <c r="R136" s="23">
        <v>0</v>
      </c>
      <c r="S136" s="50">
        <v>0</v>
      </c>
      <c r="T136" s="17">
        <v>0</v>
      </c>
      <c r="U136" s="23">
        <v>0</v>
      </c>
      <c r="V136" s="50">
        <v>0</v>
      </c>
      <c r="W136" s="17">
        <v>0</v>
      </c>
      <c r="X136" s="50">
        <v>0</v>
      </c>
      <c r="Y136" s="50">
        <v>0</v>
      </c>
      <c r="Z136" s="50">
        <v>0</v>
      </c>
      <c r="AA136" s="50">
        <v>0</v>
      </c>
      <c r="AB136" s="50">
        <v>0</v>
      </c>
      <c r="AC136" s="50">
        <v>0</v>
      </c>
      <c r="AD136" s="50">
        <v>0</v>
      </c>
      <c r="AE136" s="50">
        <v>0</v>
      </c>
      <c r="AF136" s="50">
        <v>0</v>
      </c>
      <c r="AG136" s="50">
        <v>0</v>
      </c>
      <c r="AH136" s="50">
        <v>0</v>
      </c>
      <c r="AI136" s="50">
        <v>0</v>
      </c>
      <c r="AJ136" s="50">
        <v>0</v>
      </c>
      <c r="AK136" s="50">
        <v>0</v>
      </c>
      <c r="AL136" s="50">
        <v>0</v>
      </c>
      <c r="AM136" s="50">
        <v>0</v>
      </c>
      <c r="AN136" s="50">
        <v>0</v>
      </c>
      <c r="AO136" s="50">
        <v>0</v>
      </c>
      <c r="AP136" s="50">
        <v>0</v>
      </c>
      <c r="AQ136" s="50">
        <v>0</v>
      </c>
      <c r="AR136" s="78"/>
      <c r="AS136" s="72"/>
      <c r="AT136" s="11"/>
      <c r="AU136" s="11"/>
      <c r="AV136" s="11"/>
    </row>
    <row r="137" spans="1:48" s="13" customFormat="1" ht="16.5" customHeight="1">
      <c r="A137" s="134"/>
      <c r="B137" s="167"/>
      <c r="C137" s="115"/>
      <c r="D137" s="14" t="s">
        <v>129</v>
      </c>
      <c r="E137" s="8">
        <v>0</v>
      </c>
      <c r="F137" s="15">
        <v>0</v>
      </c>
      <c r="G137" s="8">
        <v>0</v>
      </c>
      <c r="H137" s="19">
        <v>0</v>
      </c>
      <c r="I137" s="20">
        <v>0</v>
      </c>
      <c r="J137" s="20">
        <v>0</v>
      </c>
      <c r="K137" s="20">
        <v>0</v>
      </c>
      <c r="L137" s="21">
        <v>0</v>
      </c>
      <c r="M137" s="20">
        <v>0</v>
      </c>
      <c r="N137" s="19">
        <v>0</v>
      </c>
      <c r="O137" s="20">
        <v>0</v>
      </c>
      <c r="P137" s="20">
        <v>0</v>
      </c>
      <c r="Q137" s="20">
        <v>0</v>
      </c>
      <c r="R137" s="21">
        <v>0</v>
      </c>
      <c r="S137" s="20">
        <v>0</v>
      </c>
      <c r="T137" s="19">
        <v>0</v>
      </c>
      <c r="U137" s="21">
        <v>0</v>
      </c>
      <c r="V137" s="20">
        <v>0</v>
      </c>
      <c r="W137" s="19">
        <v>0</v>
      </c>
      <c r="X137" s="20">
        <v>0</v>
      </c>
      <c r="Y137" s="20">
        <v>0</v>
      </c>
      <c r="Z137" s="20">
        <v>0</v>
      </c>
      <c r="AA137" s="20">
        <v>0</v>
      </c>
      <c r="AB137" s="20">
        <v>0</v>
      </c>
      <c r="AC137" s="20">
        <v>0</v>
      </c>
      <c r="AD137" s="20">
        <v>0</v>
      </c>
      <c r="AE137" s="20">
        <v>0</v>
      </c>
      <c r="AF137" s="20">
        <v>0</v>
      </c>
      <c r="AG137" s="20">
        <v>0</v>
      </c>
      <c r="AH137" s="20">
        <v>0</v>
      </c>
      <c r="AI137" s="20">
        <v>0</v>
      </c>
      <c r="AJ137" s="20">
        <v>0</v>
      </c>
      <c r="AK137" s="20">
        <v>0</v>
      </c>
      <c r="AL137" s="20">
        <v>0</v>
      </c>
      <c r="AM137" s="20">
        <v>0</v>
      </c>
      <c r="AN137" s="20">
        <v>0</v>
      </c>
      <c r="AO137" s="20">
        <v>0</v>
      </c>
      <c r="AP137" s="20">
        <v>0</v>
      </c>
      <c r="AQ137" s="20">
        <v>0</v>
      </c>
      <c r="AR137" s="79"/>
      <c r="AS137" s="73"/>
      <c r="AT137" s="11"/>
      <c r="AU137" s="11"/>
      <c r="AV137" s="11"/>
    </row>
    <row r="138" spans="1:48" s="12" customFormat="1" ht="16.5" customHeight="1">
      <c r="A138" s="134"/>
      <c r="B138" s="167"/>
      <c r="C138" s="115"/>
      <c r="D138" s="16" t="s">
        <v>26</v>
      </c>
      <c r="E138" s="8">
        <f>H138+K138+N138+Q138+T138+W138+Z138+AC138+AF138+AI138+AL138+AO138</f>
        <v>0</v>
      </c>
      <c r="F138" s="15">
        <f t="shared" ref="F138" si="278">I138+L138+O138+R138+U138+X138+AA138+AD138+AG138+AJ138+AM138+AP138</f>
        <v>0</v>
      </c>
      <c r="G138" s="8">
        <v>0</v>
      </c>
      <c r="H138" s="19">
        <v>0</v>
      </c>
      <c r="I138" s="20">
        <v>0</v>
      </c>
      <c r="J138" s="20">
        <v>0</v>
      </c>
      <c r="K138" s="20">
        <v>0</v>
      </c>
      <c r="L138" s="21">
        <v>0</v>
      </c>
      <c r="M138" s="20">
        <v>0</v>
      </c>
      <c r="N138" s="19">
        <v>0</v>
      </c>
      <c r="O138" s="20">
        <v>0</v>
      </c>
      <c r="P138" s="20">
        <v>0</v>
      </c>
      <c r="Q138" s="20">
        <v>0</v>
      </c>
      <c r="R138" s="21">
        <v>0</v>
      </c>
      <c r="S138" s="20">
        <v>0</v>
      </c>
      <c r="T138" s="19">
        <v>0</v>
      </c>
      <c r="U138" s="21">
        <v>0</v>
      </c>
      <c r="V138" s="20">
        <v>0</v>
      </c>
      <c r="W138" s="19">
        <v>0</v>
      </c>
      <c r="X138" s="20">
        <v>0</v>
      </c>
      <c r="Y138" s="20">
        <v>0</v>
      </c>
      <c r="Z138" s="20">
        <v>0</v>
      </c>
      <c r="AA138" s="20">
        <v>0</v>
      </c>
      <c r="AB138" s="20">
        <v>0</v>
      </c>
      <c r="AC138" s="20">
        <v>0</v>
      </c>
      <c r="AD138" s="20">
        <v>0</v>
      </c>
      <c r="AE138" s="20">
        <v>0</v>
      </c>
      <c r="AF138" s="20">
        <v>0</v>
      </c>
      <c r="AG138" s="20">
        <v>0</v>
      </c>
      <c r="AH138" s="20">
        <v>0</v>
      </c>
      <c r="AI138" s="20">
        <v>0</v>
      </c>
      <c r="AJ138" s="20">
        <v>0</v>
      </c>
      <c r="AK138" s="20">
        <v>0</v>
      </c>
      <c r="AL138" s="20">
        <v>0</v>
      </c>
      <c r="AM138" s="20">
        <v>0</v>
      </c>
      <c r="AN138" s="20">
        <v>0</v>
      </c>
      <c r="AO138" s="20">
        <v>0</v>
      </c>
      <c r="AP138" s="20">
        <v>0</v>
      </c>
      <c r="AQ138" s="20">
        <v>0</v>
      </c>
      <c r="AR138" s="79"/>
      <c r="AS138" s="73"/>
      <c r="AT138" s="11"/>
      <c r="AU138" s="11"/>
      <c r="AV138" s="11"/>
    </row>
    <row r="139" spans="1:48" s="12" customFormat="1" ht="16.5" customHeight="1">
      <c r="A139" s="134"/>
      <c r="B139" s="167"/>
      <c r="C139" s="115"/>
      <c r="D139" s="16" t="s">
        <v>130</v>
      </c>
      <c r="E139" s="8">
        <f>H139+K139+N139+Q139+T139+W139+Z139+AC139+AF139+AI139+AL139+AO139</f>
        <v>0</v>
      </c>
      <c r="F139" s="15">
        <f t="shared" ref="F139" si="279">I139+L139+O139+R139+U139+X139+AA139+AD139+AG139+AJ139+AM139+AP139</f>
        <v>0</v>
      </c>
      <c r="G139" s="8">
        <v>0</v>
      </c>
      <c r="H139" s="19">
        <v>0</v>
      </c>
      <c r="I139" s="20">
        <v>0</v>
      </c>
      <c r="J139" s="20">
        <v>0</v>
      </c>
      <c r="K139" s="20">
        <v>0</v>
      </c>
      <c r="L139" s="21">
        <v>0</v>
      </c>
      <c r="M139" s="20">
        <v>0</v>
      </c>
      <c r="N139" s="19">
        <v>0</v>
      </c>
      <c r="O139" s="20">
        <v>0</v>
      </c>
      <c r="P139" s="20">
        <v>0</v>
      </c>
      <c r="Q139" s="19">
        <v>0</v>
      </c>
      <c r="R139" s="21">
        <v>0</v>
      </c>
      <c r="S139" s="20">
        <v>0</v>
      </c>
      <c r="T139" s="19">
        <v>0</v>
      </c>
      <c r="U139" s="21">
        <v>0</v>
      </c>
      <c r="V139" s="20">
        <v>0</v>
      </c>
      <c r="W139" s="19">
        <v>0</v>
      </c>
      <c r="X139" s="20">
        <v>0</v>
      </c>
      <c r="Y139" s="20">
        <v>0</v>
      </c>
      <c r="Z139" s="20">
        <v>0</v>
      </c>
      <c r="AA139" s="20">
        <v>0</v>
      </c>
      <c r="AB139" s="20">
        <v>0</v>
      </c>
      <c r="AC139" s="20">
        <v>0</v>
      </c>
      <c r="AD139" s="20">
        <v>0</v>
      </c>
      <c r="AE139" s="20">
        <v>0</v>
      </c>
      <c r="AF139" s="20">
        <v>0</v>
      </c>
      <c r="AG139" s="20">
        <v>0</v>
      </c>
      <c r="AH139" s="20">
        <v>0</v>
      </c>
      <c r="AI139" s="20">
        <v>0</v>
      </c>
      <c r="AJ139" s="20">
        <v>0</v>
      </c>
      <c r="AK139" s="20">
        <v>0</v>
      </c>
      <c r="AL139" s="20">
        <v>0</v>
      </c>
      <c r="AM139" s="20">
        <v>0</v>
      </c>
      <c r="AN139" s="20">
        <v>0</v>
      </c>
      <c r="AO139" s="20">
        <v>0</v>
      </c>
      <c r="AP139" s="20">
        <v>0</v>
      </c>
      <c r="AQ139" s="20">
        <v>0</v>
      </c>
      <c r="AR139" s="79"/>
      <c r="AS139" s="73"/>
      <c r="AT139" s="11"/>
      <c r="AU139" s="11"/>
      <c r="AV139" s="11"/>
    </row>
    <row r="140" spans="1:48" s="12" customFormat="1" ht="16.5" customHeight="1">
      <c r="A140" s="135"/>
      <c r="B140" s="168"/>
      <c r="C140" s="116"/>
      <c r="D140" s="31" t="s">
        <v>131</v>
      </c>
      <c r="E140" s="8">
        <v>0</v>
      </c>
      <c r="F140" s="15">
        <v>0</v>
      </c>
      <c r="G140" s="8">
        <v>0</v>
      </c>
      <c r="H140" s="19">
        <v>0</v>
      </c>
      <c r="I140" s="20">
        <v>0</v>
      </c>
      <c r="J140" s="20">
        <v>0</v>
      </c>
      <c r="K140" s="20">
        <v>0</v>
      </c>
      <c r="L140" s="21">
        <v>0</v>
      </c>
      <c r="M140" s="20">
        <v>0</v>
      </c>
      <c r="N140" s="19">
        <v>0</v>
      </c>
      <c r="O140" s="20">
        <v>0</v>
      </c>
      <c r="P140" s="20">
        <v>0</v>
      </c>
      <c r="Q140" s="20">
        <v>0</v>
      </c>
      <c r="R140" s="21">
        <v>0</v>
      </c>
      <c r="S140" s="20">
        <v>0</v>
      </c>
      <c r="T140" s="19">
        <v>0</v>
      </c>
      <c r="U140" s="21">
        <v>0</v>
      </c>
      <c r="V140" s="20">
        <v>0</v>
      </c>
      <c r="W140" s="19">
        <v>0</v>
      </c>
      <c r="X140" s="20">
        <v>0</v>
      </c>
      <c r="Y140" s="20">
        <v>0</v>
      </c>
      <c r="Z140" s="20">
        <v>0</v>
      </c>
      <c r="AA140" s="20">
        <v>0</v>
      </c>
      <c r="AB140" s="20">
        <v>0</v>
      </c>
      <c r="AC140" s="20">
        <v>0</v>
      </c>
      <c r="AD140" s="20">
        <v>0</v>
      </c>
      <c r="AE140" s="20">
        <v>0</v>
      </c>
      <c r="AF140" s="20">
        <v>0</v>
      </c>
      <c r="AG140" s="20">
        <v>0</v>
      </c>
      <c r="AH140" s="20">
        <v>0</v>
      </c>
      <c r="AI140" s="20">
        <v>0</v>
      </c>
      <c r="AJ140" s="20">
        <v>0</v>
      </c>
      <c r="AK140" s="20">
        <v>0</v>
      </c>
      <c r="AL140" s="20">
        <v>0</v>
      </c>
      <c r="AM140" s="20">
        <v>0</v>
      </c>
      <c r="AN140" s="20">
        <v>0</v>
      </c>
      <c r="AO140" s="20">
        <v>0</v>
      </c>
      <c r="AP140" s="20">
        <v>0</v>
      </c>
      <c r="AQ140" s="20">
        <v>0</v>
      </c>
      <c r="AR140" s="80"/>
      <c r="AS140" s="74"/>
      <c r="AT140" s="11"/>
      <c r="AU140" s="11"/>
      <c r="AV140" s="11"/>
    </row>
    <row r="141" spans="1:48" s="13" customFormat="1" ht="16.5" customHeight="1">
      <c r="A141" s="86" t="s">
        <v>74</v>
      </c>
      <c r="B141" s="154" t="s">
        <v>114</v>
      </c>
      <c r="C141" s="155" t="s">
        <v>146</v>
      </c>
      <c r="D141" s="14" t="s">
        <v>133</v>
      </c>
      <c r="E141" s="8">
        <f>E142+E143+E144+E145</f>
        <v>40</v>
      </c>
      <c r="F141" s="8">
        <f>F142+F143+F144+F145</f>
        <v>0</v>
      </c>
      <c r="G141" s="8">
        <f t="shared" ref="G141" si="280">F141/E141*100</f>
        <v>0</v>
      </c>
      <c r="H141" s="17">
        <f>H143+H144</f>
        <v>0</v>
      </c>
      <c r="I141" s="17">
        <f>I143+I144</f>
        <v>0</v>
      </c>
      <c r="J141" s="50">
        <v>0</v>
      </c>
      <c r="K141" s="17">
        <f>K143+K144</f>
        <v>0</v>
      </c>
      <c r="L141" s="17">
        <f>L143+L144</f>
        <v>0</v>
      </c>
      <c r="M141" s="50">
        <v>0</v>
      </c>
      <c r="N141" s="17">
        <f>N143+N144</f>
        <v>0</v>
      </c>
      <c r="O141" s="17">
        <f>O143+O144</f>
        <v>0</v>
      </c>
      <c r="P141" s="50">
        <v>0</v>
      </c>
      <c r="Q141" s="17">
        <f>Q143+Q144</f>
        <v>0</v>
      </c>
      <c r="R141" s="17">
        <f>R143+R144</f>
        <v>0</v>
      </c>
      <c r="S141" s="50">
        <v>0</v>
      </c>
      <c r="T141" s="17">
        <f>T143+T144</f>
        <v>0</v>
      </c>
      <c r="U141" s="17">
        <f>U143+U144</f>
        <v>0</v>
      </c>
      <c r="V141" s="50">
        <v>0</v>
      </c>
      <c r="W141" s="17">
        <f>W143+W144</f>
        <v>0</v>
      </c>
      <c r="X141" s="17">
        <f>X143+X144</f>
        <v>0</v>
      </c>
      <c r="Y141" s="50">
        <v>0</v>
      </c>
      <c r="Z141" s="17">
        <f>Z143+Z144</f>
        <v>0</v>
      </c>
      <c r="AA141" s="17">
        <f>AA143+AA144</f>
        <v>0</v>
      </c>
      <c r="AB141" s="50">
        <v>0</v>
      </c>
      <c r="AC141" s="17">
        <f>AC143+AC144</f>
        <v>0</v>
      </c>
      <c r="AD141" s="17">
        <f>AD143+AD144</f>
        <v>0</v>
      </c>
      <c r="AE141" s="50">
        <v>0</v>
      </c>
      <c r="AF141" s="17">
        <f>AF143+AF144</f>
        <v>0</v>
      </c>
      <c r="AG141" s="17">
        <f>AG143+AG144</f>
        <v>0</v>
      </c>
      <c r="AH141" s="50">
        <v>0</v>
      </c>
      <c r="AI141" s="17">
        <f>AI143+AI144</f>
        <v>7.2</v>
      </c>
      <c r="AJ141" s="17">
        <f>AJ143+AJ144</f>
        <v>0</v>
      </c>
      <c r="AK141" s="50">
        <v>0</v>
      </c>
      <c r="AL141" s="17">
        <f>AL143+AL144</f>
        <v>32.799999999999997</v>
      </c>
      <c r="AM141" s="17">
        <f>AM143+AM144</f>
        <v>0</v>
      </c>
      <c r="AN141" s="50">
        <v>0</v>
      </c>
      <c r="AO141" s="17">
        <f>AO143+AO144</f>
        <v>0</v>
      </c>
      <c r="AP141" s="17">
        <f>AP143+AP144</f>
        <v>0</v>
      </c>
      <c r="AQ141" s="50">
        <v>0</v>
      </c>
      <c r="AR141" s="72"/>
      <c r="AS141" s="72"/>
      <c r="AT141" s="11"/>
      <c r="AU141" s="11"/>
      <c r="AV141" s="11"/>
    </row>
    <row r="142" spans="1:48" s="13" customFormat="1" ht="16.5" customHeight="1">
      <c r="A142" s="134"/>
      <c r="B142" s="84"/>
      <c r="C142" s="115"/>
      <c r="D142" s="14" t="s">
        <v>129</v>
      </c>
      <c r="E142" s="8">
        <f t="shared" ref="E142" si="281">H142+K142+N142+Q142+T142+W142+Z142+AC142+AF142+AI142+AL142+AO142</f>
        <v>0</v>
      </c>
      <c r="F142" s="15">
        <f>I142+L142+O142+R142+U142+X142+AA142+AD142+AG142+AJ142+AM142+AP142</f>
        <v>0</v>
      </c>
      <c r="G142" s="8">
        <v>0</v>
      </c>
      <c r="H142" s="19">
        <v>0</v>
      </c>
      <c r="I142" s="20">
        <v>0</v>
      </c>
      <c r="J142" s="20">
        <v>0</v>
      </c>
      <c r="K142" s="20">
        <v>0</v>
      </c>
      <c r="L142" s="21">
        <v>0</v>
      </c>
      <c r="M142" s="20">
        <v>0</v>
      </c>
      <c r="N142" s="20">
        <v>0</v>
      </c>
      <c r="O142" s="20">
        <v>0</v>
      </c>
      <c r="P142" s="20">
        <v>0</v>
      </c>
      <c r="Q142" s="20">
        <v>0</v>
      </c>
      <c r="R142" s="20">
        <v>0</v>
      </c>
      <c r="S142" s="20">
        <v>0</v>
      </c>
      <c r="T142" s="20">
        <v>0</v>
      </c>
      <c r="U142" s="20">
        <v>0</v>
      </c>
      <c r="V142" s="20">
        <v>0</v>
      </c>
      <c r="W142" s="20">
        <v>0</v>
      </c>
      <c r="X142" s="20">
        <v>0</v>
      </c>
      <c r="Y142" s="20">
        <v>0</v>
      </c>
      <c r="Z142" s="20">
        <v>0</v>
      </c>
      <c r="AA142" s="20">
        <v>0</v>
      </c>
      <c r="AB142" s="20">
        <v>0</v>
      </c>
      <c r="AC142" s="20">
        <v>0</v>
      </c>
      <c r="AD142" s="20">
        <v>0</v>
      </c>
      <c r="AE142" s="20">
        <v>0</v>
      </c>
      <c r="AF142" s="20">
        <v>0</v>
      </c>
      <c r="AG142" s="20">
        <v>0</v>
      </c>
      <c r="AH142" s="20">
        <v>0</v>
      </c>
      <c r="AI142" s="20">
        <v>0</v>
      </c>
      <c r="AJ142" s="20">
        <v>0</v>
      </c>
      <c r="AK142" s="20">
        <v>0</v>
      </c>
      <c r="AL142" s="20">
        <v>0</v>
      </c>
      <c r="AM142" s="20">
        <v>0</v>
      </c>
      <c r="AN142" s="20">
        <v>0</v>
      </c>
      <c r="AO142" s="20">
        <v>0</v>
      </c>
      <c r="AP142" s="20">
        <v>0</v>
      </c>
      <c r="AQ142" s="20">
        <v>0</v>
      </c>
      <c r="AR142" s="73"/>
      <c r="AS142" s="73"/>
      <c r="AT142" s="11"/>
      <c r="AU142" s="11"/>
      <c r="AV142" s="11"/>
    </row>
    <row r="143" spans="1:48" s="12" customFormat="1" ht="16.5" customHeight="1">
      <c r="A143" s="134"/>
      <c r="B143" s="84"/>
      <c r="C143" s="115"/>
      <c r="D143" s="16" t="s">
        <v>26</v>
      </c>
      <c r="E143" s="8">
        <f>H143+K143+N143+Q143+T143+W143+Z143+AC143+AF143+AI143+AL143+AO143</f>
        <v>0</v>
      </c>
      <c r="F143" s="15">
        <f>I143+L143+O143+R143+U143+X143+AA143+AD143+AG143+AJ143+AM143+AP143</f>
        <v>0</v>
      </c>
      <c r="G143" s="8">
        <v>0</v>
      </c>
      <c r="H143" s="19">
        <v>0</v>
      </c>
      <c r="I143" s="20">
        <v>0</v>
      </c>
      <c r="J143" s="20">
        <v>0</v>
      </c>
      <c r="K143" s="20">
        <v>0</v>
      </c>
      <c r="L143" s="21">
        <v>0</v>
      </c>
      <c r="M143" s="20">
        <v>0</v>
      </c>
      <c r="N143" s="19">
        <v>0</v>
      </c>
      <c r="O143" s="20">
        <v>0</v>
      </c>
      <c r="P143" s="20">
        <v>0</v>
      </c>
      <c r="Q143" s="20">
        <v>0</v>
      </c>
      <c r="R143" s="21">
        <v>0</v>
      </c>
      <c r="S143" s="20">
        <v>0</v>
      </c>
      <c r="T143" s="19">
        <v>0</v>
      </c>
      <c r="U143" s="21">
        <v>0</v>
      </c>
      <c r="V143" s="20">
        <v>0</v>
      </c>
      <c r="W143" s="19">
        <v>0</v>
      </c>
      <c r="X143" s="20">
        <v>0</v>
      </c>
      <c r="Y143" s="20">
        <v>0</v>
      </c>
      <c r="Z143" s="20">
        <v>0</v>
      </c>
      <c r="AA143" s="20">
        <v>0</v>
      </c>
      <c r="AB143" s="20">
        <v>0</v>
      </c>
      <c r="AC143" s="20">
        <v>0</v>
      </c>
      <c r="AD143" s="20">
        <v>0</v>
      </c>
      <c r="AE143" s="20">
        <v>0</v>
      </c>
      <c r="AF143" s="20">
        <v>0</v>
      </c>
      <c r="AG143" s="20">
        <v>0</v>
      </c>
      <c r="AH143" s="20">
        <v>0</v>
      </c>
      <c r="AI143" s="20">
        <v>0</v>
      </c>
      <c r="AJ143" s="20">
        <v>0</v>
      </c>
      <c r="AK143" s="20">
        <v>0</v>
      </c>
      <c r="AL143" s="20">
        <v>0</v>
      </c>
      <c r="AM143" s="20">
        <v>0</v>
      </c>
      <c r="AN143" s="20">
        <v>0</v>
      </c>
      <c r="AO143" s="20">
        <v>0</v>
      </c>
      <c r="AP143" s="20">
        <v>0</v>
      </c>
      <c r="AQ143" s="20">
        <v>0</v>
      </c>
      <c r="AR143" s="73"/>
      <c r="AS143" s="73"/>
      <c r="AT143" s="11"/>
      <c r="AU143" s="11"/>
      <c r="AV143" s="11"/>
    </row>
    <row r="144" spans="1:48" s="12" customFormat="1" ht="16.5" customHeight="1">
      <c r="A144" s="134"/>
      <c r="B144" s="84"/>
      <c r="C144" s="115"/>
      <c r="D144" s="16" t="s">
        <v>130</v>
      </c>
      <c r="E144" s="8">
        <f t="shared" ref="E144:E145" si="282">H144+K144+N144+Q144+T144+W144+Z144+AC144+AF144+AI144+AL144+AO144</f>
        <v>40</v>
      </c>
      <c r="F144" s="15">
        <f t="shared" ref="F144:F145" si="283">I144+L144+O144+R144+U144+X144+AA144+AD144+AG144+AJ144+AM144+AP144</f>
        <v>0</v>
      </c>
      <c r="G144" s="8">
        <v>0</v>
      </c>
      <c r="H144" s="19">
        <v>0</v>
      </c>
      <c r="I144" s="20">
        <v>0</v>
      </c>
      <c r="J144" s="20">
        <v>0</v>
      </c>
      <c r="K144" s="20">
        <v>0</v>
      </c>
      <c r="L144" s="21">
        <v>0</v>
      </c>
      <c r="M144" s="20">
        <v>0</v>
      </c>
      <c r="N144" s="19">
        <v>0</v>
      </c>
      <c r="O144" s="20">
        <v>0</v>
      </c>
      <c r="P144" s="20">
        <v>0</v>
      </c>
      <c r="Q144" s="20">
        <v>0</v>
      </c>
      <c r="R144" s="21">
        <v>0</v>
      </c>
      <c r="S144" s="20">
        <v>0</v>
      </c>
      <c r="T144" s="19">
        <v>0</v>
      </c>
      <c r="U144" s="21">
        <v>0</v>
      </c>
      <c r="V144" s="20">
        <v>0</v>
      </c>
      <c r="W144" s="19">
        <v>0</v>
      </c>
      <c r="X144" s="20">
        <v>0</v>
      </c>
      <c r="Y144" s="20">
        <v>0</v>
      </c>
      <c r="Z144" s="20">
        <v>0</v>
      </c>
      <c r="AA144" s="20">
        <v>0</v>
      </c>
      <c r="AB144" s="20">
        <v>0</v>
      </c>
      <c r="AC144" s="20">
        <v>0</v>
      </c>
      <c r="AD144" s="20">
        <v>0</v>
      </c>
      <c r="AE144" s="20">
        <v>0</v>
      </c>
      <c r="AF144" s="20">
        <v>0</v>
      </c>
      <c r="AG144" s="20">
        <v>0</v>
      </c>
      <c r="AH144" s="20">
        <v>0</v>
      </c>
      <c r="AI144" s="20">
        <v>7.2</v>
      </c>
      <c r="AJ144" s="20">
        <v>0</v>
      </c>
      <c r="AK144" s="20">
        <v>0</v>
      </c>
      <c r="AL144" s="20">
        <v>32.799999999999997</v>
      </c>
      <c r="AM144" s="20">
        <v>0</v>
      </c>
      <c r="AN144" s="20">
        <v>0</v>
      </c>
      <c r="AO144" s="20">
        <v>0</v>
      </c>
      <c r="AP144" s="20">
        <v>0</v>
      </c>
      <c r="AQ144" s="20">
        <v>0</v>
      </c>
      <c r="AR144" s="73"/>
      <c r="AS144" s="73"/>
      <c r="AT144" s="11"/>
      <c r="AU144" s="11"/>
      <c r="AV144" s="11"/>
    </row>
    <row r="145" spans="1:48" s="12" customFormat="1" ht="16.5" customHeight="1">
      <c r="A145" s="135"/>
      <c r="B145" s="85"/>
      <c r="C145" s="116"/>
      <c r="D145" s="31" t="s">
        <v>131</v>
      </c>
      <c r="E145" s="8">
        <f t="shared" si="282"/>
        <v>0</v>
      </c>
      <c r="F145" s="15">
        <f t="shared" si="283"/>
        <v>0</v>
      </c>
      <c r="G145" s="8">
        <v>0</v>
      </c>
      <c r="H145" s="19">
        <v>0</v>
      </c>
      <c r="I145" s="20">
        <v>0</v>
      </c>
      <c r="J145" s="20">
        <v>0</v>
      </c>
      <c r="K145" s="20">
        <v>0</v>
      </c>
      <c r="L145" s="21">
        <v>0</v>
      </c>
      <c r="M145" s="20">
        <v>0</v>
      </c>
      <c r="N145" s="19">
        <v>0</v>
      </c>
      <c r="O145" s="20">
        <v>0</v>
      </c>
      <c r="P145" s="20">
        <v>0</v>
      </c>
      <c r="Q145" s="20">
        <v>0</v>
      </c>
      <c r="R145" s="21">
        <v>0</v>
      </c>
      <c r="S145" s="20">
        <v>0</v>
      </c>
      <c r="T145" s="19">
        <v>0</v>
      </c>
      <c r="U145" s="21">
        <v>0</v>
      </c>
      <c r="V145" s="20">
        <v>0</v>
      </c>
      <c r="W145" s="19">
        <v>0</v>
      </c>
      <c r="X145" s="20">
        <v>0</v>
      </c>
      <c r="Y145" s="20">
        <v>0</v>
      </c>
      <c r="Z145" s="20">
        <v>0</v>
      </c>
      <c r="AA145" s="20">
        <v>0</v>
      </c>
      <c r="AB145" s="20">
        <v>0</v>
      </c>
      <c r="AC145" s="20">
        <v>0</v>
      </c>
      <c r="AD145" s="20">
        <v>0</v>
      </c>
      <c r="AE145" s="20">
        <v>0</v>
      </c>
      <c r="AF145" s="20">
        <v>0</v>
      </c>
      <c r="AG145" s="20">
        <v>0</v>
      </c>
      <c r="AH145" s="20">
        <v>0</v>
      </c>
      <c r="AI145" s="20">
        <v>0</v>
      </c>
      <c r="AJ145" s="20">
        <v>0</v>
      </c>
      <c r="AK145" s="20">
        <v>0</v>
      </c>
      <c r="AL145" s="20">
        <v>0</v>
      </c>
      <c r="AM145" s="20">
        <v>0</v>
      </c>
      <c r="AN145" s="20">
        <v>0</v>
      </c>
      <c r="AO145" s="20">
        <v>0</v>
      </c>
      <c r="AP145" s="20">
        <v>0</v>
      </c>
      <c r="AQ145" s="20">
        <v>0</v>
      </c>
      <c r="AR145" s="74"/>
      <c r="AS145" s="74"/>
      <c r="AT145" s="11"/>
      <c r="AU145" s="11"/>
      <c r="AV145" s="11"/>
    </row>
    <row r="146" spans="1:48" s="62" customFormat="1" ht="16.5" customHeight="1">
      <c r="A146" s="86" t="s">
        <v>75</v>
      </c>
      <c r="B146" s="154" t="s">
        <v>115</v>
      </c>
      <c r="C146" s="165" t="s">
        <v>147</v>
      </c>
      <c r="D146" s="156" t="s">
        <v>29</v>
      </c>
      <c r="E146" s="68" t="s">
        <v>39</v>
      </c>
      <c r="F146" s="68" t="s">
        <v>39</v>
      </c>
      <c r="G146" s="68" t="s">
        <v>39</v>
      </c>
      <c r="H146" s="68" t="s">
        <v>39</v>
      </c>
      <c r="I146" s="68" t="s">
        <v>39</v>
      </c>
      <c r="J146" s="68" t="s">
        <v>39</v>
      </c>
      <c r="K146" s="68" t="s">
        <v>39</v>
      </c>
      <c r="L146" s="68" t="s">
        <v>39</v>
      </c>
      <c r="M146" s="68" t="s">
        <v>39</v>
      </c>
      <c r="N146" s="68" t="s">
        <v>39</v>
      </c>
      <c r="O146" s="68" t="s">
        <v>39</v>
      </c>
      <c r="P146" s="68" t="s">
        <v>39</v>
      </c>
      <c r="Q146" s="68" t="s">
        <v>39</v>
      </c>
      <c r="R146" s="68" t="s">
        <v>39</v>
      </c>
      <c r="S146" s="68" t="s">
        <v>39</v>
      </c>
      <c r="T146" s="68" t="s">
        <v>39</v>
      </c>
      <c r="U146" s="68" t="s">
        <v>39</v>
      </c>
      <c r="V146" s="68" t="s">
        <v>39</v>
      </c>
      <c r="W146" s="68" t="s">
        <v>39</v>
      </c>
      <c r="X146" s="68" t="s">
        <v>39</v>
      </c>
      <c r="Y146" s="68" t="s">
        <v>39</v>
      </c>
      <c r="Z146" s="68" t="s">
        <v>39</v>
      </c>
      <c r="AA146" s="68" t="s">
        <v>39</v>
      </c>
      <c r="AB146" s="68" t="s">
        <v>39</v>
      </c>
      <c r="AC146" s="68" t="s">
        <v>39</v>
      </c>
      <c r="AD146" s="68" t="s">
        <v>39</v>
      </c>
      <c r="AE146" s="68" t="s">
        <v>39</v>
      </c>
      <c r="AF146" s="68" t="s">
        <v>39</v>
      </c>
      <c r="AG146" s="68" t="s">
        <v>39</v>
      </c>
      <c r="AH146" s="68" t="s">
        <v>39</v>
      </c>
      <c r="AI146" s="68" t="s">
        <v>39</v>
      </c>
      <c r="AJ146" s="68" t="s">
        <v>39</v>
      </c>
      <c r="AK146" s="68" t="s">
        <v>39</v>
      </c>
      <c r="AL146" s="68" t="s">
        <v>39</v>
      </c>
      <c r="AM146" s="68" t="s">
        <v>39</v>
      </c>
      <c r="AN146" s="68" t="s">
        <v>39</v>
      </c>
      <c r="AO146" s="68" t="s">
        <v>39</v>
      </c>
      <c r="AP146" s="49" t="s">
        <v>39</v>
      </c>
      <c r="AQ146" s="49" t="s">
        <v>39</v>
      </c>
      <c r="AR146" s="72" t="s">
        <v>181</v>
      </c>
      <c r="AS146" s="72"/>
      <c r="AT146" s="11"/>
      <c r="AU146" s="11"/>
      <c r="AV146" s="11"/>
    </row>
    <row r="147" spans="1:48" s="12" customFormat="1" ht="16.5" customHeight="1">
      <c r="A147" s="87"/>
      <c r="B147" s="158"/>
      <c r="C147" s="115"/>
      <c r="D147" s="115"/>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55"/>
      <c r="AQ147" s="55"/>
      <c r="AR147" s="73"/>
      <c r="AS147" s="73"/>
      <c r="AT147" s="11"/>
      <c r="AU147" s="11"/>
      <c r="AV147" s="11"/>
    </row>
    <row r="148" spans="1:48" s="12" customFormat="1" ht="16.5" customHeight="1">
      <c r="A148" s="88"/>
      <c r="B148" s="159"/>
      <c r="C148" s="116"/>
      <c r="D148" s="116"/>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56"/>
      <c r="AQ148" s="56"/>
      <c r="AR148" s="74"/>
      <c r="AS148" s="74"/>
      <c r="AT148" s="11"/>
      <c r="AU148" s="11"/>
      <c r="AV148" s="11"/>
    </row>
    <row r="149" spans="1:48" s="62" customFormat="1" ht="16.5" customHeight="1">
      <c r="A149" s="86" t="s">
        <v>76</v>
      </c>
      <c r="B149" s="154" t="s">
        <v>116</v>
      </c>
      <c r="C149" s="156" t="s">
        <v>148</v>
      </c>
      <c r="D149" s="156" t="s">
        <v>29</v>
      </c>
      <c r="E149" s="68" t="s">
        <v>39</v>
      </c>
      <c r="F149" s="95" t="s">
        <v>39</v>
      </c>
      <c r="G149" s="68" t="s">
        <v>39</v>
      </c>
      <c r="H149" s="160" t="s">
        <v>39</v>
      </c>
      <c r="I149" s="68" t="s">
        <v>39</v>
      </c>
      <c r="J149" s="68" t="s">
        <v>39</v>
      </c>
      <c r="K149" s="68" t="s">
        <v>39</v>
      </c>
      <c r="L149" s="95" t="s">
        <v>39</v>
      </c>
      <c r="M149" s="95" t="s">
        <v>39</v>
      </c>
      <c r="N149" s="95" t="s">
        <v>39</v>
      </c>
      <c r="O149" s="95" t="s">
        <v>39</v>
      </c>
      <c r="P149" s="95" t="s">
        <v>39</v>
      </c>
      <c r="Q149" s="95" t="s">
        <v>39</v>
      </c>
      <c r="R149" s="95" t="s">
        <v>39</v>
      </c>
      <c r="S149" s="95" t="s">
        <v>39</v>
      </c>
      <c r="T149" s="95" t="s">
        <v>39</v>
      </c>
      <c r="U149" s="95" t="s">
        <v>39</v>
      </c>
      <c r="V149" s="95" t="s">
        <v>39</v>
      </c>
      <c r="W149" s="95" t="s">
        <v>39</v>
      </c>
      <c r="X149" s="95" t="s">
        <v>39</v>
      </c>
      <c r="Y149" s="95" t="s">
        <v>39</v>
      </c>
      <c r="Z149" s="95" t="s">
        <v>39</v>
      </c>
      <c r="AA149" s="95" t="s">
        <v>39</v>
      </c>
      <c r="AB149" s="95" t="s">
        <v>39</v>
      </c>
      <c r="AC149" s="95" t="s">
        <v>39</v>
      </c>
      <c r="AD149" s="95" t="s">
        <v>39</v>
      </c>
      <c r="AE149" s="95" t="s">
        <v>39</v>
      </c>
      <c r="AF149" s="95" t="s">
        <v>39</v>
      </c>
      <c r="AG149" s="95" t="s">
        <v>39</v>
      </c>
      <c r="AH149" s="95" t="s">
        <v>39</v>
      </c>
      <c r="AI149" s="95" t="s">
        <v>39</v>
      </c>
      <c r="AJ149" s="95" t="s">
        <v>39</v>
      </c>
      <c r="AK149" s="95" t="s">
        <v>39</v>
      </c>
      <c r="AL149" s="95" t="s">
        <v>39</v>
      </c>
      <c r="AM149" s="95" t="s">
        <v>39</v>
      </c>
      <c r="AN149" s="95" t="s">
        <v>39</v>
      </c>
      <c r="AO149" s="95" t="s">
        <v>39</v>
      </c>
      <c r="AP149" s="49" t="s">
        <v>39</v>
      </c>
      <c r="AQ149" s="49" t="s">
        <v>39</v>
      </c>
      <c r="AR149" s="72" t="s">
        <v>182</v>
      </c>
      <c r="AS149" s="72"/>
      <c r="AT149" s="11"/>
      <c r="AU149" s="11"/>
      <c r="AV149" s="11"/>
    </row>
    <row r="150" spans="1:48" s="12" customFormat="1" ht="16.5" customHeight="1">
      <c r="A150" s="87"/>
      <c r="B150" s="158"/>
      <c r="C150" s="115"/>
      <c r="D150" s="115"/>
      <c r="E150" s="98"/>
      <c r="F150" s="96"/>
      <c r="G150" s="98"/>
      <c r="H150" s="161"/>
      <c r="I150" s="84"/>
      <c r="J150" s="84"/>
      <c r="K150" s="84"/>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55"/>
      <c r="AQ150" s="55"/>
      <c r="AR150" s="73"/>
      <c r="AS150" s="73"/>
      <c r="AT150" s="11"/>
      <c r="AU150" s="11"/>
      <c r="AV150" s="11"/>
    </row>
    <row r="151" spans="1:48" s="12" customFormat="1" ht="16.5" customHeight="1">
      <c r="A151" s="88"/>
      <c r="B151" s="159"/>
      <c r="C151" s="116"/>
      <c r="D151" s="116"/>
      <c r="E151" s="99"/>
      <c r="F151" s="97"/>
      <c r="G151" s="99"/>
      <c r="H151" s="162"/>
      <c r="I151" s="85"/>
      <c r="J151" s="85"/>
      <c r="K151" s="85"/>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56"/>
      <c r="AQ151" s="56"/>
      <c r="AR151" s="74"/>
      <c r="AS151" s="74"/>
      <c r="AT151" s="11"/>
      <c r="AU151" s="11"/>
      <c r="AV151" s="11"/>
    </row>
    <row r="152" spans="1:48" s="13" customFormat="1" ht="16.5" customHeight="1">
      <c r="A152" s="86" t="s">
        <v>34</v>
      </c>
      <c r="B152" s="111" t="s">
        <v>36</v>
      </c>
      <c r="C152" s="179"/>
      <c r="D152" s="14" t="s">
        <v>24</v>
      </c>
      <c r="E152" s="8">
        <f>E153+E154+E155+E156</f>
        <v>110</v>
      </c>
      <c r="F152" s="8">
        <f>F153+F154+F155+F156</f>
        <v>20</v>
      </c>
      <c r="G152" s="34">
        <f>F152/E152*100</f>
        <v>18.181818181818183</v>
      </c>
      <c r="H152" s="50">
        <f>H153+H154+H155+H156</f>
        <v>0</v>
      </c>
      <c r="I152" s="50">
        <f>I153+I154+I155+I156</f>
        <v>0</v>
      </c>
      <c r="J152" s="50">
        <v>0</v>
      </c>
      <c r="K152" s="50">
        <f>K153+K154+K155+K156</f>
        <v>0</v>
      </c>
      <c r="L152" s="50">
        <f>L153+L154+L155+L156</f>
        <v>0</v>
      </c>
      <c r="M152" s="50">
        <v>0</v>
      </c>
      <c r="N152" s="50">
        <f>N153+N154+N155+N156</f>
        <v>10</v>
      </c>
      <c r="O152" s="50">
        <f>O153+O154+O155+O156</f>
        <v>10</v>
      </c>
      <c r="P152" s="50">
        <f>O152/N152*100</f>
        <v>100</v>
      </c>
      <c r="Q152" s="50">
        <f>Q153+Q154+Q155+Q156</f>
        <v>0</v>
      </c>
      <c r="R152" s="50">
        <f>R153+R154+R155+R156</f>
        <v>0</v>
      </c>
      <c r="S152" s="50">
        <v>0</v>
      </c>
      <c r="T152" s="50">
        <f>T153+T154+T155+T156</f>
        <v>10</v>
      </c>
      <c r="U152" s="50">
        <f>U153+U154+U155+U156</f>
        <v>10</v>
      </c>
      <c r="V152" s="50">
        <f>U152/T152*100</f>
        <v>100</v>
      </c>
      <c r="W152" s="50">
        <f>W153+W154+W155+W156</f>
        <v>0</v>
      </c>
      <c r="X152" s="50">
        <f>X153+X154+X155+X156</f>
        <v>0</v>
      </c>
      <c r="Y152" s="49">
        <v>0</v>
      </c>
      <c r="Z152" s="50">
        <f>Z153+Z154+Z155+Z156</f>
        <v>0</v>
      </c>
      <c r="AA152" s="50">
        <f>AA153+AA154+AA155+AA156</f>
        <v>0</v>
      </c>
      <c r="AB152" s="49">
        <v>0</v>
      </c>
      <c r="AC152" s="50">
        <f>AC153+AC154+AC155+AC156</f>
        <v>30</v>
      </c>
      <c r="AD152" s="50">
        <f>AD153+AD154+AD155+AD156</f>
        <v>0</v>
      </c>
      <c r="AE152" s="49">
        <f>AD152/AC152*100</f>
        <v>0</v>
      </c>
      <c r="AF152" s="50">
        <f>AF153+AF154+AF155+AF156</f>
        <v>0</v>
      </c>
      <c r="AG152" s="50">
        <f>AG153+AG154+AG155+AG156</f>
        <v>0</v>
      </c>
      <c r="AH152" s="49">
        <v>0</v>
      </c>
      <c r="AI152" s="50">
        <f>AI153+AI154+AI155+AI156</f>
        <v>10</v>
      </c>
      <c r="AJ152" s="50">
        <f>AJ153+AJ154+AJ155+AJ156</f>
        <v>0</v>
      </c>
      <c r="AK152" s="49">
        <f t="shared" ref="AK152:AN152" si="284">AK153+AK154+AK155+AK156</f>
        <v>0</v>
      </c>
      <c r="AL152" s="50">
        <f>AL153+AL154+AL155+AL156</f>
        <v>50</v>
      </c>
      <c r="AM152" s="50">
        <f>AM153+AM154+AM155+AM156</f>
        <v>0</v>
      </c>
      <c r="AN152" s="49">
        <f t="shared" si="284"/>
        <v>0</v>
      </c>
      <c r="AO152" s="50">
        <f>AO153+AO154+AO155+AO156</f>
        <v>0</v>
      </c>
      <c r="AP152" s="50">
        <f>AP153+AP154+AP155+AP156</f>
        <v>0</v>
      </c>
      <c r="AQ152" s="49">
        <v>0</v>
      </c>
      <c r="AR152" s="75"/>
      <c r="AS152" s="75"/>
      <c r="AT152" s="11"/>
      <c r="AU152" s="11"/>
      <c r="AV152" s="11"/>
    </row>
    <row r="153" spans="1:48" s="13" customFormat="1" ht="16.5" customHeight="1">
      <c r="A153" s="87"/>
      <c r="B153" s="180"/>
      <c r="C153" s="181"/>
      <c r="D153" s="14" t="s">
        <v>25</v>
      </c>
      <c r="E153" s="8">
        <v>0</v>
      </c>
      <c r="F153" s="15">
        <v>0</v>
      </c>
      <c r="G153" s="34">
        <v>0</v>
      </c>
      <c r="H153" s="57">
        <f>H158+H169+H180+H185+H190+H198</f>
        <v>0</v>
      </c>
      <c r="I153" s="57">
        <f>I158+I169+I180+I185+I190+I198</f>
        <v>0</v>
      </c>
      <c r="J153" s="50">
        <v>0</v>
      </c>
      <c r="K153" s="57">
        <f>K158+K169+K180+K185+K190+K198</f>
        <v>0</v>
      </c>
      <c r="L153" s="57">
        <f>L158+L169+L180+L185+L190+L198</f>
        <v>0</v>
      </c>
      <c r="M153" s="50">
        <v>0</v>
      </c>
      <c r="N153" s="57">
        <f>N158+N169+N180+N185+N190+N198</f>
        <v>0</v>
      </c>
      <c r="O153" s="57">
        <f>O158+O169+O180+O185+O190+O198</f>
        <v>0</v>
      </c>
      <c r="P153" s="50">
        <v>0</v>
      </c>
      <c r="Q153" s="57">
        <f>Q158+Q169+Q180+Q185+Q190+Q198</f>
        <v>0</v>
      </c>
      <c r="R153" s="57">
        <f>R158+R169+R180+R185+R190+R198</f>
        <v>0</v>
      </c>
      <c r="S153" s="50">
        <v>0</v>
      </c>
      <c r="T153" s="57">
        <f>T158+T169+T180+T185+T190+T198</f>
        <v>0</v>
      </c>
      <c r="U153" s="57">
        <f>U158+U169+U180+U185+U190+U198</f>
        <v>0</v>
      </c>
      <c r="V153" s="50">
        <v>0</v>
      </c>
      <c r="W153" s="57">
        <f>W158+W169+W180+W185+W190+W198</f>
        <v>0</v>
      </c>
      <c r="X153" s="57">
        <f>X158+X169+X180+X185+X190+X198</f>
        <v>0</v>
      </c>
      <c r="Y153" s="49">
        <v>0</v>
      </c>
      <c r="Z153" s="57">
        <f>Z158+Z169+Z180+Z185+Z190+Z198</f>
        <v>0</v>
      </c>
      <c r="AA153" s="57">
        <f>AA158+AA169+AA180+AA185+AA190+AA198</f>
        <v>0</v>
      </c>
      <c r="AB153" s="49">
        <v>0</v>
      </c>
      <c r="AC153" s="57">
        <f>AC158+AC169+AC180+AC185+AC190+AC198</f>
        <v>0</v>
      </c>
      <c r="AD153" s="57">
        <f>AD158+AD169+AD180+AD185+AD190+AD198</f>
        <v>0</v>
      </c>
      <c r="AE153" s="49">
        <v>0</v>
      </c>
      <c r="AF153" s="57">
        <f>AF158+AF169+AF180+AF185+AF190+AF198</f>
        <v>0</v>
      </c>
      <c r="AG153" s="57">
        <f>AG158+AG169+AG180+AG185+AG190+AG198</f>
        <v>0</v>
      </c>
      <c r="AH153" s="49">
        <v>0</v>
      </c>
      <c r="AI153" s="57">
        <f>AI158+AI169+AI180+AI185+AI190+AI198</f>
        <v>0</v>
      </c>
      <c r="AJ153" s="57">
        <f>AJ158+AJ169+AJ180+AJ185+AJ190+AJ198</f>
        <v>0</v>
      </c>
      <c r="AK153" s="49"/>
      <c r="AL153" s="57">
        <f>AL158+AL169+AL180+AL185+AL190+AL198</f>
        <v>0</v>
      </c>
      <c r="AM153" s="57">
        <f>AM158+AM169+AM180+AM185+AM190+AM198</f>
        <v>0</v>
      </c>
      <c r="AN153" s="49"/>
      <c r="AO153" s="57">
        <f>AO158+AO169+AO180+AO185+AO190+AO198</f>
        <v>0</v>
      </c>
      <c r="AP153" s="57">
        <f>AP158+AP169+AP180+AP185+AP190+AP198</f>
        <v>0</v>
      </c>
      <c r="AQ153" s="49"/>
      <c r="AR153" s="76"/>
      <c r="AS153" s="76"/>
      <c r="AT153" s="11"/>
      <c r="AU153" s="11"/>
      <c r="AV153" s="11"/>
    </row>
    <row r="154" spans="1:48" s="13" customFormat="1" ht="16.5" customHeight="1">
      <c r="A154" s="87"/>
      <c r="B154" s="180"/>
      <c r="C154" s="181"/>
      <c r="D154" s="16" t="s">
        <v>26</v>
      </c>
      <c r="E154" s="8">
        <v>0</v>
      </c>
      <c r="F154" s="15">
        <v>0</v>
      </c>
      <c r="G154" s="34">
        <v>0</v>
      </c>
      <c r="H154" s="57">
        <f t="shared" ref="H154:I154" si="285">H159+H170+H181+H186+H191+H199</f>
        <v>0</v>
      </c>
      <c r="I154" s="57">
        <f t="shared" si="285"/>
        <v>0</v>
      </c>
      <c r="J154" s="50">
        <v>0</v>
      </c>
      <c r="K154" s="57">
        <f t="shared" ref="K154:L154" si="286">K159+K170+K181+K186+K191+K199</f>
        <v>0</v>
      </c>
      <c r="L154" s="57">
        <f t="shared" si="286"/>
        <v>0</v>
      </c>
      <c r="M154" s="50">
        <v>0</v>
      </c>
      <c r="N154" s="57">
        <f t="shared" ref="N154:O154" si="287">N159+N170+N181+N186+N191+N199</f>
        <v>0</v>
      </c>
      <c r="O154" s="57">
        <f t="shared" si="287"/>
        <v>0</v>
      </c>
      <c r="P154" s="50">
        <v>0</v>
      </c>
      <c r="Q154" s="57">
        <f t="shared" ref="Q154:R154" si="288">Q159+Q170+Q181+Q186+Q191+Q199</f>
        <v>0</v>
      </c>
      <c r="R154" s="57">
        <f t="shared" si="288"/>
        <v>0</v>
      </c>
      <c r="S154" s="50">
        <v>0</v>
      </c>
      <c r="T154" s="57">
        <f t="shared" ref="T154:U154" si="289">T159+T170+T181+T186+T191+T199</f>
        <v>0</v>
      </c>
      <c r="U154" s="57">
        <f t="shared" si="289"/>
        <v>0</v>
      </c>
      <c r="V154" s="50">
        <v>0</v>
      </c>
      <c r="W154" s="57">
        <f t="shared" ref="W154:X154" si="290">W159+W170+W181+W186+W191+W199</f>
        <v>0</v>
      </c>
      <c r="X154" s="57">
        <f t="shared" si="290"/>
        <v>0</v>
      </c>
      <c r="Y154" s="49">
        <v>0</v>
      </c>
      <c r="Z154" s="57">
        <f t="shared" ref="Z154:AA154" si="291">Z159+Z170+Z181+Z186+Z191+Z199</f>
        <v>0</v>
      </c>
      <c r="AA154" s="57">
        <f t="shared" si="291"/>
        <v>0</v>
      </c>
      <c r="AB154" s="49">
        <v>0</v>
      </c>
      <c r="AC154" s="57">
        <f t="shared" ref="AC154:AD154" si="292">AC159+AC170+AC181+AC186+AC191+AC199</f>
        <v>0</v>
      </c>
      <c r="AD154" s="57">
        <f t="shared" si="292"/>
        <v>0</v>
      </c>
      <c r="AE154" s="49">
        <v>0</v>
      </c>
      <c r="AF154" s="57">
        <f t="shared" ref="AF154:AG154" si="293">AF159+AF170+AF181+AF186+AF191+AF199</f>
        <v>0</v>
      </c>
      <c r="AG154" s="57">
        <f t="shared" si="293"/>
        <v>0</v>
      </c>
      <c r="AH154" s="49">
        <v>0</v>
      </c>
      <c r="AI154" s="57">
        <f t="shared" ref="AI154:AJ154" si="294">AI159+AI170+AI181+AI186+AI191+AI199</f>
        <v>0</v>
      </c>
      <c r="AJ154" s="57">
        <f t="shared" si="294"/>
        <v>0</v>
      </c>
      <c r="AK154" s="49">
        <v>0</v>
      </c>
      <c r="AL154" s="57">
        <f t="shared" ref="AL154:AM154" si="295">AL159+AL170+AL181+AL186+AL191+AL199</f>
        <v>0</v>
      </c>
      <c r="AM154" s="57">
        <f t="shared" si="295"/>
        <v>0</v>
      </c>
      <c r="AN154" s="49">
        <v>0</v>
      </c>
      <c r="AO154" s="57">
        <f t="shared" ref="AO154:AP154" si="296">AO159+AO170+AO181+AO186+AO191+AO199</f>
        <v>0</v>
      </c>
      <c r="AP154" s="57">
        <f t="shared" si="296"/>
        <v>0</v>
      </c>
      <c r="AQ154" s="49">
        <v>0</v>
      </c>
      <c r="AR154" s="76"/>
      <c r="AS154" s="76"/>
      <c r="AT154" s="11"/>
      <c r="AU154" s="11"/>
      <c r="AV154" s="11"/>
    </row>
    <row r="155" spans="1:48" s="13" customFormat="1" ht="16.5" customHeight="1">
      <c r="A155" s="87"/>
      <c r="B155" s="180"/>
      <c r="C155" s="181"/>
      <c r="D155" s="16" t="s">
        <v>130</v>
      </c>
      <c r="E155" s="8">
        <f>H155+K155+N155+Q155+T155+W155+Z155+AC155+AF155+AI155+AL155+AO155</f>
        <v>110</v>
      </c>
      <c r="F155" s="15">
        <f>I155+L155+O155+R155+U155+X155+AA155+AD155+AG155+AJ155+AM155+AP155</f>
        <v>20</v>
      </c>
      <c r="G155" s="34">
        <f>F155/E155*100</f>
        <v>18.181818181818183</v>
      </c>
      <c r="H155" s="57">
        <f t="shared" ref="H155:I155" si="297">H160+H171+H182+H187+H192+H200</f>
        <v>0</v>
      </c>
      <c r="I155" s="57">
        <f t="shared" si="297"/>
        <v>0</v>
      </c>
      <c r="J155" s="50">
        <v>0</v>
      </c>
      <c r="K155" s="57">
        <f t="shared" ref="K155:L155" si="298">K160+K171+K182+K187+K192+K200</f>
        <v>0</v>
      </c>
      <c r="L155" s="57">
        <f t="shared" si="298"/>
        <v>0</v>
      </c>
      <c r="M155" s="50">
        <v>0</v>
      </c>
      <c r="N155" s="57">
        <f t="shared" ref="N155:O155" si="299">N160+N171+N182+N187+N192+N200</f>
        <v>10</v>
      </c>
      <c r="O155" s="57">
        <f t="shared" si="299"/>
        <v>10</v>
      </c>
      <c r="P155" s="50">
        <f>O155/N155*100</f>
        <v>100</v>
      </c>
      <c r="Q155" s="57">
        <f t="shared" ref="Q155:R155" si="300">Q160+Q171+Q182+Q187+Q192+Q200</f>
        <v>0</v>
      </c>
      <c r="R155" s="57">
        <f t="shared" si="300"/>
        <v>0</v>
      </c>
      <c r="S155" s="50">
        <v>0</v>
      </c>
      <c r="T155" s="57">
        <f t="shared" ref="T155:U155" si="301">T160+T171+T182+T187+T192+T200</f>
        <v>10</v>
      </c>
      <c r="U155" s="57">
        <f t="shared" si="301"/>
        <v>10</v>
      </c>
      <c r="V155" s="50">
        <f>U155/T155*100</f>
        <v>100</v>
      </c>
      <c r="W155" s="57">
        <f t="shared" ref="W155:X155" si="302">W160+W171+W182+W187+W192+W200</f>
        <v>0</v>
      </c>
      <c r="X155" s="57">
        <f t="shared" si="302"/>
        <v>0</v>
      </c>
      <c r="Y155" s="50">
        <v>0</v>
      </c>
      <c r="Z155" s="57">
        <f t="shared" ref="Z155:AA155" si="303">Z160+Z171+Z182+Z187+Z192+Z200</f>
        <v>0</v>
      </c>
      <c r="AA155" s="57">
        <f t="shared" si="303"/>
        <v>0</v>
      </c>
      <c r="AB155" s="49">
        <v>0</v>
      </c>
      <c r="AC155" s="57">
        <f t="shared" ref="AC155:AD155" si="304">AC160+AC171+AC182+AC187+AC192+AC200</f>
        <v>30</v>
      </c>
      <c r="AD155" s="57">
        <f t="shared" si="304"/>
        <v>0</v>
      </c>
      <c r="AE155" s="49">
        <f>AD155/AC155*100</f>
        <v>0</v>
      </c>
      <c r="AF155" s="57">
        <f t="shared" ref="AF155:AG155" si="305">AF160+AF171+AF182+AF187+AF192+AF200</f>
        <v>0</v>
      </c>
      <c r="AG155" s="57">
        <f t="shared" si="305"/>
        <v>0</v>
      </c>
      <c r="AH155" s="49">
        <v>0</v>
      </c>
      <c r="AI155" s="57">
        <f t="shared" ref="AI155:AJ155" si="306">AI160+AI171+AI182+AI187+AI192+AI200</f>
        <v>10</v>
      </c>
      <c r="AJ155" s="57">
        <f t="shared" si="306"/>
        <v>0</v>
      </c>
      <c r="AK155" s="49">
        <v>0</v>
      </c>
      <c r="AL155" s="57">
        <f t="shared" ref="AL155:AM155" si="307">AL160+AL171+AL182+AL187+AL192+AL200</f>
        <v>50</v>
      </c>
      <c r="AM155" s="57">
        <f t="shared" si="307"/>
        <v>0</v>
      </c>
      <c r="AN155" s="49">
        <v>0</v>
      </c>
      <c r="AO155" s="57">
        <f t="shared" ref="AO155:AP155" si="308">AO160+AO171+AO182+AO187+AO192+AO200</f>
        <v>0</v>
      </c>
      <c r="AP155" s="57">
        <f t="shared" si="308"/>
        <v>0</v>
      </c>
      <c r="AQ155" s="49">
        <v>0</v>
      </c>
      <c r="AR155" s="76"/>
      <c r="AS155" s="76"/>
      <c r="AT155" s="11"/>
      <c r="AU155" s="11"/>
      <c r="AV155" s="11"/>
    </row>
    <row r="156" spans="1:48" s="13" customFormat="1" ht="16.5" customHeight="1">
      <c r="A156" s="88"/>
      <c r="B156" s="182"/>
      <c r="C156" s="183"/>
      <c r="D156" s="31" t="s">
        <v>27</v>
      </c>
      <c r="E156" s="8">
        <v>0</v>
      </c>
      <c r="F156" s="15">
        <v>0</v>
      </c>
      <c r="G156" s="34">
        <v>0</v>
      </c>
      <c r="H156" s="57">
        <f t="shared" ref="H156:I156" si="309">H161+H172+H183+H188+H193+H201</f>
        <v>0</v>
      </c>
      <c r="I156" s="57">
        <f t="shared" si="309"/>
        <v>0</v>
      </c>
      <c r="J156" s="50">
        <v>0</v>
      </c>
      <c r="K156" s="57">
        <f t="shared" ref="K156:L156" si="310">K161+K172+K183+K188+K193+K201</f>
        <v>0</v>
      </c>
      <c r="L156" s="57">
        <f t="shared" si="310"/>
        <v>0</v>
      </c>
      <c r="M156" s="50">
        <v>0</v>
      </c>
      <c r="N156" s="57">
        <f t="shared" ref="N156:O156" si="311">N161+N172+N183+N188+N193+N201</f>
        <v>0</v>
      </c>
      <c r="O156" s="57">
        <f t="shared" si="311"/>
        <v>0</v>
      </c>
      <c r="P156" s="50">
        <v>0</v>
      </c>
      <c r="Q156" s="57">
        <f t="shared" ref="Q156:R156" si="312">Q161+Q172+Q183+Q188+Q193+Q201</f>
        <v>0</v>
      </c>
      <c r="R156" s="57">
        <f t="shared" si="312"/>
        <v>0</v>
      </c>
      <c r="S156" s="50">
        <v>0</v>
      </c>
      <c r="T156" s="57">
        <f t="shared" ref="T156:U156" si="313">T161+T172+T183+T188+T193+T201</f>
        <v>0</v>
      </c>
      <c r="U156" s="57">
        <f t="shared" si="313"/>
        <v>0</v>
      </c>
      <c r="V156" s="50">
        <v>0</v>
      </c>
      <c r="W156" s="57">
        <f t="shared" ref="W156:X156" si="314">W161+W172+W183+W188+W193+W201</f>
        <v>0</v>
      </c>
      <c r="X156" s="57">
        <f t="shared" si="314"/>
        <v>0</v>
      </c>
      <c r="Y156" s="49">
        <v>0</v>
      </c>
      <c r="Z156" s="57">
        <f t="shared" ref="Z156:AA156" si="315">Z161+Z172+Z183+Z188+Z193+Z201</f>
        <v>0</v>
      </c>
      <c r="AA156" s="57">
        <f t="shared" si="315"/>
        <v>0</v>
      </c>
      <c r="AB156" s="49">
        <v>0</v>
      </c>
      <c r="AC156" s="57">
        <f t="shared" ref="AC156:AD156" si="316">AC161+AC172+AC183+AC188+AC193+AC201</f>
        <v>0</v>
      </c>
      <c r="AD156" s="57">
        <f t="shared" si="316"/>
        <v>0</v>
      </c>
      <c r="AE156" s="49">
        <v>0</v>
      </c>
      <c r="AF156" s="57">
        <f t="shared" ref="AF156:AG156" si="317">AF161+AF172+AF183+AF188+AF193+AF201</f>
        <v>0</v>
      </c>
      <c r="AG156" s="57">
        <f t="shared" si="317"/>
        <v>0</v>
      </c>
      <c r="AH156" s="49">
        <v>0</v>
      </c>
      <c r="AI156" s="57">
        <f t="shared" ref="AI156:AJ156" si="318">AI161+AI172+AI183+AI188+AI193+AI201</f>
        <v>0</v>
      </c>
      <c r="AJ156" s="57">
        <f t="shared" si="318"/>
        <v>0</v>
      </c>
      <c r="AK156" s="49"/>
      <c r="AL156" s="57">
        <f t="shared" ref="AL156:AM156" si="319">AL161+AL172+AL183+AL188+AL193+AL201</f>
        <v>0</v>
      </c>
      <c r="AM156" s="57">
        <f t="shared" si="319"/>
        <v>0</v>
      </c>
      <c r="AN156" s="49"/>
      <c r="AO156" s="57">
        <f t="shared" ref="AO156:AP156" si="320">AO161+AO172+AO183+AO188+AO193+AO201</f>
        <v>0</v>
      </c>
      <c r="AP156" s="57">
        <f t="shared" si="320"/>
        <v>0</v>
      </c>
      <c r="AQ156" s="49"/>
      <c r="AR156" s="77"/>
      <c r="AS156" s="77"/>
      <c r="AT156" s="11"/>
      <c r="AU156" s="11"/>
      <c r="AV156" s="11"/>
    </row>
    <row r="157" spans="1:48" s="13" customFormat="1" ht="16.5" customHeight="1">
      <c r="A157" s="86" t="s">
        <v>35</v>
      </c>
      <c r="B157" s="154" t="s">
        <v>117</v>
      </c>
      <c r="C157" s="156" t="s">
        <v>139</v>
      </c>
      <c r="D157" s="14" t="s">
        <v>133</v>
      </c>
      <c r="E157" s="8">
        <f>SUM(E160:E161)</f>
        <v>0</v>
      </c>
      <c r="F157" s="15">
        <f>SUM(F160:F161)</f>
        <v>0</v>
      </c>
      <c r="G157" s="8">
        <v>0</v>
      </c>
      <c r="H157" s="17">
        <f>H160+H161</f>
        <v>0</v>
      </c>
      <c r="I157" s="50">
        <f>I160+I161</f>
        <v>0</v>
      </c>
      <c r="J157" s="50">
        <v>0</v>
      </c>
      <c r="K157" s="50">
        <f>K160+K161</f>
        <v>0</v>
      </c>
      <c r="L157" s="23">
        <f>L160+L161</f>
        <v>0</v>
      </c>
      <c r="M157" s="50">
        <v>0</v>
      </c>
      <c r="N157" s="17">
        <f>N160+N161</f>
        <v>0</v>
      </c>
      <c r="O157" s="50">
        <f>O160+O161</f>
        <v>0</v>
      </c>
      <c r="P157" s="50">
        <v>0</v>
      </c>
      <c r="Q157" s="50">
        <v>0</v>
      </c>
      <c r="R157" s="23">
        <v>0</v>
      </c>
      <c r="S157" s="50">
        <v>0</v>
      </c>
      <c r="T157" s="17">
        <v>0</v>
      </c>
      <c r="U157" s="23">
        <v>0</v>
      </c>
      <c r="V157" s="50">
        <v>0</v>
      </c>
      <c r="W157" s="17">
        <v>0</v>
      </c>
      <c r="X157" s="50">
        <v>0</v>
      </c>
      <c r="Y157" s="50">
        <v>0</v>
      </c>
      <c r="Z157" s="50">
        <v>0</v>
      </c>
      <c r="AA157" s="50">
        <v>0</v>
      </c>
      <c r="AB157" s="50">
        <v>0</v>
      </c>
      <c r="AC157" s="50">
        <v>0</v>
      </c>
      <c r="AD157" s="50">
        <v>0</v>
      </c>
      <c r="AE157" s="50">
        <v>0</v>
      </c>
      <c r="AF157" s="50">
        <v>0</v>
      </c>
      <c r="AG157" s="50">
        <v>0</v>
      </c>
      <c r="AH157" s="50">
        <v>0</v>
      </c>
      <c r="AI157" s="50">
        <v>0</v>
      </c>
      <c r="AJ157" s="50">
        <v>0</v>
      </c>
      <c r="AK157" s="50">
        <v>0</v>
      </c>
      <c r="AL157" s="50">
        <v>0</v>
      </c>
      <c r="AM157" s="50">
        <v>0</v>
      </c>
      <c r="AN157" s="50">
        <v>0</v>
      </c>
      <c r="AO157" s="50">
        <v>0</v>
      </c>
      <c r="AP157" s="50">
        <v>0</v>
      </c>
      <c r="AQ157" s="50">
        <v>0</v>
      </c>
      <c r="AR157" s="72" t="s">
        <v>183</v>
      </c>
      <c r="AS157" s="72"/>
      <c r="AT157" s="18"/>
      <c r="AU157" s="18"/>
      <c r="AV157" s="18"/>
    </row>
    <row r="158" spans="1:48" s="12" customFormat="1" ht="16.5" customHeight="1">
      <c r="A158" s="87"/>
      <c r="B158" s="158"/>
      <c r="C158" s="115"/>
      <c r="D158" s="14" t="s">
        <v>129</v>
      </c>
      <c r="E158" s="8">
        <v>0</v>
      </c>
      <c r="F158" s="15">
        <v>0</v>
      </c>
      <c r="G158" s="8">
        <v>0</v>
      </c>
      <c r="H158" s="19">
        <v>0</v>
      </c>
      <c r="I158" s="20">
        <v>0</v>
      </c>
      <c r="J158" s="20">
        <v>0</v>
      </c>
      <c r="K158" s="20">
        <v>0</v>
      </c>
      <c r="L158" s="21">
        <v>0</v>
      </c>
      <c r="M158" s="20">
        <v>0</v>
      </c>
      <c r="N158" s="19">
        <v>0</v>
      </c>
      <c r="O158" s="20">
        <v>0</v>
      </c>
      <c r="P158" s="20">
        <v>0</v>
      </c>
      <c r="Q158" s="20">
        <v>0</v>
      </c>
      <c r="R158" s="21">
        <v>0</v>
      </c>
      <c r="S158" s="20">
        <v>0</v>
      </c>
      <c r="T158" s="19">
        <v>0</v>
      </c>
      <c r="U158" s="21">
        <v>0</v>
      </c>
      <c r="V158" s="20">
        <v>0</v>
      </c>
      <c r="W158" s="19">
        <v>0</v>
      </c>
      <c r="X158" s="20">
        <v>0</v>
      </c>
      <c r="Y158" s="20">
        <v>0</v>
      </c>
      <c r="Z158" s="20">
        <v>0</v>
      </c>
      <c r="AA158" s="20">
        <v>0</v>
      </c>
      <c r="AB158" s="20">
        <v>0</v>
      </c>
      <c r="AC158" s="20">
        <v>0</v>
      </c>
      <c r="AD158" s="20">
        <v>0</v>
      </c>
      <c r="AE158" s="20">
        <v>0</v>
      </c>
      <c r="AF158" s="20">
        <v>0</v>
      </c>
      <c r="AG158" s="20">
        <v>0</v>
      </c>
      <c r="AH158" s="20">
        <v>0</v>
      </c>
      <c r="AI158" s="20">
        <v>0</v>
      </c>
      <c r="AJ158" s="20">
        <v>0</v>
      </c>
      <c r="AK158" s="20">
        <v>0</v>
      </c>
      <c r="AL158" s="20">
        <v>0</v>
      </c>
      <c r="AM158" s="20">
        <v>0</v>
      </c>
      <c r="AN158" s="20">
        <v>0</v>
      </c>
      <c r="AO158" s="20">
        <v>0</v>
      </c>
      <c r="AP158" s="20">
        <v>0</v>
      </c>
      <c r="AQ158" s="20">
        <v>0</v>
      </c>
      <c r="AR158" s="73"/>
      <c r="AS158" s="73"/>
      <c r="AT158" s="11"/>
      <c r="AU158" s="11"/>
      <c r="AV158" s="11"/>
    </row>
    <row r="159" spans="1:48" s="12" customFormat="1" ht="16.5" customHeight="1">
      <c r="A159" s="87"/>
      <c r="B159" s="158"/>
      <c r="C159" s="115"/>
      <c r="D159" s="16" t="s">
        <v>26</v>
      </c>
      <c r="E159" s="8">
        <v>0</v>
      </c>
      <c r="F159" s="15">
        <v>0</v>
      </c>
      <c r="G159" s="8">
        <v>0</v>
      </c>
      <c r="H159" s="19">
        <v>0</v>
      </c>
      <c r="I159" s="20">
        <v>0</v>
      </c>
      <c r="J159" s="20">
        <v>0</v>
      </c>
      <c r="K159" s="20">
        <v>0</v>
      </c>
      <c r="L159" s="21">
        <v>0</v>
      </c>
      <c r="M159" s="20">
        <v>0</v>
      </c>
      <c r="N159" s="19">
        <v>0</v>
      </c>
      <c r="O159" s="20">
        <v>0</v>
      </c>
      <c r="P159" s="20">
        <v>0</v>
      </c>
      <c r="Q159" s="20">
        <v>0</v>
      </c>
      <c r="R159" s="21">
        <v>0</v>
      </c>
      <c r="S159" s="20">
        <v>0</v>
      </c>
      <c r="T159" s="19">
        <v>0</v>
      </c>
      <c r="U159" s="21">
        <v>0</v>
      </c>
      <c r="V159" s="20">
        <v>0</v>
      </c>
      <c r="W159" s="19">
        <v>0</v>
      </c>
      <c r="X159" s="20">
        <v>0</v>
      </c>
      <c r="Y159" s="20">
        <v>0</v>
      </c>
      <c r="Z159" s="20">
        <v>0</v>
      </c>
      <c r="AA159" s="20">
        <v>0</v>
      </c>
      <c r="AB159" s="20">
        <v>0</v>
      </c>
      <c r="AC159" s="20">
        <v>0</v>
      </c>
      <c r="AD159" s="20">
        <v>0</v>
      </c>
      <c r="AE159" s="20">
        <v>0</v>
      </c>
      <c r="AF159" s="20">
        <v>0</v>
      </c>
      <c r="AG159" s="20">
        <v>0</v>
      </c>
      <c r="AH159" s="20">
        <v>0</v>
      </c>
      <c r="AI159" s="20">
        <v>0</v>
      </c>
      <c r="AJ159" s="20">
        <v>0</v>
      </c>
      <c r="AK159" s="20">
        <v>0</v>
      </c>
      <c r="AL159" s="20">
        <v>0</v>
      </c>
      <c r="AM159" s="20">
        <v>0</v>
      </c>
      <c r="AN159" s="20">
        <v>0</v>
      </c>
      <c r="AO159" s="20">
        <v>0</v>
      </c>
      <c r="AP159" s="20">
        <v>0</v>
      </c>
      <c r="AQ159" s="20">
        <v>0</v>
      </c>
      <c r="AR159" s="73"/>
      <c r="AS159" s="73"/>
      <c r="AT159" s="11"/>
      <c r="AU159" s="11"/>
      <c r="AV159" s="11"/>
    </row>
    <row r="160" spans="1:48" s="12" customFormat="1" ht="16.5" customHeight="1">
      <c r="A160" s="87"/>
      <c r="B160" s="158"/>
      <c r="C160" s="115"/>
      <c r="D160" s="16" t="s">
        <v>130</v>
      </c>
      <c r="E160" s="8">
        <f>H160+K160+N160+Q160+T160+W160+Z160+AC160+AF160+AI160+AL160+AO160</f>
        <v>0</v>
      </c>
      <c r="F160" s="15">
        <f>I160+L160+O160+R160+U160+X160+AA160+AD160+AG160+AJ160+AM160+AP160</f>
        <v>0</v>
      </c>
      <c r="G160" s="8">
        <v>0</v>
      </c>
      <c r="H160" s="19">
        <v>0</v>
      </c>
      <c r="I160" s="20">
        <v>0</v>
      </c>
      <c r="J160" s="20">
        <v>0</v>
      </c>
      <c r="K160" s="20">
        <v>0</v>
      </c>
      <c r="L160" s="21">
        <v>0</v>
      </c>
      <c r="M160" s="20">
        <v>0</v>
      </c>
      <c r="N160" s="19">
        <v>0</v>
      </c>
      <c r="O160" s="20">
        <v>0</v>
      </c>
      <c r="P160" s="20">
        <v>0</v>
      </c>
      <c r="Q160" s="20">
        <v>0</v>
      </c>
      <c r="R160" s="21">
        <v>0</v>
      </c>
      <c r="S160" s="20">
        <v>0</v>
      </c>
      <c r="T160" s="19">
        <v>0</v>
      </c>
      <c r="U160" s="21">
        <v>0</v>
      </c>
      <c r="V160" s="20">
        <v>0</v>
      </c>
      <c r="W160" s="19">
        <v>0</v>
      </c>
      <c r="X160" s="20">
        <v>0</v>
      </c>
      <c r="Y160" s="20">
        <v>0</v>
      </c>
      <c r="Z160" s="20">
        <v>0</v>
      </c>
      <c r="AA160" s="20">
        <v>0</v>
      </c>
      <c r="AB160" s="20">
        <v>0</v>
      </c>
      <c r="AC160" s="20">
        <v>0</v>
      </c>
      <c r="AD160" s="20">
        <v>0</v>
      </c>
      <c r="AE160" s="20">
        <v>0</v>
      </c>
      <c r="AF160" s="20">
        <v>0</v>
      </c>
      <c r="AG160" s="20">
        <v>0</v>
      </c>
      <c r="AH160" s="20">
        <v>0</v>
      </c>
      <c r="AI160" s="20">
        <v>0</v>
      </c>
      <c r="AJ160" s="20">
        <v>0</v>
      </c>
      <c r="AK160" s="20">
        <v>0</v>
      </c>
      <c r="AL160" s="20">
        <v>0</v>
      </c>
      <c r="AM160" s="20">
        <v>0</v>
      </c>
      <c r="AN160" s="20">
        <v>0</v>
      </c>
      <c r="AO160" s="20">
        <v>0</v>
      </c>
      <c r="AP160" s="20">
        <v>0</v>
      </c>
      <c r="AQ160" s="20">
        <v>0</v>
      </c>
      <c r="AR160" s="73"/>
      <c r="AS160" s="73"/>
      <c r="AT160" s="11"/>
      <c r="AU160" s="11"/>
      <c r="AV160" s="11"/>
    </row>
    <row r="161" spans="1:48" s="12" customFormat="1" ht="16.5" customHeight="1">
      <c r="A161" s="88"/>
      <c r="B161" s="159"/>
      <c r="C161" s="116"/>
      <c r="D161" s="31" t="s">
        <v>131</v>
      </c>
      <c r="E161" s="8">
        <f>H161+K161+N161+Q161+T161+W161+Z161+AC161+AF161+AI161+AL161+AO161</f>
        <v>0</v>
      </c>
      <c r="F161" s="15">
        <f>I161+L161+O161+R161+U161+X161+AA161+AD161+AG161+AJ161+AM161+AP161</f>
        <v>0</v>
      </c>
      <c r="G161" s="8">
        <v>0</v>
      </c>
      <c r="H161" s="19">
        <v>0</v>
      </c>
      <c r="I161" s="20">
        <v>0</v>
      </c>
      <c r="J161" s="20">
        <v>0</v>
      </c>
      <c r="K161" s="20">
        <v>0</v>
      </c>
      <c r="L161" s="21">
        <v>0</v>
      </c>
      <c r="M161" s="20">
        <v>0</v>
      </c>
      <c r="N161" s="19">
        <v>0</v>
      </c>
      <c r="O161" s="20">
        <v>0</v>
      </c>
      <c r="P161" s="20">
        <v>0</v>
      </c>
      <c r="Q161" s="20">
        <v>0</v>
      </c>
      <c r="R161" s="21">
        <v>0</v>
      </c>
      <c r="S161" s="20">
        <v>0</v>
      </c>
      <c r="T161" s="19">
        <v>0</v>
      </c>
      <c r="U161" s="21">
        <v>0</v>
      </c>
      <c r="V161" s="20">
        <v>0</v>
      </c>
      <c r="W161" s="19">
        <v>0</v>
      </c>
      <c r="X161" s="20">
        <v>0</v>
      </c>
      <c r="Y161" s="20">
        <v>0</v>
      </c>
      <c r="Z161" s="20">
        <v>0</v>
      </c>
      <c r="AA161" s="20">
        <v>0</v>
      </c>
      <c r="AB161" s="20">
        <v>0</v>
      </c>
      <c r="AC161" s="20">
        <v>0</v>
      </c>
      <c r="AD161" s="20">
        <v>0</v>
      </c>
      <c r="AE161" s="20">
        <v>0</v>
      </c>
      <c r="AF161" s="20">
        <v>0</v>
      </c>
      <c r="AG161" s="20">
        <v>0</v>
      </c>
      <c r="AH161" s="20">
        <v>0</v>
      </c>
      <c r="AI161" s="20">
        <v>0</v>
      </c>
      <c r="AJ161" s="20">
        <v>0</v>
      </c>
      <c r="AK161" s="20">
        <v>0</v>
      </c>
      <c r="AL161" s="20">
        <v>0</v>
      </c>
      <c r="AM161" s="20">
        <v>0</v>
      </c>
      <c r="AN161" s="20">
        <v>0</v>
      </c>
      <c r="AO161" s="20">
        <v>0</v>
      </c>
      <c r="AP161" s="20">
        <v>0</v>
      </c>
      <c r="AQ161" s="20">
        <v>0</v>
      </c>
      <c r="AR161" s="74"/>
      <c r="AS161" s="74"/>
      <c r="AT161" s="11"/>
      <c r="AU161" s="11"/>
      <c r="AV161" s="11"/>
    </row>
    <row r="162" spans="1:48" s="62" customFormat="1" ht="16.5" customHeight="1">
      <c r="A162" s="86" t="s">
        <v>77</v>
      </c>
      <c r="B162" s="154" t="s">
        <v>118</v>
      </c>
      <c r="C162" s="156" t="s">
        <v>149</v>
      </c>
      <c r="D162" s="156" t="s">
        <v>29</v>
      </c>
      <c r="E162" s="68" t="s">
        <v>39</v>
      </c>
      <c r="F162" s="68" t="s">
        <v>39</v>
      </c>
      <c r="G162" s="68" t="s">
        <v>39</v>
      </c>
      <c r="H162" s="68" t="s">
        <v>39</v>
      </c>
      <c r="I162" s="68" t="s">
        <v>39</v>
      </c>
      <c r="J162" s="68" t="s">
        <v>39</v>
      </c>
      <c r="K162" s="68" t="s">
        <v>39</v>
      </c>
      <c r="L162" s="68" t="s">
        <v>39</v>
      </c>
      <c r="M162" s="68" t="s">
        <v>39</v>
      </c>
      <c r="N162" s="68" t="s">
        <v>39</v>
      </c>
      <c r="O162" s="68" t="s">
        <v>39</v>
      </c>
      <c r="P162" s="68" t="s">
        <v>39</v>
      </c>
      <c r="Q162" s="68" t="s">
        <v>39</v>
      </c>
      <c r="R162" s="68" t="s">
        <v>39</v>
      </c>
      <c r="S162" s="68" t="s">
        <v>39</v>
      </c>
      <c r="T162" s="68" t="s">
        <v>39</v>
      </c>
      <c r="U162" s="68" t="s">
        <v>39</v>
      </c>
      <c r="V162" s="68" t="s">
        <v>39</v>
      </c>
      <c r="W162" s="68" t="s">
        <v>39</v>
      </c>
      <c r="X162" s="68" t="s">
        <v>39</v>
      </c>
      <c r="Y162" s="68" t="s">
        <v>39</v>
      </c>
      <c r="Z162" s="68" t="s">
        <v>39</v>
      </c>
      <c r="AA162" s="68" t="s">
        <v>39</v>
      </c>
      <c r="AB162" s="68" t="s">
        <v>39</v>
      </c>
      <c r="AC162" s="68" t="s">
        <v>39</v>
      </c>
      <c r="AD162" s="68" t="s">
        <v>39</v>
      </c>
      <c r="AE162" s="68" t="s">
        <v>39</v>
      </c>
      <c r="AF162" s="68" t="s">
        <v>39</v>
      </c>
      <c r="AG162" s="68" t="s">
        <v>39</v>
      </c>
      <c r="AH162" s="68" t="s">
        <v>39</v>
      </c>
      <c r="AI162" s="68" t="s">
        <v>39</v>
      </c>
      <c r="AJ162" s="68" t="s">
        <v>39</v>
      </c>
      <c r="AK162" s="68" t="s">
        <v>39</v>
      </c>
      <c r="AL162" s="68" t="s">
        <v>39</v>
      </c>
      <c r="AM162" s="68" t="s">
        <v>39</v>
      </c>
      <c r="AN162" s="68" t="s">
        <v>39</v>
      </c>
      <c r="AO162" s="68" t="s">
        <v>39</v>
      </c>
      <c r="AP162" s="68" t="s">
        <v>39</v>
      </c>
      <c r="AQ162" s="68" t="s">
        <v>39</v>
      </c>
      <c r="AR162" s="81" t="s">
        <v>222</v>
      </c>
      <c r="AS162" s="72"/>
      <c r="AT162" s="11"/>
      <c r="AU162" s="11"/>
      <c r="AV162" s="11"/>
    </row>
    <row r="163" spans="1:48" s="12" customFormat="1" ht="16.5" customHeight="1">
      <c r="A163" s="87"/>
      <c r="B163" s="158"/>
      <c r="C163" s="115"/>
      <c r="D163" s="115"/>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82"/>
      <c r="AS163" s="73"/>
      <c r="AT163" s="11"/>
      <c r="AU163" s="11"/>
      <c r="AV163" s="11"/>
    </row>
    <row r="164" spans="1:48" s="12" customFormat="1" ht="16.5" customHeight="1">
      <c r="A164" s="88"/>
      <c r="B164" s="159"/>
      <c r="C164" s="116"/>
      <c r="D164" s="116"/>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83"/>
      <c r="AS164" s="74"/>
      <c r="AT164" s="11"/>
      <c r="AU164" s="11"/>
      <c r="AV164" s="11"/>
    </row>
    <row r="165" spans="1:48" s="62" customFormat="1" ht="16.5" customHeight="1">
      <c r="A165" s="86" t="s">
        <v>78</v>
      </c>
      <c r="B165" s="154" t="s">
        <v>119</v>
      </c>
      <c r="C165" s="156" t="s">
        <v>150</v>
      </c>
      <c r="D165" s="156" t="s">
        <v>29</v>
      </c>
      <c r="E165" s="68" t="s">
        <v>39</v>
      </c>
      <c r="F165" s="68" t="s">
        <v>39</v>
      </c>
      <c r="G165" s="68" t="s">
        <v>39</v>
      </c>
      <c r="H165" s="68" t="s">
        <v>39</v>
      </c>
      <c r="I165" s="68" t="s">
        <v>39</v>
      </c>
      <c r="J165" s="68" t="s">
        <v>39</v>
      </c>
      <c r="K165" s="68" t="s">
        <v>39</v>
      </c>
      <c r="L165" s="68" t="s">
        <v>39</v>
      </c>
      <c r="M165" s="68" t="s">
        <v>39</v>
      </c>
      <c r="N165" s="68" t="s">
        <v>39</v>
      </c>
      <c r="O165" s="68" t="s">
        <v>39</v>
      </c>
      <c r="P165" s="68" t="s">
        <v>39</v>
      </c>
      <c r="Q165" s="68" t="s">
        <v>39</v>
      </c>
      <c r="R165" s="68" t="s">
        <v>39</v>
      </c>
      <c r="S165" s="68" t="s">
        <v>39</v>
      </c>
      <c r="T165" s="68" t="s">
        <v>39</v>
      </c>
      <c r="U165" s="68" t="s">
        <v>39</v>
      </c>
      <c r="V165" s="68" t="s">
        <v>39</v>
      </c>
      <c r="W165" s="68" t="s">
        <v>39</v>
      </c>
      <c r="X165" s="68" t="s">
        <v>39</v>
      </c>
      <c r="Y165" s="68" t="s">
        <v>39</v>
      </c>
      <c r="Z165" s="68" t="s">
        <v>39</v>
      </c>
      <c r="AA165" s="68" t="s">
        <v>39</v>
      </c>
      <c r="AB165" s="68" t="s">
        <v>39</v>
      </c>
      <c r="AC165" s="68" t="s">
        <v>39</v>
      </c>
      <c r="AD165" s="68" t="s">
        <v>39</v>
      </c>
      <c r="AE165" s="68" t="s">
        <v>39</v>
      </c>
      <c r="AF165" s="68" t="s">
        <v>39</v>
      </c>
      <c r="AG165" s="68" t="s">
        <v>39</v>
      </c>
      <c r="AH165" s="68" t="s">
        <v>39</v>
      </c>
      <c r="AI165" s="68" t="s">
        <v>39</v>
      </c>
      <c r="AJ165" s="68" t="s">
        <v>39</v>
      </c>
      <c r="AK165" s="68" t="s">
        <v>39</v>
      </c>
      <c r="AL165" s="68" t="s">
        <v>39</v>
      </c>
      <c r="AM165" s="68" t="s">
        <v>39</v>
      </c>
      <c r="AN165" s="68" t="s">
        <v>39</v>
      </c>
      <c r="AO165" s="68" t="s">
        <v>39</v>
      </c>
      <c r="AP165" s="49" t="s">
        <v>39</v>
      </c>
      <c r="AQ165" s="49" t="s">
        <v>39</v>
      </c>
      <c r="AR165" s="72" t="s">
        <v>184</v>
      </c>
      <c r="AS165" s="72"/>
      <c r="AT165" s="11"/>
      <c r="AU165" s="11"/>
      <c r="AV165" s="11"/>
    </row>
    <row r="166" spans="1:48" s="12" customFormat="1" ht="16.5" customHeight="1">
      <c r="A166" s="87"/>
      <c r="B166" s="158"/>
      <c r="C166" s="115"/>
      <c r="D166" s="115"/>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55"/>
      <c r="AQ166" s="55"/>
      <c r="AR166" s="73"/>
      <c r="AS166" s="73"/>
      <c r="AT166" s="11"/>
      <c r="AU166" s="11"/>
      <c r="AV166" s="11"/>
    </row>
    <row r="167" spans="1:48" s="12" customFormat="1" ht="16.5" customHeight="1">
      <c r="A167" s="88"/>
      <c r="B167" s="159"/>
      <c r="C167" s="116"/>
      <c r="D167" s="116"/>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56"/>
      <c r="AQ167" s="56"/>
      <c r="AR167" s="74"/>
      <c r="AS167" s="74"/>
      <c r="AT167" s="11"/>
      <c r="AU167" s="11"/>
      <c r="AV167" s="11"/>
    </row>
    <row r="168" spans="1:48" s="13" customFormat="1" ht="16.5" customHeight="1">
      <c r="A168" s="86" t="s">
        <v>79</v>
      </c>
      <c r="B168" s="154" t="s">
        <v>120</v>
      </c>
      <c r="C168" s="155" t="s">
        <v>196</v>
      </c>
      <c r="D168" s="14" t="s">
        <v>133</v>
      </c>
      <c r="E168" s="8">
        <f>H168+K168+N168+Q168+T168+W168+Z168+AC168+AF168+AI168+AL168+AO168</f>
        <v>0</v>
      </c>
      <c r="F168" s="15">
        <f t="shared" ref="F168" si="321">I168+L168+O168+R168+U168+X168+AA168+AD168+AG168+AJ168+AM168+AP168</f>
        <v>0</v>
      </c>
      <c r="G168" s="8">
        <v>0</v>
      </c>
      <c r="H168" s="17">
        <f>H170+H171</f>
        <v>0</v>
      </c>
      <c r="I168" s="50">
        <f t="shared" ref="I168:O168" si="322">I170+I171</f>
        <v>0</v>
      </c>
      <c r="J168" s="50">
        <v>0</v>
      </c>
      <c r="K168" s="50">
        <f t="shared" si="322"/>
        <v>0</v>
      </c>
      <c r="L168" s="23">
        <f t="shared" si="322"/>
        <v>0</v>
      </c>
      <c r="M168" s="50">
        <v>0</v>
      </c>
      <c r="N168" s="17">
        <f t="shared" si="322"/>
        <v>0</v>
      </c>
      <c r="O168" s="50">
        <f t="shared" si="322"/>
        <v>0</v>
      </c>
      <c r="P168" s="50">
        <v>0</v>
      </c>
      <c r="Q168" s="50">
        <v>0</v>
      </c>
      <c r="R168" s="23">
        <v>0</v>
      </c>
      <c r="S168" s="50">
        <v>0</v>
      </c>
      <c r="T168" s="17">
        <v>0</v>
      </c>
      <c r="U168" s="23">
        <v>0</v>
      </c>
      <c r="V168" s="50">
        <v>0</v>
      </c>
      <c r="W168" s="17">
        <v>0</v>
      </c>
      <c r="X168" s="50">
        <v>0</v>
      </c>
      <c r="Y168" s="50">
        <v>0</v>
      </c>
      <c r="Z168" s="50">
        <v>0</v>
      </c>
      <c r="AA168" s="50">
        <v>0</v>
      </c>
      <c r="AB168" s="50">
        <v>0</v>
      </c>
      <c r="AC168" s="50">
        <v>0</v>
      </c>
      <c r="AD168" s="50">
        <v>0</v>
      </c>
      <c r="AE168" s="50">
        <v>0</v>
      </c>
      <c r="AF168" s="50">
        <v>0</v>
      </c>
      <c r="AG168" s="50">
        <v>0</v>
      </c>
      <c r="AH168" s="50">
        <v>0</v>
      </c>
      <c r="AI168" s="50">
        <v>0</v>
      </c>
      <c r="AJ168" s="50">
        <v>0</v>
      </c>
      <c r="AK168" s="50">
        <v>0</v>
      </c>
      <c r="AL168" s="50">
        <v>0</v>
      </c>
      <c r="AM168" s="50">
        <v>0</v>
      </c>
      <c r="AN168" s="50">
        <v>0</v>
      </c>
      <c r="AO168" s="50">
        <v>0</v>
      </c>
      <c r="AP168" s="50">
        <v>0</v>
      </c>
      <c r="AQ168" s="50">
        <v>0</v>
      </c>
      <c r="AR168" s="72" t="s">
        <v>185</v>
      </c>
      <c r="AS168" s="72"/>
      <c r="AT168" s="11"/>
      <c r="AU168" s="11"/>
      <c r="AV168" s="11"/>
    </row>
    <row r="169" spans="1:48" s="13" customFormat="1" ht="16.5" customHeight="1">
      <c r="A169" s="134"/>
      <c r="B169" s="84"/>
      <c r="C169" s="115"/>
      <c r="D169" s="14" t="s">
        <v>129</v>
      </c>
      <c r="E169" s="8">
        <f>H169+K169+N169+Q169+T169+W169+Z169+AC169+AF169+AI169+AL169+AO169</f>
        <v>0</v>
      </c>
      <c r="F169" s="37">
        <v>0</v>
      </c>
      <c r="G169" s="8">
        <v>0</v>
      </c>
      <c r="H169" s="19">
        <v>0</v>
      </c>
      <c r="I169" s="20">
        <v>0</v>
      </c>
      <c r="J169" s="20">
        <v>0</v>
      </c>
      <c r="K169" s="20">
        <v>0</v>
      </c>
      <c r="L169" s="21">
        <v>0</v>
      </c>
      <c r="M169" s="20">
        <v>0</v>
      </c>
      <c r="N169" s="19">
        <v>0</v>
      </c>
      <c r="O169" s="20">
        <v>0</v>
      </c>
      <c r="P169" s="20">
        <v>0</v>
      </c>
      <c r="Q169" s="20">
        <v>0</v>
      </c>
      <c r="R169" s="21">
        <v>0</v>
      </c>
      <c r="S169" s="20">
        <v>0</v>
      </c>
      <c r="T169" s="19">
        <v>0</v>
      </c>
      <c r="U169" s="21">
        <v>0</v>
      </c>
      <c r="V169" s="20">
        <v>0</v>
      </c>
      <c r="W169" s="19">
        <v>0</v>
      </c>
      <c r="X169" s="20">
        <v>0</v>
      </c>
      <c r="Y169" s="20">
        <v>0</v>
      </c>
      <c r="Z169" s="20">
        <v>0</v>
      </c>
      <c r="AA169" s="20">
        <v>0</v>
      </c>
      <c r="AB169" s="20">
        <v>0</v>
      </c>
      <c r="AC169" s="20">
        <v>0</v>
      </c>
      <c r="AD169" s="20">
        <v>0</v>
      </c>
      <c r="AE169" s="20">
        <v>0</v>
      </c>
      <c r="AF169" s="20">
        <v>0</v>
      </c>
      <c r="AG169" s="20">
        <v>0</v>
      </c>
      <c r="AH169" s="20">
        <v>0</v>
      </c>
      <c r="AI169" s="20">
        <v>0</v>
      </c>
      <c r="AJ169" s="20">
        <v>0</v>
      </c>
      <c r="AK169" s="20">
        <v>0</v>
      </c>
      <c r="AL169" s="20">
        <v>0</v>
      </c>
      <c r="AM169" s="20">
        <v>0</v>
      </c>
      <c r="AN169" s="20">
        <v>0</v>
      </c>
      <c r="AO169" s="20">
        <v>0</v>
      </c>
      <c r="AP169" s="20">
        <v>0</v>
      </c>
      <c r="AQ169" s="20">
        <v>0</v>
      </c>
      <c r="AR169" s="73"/>
      <c r="AS169" s="73"/>
      <c r="AT169" s="11"/>
      <c r="AU169" s="11"/>
      <c r="AV169" s="11"/>
    </row>
    <row r="170" spans="1:48" s="12" customFormat="1" ht="16.5" customHeight="1">
      <c r="A170" s="134"/>
      <c r="B170" s="84"/>
      <c r="C170" s="115"/>
      <c r="D170" s="16" t="s">
        <v>26</v>
      </c>
      <c r="E170" s="8">
        <f>H170+K170+N170+Q170+T170+W170+Z170+AC170+AF170+AI170+AL170+AO170</f>
        <v>0</v>
      </c>
      <c r="F170" s="15">
        <f t="shared" ref="F170:F171" si="323">I170+L170+O170+R170+U170+X170+AA170+AD170+AG170+AJ170+AM170+AP170</f>
        <v>0</v>
      </c>
      <c r="G170" s="8">
        <v>0</v>
      </c>
      <c r="H170" s="19">
        <v>0</v>
      </c>
      <c r="I170" s="20">
        <v>0</v>
      </c>
      <c r="J170" s="20">
        <v>0</v>
      </c>
      <c r="K170" s="20">
        <v>0</v>
      </c>
      <c r="L170" s="21">
        <v>0</v>
      </c>
      <c r="M170" s="20">
        <v>0</v>
      </c>
      <c r="N170" s="19">
        <v>0</v>
      </c>
      <c r="O170" s="20">
        <v>0</v>
      </c>
      <c r="P170" s="20">
        <v>0</v>
      </c>
      <c r="Q170" s="20">
        <v>0</v>
      </c>
      <c r="R170" s="21">
        <v>0</v>
      </c>
      <c r="S170" s="20">
        <v>0</v>
      </c>
      <c r="T170" s="19">
        <v>0</v>
      </c>
      <c r="U170" s="21">
        <v>0</v>
      </c>
      <c r="V170" s="20">
        <v>0</v>
      </c>
      <c r="W170" s="19">
        <v>0</v>
      </c>
      <c r="X170" s="20">
        <v>0</v>
      </c>
      <c r="Y170" s="20">
        <v>0</v>
      </c>
      <c r="Z170" s="20">
        <v>0</v>
      </c>
      <c r="AA170" s="20">
        <v>0</v>
      </c>
      <c r="AB170" s="20">
        <v>0</v>
      </c>
      <c r="AC170" s="20">
        <v>0</v>
      </c>
      <c r="AD170" s="20">
        <v>0</v>
      </c>
      <c r="AE170" s="20">
        <v>0</v>
      </c>
      <c r="AF170" s="20">
        <v>0</v>
      </c>
      <c r="AG170" s="20">
        <v>0</v>
      </c>
      <c r="AH170" s="20">
        <v>0</v>
      </c>
      <c r="AI170" s="20">
        <v>0</v>
      </c>
      <c r="AJ170" s="20">
        <v>0</v>
      </c>
      <c r="AK170" s="20">
        <v>0</v>
      </c>
      <c r="AL170" s="20">
        <v>0</v>
      </c>
      <c r="AM170" s="20">
        <v>0</v>
      </c>
      <c r="AN170" s="20">
        <v>0</v>
      </c>
      <c r="AO170" s="20">
        <v>0</v>
      </c>
      <c r="AP170" s="20">
        <v>0</v>
      </c>
      <c r="AQ170" s="20">
        <v>0</v>
      </c>
      <c r="AR170" s="73"/>
      <c r="AS170" s="73"/>
      <c r="AT170" s="11"/>
      <c r="AU170" s="11"/>
      <c r="AV170" s="11"/>
    </row>
    <row r="171" spans="1:48" s="12" customFormat="1" ht="16.5" customHeight="1">
      <c r="A171" s="134"/>
      <c r="B171" s="84"/>
      <c r="C171" s="115"/>
      <c r="D171" s="16" t="s">
        <v>130</v>
      </c>
      <c r="E171" s="8">
        <f>H171+K171+N171+Q171+T171+W171+Z171+AC171+AF171+AI171+AL171+AO171</f>
        <v>0</v>
      </c>
      <c r="F171" s="15">
        <f t="shared" si="323"/>
        <v>0</v>
      </c>
      <c r="G171" s="8">
        <v>0</v>
      </c>
      <c r="H171" s="19">
        <v>0</v>
      </c>
      <c r="I171" s="20">
        <v>0</v>
      </c>
      <c r="J171" s="20">
        <v>0</v>
      </c>
      <c r="K171" s="20">
        <v>0</v>
      </c>
      <c r="L171" s="21">
        <v>0</v>
      </c>
      <c r="M171" s="20">
        <v>0</v>
      </c>
      <c r="N171" s="19">
        <v>0</v>
      </c>
      <c r="O171" s="20">
        <v>0</v>
      </c>
      <c r="P171" s="20">
        <v>0</v>
      </c>
      <c r="Q171" s="20">
        <v>0</v>
      </c>
      <c r="R171" s="21">
        <v>0</v>
      </c>
      <c r="S171" s="20">
        <v>0</v>
      </c>
      <c r="T171" s="19">
        <v>0</v>
      </c>
      <c r="U171" s="21">
        <v>0</v>
      </c>
      <c r="V171" s="20">
        <v>0</v>
      </c>
      <c r="W171" s="19">
        <v>0</v>
      </c>
      <c r="X171" s="20">
        <v>0</v>
      </c>
      <c r="Y171" s="20">
        <v>0</v>
      </c>
      <c r="Z171" s="20">
        <v>0</v>
      </c>
      <c r="AA171" s="20">
        <v>0</v>
      </c>
      <c r="AB171" s="20">
        <v>0</v>
      </c>
      <c r="AC171" s="20">
        <v>0</v>
      </c>
      <c r="AD171" s="20">
        <v>0</v>
      </c>
      <c r="AE171" s="20">
        <v>0</v>
      </c>
      <c r="AF171" s="20">
        <v>0</v>
      </c>
      <c r="AG171" s="20">
        <v>0</v>
      </c>
      <c r="AH171" s="20">
        <v>0</v>
      </c>
      <c r="AI171" s="20">
        <v>0</v>
      </c>
      <c r="AJ171" s="20">
        <v>0</v>
      </c>
      <c r="AK171" s="20">
        <v>0</v>
      </c>
      <c r="AL171" s="20">
        <v>0</v>
      </c>
      <c r="AM171" s="20">
        <v>0</v>
      </c>
      <c r="AN171" s="20">
        <v>0</v>
      </c>
      <c r="AO171" s="20">
        <v>0</v>
      </c>
      <c r="AP171" s="20">
        <v>0</v>
      </c>
      <c r="AQ171" s="20">
        <v>0</v>
      </c>
      <c r="AR171" s="73"/>
      <c r="AS171" s="73"/>
      <c r="AT171" s="11"/>
      <c r="AU171" s="11"/>
      <c r="AV171" s="11"/>
    </row>
    <row r="172" spans="1:48" s="12" customFormat="1" ht="16.5" customHeight="1">
      <c r="A172" s="135"/>
      <c r="B172" s="85"/>
      <c r="C172" s="116"/>
      <c r="D172" s="31" t="s">
        <v>134</v>
      </c>
      <c r="E172" s="8">
        <v>0</v>
      </c>
      <c r="F172" s="15">
        <v>0</v>
      </c>
      <c r="G172" s="8">
        <v>0</v>
      </c>
      <c r="H172" s="19">
        <v>0</v>
      </c>
      <c r="I172" s="20">
        <v>0</v>
      </c>
      <c r="J172" s="20">
        <v>0</v>
      </c>
      <c r="K172" s="20">
        <v>0</v>
      </c>
      <c r="L172" s="21">
        <v>0</v>
      </c>
      <c r="M172" s="20">
        <v>0</v>
      </c>
      <c r="N172" s="19">
        <v>0</v>
      </c>
      <c r="O172" s="20">
        <v>0</v>
      </c>
      <c r="P172" s="20">
        <v>0</v>
      </c>
      <c r="Q172" s="20">
        <v>0</v>
      </c>
      <c r="R172" s="21">
        <v>0</v>
      </c>
      <c r="S172" s="20">
        <v>0</v>
      </c>
      <c r="T172" s="19">
        <v>0</v>
      </c>
      <c r="U172" s="21">
        <v>0</v>
      </c>
      <c r="V172" s="20">
        <v>0</v>
      </c>
      <c r="W172" s="19">
        <v>0</v>
      </c>
      <c r="X172" s="20">
        <v>0</v>
      </c>
      <c r="Y172" s="20">
        <v>0</v>
      </c>
      <c r="Z172" s="20">
        <v>0</v>
      </c>
      <c r="AA172" s="20">
        <v>0</v>
      </c>
      <c r="AB172" s="20">
        <v>0</v>
      </c>
      <c r="AC172" s="20">
        <v>0</v>
      </c>
      <c r="AD172" s="20">
        <v>0</v>
      </c>
      <c r="AE172" s="20">
        <v>0</v>
      </c>
      <c r="AF172" s="20">
        <v>0</v>
      </c>
      <c r="AG172" s="20">
        <v>0</v>
      </c>
      <c r="AH172" s="20">
        <v>0</v>
      </c>
      <c r="AI172" s="20">
        <v>0</v>
      </c>
      <c r="AJ172" s="20">
        <v>0</v>
      </c>
      <c r="AK172" s="20">
        <v>0</v>
      </c>
      <c r="AL172" s="20">
        <v>0</v>
      </c>
      <c r="AM172" s="20">
        <v>0</v>
      </c>
      <c r="AN172" s="20">
        <v>0</v>
      </c>
      <c r="AO172" s="20">
        <v>0</v>
      </c>
      <c r="AP172" s="20">
        <v>0</v>
      </c>
      <c r="AQ172" s="20">
        <v>0</v>
      </c>
      <c r="AR172" s="74"/>
      <c r="AS172" s="73"/>
      <c r="AT172" s="11"/>
      <c r="AU172" s="11"/>
      <c r="AV172" s="11"/>
    </row>
    <row r="173" spans="1:48" s="62" customFormat="1" ht="16.5" customHeight="1">
      <c r="A173" s="86" t="s">
        <v>80</v>
      </c>
      <c r="B173" s="154" t="s">
        <v>121</v>
      </c>
      <c r="C173" s="166" t="s">
        <v>150</v>
      </c>
      <c r="D173" s="156" t="s">
        <v>29</v>
      </c>
      <c r="E173" s="68" t="s">
        <v>39</v>
      </c>
      <c r="F173" s="68" t="s">
        <v>39</v>
      </c>
      <c r="G173" s="68" t="s">
        <v>39</v>
      </c>
      <c r="H173" s="68" t="s">
        <v>39</v>
      </c>
      <c r="I173" s="68" t="s">
        <v>39</v>
      </c>
      <c r="J173" s="68" t="s">
        <v>39</v>
      </c>
      <c r="K173" s="68" t="s">
        <v>39</v>
      </c>
      <c r="L173" s="68" t="s">
        <v>39</v>
      </c>
      <c r="M173" s="68" t="s">
        <v>39</v>
      </c>
      <c r="N173" s="68" t="s">
        <v>39</v>
      </c>
      <c r="O173" s="68" t="s">
        <v>39</v>
      </c>
      <c r="P173" s="68" t="s">
        <v>39</v>
      </c>
      <c r="Q173" s="68" t="s">
        <v>39</v>
      </c>
      <c r="R173" s="68" t="s">
        <v>39</v>
      </c>
      <c r="S173" s="68" t="s">
        <v>39</v>
      </c>
      <c r="T173" s="68" t="s">
        <v>39</v>
      </c>
      <c r="U173" s="68" t="s">
        <v>39</v>
      </c>
      <c r="V173" s="68" t="s">
        <v>39</v>
      </c>
      <c r="W173" s="68" t="s">
        <v>39</v>
      </c>
      <c r="X173" s="68" t="s">
        <v>39</v>
      </c>
      <c r="Y173" s="68" t="s">
        <v>39</v>
      </c>
      <c r="Z173" s="68" t="s">
        <v>39</v>
      </c>
      <c r="AA173" s="68" t="s">
        <v>39</v>
      </c>
      <c r="AB173" s="68" t="s">
        <v>39</v>
      </c>
      <c r="AC173" s="68" t="s">
        <v>39</v>
      </c>
      <c r="AD173" s="68" t="s">
        <v>39</v>
      </c>
      <c r="AE173" s="68" t="s">
        <v>39</v>
      </c>
      <c r="AF173" s="68" t="s">
        <v>39</v>
      </c>
      <c r="AG173" s="68" t="s">
        <v>39</v>
      </c>
      <c r="AH173" s="68" t="s">
        <v>39</v>
      </c>
      <c r="AI173" s="68" t="s">
        <v>39</v>
      </c>
      <c r="AJ173" s="68" t="s">
        <v>39</v>
      </c>
      <c r="AK173" s="68" t="s">
        <v>39</v>
      </c>
      <c r="AL173" s="68" t="s">
        <v>39</v>
      </c>
      <c r="AM173" s="49" t="s">
        <v>39</v>
      </c>
      <c r="AN173" s="49" t="s">
        <v>39</v>
      </c>
      <c r="AO173" s="68" t="s">
        <v>39</v>
      </c>
      <c r="AP173" s="49" t="s">
        <v>39</v>
      </c>
      <c r="AQ173" s="49" t="s">
        <v>39</v>
      </c>
      <c r="AR173" s="72" t="s">
        <v>186</v>
      </c>
      <c r="AS173" s="73"/>
      <c r="AT173" s="11"/>
      <c r="AU173" s="11"/>
      <c r="AV173" s="11"/>
    </row>
    <row r="174" spans="1:48" s="12" customFormat="1" ht="16.5" customHeight="1">
      <c r="A174" s="87"/>
      <c r="B174" s="84"/>
      <c r="C174" s="115"/>
      <c r="D174" s="115"/>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55"/>
      <c r="AN174" s="55"/>
      <c r="AO174" s="98"/>
      <c r="AP174" s="55"/>
      <c r="AQ174" s="55"/>
      <c r="AR174" s="73"/>
      <c r="AS174" s="73"/>
      <c r="AT174" s="11"/>
      <c r="AU174" s="11"/>
      <c r="AV174" s="11"/>
    </row>
    <row r="175" spans="1:48" s="12" customFormat="1" ht="16.5" customHeight="1">
      <c r="A175" s="88"/>
      <c r="B175" s="85"/>
      <c r="C175" s="116"/>
      <c r="D175" s="116"/>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56"/>
      <c r="AN175" s="56"/>
      <c r="AO175" s="99"/>
      <c r="AP175" s="56"/>
      <c r="AQ175" s="56"/>
      <c r="AR175" s="74"/>
      <c r="AS175" s="74"/>
      <c r="AT175" s="11"/>
      <c r="AU175" s="11"/>
      <c r="AV175" s="11"/>
    </row>
    <row r="176" spans="1:48" s="62" customFormat="1" ht="16.5" customHeight="1">
      <c r="A176" s="86" t="s">
        <v>81</v>
      </c>
      <c r="B176" s="154" t="s">
        <v>122</v>
      </c>
      <c r="C176" s="166" t="s">
        <v>151</v>
      </c>
      <c r="D176" s="156" t="s">
        <v>29</v>
      </c>
      <c r="E176" s="68" t="s">
        <v>39</v>
      </c>
      <c r="F176" s="68" t="s">
        <v>39</v>
      </c>
      <c r="G176" s="68" t="s">
        <v>39</v>
      </c>
      <c r="H176" s="68" t="s">
        <v>39</v>
      </c>
      <c r="I176" s="68" t="s">
        <v>39</v>
      </c>
      <c r="J176" s="68" t="s">
        <v>39</v>
      </c>
      <c r="K176" s="68" t="s">
        <v>39</v>
      </c>
      <c r="L176" s="68" t="s">
        <v>39</v>
      </c>
      <c r="M176" s="68" t="s">
        <v>39</v>
      </c>
      <c r="N176" s="68" t="s">
        <v>39</v>
      </c>
      <c r="O176" s="68" t="s">
        <v>39</v>
      </c>
      <c r="P176" s="68" t="s">
        <v>39</v>
      </c>
      <c r="Q176" s="68" t="s">
        <v>39</v>
      </c>
      <c r="R176" s="68" t="s">
        <v>39</v>
      </c>
      <c r="S176" s="68" t="s">
        <v>39</v>
      </c>
      <c r="T176" s="68" t="s">
        <v>39</v>
      </c>
      <c r="U176" s="68" t="s">
        <v>39</v>
      </c>
      <c r="V176" s="68" t="s">
        <v>39</v>
      </c>
      <c r="W176" s="68" t="s">
        <v>39</v>
      </c>
      <c r="X176" s="68" t="s">
        <v>39</v>
      </c>
      <c r="Y176" s="68" t="s">
        <v>39</v>
      </c>
      <c r="Z176" s="68" t="s">
        <v>39</v>
      </c>
      <c r="AA176" s="68" t="s">
        <v>39</v>
      </c>
      <c r="AB176" s="68" t="s">
        <v>39</v>
      </c>
      <c r="AC176" s="68" t="s">
        <v>39</v>
      </c>
      <c r="AD176" s="68" t="s">
        <v>39</v>
      </c>
      <c r="AE176" s="68" t="s">
        <v>39</v>
      </c>
      <c r="AF176" s="68" t="s">
        <v>39</v>
      </c>
      <c r="AG176" s="68" t="s">
        <v>39</v>
      </c>
      <c r="AH176" s="68" t="s">
        <v>39</v>
      </c>
      <c r="AI176" s="68" t="s">
        <v>39</v>
      </c>
      <c r="AJ176" s="68" t="s">
        <v>39</v>
      </c>
      <c r="AK176" s="68" t="s">
        <v>39</v>
      </c>
      <c r="AL176" s="68" t="s">
        <v>39</v>
      </c>
      <c r="AM176" s="68" t="s">
        <v>39</v>
      </c>
      <c r="AN176" s="68" t="s">
        <v>39</v>
      </c>
      <c r="AO176" s="68" t="s">
        <v>39</v>
      </c>
      <c r="AP176" s="49" t="s">
        <v>39</v>
      </c>
      <c r="AQ176" s="49" t="s">
        <v>39</v>
      </c>
      <c r="AR176" s="72" t="s">
        <v>187</v>
      </c>
      <c r="AS176" s="72"/>
      <c r="AT176" s="11"/>
      <c r="AU176" s="11"/>
      <c r="AV176" s="11"/>
    </row>
    <row r="177" spans="1:48" s="12" customFormat="1" ht="16.5" customHeight="1">
      <c r="A177" s="87"/>
      <c r="B177" s="158"/>
      <c r="C177" s="115"/>
      <c r="D177" s="115"/>
      <c r="E177" s="98"/>
      <c r="F177" s="98"/>
      <c r="G177" s="98"/>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55"/>
      <c r="AQ177" s="55"/>
      <c r="AR177" s="73"/>
      <c r="AS177" s="73"/>
      <c r="AT177" s="11"/>
      <c r="AU177" s="11"/>
      <c r="AV177" s="11"/>
    </row>
    <row r="178" spans="1:48" s="12" customFormat="1" ht="16.5" customHeight="1">
      <c r="A178" s="88"/>
      <c r="B178" s="159"/>
      <c r="C178" s="116"/>
      <c r="D178" s="116"/>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56"/>
      <c r="AQ178" s="56"/>
      <c r="AR178" s="74"/>
      <c r="AS178" s="74"/>
      <c r="AT178" s="11"/>
      <c r="AU178" s="11"/>
      <c r="AV178" s="11"/>
    </row>
    <row r="179" spans="1:48" s="13" customFormat="1" ht="16.5" customHeight="1">
      <c r="A179" s="86" t="s">
        <v>82</v>
      </c>
      <c r="B179" s="154" t="s">
        <v>123</v>
      </c>
      <c r="C179" s="165" t="s">
        <v>152</v>
      </c>
      <c r="D179" s="14" t="s">
        <v>133</v>
      </c>
      <c r="E179" s="8">
        <f>E180+E181+E182+E183</f>
        <v>10</v>
      </c>
      <c r="F179" s="8">
        <f>F180+F181+F182+F183</f>
        <v>10</v>
      </c>
      <c r="G179" s="8">
        <f t="shared" ref="G179" si="324">F179/E179*100</f>
        <v>100</v>
      </c>
      <c r="H179" s="8">
        <f t="shared" ref="H179:I179" si="325">H180+H181+H182+H183</f>
        <v>0</v>
      </c>
      <c r="I179" s="8">
        <f t="shared" si="325"/>
        <v>0</v>
      </c>
      <c r="J179" s="50">
        <v>0</v>
      </c>
      <c r="K179" s="8">
        <f t="shared" ref="K179:L179" si="326">K180+K181+K182+K183</f>
        <v>0</v>
      </c>
      <c r="L179" s="8">
        <f t="shared" si="326"/>
        <v>0</v>
      </c>
      <c r="M179" s="50">
        <v>0</v>
      </c>
      <c r="N179" s="8">
        <f t="shared" ref="N179:O179" si="327">N180+N181+N182+N183</f>
        <v>0</v>
      </c>
      <c r="O179" s="8">
        <f t="shared" si="327"/>
        <v>0</v>
      </c>
      <c r="P179" s="50">
        <v>0</v>
      </c>
      <c r="Q179" s="8">
        <f t="shared" ref="Q179:R179" si="328">Q180+Q181+Q182+Q183</f>
        <v>0</v>
      </c>
      <c r="R179" s="8">
        <f t="shared" si="328"/>
        <v>0</v>
      </c>
      <c r="S179" s="50">
        <v>0</v>
      </c>
      <c r="T179" s="8">
        <f t="shared" ref="T179:U179" si="329">T180+T181+T182+T183</f>
        <v>10</v>
      </c>
      <c r="U179" s="8">
        <f t="shared" si="329"/>
        <v>10</v>
      </c>
      <c r="V179" s="50">
        <f>U179/T179*100</f>
        <v>100</v>
      </c>
      <c r="W179" s="8">
        <f t="shared" ref="W179:X179" si="330">W180+W181+W182+W183</f>
        <v>0</v>
      </c>
      <c r="X179" s="8">
        <f t="shared" si="330"/>
        <v>0</v>
      </c>
      <c r="Y179" s="50">
        <v>0</v>
      </c>
      <c r="Z179" s="8">
        <f t="shared" ref="Z179:AA179" si="331">Z180+Z181+Z182+Z183</f>
        <v>0</v>
      </c>
      <c r="AA179" s="8">
        <f t="shared" si="331"/>
        <v>0</v>
      </c>
      <c r="AB179" s="50">
        <v>0</v>
      </c>
      <c r="AC179" s="8">
        <f t="shared" ref="AC179:AD179" si="332">AC180+AC181+AC182+AC183</f>
        <v>0</v>
      </c>
      <c r="AD179" s="8">
        <f t="shared" si="332"/>
        <v>0</v>
      </c>
      <c r="AE179" s="50">
        <v>0</v>
      </c>
      <c r="AF179" s="8">
        <f t="shared" ref="AF179:AG179" si="333">AF180+AF181+AF182+AF183</f>
        <v>0</v>
      </c>
      <c r="AG179" s="8">
        <f t="shared" si="333"/>
        <v>0</v>
      </c>
      <c r="AH179" s="50">
        <v>0</v>
      </c>
      <c r="AI179" s="8">
        <f t="shared" ref="AI179:AJ179" si="334">AI180+AI181+AI182+AI183</f>
        <v>0</v>
      </c>
      <c r="AJ179" s="8">
        <f t="shared" si="334"/>
        <v>0</v>
      </c>
      <c r="AK179" s="50">
        <v>0</v>
      </c>
      <c r="AL179" s="8">
        <f t="shared" ref="AL179:AM179" si="335">AL180+AL181+AL182+AL183</f>
        <v>0</v>
      </c>
      <c r="AM179" s="8">
        <f t="shared" si="335"/>
        <v>0</v>
      </c>
      <c r="AN179" s="50">
        <v>0</v>
      </c>
      <c r="AO179" s="8">
        <f t="shared" ref="AO179:AP179" si="336">AO180+AO181+AO182+AO183</f>
        <v>0</v>
      </c>
      <c r="AP179" s="8">
        <f t="shared" si="336"/>
        <v>0</v>
      </c>
      <c r="AQ179" s="50">
        <v>0</v>
      </c>
      <c r="AR179" s="72" t="s">
        <v>188</v>
      </c>
      <c r="AS179" s="72"/>
      <c r="AT179" s="11"/>
      <c r="AU179" s="11"/>
      <c r="AV179" s="11"/>
    </row>
    <row r="180" spans="1:48" s="13" customFormat="1" ht="16.5" customHeight="1">
      <c r="A180" s="134"/>
      <c r="B180" s="84"/>
      <c r="C180" s="115"/>
      <c r="D180" s="14" t="s">
        <v>129</v>
      </c>
      <c r="E180" s="8">
        <f t="shared" ref="E180" si="337">H180+K180+N180+Q180+T180+W180+Z180+AC180+AF180+AI180+AL180+AO180</f>
        <v>0</v>
      </c>
      <c r="F180" s="15">
        <f>I180+L180+O180+R180+U180+X180+AA180+AD180+AG180+AJ180+AM180+AP180</f>
        <v>0</v>
      </c>
      <c r="G180" s="8">
        <v>0</v>
      </c>
      <c r="H180" s="19">
        <v>0</v>
      </c>
      <c r="I180" s="20">
        <v>0</v>
      </c>
      <c r="J180" s="20">
        <v>0</v>
      </c>
      <c r="K180" s="20">
        <v>0</v>
      </c>
      <c r="L180" s="21">
        <v>0</v>
      </c>
      <c r="M180" s="20">
        <v>0</v>
      </c>
      <c r="N180" s="19">
        <v>0</v>
      </c>
      <c r="O180" s="20">
        <v>0</v>
      </c>
      <c r="P180" s="20">
        <v>0</v>
      </c>
      <c r="Q180" s="20">
        <v>0</v>
      </c>
      <c r="R180" s="21">
        <v>0</v>
      </c>
      <c r="S180" s="20">
        <v>0</v>
      </c>
      <c r="T180" s="19">
        <v>0</v>
      </c>
      <c r="U180" s="21">
        <v>0</v>
      </c>
      <c r="V180" s="20">
        <v>0</v>
      </c>
      <c r="W180" s="19">
        <v>0</v>
      </c>
      <c r="X180" s="20">
        <v>0</v>
      </c>
      <c r="Y180" s="20">
        <v>0</v>
      </c>
      <c r="Z180" s="20">
        <v>0</v>
      </c>
      <c r="AA180" s="20">
        <v>0</v>
      </c>
      <c r="AB180" s="20">
        <v>0</v>
      </c>
      <c r="AC180" s="20">
        <v>0</v>
      </c>
      <c r="AD180" s="20">
        <v>0</v>
      </c>
      <c r="AE180" s="20">
        <v>0</v>
      </c>
      <c r="AF180" s="20">
        <v>0</v>
      </c>
      <c r="AG180" s="20">
        <v>0</v>
      </c>
      <c r="AH180" s="20">
        <v>0</v>
      </c>
      <c r="AI180" s="20">
        <v>0</v>
      </c>
      <c r="AJ180" s="20">
        <v>0</v>
      </c>
      <c r="AK180" s="20">
        <v>0</v>
      </c>
      <c r="AL180" s="20">
        <v>0</v>
      </c>
      <c r="AM180" s="20">
        <v>0</v>
      </c>
      <c r="AN180" s="20">
        <v>0</v>
      </c>
      <c r="AO180" s="20">
        <v>0</v>
      </c>
      <c r="AP180" s="20">
        <v>0</v>
      </c>
      <c r="AQ180" s="20">
        <v>0</v>
      </c>
      <c r="AR180" s="73"/>
      <c r="AS180" s="73"/>
      <c r="AT180" s="11"/>
      <c r="AU180" s="11"/>
      <c r="AV180" s="11"/>
    </row>
    <row r="181" spans="1:48" s="12" customFormat="1" ht="16.5" customHeight="1">
      <c r="A181" s="134"/>
      <c r="B181" s="84"/>
      <c r="C181" s="115"/>
      <c r="D181" s="16" t="s">
        <v>26</v>
      </c>
      <c r="E181" s="8">
        <f>H181+K181+N181+Q181+T181+W181+Z181+AC181+AF181+AI181+AL181+AO181</f>
        <v>0</v>
      </c>
      <c r="F181" s="15">
        <f>I181+L181+O181+R181+U181+X181+AA181+AD181+AG181+AJ181+AM181+AP181</f>
        <v>0</v>
      </c>
      <c r="G181" s="8">
        <v>0</v>
      </c>
      <c r="H181" s="19">
        <v>0</v>
      </c>
      <c r="I181" s="20">
        <v>0</v>
      </c>
      <c r="J181" s="20">
        <v>0</v>
      </c>
      <c r="K181" s="20">
        <v>0</v>
      </c>
      <c r="L181" s="21">
        <v>0</v>
      </c>
      <c r="M181" s="20">
        <v>0</v>
      </c>
      <c r="N181" s="19">
        <v>0</v>
      </c>
      <c r="O181" s="20">
        <v>0</v>
      </c>
      <c r="P181" s="20">
        <v>0</v>
      </c>
      <c r="Q181" s="20">
        <v>0</v>
      </c>
      <c r="R181" s="21">
        <v>0</v>
      </c>
      <c r="S181" s="20">
        <v>0</v>
      </c>
      <c r="T181" s="19">
        <v>0</v>
      </c>
      <c r="U181" s="21">
        <v>0</v>
      </c>
      <c r="V181" s="20">
        <v>0</v>
      </c>
      <c r="W181" s="19">
        <v>0</v>
      </c>
      <c r="X181" s="20">
        <v>0</v>
      </c>
      <c r="Y181" s="20">
        <v>0</v>
      </c>
      <c r="Z181" s="20">
        <v>0</v>
      </c>
      <c r="AA181" s="20">
        <v>0</v>
      </c>
      <c r="AB181" s="20">
        <v>0</v>
      </c>
      <c r="AC181" s="20">
        <v>0</v>
      </c>
      <c r="AD181" s="20">
        <v>0</v>
      </c>
      <c r="AE181" s="20">
        <v>0</v>
      </c>
      <c r="AF181" s="20">
        <v>0</v>
      </c>
      <c r="AG181" s="20">
        <v>0</v>
      </c>
      <c r="AH181" s="20">
        <v>0</v>
      </c>
      <c r="AI181" s="20">
        <v>0</v>
      </c>
      <c r="AJ181" s="20">
        <v>0</v>
      </c>
      <c r="AK181" s="20">
        <v>0</v>
      </c>
      <c r="AL181" s="20">
        <v>0</v>
      </c>
      <c r="AM181" s="20">
        <v>0</v>
      </c>
      <c r="AN181" s="20">
        <v>0</v>
      </c>
      <c r="AO181" s="20">
        <v>0</v>
      </c>
      <c r="AP181" s="20">
        <v>0</v>
      </c>
      <c r="AQ181" s="20">
        <v>0</v>
      </c>
      <c r="AR181" s="73"/>
      <c r="AS181" s="73"/>
      <c r="AT181" s="11"/>
      <c r="AU181" s="11"/>
      <c r="AV181" s="11"/>
    </row>
    <row r="182" spans="1:48" s="12" customFormat="1" ht="16.5" customHeight="1">
      <c r="A182" s="134"/>
      <c r="B182" s="84"/>
      <c r="C182" s="115"/>
      <c r="D182" s="16" t="s">
        <v>130</v>
      </c>
      <c r="E182" s="8">
        <f t="shared" ref="E182:E183" si="338">H182+K182+N182+Q182+T182+W182+Z182+AC182+AF182+AI182+AL182+AO182</f>
        <v>10</v>
      </c>
      <c r="F182" s="15">
        <f t="shared" ref="F182:F183" si="339">I182+L182+O182+R182+U182+X182+AA182+AD182+AG182+AJ182+AM182+AP182</f>
        <v>10</v>
      </c>
      <c r="G182" s="8">
        <v>0</v>
      </c>
      <c r="H182" s="19">
        <v>0</v>
      </c>
      <c r="I182" s="20">
        <v>0</v>
      </c>
      <c r="J182" s="20">
        <v>0</v>
      </c>
      <c r="K182" s="20">
        <v>0</v>
      </c>
      <c r="L182" s="21">
        <v>0</v>
      </c>
      <c r="M182" s="20">
        <v>0</v>
      </c>
      <c r="N182" s="19">
        <v>0</v>
      </c>
      <c r="O182" s="20">
        <v>0</v>
      </c>
      <c r="P182" s="20">
        <v>0</v>
      </c>
      <c r="Q182" s="20">
        <v>0</v>
      </c>
      <c r="R182" s="21">
        <v>0</v>
      </c>
      <c r="S182" s="20">
        <v>0</v>
      </c>
      <c r="T182" s="19">
        <v>10</v>
      </c>
      <c r="U182" s="21">
        <v>10</v>
      </c>
      <c r="V182" s="20">
        <f>U182/T182*100</f>
        <v>100</v>
      </c>
      <c r="W182" s="19">
        <v>0</v>
      </c>
      <c r="X182" s="20">
        <v>0</v>
      </c>
      <c r="Y182" s="20">
        <v>0</v>
      </c>
      <c r="Z182" s="20">
        <v>0</v>
      </c>
      <c r="AA182" s="20">
        <v>0</v>
      </c>
      <c r="AB182" s="20">
        <v>0</v>
      </c>
      <c r="AC182" s="20">
        <v>0</v>
      </c>
      <c r="AD182" s="20">
        <v>0</v>
      </c>
      <c r="AE182" s="20">
        <v>0</v>
      </c>
      <c r="AF182" s="20">
        <v>0</v>
      </c>
      <c r="AG182" s="20">
        <v>0</v>
      </c>
      <c r="AH182" s="20">
        <v>0</v>
      </c>
      <c r="AI182" s="20">
        <v>0</v>
      </c>
      <c r="AJ182" s="20">
        <v>0</v>
      </c>
      <c r="AK182" s="20">
        <v>0</v>
      </c>
      <c r="AL182" s="20">
        <v>0</v>
      </c>
      <c r="AM182" s="20">
        <v>0</v>
      </c>
      <c r="AN182" s="20">
        <v>0</v>
      </c>
      <c r="AO182" s="20">
        <v>0</v>
      </c>
      <c r="AP182" s="20">
        <v>0</v>
      </c>
      <c r="AQ182" s="20">
        <v>0</v>
      </c>
      <c r="AR182" s="73"/>
      <c r="AS182" s="73"/>
      <c r="AT182" s="11"/>
      <c r="AU182" s="11"/>
      <c r="AV182" s="11"/>
    </row>
    <row r="183" spans="1:48" s="12" customFormat="1" ht="16.5" customHeight="1">
      <c r="A183" s="135"/>
      <c r="B183" s="85"/>
      <c r="C183" s="116"/>
      <c r="D183" s="31" t="s">
        <v>131</v>
      </c>
      <c r="E183" s="8">
        <f t="shared" si="338"/>
        <v>0</v>
      </c>
      <c r="F183" s="15">
        <f t="shared" si="339"/>
        <v>0</v>
      </c>
      <c r="G183" s="8">
        <v>0</v>
      </c>
      <c r="H183" s="19">
        <v>0</v>
      </c>
      <c r="I183" s="20">
        <v>0</v>
      </c>
      <c r="J183" s="20">
        <v>0</v>
      </c>
      <c r="K183" s="20">
        <v>0</v>
      </c>
      <c r="L183" s="21">
        <v>0</v>
      </c>
      <c r="M183" s="20">
        <v>0</v>
      </c>
      <c r="N183" s="19">
        <v>0</v>
      </c>
      <c r="O183" s="20">
        <v>0</v>
      </c>
      <c r="P183" s="20">
        <v>0</v>
      </c>
      <c r="Q183" s="20">
        <v>0</v>
      </c>
      <c r="R183" s="21">
        <v>0</v>
      </c>
      <c r="S183" s="20">
        <v>0</v>
      </c>
      <c r="T183" s="19">
        <v>0</v>
      </c>
      <c r="U183" s="21">
        <v>0</v>
      </c>
      <c r="V183" s="20">
        <v>0</v>
      </c>
      <c r="W183" s="19">
        <v>0</v>
      </c>
      <c r="X183" s="20">
        <v>0</v>
      </c>
      <c r="Y183" s="20">
        <v>0</v>
      </c>
      <c r="Z183" s="20">
        <v>0</v>
      </c>
      <c r="AA183" s="20">
        <v>0</v>
      </c>
      <c r="AB183" s="20">
        <v>0</v>
      </c>
      <c r="AC183" s="20">
        <v>0</v>
      </c>
      <c r="AD183" s="20">
        <v>0</v>
      </c>
      <c r="AE183" s="20">
        <v>0</v>
      </c>
      <c r="AF183" s="20">
        <v>0</v>
      </c>
      <c r="AG183" s="20">
        <v>0</v>
      </c>
      <c r="AH183" s="20">
        <v>0</v>
      </c>
      <c r="AI183" s="20">
        <v>0</v>
      </c>
      <c r="AJ183" s="20">
        <v>0</v>
      </c>
      <c r="AK183" s="20">
        <v>0</v>
      </c>
      <c r="AL183" s="20">
        <v>0</v>
      </c>
      <c r="AM183" s="20">
        <v>0</v>
      </c>
      <c r="AN183" s="20">
        <v>0</v>
      </c>
      <c r="AO183" s="20">
        <v>0</v>
      </c>
      <c r="AP183" s="20">
        <v>0</v>
      </c>
      <c r="AQ183" s="20">
        <v>0</v>
      </c>
      <c r="AR183" s="74"/>
      <c r="AS183" s="74"/>
      <c r="AT183" s="11"/>
      <c r="AU183" s="11"/>
      <c r="AV183" s="11"/>
    </row>
    <row r="184" spans="1:48" s="13" customFormat="1" ht="16.5" customHeight="1">
      <c r="A184" s="86" t="s">
        <v>83</v>
      </c>
      <c r="B184" s="154" t="s">
        <v>124</v>
      </c>
      <c r="C184" s="165" t="s">
        <v>153</v>
      </c>
      <c r="D184" s="14" t="s">
        <v>133</v>
      </c>
      <c r="E184" s="8">
        <f>E185+E186+E187+E188</f>
        <v>50</v>
      </c>
      <c r="F184" s="8">
        <f>F185+F186+F187+F188</f>
        <v>0</v>
      </c>
      <c r="G184" s="8">
        <f t="shared" ref="G184" si="340">F184/E184*100</f>
        <v>0</v>
      </c>
      <c r="H184" s="8">
        <f>H185+H186+H187+H188</f>
        <v>0</v>
      </c>
      <c r="I184" s="8">
        <f>I185+I186+I187+I188</f>
        <v>0</v>
      </c>
      <c r="J184" s="50">
        <v>0</v>
      </c>
      <c r="K184" s="8">
        <f>K185+K186+K187+K188</f>
        <v>0</v>
      </c>
      <c r="L184" s="8">
        <f>L185+L186+L187+L188</f>
        <v>0</v>
      </c>
      <c r="M184" s="50">
        <v>0</v>
      </c>
      <c r="N184" s="8">
        <f>N185+N186+N187+N188</f>
        <v>0</v>
      </c>
      <c r="O184" s="8">
        <f>O185+O186+O187+O188</f>
        <v>0</v>
      </c>
      <c r="P184" s="50">
        <v>0</v>
      </c>
      <c r="Q184" s="8">
        <f>Q185+Q186+Q187+Q188</f>
        <v>0</v>
      </c>
      <c r="R184" s="8">
        <f>R185+R186+R187+R188</f>
        <v>0</v>
      </c>
      <c r="S184" s="50">
        <v>0</v>
      </c>
      <c r="T184" s="8">
        <f>T185+T186+T187+T188</f>
        <v>0</v>
      </c>
      <c r="U184" s="8">
        <f>U185+U186+U187+U188</f>
        <v>0</v>
      </c>
      <c r="V184" s="50">
        <v>0</v>
      </c>
      <c r="W184" s="8">
        <f>W185+W186+W187+W188</f>
        <v>0</v>
      </c>
      <c r="X184" s="8">
        <f>X185+X186+X187+X188</f>
        <v>0</v>
      </c>
      <c r="Y184" s="50">
        <v>0</v>
      </c>
      <c r="Z184" s="8">
        <f>Z185+Z186+Z187+Z188</f>
        <v>0</v>
      </c>
      <c r="AA184" s="8">
        <f>AA185+AA186+AA187+AA188</f>
        <v>0</v>
      </c>
      <c r="AB184" s="50">
        <v>0</v>
      </c>
      <c r="AC184" s="8">
        <f>AC185+AC186+AC187+AC188</f>
        <v>0</v>
      </c>
      <c r="AD184" s="8">
        <f>AD185+AD186+AD187+AD188</f>
        <v>0</v>
      </c>
      <c r="AE184" s="50">
        <v>0</v>
      </c>
      <c r="AF184" s="8">
        <f>AF185+AF186+AF187+AF188</f>
        <v>0</v>
      </c>
      <c r="AG184" s="8">
        <f>AG185+AG186+AG187+AG188</f>
        <v>0</v>
      </c>
      <c r="AH184" s="50">
        <v>0</v>
      </c>
      <c r="AI184" s="8">
        <f>AI185+AI186+AI187+AI188</f>
        <v>0</v>
      </c>
      <c r="AJ184" s="8">
        <f>AJ185+AJ186+AJ187+AJ188</f>
        <v>0</v>
      </c>
      <c r="AK184" s="50">
        <v>0</v>
      </c>
      <c r="AL184" s="8">
        <f>AL185+AL186+AL187+AL188</f>
        <v>50</v>
      </c>
      <c r="AM184" s="8">
        <f>AM185+AM186+AM187+AM188</f>
        <v>0</v>
      </c>
      <c r="AN184" s="50">
        <v>0</v>
      </c>
      <c r="AO184" s="8">
        <f>AO185+AO186+AO187+AO188</f>
        <v>0</v>
      </c>
      <c r="AP184" s="8">
        <f>AP185+AP186+AP187+AP188</f>
        <v>0</v>
      </c>
      <c r="AQ184" s="50">
        <v>0</v>
      </c>
      <c r="AR184" s="72"/>
      <c r="AS184" s="72"/>
      <c r="AT184" s="11"/>
      <c r="AU184" s="11"/>
      <c r="AV184" s="11"/>
    </row>
    <row r="185" spans="1:48" s="13" customFormat="1" ht="16.5" customHeight="1">
      <c r="A185" s="87"/>
      <c r="B185" s="84"/>
      <c r="C185" s="115"/>
      <c r="D185" s="14" t="s">
        <v>129</v>
      </c>
      <c r="E185" s="8">
        <f t="shared" ref="E185" si="341">H185+K185+N185+Q185+T185+W185+Z185+AC185+AF185+AI185+AL185+AO185</f>
        <v>0</v>
      </c>
      <c r="F185" s="15">
        <f>I185+L185+O185+R185+U185+X185+AA185+AD185+AG185+AJ185+AM185+AP185</f>
        <v>0</v>
      </c>
      <c r="G185" s="8">
        <v>0</v>
      </c>
      <c r="H185" s="19">
        <v>0</v>
      </c>
      <c r="I185" s="20">
        <v>0</v>
      </c>
      <c r="J185" s="20">
        <v>0</v>
      </c>
      <c r="K185" s="20">
        <v>0</v>
      </c>
      <c r="L185" s="21">
        <v>0</v>
      </c>
      <c r="M185" s="20">
        <v>0</v>
      </c>
      <c r="N185" s="19">
        <v>0</v>
      </c>
      <c r="O185" s="20">
        <v>0</v>
      </c>
      <c r="P185" s="20">
        <v>0</v>
      </c>
      <c r="Q185" s="20">
        <v>0</v>
      </c>
      <c r="R185" s="21">
        <v>0</v>
      </c>
      <c r="S185" s="20">
        <v>0</v>
      </c>
      <c r="T185" s="19">
        <v>0</v>
      </c>
      <c r="U185" s="21">
        <v>0</v>
      </c>
      <c r="V185" s="20">
        <v>0</v>
      </c>
      <c r="W185" s="19">
        <v>0</v>
      </c>
      <c r="X185" s="20">
        <v>0</v>
      </c>
      <c r="Y185" s="20">
        <v>0</v>
      </c>
      <c r="Z185" s="20">
        <v>0</v>
      </c>
      <c r="AA185" s="20">
        <v>0</v>
      </c>
      <c r="AB185" s="20">
        <v>0</v>
      </c>
      <c r="AC185" s="20">
        <v>0</v>
      </c>
      <c r="AD185" s="20">
        <v>0</v>
      </c>
      <c r="AE185" s="20">
        <v>0</v>
      </c>
      <c r="AF185" s="20">
        <v>0</v>
      </c>
      <c r="AG185" s="20">
        <v>0</v>
      </c>
      <c r="AH185" s="20">
        <v>0</v>
      </c>
      <c r="AI185" s="20">
        <v>0</v>
      </c>
      <c r="AJ185" s="20">
        <v>0</v>
      </c>
      <c r="AK185" s="20">
        <v>0</v>
      </c>
      <c r="AL185" s="20">
        <v>0</v>
      </c>
      <c r="AM185" s="20">
        <v>0</v>
      </c>
      <c r="AN185" s="20">
        <v>0</v>
      </c>
      <c r="AO185" s="20">
        <v>0</v>
      </c>
      <c r="AP185" s="20">
        <v>0</v>
      </c>
      <c r="AQ185" s="20">
        <v>0</v>
      </c>
      <c r="AR185" s="73"/>
      <c r="AS185" s="73"/>
      <c r="AT185" s="11"/>
      <c r="AU185" s="11"/>
      <c r="AV185" s="11"/>
    </row>
    <row r="186" spans="1:48" s="12" customFormat="1" ht="16.5" customHeight="1">
      <c r="A186" s="87"/>
      <c r="B186" s="84"/>
      <c r="C186" s="115"/>
      <c r="D186" s="16" t="s">
        <v>26</v>
      </c>
      <c r="E186" s="8">
        <f>H186+K186+N186+Q186+T186+W186+Z186+AC186+AF186+AI186+AL186+AO186</f>
        <v>0</v>
      </c>
      <c r="F186" s="15">
        <f>I186+L186+O186+R186+U186+X186+AA186+AD186+AG186+AJ186+AM186+AP186</f>
        <v>0</v>
      </c>
      <c r="G186" s="8">
        <v>0</v>
      </c>
      <c r="H186" s="19">
        <v>0</v>
      </c>
      <c r="I186" s="20">
        <v>0</v>
      </c>
      <c r="J186" s="20">
        <v>0</v>
      </c>
      <c r="K186" s="20">
        <v>0</v>
      </c>
      <c r="L186" s="21">
        <v>0</v>
      </c>
      <c r="M186" s="20">
        <v>0</v>
      </c>
      <c r="N186" s="19">
        <v>0</v>
      </c>
      <c r="O186" s="20">
        <v>0</v>
      </c>
      <c r="P186" s="20">
        <v>0</v>
      </c>
      <c r="Q186" s="20">
        <v>0</v>
      </c>
      <c r="R186" s="21">
        <v>0</v>
      </c>
      <c r="S186" s="20">
        <v>0</v>
      </c>
      <c r="T186" s="19">
        <v>0</v>
      </c>
      <c r="U186" s="21">
        <v>0</v>
      </c>
      <c r="V186" s="20">
        <v>0</v>
      </c>
      <c r="W186" s="19">
        <v>0</v>
      </c>
      <c r="X186" s="20">
        <v>0</v>
      </c>
      <c r="Y186" s="20">
        <v>0</v>
      </c>
      <c r="Z186" s="20">
        <v>0</v>
      </c>
      <c r="AA186" s="20">
        <v>0</v>
      </c>
      <c r="AB186" s="20">
        <v>0</v>
      </c>
      <c r="AC186" s="20">
        <v>0</v>
      </c>
      <c r="AD186" s="20">
        <v>0</v>
      </c>
      <c r="AE186" s="20">
        <v>0</v>
      </c>
      <c r="AF186" s="20">
        <v>0</v>
      </c>
      <c r="AG186" s="20">
        <v>0</v>
      </c>
      <c r="AH186" s="20">
        <v>0</v>
      </c>
      <c r="AI186" s="20">
        <v>0</v>
      </c>
      <c r="AJ186" s="20">
        <v>0</v>
      </c>
      <c r="AK186" s="20">
        <v>0</v>
      </c>
      <c r="AL186" s="20">
        <v>0</v>
      </c>
      <c r="AM186" s="20">
        <v>0</v>
      </c>
      <c r="AN186" s="20">
        <v>0</v>
      </c>
      <c r="AO186" s="20">
        <v>0</v>
      </c>
      <c r="AP186" s="20">
        <v>0</v>
      </c>
      <c r="AQ186" s="20">
        <v>0</v>
      </c>
      <c r="AR186" s="73"/>
      <c r="AS186" s="73"/>
      <c r="AT186" s="11"/>
      <c r="AU186" s="11"/>
      <c r="AV186" s="11"/>
    </row>
    <row r="187" spans="1:48" s="12" customFormat="1" ht="16.5" customHeight="1">
      <c r="A187" s="87"/>
      <c r="B187" s="84"/>
      <c r="C187" s="115"/>
      <c r="D187" s="16" t="s">
        <v>130</v>
      </c>
      <c r="E187" s="8">
        <f t="shared" ref="E187:E188" si="342">H187+K187+N187+Q187+T187+W187+Z187+AC187+AF187+AI187+AL187+AO187</f>
        <v>50</v>
      </c>
      <c r="F187" s="15">
        <f t="shared" ref="F187:F188" si="343">I187+L187+O187+R187+U187+X187+AA187+AD187+AG187+AJ187+AM187+AP187</f>
        <v>0</v>
      </c>
      <c r="G187" s="8">
        <v>0</v>
      </c>
      <c r="H187" s="19">
        <v>0</v>
      </c>
      <c r="I187" s="20">
        <v>0</v>
      </c>
      <c r="J187" s="20">
        <v>0</v>
      </c>
      <c r="K187" s="20">
        <v>0</v>
      </c>
      <c r="L187" s="21">
        <v>0</v>
      </c>
      <c r="M187" s="20">
        <v>0</v>
      </c>
      <c r="N187" s="19">
        <v>0</v>
      </c>
      <c r="O187" s="20">
        <v>0</v>
      </c>
      <c r="P187" s="20">
        <v>0</v>
      </c>
      <c r="Q187" s="20">
        <v>0</v>
      </c>
      <c r="R187" s="21">
        <v>0</v>
      </c>
      <c r="S187" s="20">
        <v>0</v>
      </c>
      <c r="T187" s="19">
        <v>0</v>
      </c>
      <c r="U187" s="21">
        <v>0</v>
      </c>
      <c r="V187" s="20">
        <v>0</v>
      </c>
      <c r="W187" s="19">
        <v>0</v>
      </c>
      <c r="X187" s="20">
        <v>0</v>
      </c>
      <c r="Y187" s="20">
        <v>0</v>
      </c>
      <c r="Z187" s="20">
        <v>0</v>
      </c>
      <c r="AA187" s="20">
        <v>0</v>
      </c>
      <c r="AB187" s="20">
        <v>0</v>
      </c>
      <c r="AC187" s="20">
        <v>0</v>
      </c>
      <c r="AD187" s="20">
        <v>0</v>
      </c>
      <c r="AE187" s="20">
        <v>0</v>
      </c>
      <c r="AF187" s="20">
        <v>0</v>
      </c>
      <c r="AG187" s="20">
        <v>0</v>
      </c>
      <c r="AH187" s="20">
        <v>0</v>
      </c>
      <c r="AI187" s="20">
        <v>0</v>
      </c>
      <c r="AJ187" s="20">
        <v>0</v>
      </c>
      <c r="AK187" s="20">
        <v>0</v>
      </c>
      <c r="AL187" s="20">
        <v>50</v>
      </c>
      <c r="AM187" s="20">
        <v>0</v>
      </c>
      <c r="AN187" s="20">
        <v>0</v>
      </c>
      <c r="AO187" s="20">
        <v>0</v>
      </c>
      <c r="AP187" s="20">
        <v>0</v>
      </c>
      <c r="AQ187" s="20">
        <v>0</v>
      </c>
      <c r="AR187" s="73"/>
      <c r="AS187" s="73"/>
      <c r="AT187" s="11"/>
      <c r="AU187" s="11"/>
      <c r="AV187" s="11"/>
    </row>
    <row r="188" spans="1:48" s="12" customFormat="1" ht="16.5" customHeight="1">
      <c r="A188" s="88"/>
      <c r="B188" s="85"/>
      <c r="C188" s="116"/>
      <c r="D188" s="31" t="s">
        <v>131</v>
      </c>
      <c r="E188" s="8">
        <f t="shared" si="342"/>
        <v>0</v>
      </c>
      <c r="F188" s="15">
        <f t="shared" si="343"/>
        <v>0</v>
      </c>
      <c r="G188" s="8">
        <v>0</v>
      </c>
      <c r="H188" s="19">
        <v>0</v>
      </c>
      <c r="I188" s="20">
        <v>0</v>
      </c>
      <c r="J188" s="20">
        <v>0</v>
      </c>
      <c r="K188" s="20">
        <v>0</v>
      </c>
      <c r="L188" s="21">
        <v>0</v>
      </c>
      <c r="M188" s="20">
        <v>0</v>
      </c>
      <c r="N188" s="19">
        <v>0</v>
      </c>
      <c r="O188" s="20">
        <v>0</v>
      </c>
      <c r="P188" s="20">
        <v>0</v>
      </c>
      <c r="Q188" s="20">
        <v>0</v>
      </c>
      <c r="R188" s="21">
        <v>0</v>
      </c>
      <c r="S188" s="20">
        <v>0</v>
      </c>
      <c r="T188" s="19">
        <v>0</v>
      </c>
      <c r="U188" s="21">
        <v>0</v>
      </c>
      <c r="V188" s="20">
        <v>0</v>
      </c>
      <c r="W188" s="19">
        <v>0</v>
      </c>
      <c r="X188" s="20">
        <v>0</v>
      </c>
      <c r="Y188" s="20">
        <v>0</v>
      </c>
      <c r="Z188" s="20">
        <v>0</v>
      </c>
      <c r="AA188" s="20">
        <v>0</v>
      </c>
      <c r="AB188" s="20">
        <v>0</v>
      </c>
      <c r="AC188" s="20">
        <v>0</v>
      </c>
      <c r="AD188" s="20">
        <v>0</v>
      </c>
      <c r="AE188" s="20">
        <v>0</v>
      </c>
      <c r="AF188" s="20">
        <v>0</v>
      </c>
      <c r="AG188" s="20">
        <v>0</v>
      </c>
      <c r="AH188" s="20">
        <v>0</v>
      </c>
      <c r="AI188" s="20">
        <v>0</v>
      </c>
      <c r="AJ188" s="20">
        <v>0</v>
      </c>
      <c r="AK188" s="20">
        <v>0</v>
      </c>
      <c r="AL188" s="20">
        <v>0</v>
      </c>
      <c r="AM188" s="20">
        <v>0</v>
      </c>
      <c r="AN188" s="20">
        <v>0</v>
      </c>
      <c r="AO188" s="20">
        <v>0</v>
      </c>
      <c r="AP188" s="20">
        <v>0</v>
      </c>
      <c r="AQ188" s="20">
        <v>0</v>
      </c>
      <c r="AR188" s="74"/>
      <c r="AS188" s="74"/>
      <c r="AT188" s="11"/>
      <c r="AU188" s="11"/>
      <c r="AV188" s="11"/>
    </row>
    <row r="189" spans="1:48" s="13" customFormat="1" ht="16.5" customHeight="1">
      <c r="A189" s="86" t="s">
        <v>84</v>
      </c>
      <c r="B189" s="105" t="s">
        <v>125</v>
      </c>
      <c r="C189" s="156" t="s">
        <v>126</v>
      </c>
      <c r="D189" s="14" t="s">
        <v>133</v>
      </c>
      <c r="E189" s="8">
        <f>E190+E191+E192+E193</f>
        <v>40</v>
      </c>
      <c r="F189" s="8">
        <f>F190+F191+F192+F193</f>
        <v>0</v>
      </c>
      <c r="G189" s="8">
        <f t="shared" ref="G189" si="344">F189/E189*100</f>
        <v>0</v>
      </c>
      <c r="H189" s="8">
        <f>H190+H191+H192+H193</f>
        <v>0</v>
      </c>
      <c r="I189" s="8">
        <f>I190+I191+I192+I193</f>
        <v>0</v>
      </c>
      <c r="J189" s="50">
        <v>0</v>
      </c>
      <c r="K189" s="8">
        <f>K190+K191+K192+K193</f>
        <v>0</v>
      </c>
      <c r="L189" s="8">
        <f>L190+L191+L192+L193</f>
        <v>0</v>
      </c>
      <c r="M189" s="50">
        <v>0</v>
      </c>
      <c r="N189" s="8">
        <f>N190+N191+N192+N193</f>
        <v>0</v>
      </c>
      <c r="O189" s="8">
        <f>O190+O191+O192+O193</f>
        <v>0</v>
      </c>
      <c r="P189" s="50">
        <v>0</v>
      </c>
      <c r="Q189" s="8">
        <f>Q190+Q191+Q192+Q193</f>
        <v>0</v>
      </c>
      <c r="R189" s="8">
        <f>R190+R191+R192+R193</f>
        <v>0</v>
      </c>
      <c r="S189" s="50">
        <v>0</v>
      </c>
      <c r="T189" s="8">
        <f>T190+T191+T192+T193</f>
        <v>0</v>
      </c>
      <c r="U189" s="8">
        <f>U190+U191+U192+U193</f>
        <v>0</v>
      </c>
      <c r="V189" s="50">
        <v>0</v>
      </c>
      <c r="W189" s="8">
        <f>W190+W191+W192+W193</f>
        <v>0</v>
      </c>
      <c r="X189" s="8">
        <f>X190+X191+X192+X193</f>
        <v>0</v>
      </c>
      <c r="Y189" s="50">
        <v>0</v>
      </c>
      <c r="Z189" s="8">
        <f>Z190+Z191+Z192+Z193</f>
        <v>0</v>
      </c>
      <c r="AA189" s="8">
        <f>AA190+AA191+AA192+AA193</f>
        <v>0</v>
      </c>
      <c r="AB189" s="50">
        <v>0</v>
      </c>
      <c r="AC189" s="8">
        <f>AC190+AC191+AC192+AC193</f>
        <v>30</v>
      </c>
      <c r="AD189" s="8">
        <f>AD190+AD191+AD192+AD193</f>
        <v>0</v>
      </c>
      <c r="AE189" s="50">
        <f>AD189/AC189*100</f>
        <v>0</v>
      </c>
      <c r="AF189" s="8">
        <f>AF190+AF191+AF192+AF193</f>
        <v>0</v>
      </c>
      <c r="AG189" s="8">
        <f>AG190+AG191+AG192+AG193</f>
        <v>0</v>
      </c>
      <c r="AH189" s="50">
        <v>0</v>
      </c>
      <c r="AI189" s="8">
        <f>AI190+AI191+AI192+AI193</f>
        <v>10</v>
      </c>
      <c r="AJ189" s="8">
        <f>AJ190+AJ191+AJ192+AJ193</f>
        <v>0</v>
      </c>
      <c r="AK189" s="50">
        <v>0</v>
      </c>
      <c r="AL189" s="8">
        <f>AL190+AL191+AL192+AL193</f>
        <v>0</v>
      </c>
      <c r="AM189" s="8">
        <f>AM190+AM191+AM192+AM193</f>
        <v>0</v>
      </c>
      <c r="AN189" s="50">
        <v>0</v>
      </c>
      <c r="AO189" s="8">
        <f>AO190+AO191+AO192+AO193</f>
        <v>0</v>
      </c>
      <c r="AP189" s="8">
        <f>AP190+AP191+AP192+AP193</f>
        <v>0</v>
      </c>
      <c r="AQ189" s="50">
        <v>0</v>
      </c>
      <c r="AR189" s="72"/>
      <c r="AS189" s="72"/>
      <c r="AT189" s="11"/>
      <c r="AU189" s="11"/>
      <c r="AV189" s="11"/>
    </row>
    <row r="190" spans="1:48" s="13" customFormat="1" ht="16.5" customHeight="1">
      <c r="A190" s="87"/>
      <c r="B190" s="106"/>
      <c r="C190" s="163"/>
      <c r="D190" s="14" t="s">
        <v>129</v>
      </c>
      <c r="E190" s="8">
        <f t="shared" ref="E190" si="345">H190+K190+N190+Q190+T190+W190+Z190+AC190+AF190+AI190+AL190+AO190</f>
        <v>0</v>
      </c>
      <c r="F190" s="15">
        <f>I190+L190+O190+R190+U190+X190+AA190+AD190+AG190+AJ190+AM190+AP190</f>
        <v>0</v>
      </c>
      <c r="G190" s="8">
        <v>0</v>
      </c>
      <c r="H190" s="19">
        <v>0</v>
      </c>
      <c r="I190" s="20">
        <v>0</v>
      </c>
      <c r="J190" s="20">
        <v>0</v>
      </c>
      <c r="K190" s="20">
        <v>0</v>
      </c>
      <c r="L190" s="21">
        <v>0</v>
      </c>
      <c r="M190" s="20">
        <v>0</v>
      </c>
      <c r="N190" s="19">
        <v>0</v>
      </c>
      <c r="O190" s="20">
        <v>0</v>
      </c>
      <c r="P190" s="20">
        <v>0</v>
      </c>
      <c r="Q190" s="20">
        <v>0</v>
      </c>
      <c r="R190" s="21">
        <v>0</v>
      </c>
      <c r="S190" s="20">
        <v>0</v>
      </c>
      <c r="T190" s="19">
        <v>0</v>
      </c>
      <c r="U190" s="21">
        <v>0</v>
      </c>
      <c r="V190" s="20">
        <v>0</v>
      </c>
      <c r="W190" s="19">
        <v>0</v>
      </c>
      <c r="X190" s="20">
        <v>0</v>
      </c>
      <c r="Y190" s="20">
        <v>0</v>
      </c>
      <c r="Z190" s="20">
        <v>0</v>
      </c>
      <c r="AA190" s="20">
        <v>0</v>
      </c>
      <c r="AB190" s="20">
        <v>0</v>
      </c>
      <c r="AC190" s="20">
        <v>0</v>
      </c>
      <c r="AD190" s="20">
        <v>0</v>
      </c>
      <c r="AE190" s="20">
        <v>0</v>
      </c>
      <c r="AF190" s="20">
        <v>0</v>
      </c>
      <c r="AG190" s="20">
        <v>0</v>
      </c>
      <c r="AH190" s="20">
        <v>0</v>
      </c>
      <c r="AI190" s="20">
        <v>0</v>
      </c>
      <c r="AJ190" s="20">
        <v>0</v>
      </c>
      <c r="AK190" s="20">
        <v>0</v>
      </c>
      <c r="AL190" s="20">
        <v>0</v>
      </c>
      <c r="AM190" s="20">
        <v>0</v>
      </c>
      <c r="AN190" s="20">
        <v>0</v>
      </c>
      <c r="AO190" s="20">
        <v>0</v>
      </c>
      <c r="AP190" s="20">
        <v>0</v>
      </c>
      <c r="AQ190" s="20">
        <v>0</v>
      </c>
      <c r="AR190" s="73"/>
      <c r="AS190" s="73"/>
      <c r="AT190" s="11"/>
      <c r="AU190" s="11"/>
      <c r="AV190" s="11"/>
    </row>
    <row r="191" spans="1:48" s="12" customFormat="1" ht="16.5" customHeight="1">
      <c r="A191" s="87"/>
      <c r="B191" s="106"/>
      <c r="C191" s="163"/>
      <c r="D191" s="16" t="s">
        <v>26</v>
      </c>
      <c r="E191" s="8">
        <f>H191+K191+N191+Q191+T191+W191+Z191+AC191+AF191+AI191+AL191+AO191</f>
        <v>0</v>
      </c>
      <c r="F191" s="15">
        <f>I191+L191+O191+R191+U191+X191+AA191+AD191+AG191+AJ191+AM191+AP191</f>
        <v>0</v>
      </c>
      <c r="G191" s="8">
        <v>0</v>
      </c>
      <c r="H191" s="19">
        <v>0</v>
      </c>
      <c r="I191" s="20">
        <v>0</v>
      </c>
      <c r="J191" s="20">
        <v>0</v>
      </c>
      <c r="K191" s="20">
        <v>0</v>
      </c>
      <c r="L191" s="21">
        <v>0</v>
      </c>
      <c r="M191" s="20">
        <v>0</v>
      </c>
      <c r="N191" s="19">
        <v>0</v>
      </c>
      <c r="O191" s="20">
        <v>0</v>
      </c>
      <c r="P191" s="20">
        <v>0</v>
      </c>
      <c r="Q191" s="20">
        <v>0</v>
      </c>
      <c r="R191" s="21">
        <v>0</v>
      </c>
      <c r="S191" s="20">
        <v>0</v>
      </c>
      <c r="T191" s="19">
        <v>0</v>
      </c>
      <c r="U191" s="21">
        <v>0</v>
      </c>
      <c r="V191" s="20">
        <v>0</v>
      </c>
      <c r="W191" s="19">
        <v>0</v>
      </c>
      <c r="X191" s="20">
        <v>0</v>
      </c>
      <c r="Y191" s="20">
        <v>0</v>
      </c>
      <c r="Z191" s="20">
        <v>0</v>
      </c>
      <c r="AA191" s="20">
        <v>0</v>
      </c>
      <c r="AB191" s="20">
        <v>0</v>
      </c>
      <c r="AC191" s="20">
        <v>0</v>
      </c>
      <c r="AD191" s="20">
        <v>0</v>
      </c>
      <c r="AE191" s="20">
        <v>0</v>
      </c>
      <c r="AF191" s="20">
        <v>0</v>
      </c>
      <c r="AG191" s="20">
        <v>0</v>
      </c>
      <c r="AH191" s="20">
        <v>0</v>
      </c>
      <c r="AI191" s="20">
        <v>0</v>
      </c>
      <c r="AJ191" s="20">
        <v>0</v>
      </c>
      <c r="AK191" s="20">
        <v>0</v>
      </c>
      <c r="AL191" s="20">
        <v>0</v>
      </c>
      <c r="AM191" s="20">
        <v>0</v>
      </c>
      <c r="AN191" s="20">
        <v>0</v>
      </c>
      <c r="AO191" s="20">
        <v>0</v>
      </c>
      <c r="AP191" s="20">
        <v>0</v>
      </c>
      <c r="AQ191" s="20">
        <v>0</v>
      </c>
      <c r="AR191" s="73"/>
      <c r="AS191" s="73"/>
      <c r="AT191" s="11"/>
      <c r="AU191" s="11"/>
      <c r="AV191" s="11"/>
    </row>
    <row r="192" spans="1:48" s="12" customFormat="1" ht="16.5" customHeight="1">
      <c r="A192" s="87"/>
      <c r="B192" s="106"/>
      <c r="C192" s="163"/>
      <c r="D192" s="16" t="s">
        <v>130</v>
      </c>
      <c r="E192" s="8">
        <f t="shared" ref="E192:E193" si="346">H192+K192+N192+Q192+T192+W192+Z192+AC192+AF192+AI192+AL192+AO192</f>
        <v>40</v>
      </c>
      <c r="F192" s="15">
        <f t="shared" ref="F192:F193" si="347">I192+L192+O192+R192+U192+X192+AA192+AD192+AG192+AJ192+AM192+AP192</f>
        <v>0</v>
      </c>
      <c r="G192" s="8">
        <v>0</v>
      </c>
      <c r="H192" s="19">
        <v>0</v>
      </c>
      <c r="I192" s="20">
        <v>0</v>
      </c>
      <c r="J192" s="20">
        <v>0</v>
      </c>
      <c r="K192" s="20">
        <v>0</v>
      </c>
      <c r="L192" s="21">
        <v>0</v>
      </c>
      <c r="M192" s="20">
        <v>0</v>
      </c>
      <c r="N192" s="19">
        <v>0</v>
      </c>
      <c r="O192" s="20">
        <v>0</v>
      </c>
      <c r="P192" s="20">
        <v>0</v>
      </c>
      <c r="Q192" s="20">
        <v>0</v>
      </c>
      <c r="R192" s="21">
        <v>0</v>
      </c>
      <c r="S192" s="20">
        <v>0</v>
      </c>
      <c r="T192" s="19">
        <v>0</v>
      </c>
      <c r="U192" s="21">
        <v>0</v>
      </c>
      <c r="V192" s="20">
        <v>0</v>
      </c>
      <c r="W192" s="19">
        <v>0</v>
      </c>
      <c r="X192" s="20">
        <v>0</v>
      </c>
      <c r="Y192" s="20">
        <v>0</v>
      </c>
      <c r="Z192" s="20">
        <v>0</v>
      </c>
      <c r="AA192" s="20">
        <v>0</v>
      </c>
      <c r="AB192" s="20">
        <v>0</v>
      </c>
      <c r="AC192" s="20">
        <v>30</v>
      </c>
      <c r="AD192" s="20">
        <v>0</v>
      </c>
      <c r="AE192" s="20">
        <f>AD192/AC192*100</f>
        <v>0</v>
      </c>
      <c r="AF192" s="20">
        <v>0</v>
      </c>
      <c r="AG192" s="20">
        <f>10-10</f>
        <v>0</v>
      </c>
      <c r="AH192" s="20">
        <v>0</v>
      </c>
      <c r="AI192" s="20">
        <v>10</v>
      </c>
      <c r="AJ192" s="20">
        <v>0</v>
      </c>
      <c r="AK192" s="20">
        <v>0</v>
      </c>
      <c r="AL192" s="20">
        <v>0</v>
      </c>
      <c r="AM192" s="20">
        <v>0</v>
      </c>
      <c r="AN192" s="20">
        <v>0</v>
      </c>
      <c r="AO192" s="20">
        <v>0</v>
      </c>
      <c r="AP192" s="20">
        <v>0</v>
      </c>
      <c r="AQ192" s="20">
        <v>0</v>
      </c>
      <c r="AR192" s="73"/>
      <c r="AS192" s="73"/>
      <c r="AT192" s="11"/>
      <c r="AU192" s="11"/>
      <c r="AV192" s="11"/>
    </row>
    <row r="193" spans="1:48" s="12" customFormat="1" ht="16.5" customHeight="1">
      <c r="A193" s="88"/>
      <c r="B193" s="107"/>
      <c r="C193" s="164"/>
      <c r="D193" s="31" t="s">
        <v>131</v>
      </c>
      <c r="E193" s="8">
        <f t="shared" si="346"/>
        <v>0</v>
      </c>
      <c r="F193" s="15">
        <f t="shared" si="347"/>
        <v>0</v>
      </c>
      <c r="G193" s="8">
        <v>0</v>
      </c>
      <c r="H193" s="19">
        <v>0</v>
      </c>
      <c r="I193" s="20">
        <v>0</v>
      </c>
      <c r="J193" s="20">
        <v>0</v>
      </c>
      <c r="K193" s="20">
        <v>0</v>
      </c>
      <c r="L193" s="21">
        <v>0</v>
      </c>
      <c r="M193" s="20">
        <v>0</v>
      </c>
      <c r="N193" s="19">
        <v>0</v>
      </c>
      <c r="O193" s="20">
        <v>0</v>
      </c>
      <c r="P193" s="20">
        <v>0</v>
      </c>
      <c r="Q193" s="20">
        <v>0</v>
      </c>
      <c r="R193" s="21">
        <v>0</v>
      </c>
      <c r="S193" s="20">
        <v>0</v>
      </c>
      <c r="T193" s="19">
        <v>0</v>
      </c>
      <c r="U193" s="21">
        <v>0</v>
      </c>
      <c r="V193" s="20">
        <v>0</v>
      </c>
      <c r="W193" s="19">
        <v>0</v>
      </c>
      <c r="X193" s="20">
        <v>0</v>
      </c>
      <c r="Y193" s="20">
        <v>0</v>
      </c>
      <c r="Z193" s="20">
        <v>0</v>
      </c>
      <c r="AA193" s="20">
        <v>0</v>
      </c>
      <c r="AB193" s="20">
        <v>0</v>
      </c>
      <c r="AC193" s="20">
        <v>0</v>
      </c>
      <c r="AD193" s="20">
        <v>0</v>
      </c>
      <c r="AE193" s="20">
        <v>0</v>
      </c>
      <c r="AF193" s="20">
        <v>0</v>
      </c>
      <c r="AG193" s="20">
        <v>0</v>
      </c>
      <c r="AH193" s="20">
        <v>0</v>
      </c>
      <c r="AI193" s="20">
        <v>0</v>
      </c>
      <c r="AJ193" s="20">
        <v>0</v>
      </c>
      <c r="AK193" s="20">
        <v>0</v>
      </c>
      <c r="AL193" s="20">
        <v>0</v>
      </c>
      <c r="AM193" s="20"/>
      <c r="AN193" s="20"/>
      <c r="AO193" s="20">
        <v>0</v>
      </c>
      <c r="AP193" s="20"/>
      <c r="AQ193" s="20"/>
      <c r="AR193" s="74"/>
      <c r="AS193" s="74"/>
      <c r="AT193" s="11"/>
      <c r="AU193" s="11"/>
      <c r="AV193" s="11"/>
    </row>
    <row r="194" spans="1:48" s="62" customFormat="1" ht="16.5" customHeight="1">
      <c r="A194" s="86" t="s">
        <v>85</v>
      </c>
      <c r="B194" s="154" t="s">
        <v>127</v>
      </c>
      <c r="C194" s="156" t="s">
        <v>154</v>
      </c>
      <c r="D194" s="156" t="s">
        <v>29</v>
      </c>
      <c r="E194" s="68" t="s">
        <v>40</v>
      </c>
      <c r="F194" s="68" t="s">
        <v>40</v>
      </c>
      <c r="G194" s="68" t="s">
        <v>40</v>
      </c>
      <c r="H194" s="68" t="s">
        <v>40</v>
      </c>
      <c r="I194" s="68" t="s">
        <v>40</v>
      </c>
      <c r="J194" s="68" t="s">
        <v>40</v>
      </c>
      <c r="K194" s="68" t="s">
        <v>40</v>
      </c>
      <c r="L194" s="68" t="s">
        <v>40</v>
      </c>
      <c r="M194" s="68" t="s">
        <v>40</v>
      </c>
      <c r="N194" s="68" t="s">
        <v>40</v>
      </c>
      <c r="O194" s="68" t="s">
        <v>40</v>
      </c>
      <c r="P194" s="68" t="s">
        <v>40</v>
      </c>
      <c r="Q194" s="68" t="s">
        <v>40</v>
      </c>
      <c r="R194" s="68" t="s">
        <v>40</v>
      </c>
      <c r="S194" s="68" t="s">
        <v>40</v>
      </c>
      <c r="T194" s="68" t="s">
        <v>40</v>
      </c>
      <c r="U194" s="68" t="s">
        <v>40</v>
      </c>
      <c r="V194" s="68" t="s">
        <v>40</v>
      </c>
      <c r="W194" s="68" t="s">
        <v>40</v>
      </c>
      <c r="X194" s="68" t="s">
        <v>40</v>
      </c>
      <c r="Y194" s="68" t="s">
        <v>40</v>
      </c>
      <c r="Z194" s="68" t="s">
        <v>40</v>
      </c>
      <c r="AA194" s="68" t="s">
        <v>40</v>
      </c>
      <c r="AB194" s="68" t="s">
        <v>40</v>
      </c>
      <c r="AC194" s="68" t="s">
        <v>40</v>
      </c>
      <c r="AD194" s="68" t="s">
        <v>40</v>
      </c>
      <c r="AE194" s="68" t="s">
        <v>40</v>
      </c>
      <c r="AF194" s="68" t="s">
        <v>40</v>
      </c>
      <c r="AG194" s="68" t="s">
        <v>40</v>
      </c>
      <c r="AH194" s="68" t="s">
        <v>40</v>
      </c>
      <c r="AI194" s="68" t="s">
        <v>40</v>
      </c>
      <c r="AJ194" s="68" t="s">
        <v>40</v>
      </c>
      <c r="AK194" s="68" t="s">
        <v>40</v>
      </c>
      <c r="AL194" s="68" t="s">
        <v>40</v>
      </c>
      <c r="AM194" s="68" t="s">
        <v>40</v>
      </c>
      <c r="AN194" s="68" t="s">
        <v>40</v>
      </c>
      <c r="AO194" s="68" t="s">
        <v>40</v>
      </c>
      <c r="AP194" s="49" t="s">
        <v>40</v>
      </c>
      <c r="AQ194" s="49" t="s">
        <v>40</v>
      </c>
      <c r="AR194" s="72" t="s">
        <v>189</v>
      </c>
      <c r="AS194" s="72"/>
      <c r="AT194" s="11"/>
      <c r="AU194" s="11"/>
      <c r="AV194" s="11"/>
    </row>
    <row r="195" spans="1:48" s="12" customFormat="1" ht="16.5" customHeight="1">
      <c r="A195" s="87"/>
      <c r="B195" s="158"/>
      <c r="C195" s="163"/>
      <c r="D195" s="163"/>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52"/>
      <c r="AQ195" s="52"/>
      <c r="AR195" s="73"/>
      <c r="AS195" s="73"/>
      <c r="AT195" s="11"/>
      <c r="AU195" s="11"/>
      <c r="AV195" s="11"/>
    </row>
    <row r="196" spans="1:48" s="12" customFormat="1" ht="16.5" customHeight="1">
      <c r="A196" s="88"/>
      <c r="B196" s="159"/>
      <c r="C196" s="164"/>
      <c r="D196" s="164"/>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53"/>
      <c r="AQ196" s="53"/>
      <c r="AR196" s="73"/>
      <c r="AS196" s="73"/>
      <c r="AT196" s="11"/>
      <c r="AU196" s="11"/>
      <c r="AV196" s="11"/>
    </row>
    <row r="197" spans="1:48" s="13" customFormat="1" ht="16.5" customHeight="1">
      <c r="A197" s="86" t="s">
        <v>86</v>
      </c>
      <c r="B197" s="154" t="s">
        <v>128</v>
      </c>
      <c r="C197" s="156" t="s">
        <v>155</v>
      </c>
      <c r="D197" s="14" t="s">
        <v>133</v>
      </c>
      <c r="E197" s="8">
        <f>E198+E199+E200+E201</f>
        <v>10</v>
      </c>
      <c r="F197" s="8">
        <f>F198+F199+F200+F201</f>
        <v>10</v>
      </c>
      <c r="G197" s="8">
        <f t="shared" ref="G197" si="348">F197/E197*100</f>
        <v>100</v>
      </c>
      <c r="H197" s="17">
        <f>H199+H200</f>
        <v>0</v>
      </c>
      <c r="I197" s="50">
        <f t="shared" ref="I197:L197" si="349">I199+I200</f>
        <v>0</v>
      </c>
      <c r="J197" s="50">
        <v>0</v>
      </c>
      <c r="K197" s="50">
        <f t="shared" si="349"/>
        <v>0</v>
      </c>
      <c r="L197" s="23">
        <f t="shared" si="349"/>
        <v>0</v>
      </c>
      <c r="M197" s="50">
        <v>0</v>
      </c>
      <c r="N197" s="17">
        <f>N199+N200</f>
        <v>10</v>
      </c>
      <c r="O197" s="50">
        <f>O199+O200</f>
        <v>10</v>
      </c>
      <c r="P197" s="50">
        <f>O197/N197*100</f>
        <v>100</v>
      </c>
      <c r="Q197" s="50">
        <v>0</v>
      </c>
      <c r="R197" s="23">
        <v>0</v>
      </c>
      <c r="S197" s="50">
        <v>0</v>
      </c>
      <c r="T197" s="17">
        <v>0</v>
      </c>
      <c r="U197" s="23">
        <v>0</v>
      </c>
      <c r="V197" s="50">
        <v>0</v>
      </c>
      <c r="W197" s="17">
        <v>0</v>
      </c>
      <c r="X197" s="50">
        <v>0</v>
      </c>
      <c r="Y197" s="50">
        <v>0</v>
      </c>
      <c r="Z197" s="50">
        <v>0</v>
      </c>
      <c r="AA197" s="50">
        <v>0</v>
      </c>
      <c r="AB197" s="50">
        <v>0</v>
      </c>
      <c r="AC197" s="50">
        <v>0</v>
      </c>
      <c r="AD197" s="50">
        <v>0</v>
      </c>
      <c r="AE197" s="50">
        <v>0</v>
      </c>
      <c r="AF197" s="50">
        <v>0</v>
      </c>
      <c r="AG197" s="50">
        <v>0</v>
      </c>
      <c r="AH197" s="50">
        <v>0</v>
      </c>
      <c r="AI197" s="50">
        <v>0</v>
      </c>
      <c r="AJ197" s="50">
        <v>0</v>
      </c>
      <c r="AK197" s="50">
        <v>0</v>
      </c>
      <c r="AL197" s="50">
        <v>0</v>
      </c>
      <c r="AM197" s="50">
        <v>0</v>
      </c>
      <c r="AN197" s="50">
        <v>0</v>
      </c>
      <c r="AO197" s="50">
        <v>0</v>
      </c>
      <c r="AP197" s="50">
        <v>0</v>
      </c>
      <c r="AQ197" s="23">
        <v>0</v>
      </c>
      <c r="AR197" s="195" t="s">
        <v>191</v>
      </c>
      <c r="AS197" s="71"/>
      <c r="AT197" s="18"/>
      <c r="AU197" s="18"/>
      <c r="AV197" s="18"/>
    </row>
    <row r="198" spans="1:48" s="12" customFormat="1" ht="16.5" customHeight="1">
      <c r="A198" s="87"/>
      <c r="B198" s="158"/>
      <c r="C198" s="163"/>
      <c r="D198" s="14" t="s">
        <v>129</v>
      </c>
      <c r="E198" s="8">
        <f t="shared" ref="E198" si="350">H198+K198+N198+Q198+T198+W198+Z198+AC198+AF198+AI198+AL198+AO198</f>
        <v>0</v>
      </c>
      <c r="F198" s="15">
        <f>I198+L198+O198+R198+U198+X198+AA198+AD198+AG198+AJ198+AM198+AP198</f>
        <v>0</v>
      </c>
      <c r="G198" s="8">
        <v>0</v>
      </c>
      <c r="H198" s="19">
        <v>0</v>
      </c>
      <c r="I198" s="20">
        <v>0</v>
      </c>
      <c r="J198" s="20">
        <v>0</v>
      </c>
      <c r="K198" s="20">
        <v>0</v>
      </c>
      <c r="L198" s="21">
        <v>0</v>
      </c>
      <c r="M198" s="20">
        <v>0</v>
      </c>
      <c r="N198" s="19">
        <v>0</v>
      </c>
      <c r="O198" s="20">
        <v>0</v>
      </c>
      <c r="P198" s="20">
        <v>0</v>
      </c>
      <c r="Q198" s="20">
        <v>0</v>
      </c>
      <c r="R198" s="21">
        <v>0</v>
      </c>
      <c r="S198" s="20">
        <v>0</v>
      </c>
      <c r="T198" s="19">
        <v>0</v>
      </c>
      <c r="U198" s="21">
        <v>0</v>
      </c>
      <c r="V198" s="20">
        <v>0</v>
      </c>
      <c r="W198" s="19">
        <v>0</v>
      </c>
      <c r="X198" s="20">
        <v>0</v>
      </c>
      <c r="Y198" s="20">
        <v>0</v>
      </c>
      <c r="Z198" s="20">
        <v>0</v>
      </c>
      <c r="AA198" s="20">
        <v>0</v>
      </c>
      <c r="AB198" s="20">
        <v>0</v>
      </c>
      <c r="AC198" s="20">
        <v>0</v>
      </c>
      <c r="AD198" s="20">
        <v>0</v>
      </c>
      <c r="AE198" s="20">
        <v>0</v>
      </c>
      <c r="AF198" s="20">
        <v>0</v>
      </c>
      <c r="AG198" s="20">
        <v>0</v>
      </c>
      <c r="AH198" s="20">
        <v>0</v>
      </c>
      <c r="AI198" s="20">
        <v>0</v>
      </c>
      <c r="AJ198" s="20">
        <v>0</v>
      </c>
      <c r="AK198" s="20">
        <v>0</v>
      </c>
      <c r="AL198" s="20">
        <v>0</v>
      </c>
      <c r="AM198" s="20">
        <v>0</v>
      </c>
      <c r="AN198" s="20">
        <v>0</v>
      </c>
      <c r="AO198" s="20">
        <v>0</v>
      </c>
      <c r="AP198" s="20">
        <v>0</v>
      </c>
      <c r="AQ198" s="20">
        <v>0</v>
      </c>
      <c r="AR198" s="193"/>
      <c r="AS198" s="71"/>
      <c r="AT198" s="11"/>
      <c r="AU198" s="11"/>
      <c r="AV198" s="11"/>
    </row>
    <row r="199" spans="1:48" s="12" customFormat="1" ht="16.5" customHeight="1">
      <c r="A199" s="87"/>
      <c r="B199" s="158"/>
      <c r="C199" s="163"/>
      <c r="D199" s="16" t="s">
        <v>26</v>
      </c>
      <c r="E199" s="8">
        <f>H199+K199+N199+Q199+T199+W199+Z199+AC199+AF199+AI199+AL199+AO199</f>
        <v>0</v>
      </c>
      <c r="F199" s="15">
        <f>I199+L199+O199+R199+U199+X199+AA199+AD199+AG199+AJ199+AM199+AP199</f>
        <v>0</v>
      </c>
      <c r="G199" s="8">
        <v>0</v>
      </c>
      <c r="H199" s="19">
        <v>0</v>
      </c>
      <c r="I199" s="20">
        <v>0</v>
      </c>
      <c r="J199" s="20">
        <v>0</v>
      </c>
      <c r="K199" s="20">
        <v>0</v>
      </c>
      <c r="L199" s="21">
        <v>0</v>
      </c>
      <c r="M199" s="20">
        <v>0</v>
      </c>
      <c r="N199" s="19">
        <v>0</v>
      </c>
      <c r="O199" s="20">
        <v>0</v>
      </c>
      <c r="P199" s="20">
        <v>0</v>
      </c>
      <c r="Q199" s="20">
        <v>0</v>
      </c>
      <c r="R199" s="21">
        <v>0</v>
      </c>
      <c r="S199" s="20">
        <v>0</v>
      </c>
      <c r="T199" s="19">
        <v>0</v>
      </c>
      <c r="U199" s="21">
        <v>0</v>
      </c>
      <c r="V199" s="20">
        <v>0</v>
      </c>
      <c r="W199" s="19">
        <v>0</v>
      </c>
      <c r="X199" s="20">
        <v>0</v>
      </c>
      <c r="Y199" s="20">
        <v>0</v>
      </c>
      <c r="Z199" s="20">
        <v>0</v>
      </c>
      <c r="AA199" s="20">
        <v>0</v>
      </c>
      <c r="AB199" s="20">
        <v>0</v>
      </c>
      <c r="AC199" s="20">
        <v>0</v>
      </c>
      <c r="AD199" s="20">
        <v>0</v>
      </c>
      <c r="AE199" s="20">
        <v>0</v>
      </c>
      <c r="AF199" s="20">
        <v>0</v>
      </c>
      <c r="AG199" s="20">
        <v>0</v>
      </c>
      <c r="AH199" s="20">
        <v>0</v>
      </c>
      <c r="AI199" s="20">
        <v>0</v>
      </c>
      <c r="AJ199" s="20">
        <v>0</v>
      </c>
      <c r="AK199" s="20">
        <v>0</v>
      </c>
      <c r="AL199" s="20">
        <v>0</v>
      </c>
      <c r="AM199" s="20">
        <v>0</v>
      </c>
      <c r="AN199" s="20">
        <v>0</v>
      </c>
      <c r="AO199" s="20">
        <v>0</v>
      </c>
      <c r="AP199" s="20">
        <v>0</v>
      </c>
      <c r="AQ199" s="20">
        <v>0</v>
      </c>
      <c r="AR199" s="193"/>
      <c r="AS199" s="71"/>
      <c r="AT199" s="11"/>
      <c r="AU199" s="11"/>
      <c r="AV199" s="11"/>
    </row>
    <row r="200" spans="1:48" s="12" customFormat="1" ht="16.5" customHeight="1">
      <c r="A200" s="87"/>
      <c r="B200" s="158"/>
      <c r="C200" s="163"/>
      <c r="D200" s="16" t="s">
        <v>130</v>
      </c>
      <c r="E200" s="8">
        <f t="shared" ref="E200:E201" si="351">H200+K200+N200+Q200+T200+W200+Z200+AC200+AF200+AI200+AL200+AO200</f>
        <v>10</v>
      </c>
      <c r="F200" s="15">
        <f t="shared" ref="F200:F201" si="352">I200+L200+O200+R200+U200+X200+AA200+AD200+AG200+AJ200+AM200+AP200</f>
        <v>10</v>
      </c>
      <c r="G200" s="8">
        <f>F200/E200*100</f>
        <v>100</v>
      </c>
      <c r="H200" s="19">
        <v>0</v>
      </c>
      <c r="I200" s="20">
        <v>0</v>
      </c>
      <c r="J200" s="20">
        <v>0</v>
      </c>
      <c r="K200" s="20">
        <v>0</v>
      </c>
      <c r="L200" s="21">
        <v>0</v>
      </c>
      <c r="M200" s="20">
        <v>0</v>
      </c>
      <c r="N200" s="19">
        <v>10</v>
      </c>
      <c r="O200" s="20">
        <v>10</v>
      </c>
      <c r="P200" s="20">
        <f t="shared" ref="P200" si="353">O200/N200*100</f>
        <v>100</v>
      </c>
      <c r="Q200" s="20">
        <v>0</v>
      </c>
      <c r="R200" s="21">
        <v>0</v>
      </c>
      <c r="S200" s="20">
        <v>0</v>
      </c>
      <c r="T200" s="19">
        <v>0</v>
      </c>
      <c r="U200" s="21">
        <v>0</v>
      </c>
      <c r="V200" s="20">
        <v>0</v>
      </c>
      <c r="W200" s="19">
        <v>0</v>
      </c>
      <c r="X200" s="20">
        <v>0</v>
      </c>
      <c r="Y200" s="20">
        <v>0</v>
      </c>
      <c r="Z200" s="20">
        <v>0</v>
      </c>
      <c r="AA200" s="20">
        <v>0</v>
      </c>
      <c r="AB200" s="20">
        <v>0</v>
      </c>
      <c r="AC200" s="20">
        <v>0</v>
      </c>
      <c r="AD200" s="20">
        <v>0</v>
      </c>
      <c r="AE200" s="20">
        <v>0</v>
      </c>
      <c r="AF200" s="20">
        <v>0</v>
      </c>
      <c r="AG200" s="20">
        <v>0</v>
      </c>
      <c r="AH200" s="20">
        <v>0</v>
      </c>
      <c r="AI200" s="20">
        <v>0</v>
      </c>
      <c r="AJ200" s="20">
        <v>0</v>
      </c>
      <c r="AK200" s="20">
        <v>0</v>
      </c>
      <c r="AL200" s="20">
        <v>0</v>
      </c>
      <c r="AM200" s="20">
        <v>0</v>
      </c>
      <c r="AN200" s="20">
        <v>0</v>
      </c>
      <c r="AO200" s="20">
        <v>0</v>
      </c>
      <c r="AP200" s="20">
        <v>0</v>
      </c>
      <c r="AQ200" s="20">
        <v>0</v>
      </c>
      <c r="AR200" s="193"/>
      <c r="AS200" s="71"/>
      <c r="AT200" s="11"/>
      <c r="AU200" s="11"/>
      <c r="AV200" s="11"/>
    </row>
    <row r="201" spans="1:48" s="12" customFormat="1" ht="16.5" customHeight="1">
      <c r="A201" s="88"/>
      <c r="B201" s="159"/>
      <c r="C201" s="164"/>
      <c r="D201" s="31" t="s">
        <v>131</v>
      </c>
      <c r="E201" s="8">
        <f t="shared" si="351"/>
        <v>0</v>
      </c>
      <c r="F201" s="15">
        <f t="shared" si="352"/>
        <v>0</v>
      </c>
      <c r="G201" s="8">
        <v>0</v>
      </c>
      <c r="H201" s="38">
        <v>0</v>
      </c>
      <c r="I201" s="54">
        <v>0</v>
      </c>
      <c r="J201" s="20">
        <v>0</v>
      </c>
      <c r="K201" s="54">
        <v>0</v>
      </c>
      <c r="L201" s="33">
        <v>0</v>
      </c>
      <c r="M201" s="20">
        <v>0</v>
      </c>
      <c r="N201" s="38">
        <v>0</v>
      </c>
      <c r="O201" s="54">
        <v>0</v>
      </c>
      <c r="P201" s="20">
        <v>0</v>
      </c>
      <c r="Q201" s="54">
        <v>0</v>
      </c>
      <c r="R201" s="33">
        <v>0</v>
      </c>
      <c r="S201" s="20">
        <v>0</v>
      </c>
      <c r="T201" s="38">
        <v>0</v>
      </c>
      <c r="U201" s="33">
        <v>0</v>
      </c>
      <c r="V201" s="20">
        <v>0</v>
      </c>
      <c r="W201" s="38">
        <v>0</v>
      </c>
      <c r="X201" s="54">
        <v>0</v>
      </c>
      <c r="Y201" s="54">
        <v>0</v>
      </c>
      <c r="Z201" s="54">
        <v>0</v>
      </c>
      <c r="AA201" s="54">
        <v>0</v>
      </c>
      <c r="AB201" s="54">
        <v>0</v>
      </c>
      <c r="AC201" s="54">
        <v>0</v>
      </c>
      <c r="AD201" s="54">
        <v>0</v>
      </c>
      <c r="AE201" s="54">
        <v>0</v>
      </c>
      <c r="AF201" s="54">
        <v>0</v>
      </c>
      <c r="AG201" s="54">
        <v>0</v>
      </c>
      <c r="AH201" s="54">
        <v>0</v>
      </c>
      <c r="AI201" s="54">
        <v>0</v>
      </c>
      <c r="AJ201" s="54">
        <v>0</v>
      </c>
      <c r="AK201" s="54">
        <v>0</v>
      </c>
      <c r="AL201" s="54">
        <v>0</v>
      </c>
      <c r="AM201" s="54">
        <v>0</v>
      </c>
      <c r="AN201" s="54">
        <v>0</v>
      </c>
      <c r="AO201" s="54">
        <v>0</v>
      </c>
      <c r="AP201" s="54">
        <v>0</v>
      </c>
      <c r="AQ201" s="54">
        <v>0</v>
      </c>
      <c r="AR201" s="194"/>
      <c r="AS201" s="71"/>
      <c r="AT201" s="11"/>
      <c r="AU201" s="11"/>
      <c r="AV201" s="11"/>
    </row>
    <row r="202" spans="1:48" s="12" customFormat="1" ht="16.5" customHeight="1">
      <c r="A202" s="87" t="s">
        <v>163</v>
      </c>
      <c r="B202" s="154" t="s">
        <v>164</v>
      </c>
      <c r="C202" s="156" t="s">
        <v>165</v>
      </c>
      <c r="D202" s="92" t="s">
        <v>29</v>
      </c>
      <c r="E202" s="100" t="s">
        <v>166</v>
      </c>
      <c r="F202" s="100" t="s">
        <v>166</v>
      </c>
      <c r="G202" s="100" t="s">
        <v>166</v>
      </c>
      <c r="H202" s="100" t="s">
        <v>166</v>
      </c>
      <c r="I202" s="100" t="s">
        <v>166</v>
      </c>
      <c r="J202" s="100" t="s">
        <v>166</v>
      </c>
      <c r="K202" s="100" t="s">
        <v>166</v>
      </c>
      <c r="L202" s="100" t="s">
        <v>166</v>
      </c>
      <c r="M202" s="100" t="s">
        <v>166</v>
      </c>
      <c r="N202" s="100" t="s">
        <v>166</v>
      </c>
      <c r="O202" s="100" t="s">
        <v>166</v>
      </c>
      <c r="P202" s="100" t="s">
        <v>166</v>
      </c>
      <c r="Q202" s="100" t="s">
        <v>166</v>
      </c>
      <c r="R202" s="100" t="s">
        <v>166</v>
      </c>
      <c r="S202" s="100" t="s">
        <v>166</v>
      </c>
      <c r="T202" s="100" t="s">
        <v>166</v>
      </c>
      <c r="U202" s="100" t="s">
        <v>166</v>
      </c>
      <c r="V202" s="100" t="s">
        <v>166</v>
      </c>
      <c r="W202" s="100" t="s">
        <v>166</v>
      </c>
      <c r="X202" s="100" t="s">
        <v>166</v>
      </c>
      <c r="Y202" s="100" t="s">
        <v>166</v>
      </c>
      <c r="Z202" s="100" t="s">
        <v>166</v>
      </c>
      <c r="AA202" s="100" t="s">
        <v>166</v>
      </c>
      <c r="AB202" s="100" t="s">
        <v>166</v>
      </c>
      <c r="AC202" s="100" t="s">
        <v>166</v>
      </c>
      <c r="AD202" s="100" t="s">
        <v>166</v>
      </c>
      <c r="AE202" s="100" t="s">
        <v>166</v>
      </c>
      <c r="AF202" s="100" t="s">
        <v>166</v>
      </c>
      <c r="AG202" s="100" t="s">
        <v>166</v>
      </c>
      <c r="AH202" s="100" t="s">
        <v>166</v>
      </c>
      <c r="AI202" s="100" t="s">
        <v>166</v>
      </c>
      <c r="AJ202" s="100" t="s">
        <v>166</v>
      </c>
      <c r="AK202" s="100" t="s">
        <v>166</v>
      </c>
      <c r="AL202" s="100" t="s">
        <v>166</v>
      </c>
      <c r="AM202" s="100" t="s">
        <v>166</v>
      </c>
      <c r="AN202" s="100" t="s">
        <v>166</v>
      </c>
      <c r="AO202" s="100" t="s">
        <v>166</v>
      </c>
      <c r="AP202" s="100" t="s">
        <v>166</v>
      </c>
      <c r="AQ202" s="100" t="s">
        <v>166</v>
      </c>
      <c r="AR202" s="72" t="s">
        <v>190</v>
      </c>
      <c r="AS202" s="71"/>
      <c r="AT202" s="11"/>
      <c r="AU202" s="11"/>
      <c r="AV202" s="11"/>
    </row>
    <row r="203" spans="1:48" s="12" customFormat="1" ht="16.5" customHeight="1">
      <c r="A203" s="87"/>
      <c r="B203" s="158"/>
      <c r="C203" s="163"/>
      <c r="D203" s="93"/>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73"/>
      <c r="AS203" s="71"/>
      <c r="AT203" s="11"/>
      <c r="AU203" s="11"/>
      <c r="AV203" s="11"/>
    </row>
    <row r="204" spans="1:48" s="12" customFormat="1" ht="16.5" customHeight="1">
      <c r="A204" s="87"/>
      <c r="B204" s="158"/>
      <c r="C204" s="163"/>
      <c r="D204" s="93"/>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73"/>
      <c r="AS204" s="71"/>
      <c r="AT204" s="11"/>
      <c r="AU204" s="11"/>
      <c r="AV204" s="11"/>
    </row>
    <row r="205" spans="1:48" s="12" customFormat="1" ht="16.5" customHeight="1">
      <c r="A205" s="88"/>
      <c r="B205" s="159"/>
      <c r="C205" s="164"/>
      <c r="D205" s="94"/>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74"/>
      <c r="AS205" s="71"/>
      <c r="AT205" s="11"/>
      <c r="AU205" s="11"/>
      <c r="AV205" s="11"/>
    </row>
    <row r="206" spans="1:48" s="13" customFormat="1" ht="16.5" customHeight="1">
      <c r="A206" s="129" t="s">
        <v>37</v>
      </c>
      <c r="B206" s="201"/>
      <c r="C206" s="130"/>
      <c r="D206" s="14" t="s">
        <v>133</v>
      </c>
      <c r="E206" s="8">
        <f>E207+E208+E209+E210</f>
        <v>11879.400000000001</v>
      </c>
      <c r="F206" s="8">
        <f>F207+F208+F209+F210</f>
        <v>4113.08</v>
      </c>
      <c r="G206" s="8">
        <f t="shared" ref="G206:G209" si="354">F206/E206*100</f>
        <v>34.62363419027897</v>
      </c>
      <c r="H206" s="50">
        <f>H207+H208+H209+H210</f>
        <v>130.69999999999999</v>
      </c>
      <c r="I206" s="50">
        <f>I207+I208+I209+I210</f>
        <v>130.69999999999999</v>
      </c>
      <c r="J206" s="50">
        <f t="shared" ref="J206:J208" si="355">I206/H206*100</f>
        <v>100</v>
      </c>
      <c r="K206" s="50">
        <f>K207+K208+K209+K210</f>
        <v>713.59999999999991</v>
      </c>
      <c r="L206" s="50">
        <f>L207+L208+L209+L210</f>
        <v>713.59999999999991</v>
      </c>
      <c r="M206" s="50">
        <f>L206/K206*100</f>
        <v>100</v>
      </c>
      <c r="N206" s="50">
        <f>N207+N208+N209+N210</f>
        <v>1097.3</v>
      </c>
      <c r="O206" s="50">
        <f>O207+O208+O209+O210</f>
        <v>851.1</v>
      </c>
      <c r="P206" s="50">
        <f>O206/N206*100</f>
        <v>77.563109450469341</v>
      </c>
      <c r="Q206" s="50">
        <f>Q207+Q208+Q209+Q210</f>
        <v>1345.6</v>
      </c>
      <c r="R206" s="50">
        <f>R207+R208+R209+R210</f>
        <v>891.9</v>
      </c>
      <c r="S206" s="50">
        <f>R206/Q206*100</f>
        <v>66.282699167657555</v>
      </c>
      <c r="T206" s="50">
        <f>T207+T208+T209+T210</f>
        <v>1097.2</v>
      </c>
      <c r="U206" s="50">
        <f>U207+U208+U209+U210</f>
        <v>768.8</v>
      </c>
      <c r="V206" s="50">
        <f>U206/T206*100</f>
        <v>70.069267225665328</v>
      </c>
      <c r="W206" s="50">
        <f>W207+W208+W209+W210</f>
        <v>1072.8</v>
      </c>
      <c r="X206" s="50">
        <f>X207+X208+X209+X210</f>
        <v>756.98</v>
      </c>
      <c r="Y206" s="50">
        <f>X206/W206*100</f>
        <v>70.561148396718878</v>
      </c>
      <c r="Z206" s="50">
        <f>Z207+Z208+Z209+Z210</f>
        <v>686.1</v>
      </c>
      <c r="AA206" s="50">
        <f>AA207+AA208+AA209+AA210</f>
        <v>0</v>
      </c>
      <c r="AB206" s="50">
        <f>AA206/Z206*100</f>
        <v>0</v>
      </c>
      <c r="AC206" s="50">
        <f>AC207+AC208+AC209+AC210</f>
        <v>657.4</v>
      </c>
      <c r="AD206" s="50">
        <f>AD207+AD208+AD209+AD210</f>
        <v>0</v>
      </c>
      <c r="AE206" s="50">
        <f>AD206/AC206*100</f>
        <v>0</v>
      </c>
      <c r="AF206" s="50">
        <f>AF207+AF208+AF209+AF210</f>
        <v>1263.5</v>
      </c>
      <c r="AG206" s="50">
        <f>AG207+AG208+AG209+AG210</f>
        <v>0</v>
      </c>
      <c r="AH206" s="50">
        <f>AG206/AF206*100</f>
        <v>0</v>
      </c>
      <c r="AI206" s="50">
        <f>AI207+AI208+AI209+AI210</f>
        <v>1148.7</v>
      </c>
      <c r="AJ206" s="50">
        <f>AJ207+AJ208+AJ209+AJ210</f>
        <v>0</v>
      </c>
      <c r="AK206" s="50">
        <f t="shared" ref="AK206:AN206" si="356">AK207+AK208+AK209+AK210</f>
        <v>0</v>
      </c>
      <c r="AL206" s="50">
        <f>AL207+AL208+AL209+AL210</f>
        <v>872.80000000000007</v>
      </c>
      <c r="AM206" s="50">
        <f>AM207+AM208+AM209+AM210</f>
        <v>0</v>
      </c>
      <c r="AN206" s="50">
        <f t="shared" si="356"/>
        <v>0</v>
      </c>
      <c r="AO206" s="50">
        <f>AO207+AO208+AO209+AO210</f>
        <v>1793.6999999999998</v>
      </c>
      <c r="AP206" s="50">
        <f>AP207+AP208+AP209+AP210</f>
        <v>0</v>
      </c>
      <c r="AQ206" s="51">
        <v>0</v>
      </c>
      <c r="AR206" s="147"/>
      <c r="AS206" s="147"/>
      <c r="AT206" s="11"/>
      <c r="AU206" s="11"/>
      <c r="AV206" s="11"/>
    </row>
    <row r="207" spans="1:48" s="13" customFormat="1" ht="16.5" customHeight="1">
      <c r="A207" s="131"/>
      <c r="B207" s="144"/>
      <c r="C207" s="132"/>
      <c r="D207" s="14" t="s">
        <v>129</v>
      </c>
      <c r="E207" s="8">
        <f>H207+K207+N207+Q207+T207+W207+Z207+AC207+AF207+AI207+AL207+AO207</f>
        <v>0</v>
      </c>
      <c r="F207" s="8">
        <f>I207+L207+O207+R207+U207+X207+AA207+AD207+AG207+AJ207+AM207+AP207</f>
        <v>0</v>
      </c>
      <c r="G207" s="8">
        <v>0</v>
      </c>
      <c r="H207" s="50">
        <f>H11+H67+H90+H115+H153</f>
        <v>0</v>
      </c>
      <c r="I207" s="50">
        <f>I11+I67+I90+I115+I153</f>
        <v>0</v>
      </c>
      <c r="J207" s="50">
        <v>0</v>
      </c>
      <c r="K207" s="50">
        <f>K11+K67+K90+K115+K153</f>
        <v>0</v>
      </c>
      <c r="L207" s="50">
        <f>L11+L67+L90+L115+L153</f>
        <v>0</v>
      </c>
      <c r="M207" s="50">
        <v>0</v>
      </c>
      <c r="N207" s="50">
        <f>N11+N67+N90+N115+N153</f>
        <v>0</v>
      </c>
      <c r="O207" s="50">
        <f>O11+O67+O90+O115+O153</f>
        <v>0</v>
      </c>
      <c r="P207" s="50">
        <v>0</v>
      </c>
      <c r="Q207" s="50">
        <f>Q11+Q67+Q90+Q115+Q153</f>
        <v>0</v>
      </c>
      <c r="R207" s="50">
        <f>R11+R67+R90+R115+R153</f>
        <v>0</v>
      </c>
      <c r="S207" s="50">
        <v>0</v>
      </c>
      <c r="T207" s="50">
        <f>T11+T67+T90+T115+T153</f>
        <v>0</v>
      </c>
      <c r="U207" s="50">
        <f>U11+U67+U90+U115+U153</f>
        <v>0</v>
      </c>
      <c r="V207" s="50">
        <v>0</v>
      </c>
      <c r="W207" s="50">
        <f>W11+W67+W90+W115+W153</f>
        <v>0</v>
      </c>
      <c r="X207" s="50">
        <f>X11+X67+X90+X115+X153</f>
        <v>0</v>
      </c>
      <c r="Y207" s="50">
        <v>0</v>
      </c>
      <c r="Z207" s="50">
        <f>Z11+Z67+Z90+Z115+Z153</f>
        <v>0</v>
      </c>
      <c r="AA207" s="50">
        <f>AA11+AA67+AA90+AA115+AA153</f>
        <v>0</v>
      </c>
      <c r="AB207" s="50">
        <v>0</v>
      </c>
      <c r="AC207" s="50">
        <f>AC11+AC67+AC90+AC115+AC153</f>
        <v>0</v>
      </c>
      <c r="AD207" s="50">
        <f>AD11+AD67+AD90+AD115+AD153</f>
        <v>0</v>
      </c>
      <c r="AE207" s="50">
        <v>0</v>
      </c>
      <c r="AF207" s="50">
        <f>AF11+AF67+AF90+AF115+AF153</f>
        <v>0</v>
      </c>
      <c r="AG207" s="50">
        <f>AG11+AG67+AG90+AG115+AG153</f>
        <v>0</v>
      </c>
      <c r="AH207" s="50">
        <v>0</v>
      </c>
      <c r="AI207" s="50">
        <f>AI11+AI67+AI90+AI115+AI153</f>
        <v>0</v>
      </c>
      <c r="AJ207" s="50">
        <f>AJ11+AJ67+AJ90+AJ115+AJ153</f>
        <v>0</v>
      </c>
      <c r="AK207" s="50">
        <v>0</v>
      </c>
      <c r="AL207" s="50">
        <f>AL11+AL67+AL90+AL115+AL153</f>
        <v>0</v>
      </c>
      <c r="AM207" s="50">
        <f>AM11+AM67+AM90+AM115+AM153</f>
        <v>0</v>
      </c>
      <c r="AN207" s="50">
        <v>0</v>
      </c>
      <c r="AO207" s="50">
        <f>AO11+AO67+AO90+AO115+AO153</f>
        <v>0</v>
      </c>
      <c r="AP207" s="50">
        <f>AP11+AP67+AP90+AP115+AP153</f>
        <v>0</v>
      </c>
      <c r="AQ207" s="51">
        <v>0</v>
      </c>
      <c r="AR207" s="147"/>
      <c r="AS207" s="147"/>
      <c r="AT207" s="11"/>
      <c r="AU207" s="11"/>
      <c r="AV207" s="11"/>
    </row>
    <row r="208" spans="1:48" s="13" customFormat="1" ht="16.5" customHeight="1">
      <c r="A208" s="131"/>
      <c r="B208" s="144"/>
      <c r="C208" s="132"/>
      <c r="D208" s="16" t="s">
        <v>26</v>
      </c>
      <c r="E208" s="8">
        <f>H208+K208+N208+Q208+T208+W208+Z208+AC208+AF208+AI208+AL208+AO208</f>
        <v>9806.7000000000007</v>
      </c>
      <c r="F208" s="8">
        <f>I208+L208+O208+R208+U208+X208+AA208+AD208+AG208+AJ208+AM208+AP208</f>
        <v>3692.2799999999997</v>
      </c>
      <c r="G208" s="8">
        <f t="shared" si="354"/>
        <v>37.65058582397748</v>
      </c>
      <c r="H208" s="50">
        <f t="shared" ref="H208:I208" si="357">H12+H68+H91+H116+H154</f>
        <v>130.69999999999999</v>
      </c>
      <c r="I208" s="50">
        <f t="shared" si="357"/>
        <v>130.69999999999999</v>
      </c>
      <c r="J208" s="50">
        <f t="shared" si="355"/>
        <v>100</v>
      </c>
      <c r="K208" s="50">
        <f t="shared" ref="K208:L208" si="358">K12+K68+K91+K116+K154</f>
        <v>648.59999999999991</v>
      </c>
      <c r="L208" s="50">
        <f t="shared" si="358"/>
        <v>648.59999999999991</v>
      </c>
      <c r="M208" s="50">
        <f t="shared" ref="M208:M209" si="359">L208/K208*100</f>
        <v>100</v>
      </c>
      <c r="N208" s="50">
        <f t="shared" ref="N208:O208" si="360">N12+N68+N91+N116+N154</f>
        <v>996.69999999999993</v>
      </c>
      <c r="O208" s="50">
        <f t="shared" si="360"/>
        <v>758.2</v>
      </c>
      <c r="P208" s="50">
        <f t="shared" ref="P208:P209" si="361">O208/N208*100</f>
        <v>76.071034413564774</v>
      </c>
      <c r="Q208" s="50">
        <f t="shared" ref="Q208:R208" si="362">Q12+Q68+Q91+Q116+Q154</f>
        <v>1000.8</v>
      </c>
      <c r="R208" s="50">
        <f t="shared" si="362"/>
        <v>809</v>
      </c>
      <c r="S208" s="50">
        <f t="shared" ref="S208:S209" si="363">R208/Q208*100</f>
        <v>80.835331734612311</v>
      </c>
      <c r="T208" s="50">
        <f t="shared" ref="T208:U208" si="364">T12+T68+T91+T116+T154</f>
        <v>936.2</v>
      </c>
      <c r="U208" s="50">
        <f t="shared" si="364"/>
        <v>676</v>
      </c>
      <c r="V208" s="50">
        <f t="shared" ref="V208:V209" si="365">U208/T208*100</f>
        <v>72.206793420209365</v>
      </c>
      <c r="W208" s="50">
        <f t="shared" ref="W208:X208" si="366">W12+W68+W91+W116+W154</f>
        <v>907.4</v>
      </c>
      <c r="X208" s="50">
        <f t="shared" si="366"/>
        <v>669.78</v>
      </c>
      <c r="Y208" s="50">
        <f t="shared" ref="Y208:Y209" si="367">X208/W208*100</f>
        <v>73.813092351774301</v>
      </c>
      <c r="Z208" s="50">
        <f t="shared" ref="Z208:AA208" si="368">Z12+Z68+Z91+Z116+Z154</f>
        <v>617.30000000000007</v>
      </c>
      <c r="AA208" s="50">
        <f t="shared" si="368"/>
        <v>0</v>
      </c>
      <c r="AB208" s="50">
        <f t="shared" ref="AB208:AB209" si="369">AA208/Z208*100</f>
        <v>0</v>
      </c>
      <c r="AC208" s="50">
        <f t="shared" ref="AC208:AD208" si="370">AC12+AC68+AC91+AC116+AC154</f>
        <v>558.6</v>
      </c>
      <c r="AD208" s="50">
        <f t="shared" si="370"/>
        <v>0</v>
      </c>
      <c r="AE208" s="50">
        <f t="shared" ref="AE208:AE209" si="371">AD208/AC208*100</f>
        <v>0</v>
      </c>
      <c r="AF208" s="50">
        <f t="shared" ref="AF208:AG208" si="372">AF12+AF68+AF91+AF116+AF154</f>
        <v>828.2</v>
      </c>
      <c r="AG208" s="50">
        <f t="shared" si="372"/>
        <v>0</v>
      </c>
      <c r="AH208" s="50">
        <f t="shared" ref="AH208:AH209" si="373">AG208/AF208*100</f>
        <v>0</v>
      </c>
      <c r="AI208" s="50">
        <f t="shared" ref="AI208:AJ208" si="374">AI12+AI68+AI91+AI116+AI154</f>
        <v>881.6</v>
      </c>
      <c r="AJ208" s="50">
        <f t="shared" si="374"/>
        <v>0</v>
      </c>
      <c r="AK208" s="50">
        <f>AK12+AK68+AK91+AK116+AK154</f>
        <v>0</v>
      </c>
      <c r="AL208" s="50">
        <f t="shared" ref="AL208:AM208" si="375">AL12+AL68+AL91+AL116+AL154</f>
        <v>607.20000000000005</v>
      </c>
      <c r="AM208" s="50">
        <f t="shared" si="375"/>
        <v>0</v>
      </c>
      <c r="AN208" s="50">
        <f>AN12+AN68+AN91+AN116+AN154</f>
        <v>0</v>
      </c>
      <c r="AO208" s="50">
        <f t="shared" ref="AO208:AP208" si="376">AO12+AO68+AO91+AO116+AO154</f>
        <v>1693.3999999999999</v>
      </c>
      <c r="AP208" s="50">
        <f t="shared" si="376"/>
        <v>0</v>
      </c>
      <c r="AQ208" s="51">
        <v>0</v>
      </c>
      <c r="AR208" s="147"/>
      <c r="AS208" s="147"/>
      <c r="AT208" s="11"/>
      <c r="AU208" s="11"/>
      <c r="AV208" s="11"/>
    </row>
    <row r="209" spans="1:48" s="13" customFormat="1" ht="16.5" customHeight="1">
      <c r="A209" s="131"/>
      <c r="B209" s="144"/>
      <c r="C209" s="132"/>
      <c r="D209" s="16" t="s">
        <v>130</v>
      </c>
      <c r="E209" s="8">
        <f t="shared" ref="E209:F210" si="377">H209+K209+N209+Q209+T209+W209+Z209+AC209+AF209+AI209+AL209+AO209</f>
        <v>2072.7000000000003</v>
      </c>
      <c r="F209" s="8">
        <f t="shared" si="377"/>
        <v>420.8</v>
      </c>
      <c r="G209" s="8">
        <f t="shared" si="354"/>
        <v>20.302021517826986</v>
      </c>
      <c r="H209" s="50">
        <f t="shared" ref="H209:I209" si="378">H13+H69+H92+H117+H155</f>
        <v>0</v>
      </c>
      <c r="I209" s="50">
        <f t="shared" si="378"/>
        <v>0</v>
      </c>
      <c r="J209" s="50">
        <v>0</v>
      </c>
      <c r="K209" s="50">
        <f t="shared" ref="K209:L209" si="379">K13+K69+K92+K117+K155</f>
        <v>65</v>
      </c>
      <c r="L209" s="50">
        <f t="shared" si="379"/>
        <v>65</v>
      </c>
      <c r="M209" s="50">
        <f t="shared" si="359"/>
        <v>100</v>
      </c>
      <c r="N209" s="50">
        <f t="shared" ref="N209:O209" si="380">N13+N69+N92+N117+N155</f>
        <v>100.60000000000001</v>
      </c>
      <c r="O209" s="50">
        <f t="shared" si="380"/>
        <v>92.9</v>
      </c>
      <c r="P209" s="50">
        <f t="shared" si="361"/>
        <v>92.345924453280318</v>
      </c>
      <c r="Q209" s="50">
        <f t="shared" ref="Q209:R209" si="381">Q13+Q69+Q92+Q117+Q155</f>
        <v>344.8</v>
      </c>
      <c r="R209" s="50">
        <f t="shared" si="381"/>
        <v>82.9</v>
      </c>
      <c r="S209" s="50">
        <f t="shared" si="363"/>
        <v>24.042923433874712</v>
      </c>
      <c r="T209" s="50">
        <f t="shared" ref="T209:U209" si="382">T13+T69+T92+T117+T155</f>
        <v>161</v>
      </c>
      <c r="U209" s="50">
        <f t="shared" si="382"/>
        <v>92.8</v>
      </c>
      <c r="V209" s="50">
        <f t="shared" si="365"/>
        <v>57.639751552795026</v>
      </c>
      <c r="W209" s="50">
        <f t="shared" ref="W209:X209" si="383">W13+W69+W92+W117+W155</f>
        <v>165.4</v>
      </c>
      <c r="X209" s="50">
        <f t="shared" si="383"/>
        <v>87.2</v>
      </c>
      <c r="Y209" s="50">
        <f t="shared" si="367"/>
        <v>52.720677146311971</v>
      </c>
      <c r="Z209" s="50">
        <f t="shared" ref="Z209:AA209" si="384">Z13+Z69+Z92+Z117+Z155</f>
        <v>68.8</v>
      </c>
      <c r="AA209" s="50">
        <f t="shared" si="384"/>
        <v>0</v>
      </c>
      <c r="AB209" s="50">
        <f t="shared" si="369"/>
        <v>0</v>
      </c>
      <c r="AC209" s="50">
        <f t="shared" ref="AC209:AD209" si="385">AC13+AC69+AC92+AC117+AC155</f>
        <v>98.8</v>
      </c>
      <c r="AD209" s="50">
        <f t="shared" si="385"/>
        <v>0</v>
      </c>
      <c r="AE209" s="50">
        <f t="shared" si="371"/>
        <v>0</v>
      </c>
      <c r="AF209" s="50">
        <f t="shared" ref="AF209:AG209" si="386">AF13+AF69+AF92+AF117+AF155</f>
        <v>435.3</v>
      </c>
      <c r="AG209" s="50">
        <f t="shared" si="386"/>
        <v>0</v>
      </c>
      <c r="AH209" s="50">
        <f t="shared" si="373"/>
        <v>0</v>
      </c>
      <c r="AI209" s="50">
        <f t="shared" ref="AI209:AJ209" si="387">AI13+AI69+AI92+AI117+AI155</f>
        <v>267.10000000000002</v>
      </c>
      <c r="AJ209" s="50">
        <f t="shared" si="387"/>
        <v>0</v>
      </c>
      <c r="AK209" s="50">
        <f>AK13+AK69+AK92+AK117+AK155</f>
        <v>0</v>
      </c>
      <c r="AL209" s="50">
        <f t="shared" ref="AL209:AM209" si="388">AL13+AL69+AL92+AL117+AL155</f>
        <v>265.60000000000002</v>
      </c>
      <c r="AM209" s="50">
        <f t="shared" si="388"/>
        <v>0</v>
      </c>
      <c r="AN209" s="50">
        <f>AN13+AN69+AN92+AN117+AN155</f>
        <v>0</v>
      </c>
      <c r="AO209" s="50">
        <f t="shared" ref="AO209:AP209" si="389">AO13+AO69+AO92+AO117+AO155</f>
        <v>100.3</v>
      </c>
      <c r="AP209" s="50">
        <f t="shared" si="389"/>
        <v>0</v>
      </c>
      <c r="AQ209" s="51">
        <v>0</v>
      </c>
      <c r="AR209" s="147"/>
      <c r="AS209" s="147"/>
      <c r="AT209" s="11"/>
      <c r="AU209" s="11"/>
      <c r="AV209" s="11"/>
    </row>
    <row r="210" spans="1:48" s="13" customFormat="1" ht="16.5" customHeight="1">
      <c r="A210" s="145"/>
      <c r="B210" s="146"/>
      <c r="C210" s="202"/>
      <c r="D210" s="16" t="s">
        <v>131</v>
      </c>
      <c r="E210" s="8">
        <f t="shared" si="377"/>
        <v>0</v>
      </c>
      <c r="F210" s="8">
        <f t="shared" si="377"/>
        <v>0</v>
      </c>
      <c r="G210" s="8">
        <v>0</v>
      </c>
      <c r="H210" s="50">
        <f t="shared" ref="H210:I210" si="390">H14+H70+H93+H118+H156</f>
        <v>0</v>
      </c>
      <c r="I210" s="50">
        <f t="shared" si="390"/>
        <v>0</v>
      </c>
      <c r="J210" s="50">
        <v>0</v>
      </c>
      <c r="K210" s="50">
        <f t="shared" ref="K210:L210" si="391">K14+K70+K93+K118+K156</f>
        <v>0</v>
      </c>
      <c r="L210" s="50">
        <f t="shared" si="391"/>
        <v>0</v>
      </c>
      <c r="M210" s="50">
        <v>0</v>
      </c>
      <c r="N210" s="50">
        <f t="shared" ref="N210:O210" si="392">N14+N70+N93+N118+N156</f>
        <v>0</v>
      </c>
      <c r="O210" s="50">
        <f t="shared" si="392"/>
        <v>0</v>
      </c>
      <c r="P210" s="50">
        <v>0</v>
      </c>
      <c r="Q210" s="50">
        <f t="shared" ref="Q210:R210" si="393">Q14+Q70+Q93+Q118+Q156</f>
        <v>0</v>
      </c>
      <c r="R210" s="50">
        <f t="shared" si="393"/>
        <v>0</v>
      </c>
      <c r="S210" s="50">
        <v>0</v>
      </c>
      <c r="T210" s="50">
        <f t="shared" ref="T210:U210" si="394">T14+T70+T93+T118+T156</f>
        <v>0</v>
      </c>
      <c r="U210" s="50">
        <f t="shared" si="394"/>
        <v>0</v>
      </c>
      <c r="V210" s="50">
        <v>0</v>
      </c>
      <c r="W210" s="50">
        <f t="shared" ref="W210:X210" si="395">W14+W70+W93+W118+W156</f>
        <v>0</v>
      </c>
      <c r="X210" s="50">
        <f t="shared" si="395"/>
        <v>0</v>
      </c>
      <c r="Y210" s="50">
        <v>0</v>
      </c>
      <c r="Z210" s="50">
        <f t="shared" ref="Z210:AA210" si="396">Z14+Z70+Z93+Z118+Z156</f>
        <v>0</v>
      </c>
      <c r="AA210" s="50">
        <f t="shared" si="396"/>
        <v>0</v>
      </c>
      <c r="AB210" s="50">
        <v>0</v>
      </c>
      <c r="AC210" s="50">
        <f t="shared" ref="AC210:AD210" si="397">AC14+AC70+AC93+AC118+AC156</f>
        <v>0</v>
      </c>
      <c r="AD210" s="50">
        <f t="shared" si="397"/>
        <v>0</v>
      </c>
      <c r="AE210" s="50">
        <v>0</v>
      </c>
      <c r="AF210" s="50">
        <f t="shared" ref="AF210:AG210" si="398">AF14+AF70+AF93+AF118+AF156</f>
        <v>0</v>
      </c>
      <c r="AG210" s="50">
        <f t="shared" si="398"/>
        <v>0</v>
      </c>
      <c r="AH210" s="50">
        <v>0</v>
      </c>
      <c r="AI210" s="50">
        <f t="shared" ref="AI210:AJ210" si="399">AI14+AI70+AI93+AI118+AI156</f>
        <v>0</v>
      </c>
      <c r="AJ210" s="50">
        <f t="shared" si="399"/>
        <v>0</v>
      </c>
      <c r="AK210" s="50">
        <v>0</v>
      </c>
      <c r="AL210" s="50">
        <f t="shared" ref="AL210:AM210" si="400">AL14+AL70+AL93+AL118+AL156</f>
        <v>0</v>
      </c>
      <c r="AM210" s="50">
        <f t="shared" si="400"/>
        <v>0</v>
      </c>
      <c r="AN210" s="50">
        <v>0</v>
      </c>
      <c r="AO210" s="50">
        <f t="shared" ref="AO210:AP210" si="401">AO14+AO70+AO93+AO118+AO156</f>
        <v>0</v>
      </c>
      <c r="AP210" s="50">
        <f t="shared" si="401"/>
        <v>0</v>
      </c>
      <c r="AQ210" s="23">
        <v>0</v>
      </c>
      <c r="AR210" s="147"/>
      <c r="AS210" s="147"/>
      <c r="AT210" s="11"/>
      <c r="AU210" s="11"/>
      <c r="AV210" s="11"/>
    </row>
    <row r="211" spans="1:48" s="13" customFormat="1" ht="16.5" customHeight="1">
      <c r="A211" s="129" t="s">
        <v>200</v>
      </c>
      <c r="B211" s="201"/>
      <c r="C211" s="130"/>
      <c r="D211" s="14" t="s">
        <v>133</v>
      </c>
      <c r="E211" s="8">
        <f>E212+E213+E214+E215</f>
        <v>0</v>
      </c>
      <c r="F211" s="8">
        <f>F212+F213+F214+F215</f>
        <v>0</v>
      </c>
      <c r="G211" s="50">
        <f t="shared" ref="G211:AB211" si="402">G212+G213+G214+G215</f>
        <v>0</v>
      </c>
      <c r="H211" s="50">
        <f t="shared" si="402"/>
        <v>0</v>
      </c>
      <c r="I211" s="50">
        <f t="shared" si="402"/>
        <v>0</v>
      </c>
      <c r="J211" s="50">
        <f t="shared" si="402"/>
        <v>0</v>
      </c>
      <c r="K211" s="50">
        <f t="shared" si="402"/>
        <v>0</v>
      </c>
      <c r="L211" s="50">
        <f t="shared" si="402"/>
        <v>0</v>
      </c>
      <c r="M211" s="50">
        <f t="shared" si="402"/>
        <v>0</v>
      </c>
      <c r="N211" s="50">
        <f t="shared" si="402"/>
        <v>0</v>
      </c>
      <c r="O211" s="50">
        <f t="shared" si="402"/>
        <v>0</v>
      </c>
      <c r="P211" s="50">
        <f t="shared" si="402"/>
        <v>0</v>
      </c>
      <c r="Q211" s="50">
        <f t="shared" si="402"/>
        <v>0</v>
      </c>
      <c r="R211" s="50">
        <f t="shared" si="402"/>
        <v>0</v>
      </c>
      <c r="S211" s="50">
        <f t="shared" si="402"/>
        <v>0</v>
      </c>
      <c r="T211" s="50">
        <f t="shared" si="402"/>
        <v>0</v>
      </c>
      <c r="U211" s="50">
        <f t="shared" si="402"/>
        <v>0</v>
      </c>
      <c r="V211" s="50">
        <f t="shared" si="402"/>
        <v>0</v>
      </c>
      <c r="W211" s="50">
        <f t="shared" si="402"/>
        <v>0</v>
      </c>
      <c r="X211" s="50">
        <f t="shared" si="402"/>
        <v>0</v>
      </c>
      <c r="Y211" s="50">
        <f t="shared" si="402"/>
        <v>0</v>
      </c>
      <c r="Z211" s="50">
        <f t="shared" si="402"/>
        <v>0</v>
      </c>
      <c r="AA211" s="50">
        <f t="shared" si="402"/>
        <v>0</v>
      </c>
      <c r="AB211" s="50">
        <f t="shared" si="402"/>
        <v>0</v>
      </c>
      <c r="AC211" s="50">
        <f>AC212+AC213+AC214+AC215</f>
        <v>0</v>
      </c>
      <c r="AD211" s="50">
        <f>AD212+AD213+AD214+AD215</f>
        <v>0</v>
      </c>
      <c r="AE211" s="50">
        <v>0</v>
      </c>
      <c r="AF211" s="50">
        <f>AF212+AF213+AF214+AF215</f>
        <v>0</v>
      </c>
      <c r="AG211" s="50">
        <f>AG212+AG213+AG214+AG215</f>
        <v>0</v>
      </c>
      <c r="AH211" s="50">
        <v>0</v>
      </c>
      <c r="AI211" s="50">
        <f>AI212+AI213+AI214+AI215</f>
        <v>0</v>
      </c>
      <c r="AJ211" s="50">
        <f>AJ212+AJ213+AJ214+AJ215</f>
        <v>0</v>
      </c>
      <c r="AK211" s="50">
        <f t="shared" ref="AK211" si="403">AK212+AK213+AK214+AK215</f>
        <v>0</v>
      </c>
      <c r="AL211" s="50">
        <f>AL212+AL213+AL214+AL215</f>
        <v>0</v>
      </c>
      <c r="AM211" s="50">
        <f>AM212+AM213+AM214+AM215</f>
        <v>0</v>
      </c>
      <c r="AN211" s="50">
        <f t="shared" ref="AN211" si="404">AN212+AN213+AN214+AN215</f>
        <v>0</v>
      </c>
      <c r="AO211" s="50">
        <f>AO212+AO213+AO214+AO215</f>
        <v>0</v>
      </c>
      <c r="AP211" s="50">
        <f>AP212+AP213+AP214+AP215</f>
        <v>0</v>
      </c>
      <c r="AQ211" s="51">
        <v>0</v>
      </c>
      <c r="AR211" s="147"/>
      <c r="AS211" s="147"/>
      <c r="AT211" s="11"/>
      <c r="AU211" s="11"/>
      <c r="AV211" s="11"/>
    </row>
    <row r="212" spans="1:48" s="13" customFormat="1" ht="16.5" customHeight="1">
      <c r="A212" s="131"/>
      <c r="B212" s="144"/>
      <c r="C212" s="132"/>
      <c r="D212" s="14" t="s">
        <v>129</v>
      </c>
      <c r="E212" s="8">
        <f>H212+K212+N212+Q212+T212+W212+Z212+AC212+AF212+AI212+AL212+AO212</f>
        <v>0</v>
      </c>
      <c r="F212" s="8">
        <f>I212+L212+O212+R212+U212+X212+AA212+AD212+AG212+AJ212+AM212+AP212</f>
        <v>0</v>
      </c>
      <c r="G212" s="50">
        <v>0</v>
      </c>
      <c r="H212" s="50">
        <v>0</v>
      </c>
      <c r="I212" s="50">
        <v>0</v>
      </c>
      <c r="J212" s="50">
        <v>0</v>
      </c>
      <c r="K212" s="50">
        <v>0</v>
      </c>
      <c r="L212" s="50">
        <v>0</v>
      </c>
      <c r="M212" s="50">
        <v>0</v>
      </c>
      <c r="N212" s="50">
        <v>0</v>
      </c>
      <c r="O212" s="50">
        <v>0</v>
      </c>
      <c r="P212" s="50">
        <v>0</v>
      </c>
      <c r="Q212" s="50">
        <v>0</v>
      </c>
      <c r="R212" s="50">
        <v>0</v>
      </c>
      <c r="S212" s="50">
        <v>0</v>
      </c>
      <c r="T212" s="50">
        <v>0</v>
      </c>
      <c r="U212" s="50">
        <v>0</v>
      </c>
      <c r="V212" s="50">
        <v>0</v>
      </c>
      <c r="W212" s="50">
        <v>0</v>
      </c>
      <c r="X212" s="50">
        <v>0</v>
      </c>
      <c r="Y212" s="50">
        <v>0</v>
      </c>
      <c r="Z212" s="50">
        <v>0</v>
      </c>
      <c r="AA212" s="50">
        <v>0</v>
      </c>
      <c r="AB212" s="50">
        <v>0</v>
      </c>
      <c r="AC212" s="50">
        <v>0</v>
      </c>
      <c r="AD212" s="50">
        <v>0</v>
      </c>
      <c r="AE212" s="50">
        <v>0</v>
      </c>
      <c r="AF212" s="50">
        <v>0</v>
      </c>
      <c r="AG212" s="50">
        <v>0</v>
      </c>
      <c r="AH212" s="50">
        <v>0</v>
      </c>
      <c r="AI212" s="50">
        <v>0</v>
      </c>
      <c r="AJ212" s="50">
        <v>0</v>
      </c>
      <c r="AK212" s="50">
        <v>0</v>
      </c>
      <c r="AL212" s="50">
        <v>0</v>
      </c>
      <c r="AM212" s="50">
        <v>0</v>
      </c>
      <c r="AN212" s="50">
        <v>0</v>
      </c>
      <c r="AO212" s="50">
        <v>0</v>
      </c>
      <c r="AP212" s="50">
        <v>0</v>
      </c>
      <c r="AQ212" s="51">
        <v>0</v>
      </c>
      <c r="AR212" s="147"/>
      <c r="AS212" s="147"/>
      <c r="AT212" s="11"/>
      <c r="AU212" s="11"/>
      <c r="AV212" s="11"/>
    </row>
    <row r="213" spans="1:48" s="13" customFormat="1" ht="16.5" customHeight="1">
      <c r="A213" s="131"/>
      <c r="B213" s="144"/>
      <c r="C213" s="132"/>
      <c r="D213" s="16" t="s">
        <v>26</v>
      </c>
      <c r="E213" s="8">
        <f>H213+K213+N213+Q213+T213+W213+Z213+AC213+AF213+AI213+AL213+AO213</f>
        <v>0</v>
      </c>
      <c r="F213" s="8">
        <f>I213+L213+O213+R213+U213+X213+AA213+AD213+AG213+AJ213+AM213+AP213</f>
        <v>0</v>
      </c>
      <c r="G213" s="50">
        <v>0</v>
      </c>
      <c r="H213" s="50">
        <v>0</v>
      </c>
      <c r="I213" s="50">
        <v>0</v>
      </c>
      <c r="J213" s="50">
        <v>0</v>
      </c>
      <c r="K213" s="50">
        <v>0</v>
      </c>
      <c r="L213" s="50">
        <v>0</v>
      </c>
      <c r="M213" s="50">
        <v>0</v>
      </c>
      <c r="N213" s="50">
        <v>0</v>
      </c>
      <c r="O213" s="50">
        <v>0</v>
      </c>
      <c r="P213" s="50">
        <v>0</v>
      </c>
      <c r="Q213" s="50">
        <v>0</v>
      </c>
      <c r="R213" s="50">
        <v>0</v>
      </c>
      <c r="S213" s="50">
        <v>0</v>
      </c>
      <c r="T213" s="50">
        <v>0</v>
      </c>
      <c r="U213" s="50">
        <v>0</v>
      </c>
      <c r="V213" s="50">
        <v>0</v>
      </c>
      <c r="W213" s="50">
        <v>0</v>
      </c>
      <c r="X213" s="50">
        <v>0</v>
      </c>
      <c r="Y213" s="50">
        <v>0</v>
      </c>
      <c r="Z213" s="50">
        <v>0</v>
      </c>
      <c r="AA213" s="50">
        <v>0</v>
      </c>
      <c r="AB213" s="50">
        <v>0</v>
      </c>
      <c r="AC213" s="50">
        <v>0</v>
      </c>
      <c r="AD213" s="50">
        <v>0</v>
      </c>
      <c r="AE213" s="50">
        <v>0</v>
      </c>
      <c r="AF213" s="50">
        <v>0</v>
      </c>
      <c r="AG213" s="50">
        <v>0</v>
      </c>
      <c r="AH213" s="50">
        <v>0</v>
      </c>
      <c r="AI213" s="50">
        <v>0</v>
      </c>
      <c r="AJ213" s="50">
        <v>0</v>
      </c>
      <c r="AK213" s="50">
        <f>AK17+AK73+AK96+AK121+AK159</f>
        <v>0</v>
      </c>
      <c r="AL213" s="50">
        <v>0</v>
      </c>
      <c r="AM213" s="50">
        <v>0</v>
      </c>
      <c r="AN213" s="50">
        <f>AN17+AN73+AN96+AN121+AN159</f>
        <v>0</v>
      </c>
      <c r="AO213" s="50">
        <v>0</v>
      </c>
      <c r="AP213" s="50">
        <v>0</v>
      </c>
      <c r="AQ213" s="51">
        <v>0</v>
      </c>
      <c r="AR213" s="147"/>
      <c r="AS213" s="147"/>
      <c r="AT213" s="11"/>
      <c r="AU213" s="11"/>
      <c r="AV213" s="11"/>
    </row>
    <row r="214" spans="1:48" s="13" customFormat="1" ht="16.5" customHeight="1">
      <c r="A214" s="131"/>
      <c r="B214" s="144"/>
      <c r="C214" s="132"/>
      <c r="D214" s="16" t="s">
        <v>130</v>
      </c>
      <c r="E214" s="8">
        <f t="shared" ref="E214:E215" si="405">H214+K214+N214+Q214+T214+W214+Z214+AC214+AF214+AI214+AL214+AO214</f>
        <v>0</v>
      </c>
      <c r="F214" s="8">
        <f t="shared" ref="F214:F215" si="406">I214+L214+O214+R214+U214+X214+AA214+AD214+AG214+AJ214+AM214+AP214</f>
        <v>0</v>
      </c>
      <c r="G214" s="50">
        <v>0</v>
      </c>
      <c r="H214" s="50">
        <v>0</v>
      </c>
      <c r="I214" s="50">
        <v>0</v>
      </c>
      <c r="J214" s="50">
        <v>0</v>
      </c>
      <c r="K214" s="50">
        <v>0</v>
      </c>
      <c r="L214" s="50">
        <v>0</v>
      </c>
      <c r="M214" s="50">
        <v>0</v>
      </c>
      <c r="N214" s="50">
        <v>0</v>
      </c>
      <c r="O214" s="50">
        <v>0</v>
      </c>
      <c r="P214" s="50">
        <v>0</v>
      </c>
      <c r="Q214" s="50">
        <v>0</v>
      </c>
      <c r="R214" s="50">
        <v>0</v>
      </c>
      <c r="S214" s="50">
        <v>0</v>
      </c>
      <c r="T214" s="50">
        <v>0</v>
      </c>
      <c r="U214" s="50">
        <v>0</v>
      </c>
      <c r="V214" s="50">
        <v>0</v>
      </c>
      <c r="W214" s="50">
        <v>0</v>
      </c>
      <c r="X214" s="50">
        <v>0</v>
      </c>
      <c r="Y214" s="50">
        <v>0</v>
      </c>
      <c r="Z214" s="50">
        <v>0</v>
      </c>
      <c r="AA214" s="50">
        <v>0</v>
      </c>
      <c r="AB214" s="50">
        <v>0</v>
      </c>
      <c r="AC214" s="50">
        <v>0</v>
      </c>
      <c r="AD214" s="50">
        <v>0</v>
      </c>
      <c r="AE214" s="50">
        <v>0</v>
      </c>
      <c r="AF214" s="50">
        <v>0</v>
      </c>
      <c r="AG214" s="50">
        <v>0</v>
      </c>
      <c r="AH214" s="50">
        <v>0</v>
      </c>
      <c r="AI214" s="50">
        <v>0</v>
      </c>
      <c r="AJ214" s="50">
        <v>0</v>
      </c>
      <c r="AK214" s="50">
        <v>0</v>
      </c>
      <c r="AL214" s="50">
        <v>0</v>
      </c>
      <c r="AM214" s="50">
        <v>0</v>
      </c>
      <c r="AN214" s="50">
        <v>0</v>
      </c>
      <c r="AO214" s="50">
        <v>0</v>
      </c>
      <c r="AP214" s="50">
        <v>0</v>
      </c>
      <c r="AQ214" s="51">
        <v>0</v>
      </c>
      <c r="AR214" s="147"/>
      <c r="AS214" s="147"/>
      <c r="AT214" s="11"/>
      <c r="AU214" s="11"/>
      <c r="AV214" s="11"/>
    </row>
    <row r="215" spans="1:48" s="13" customFormat="1" ht="16.5" customHeight="1">
      <c r="A215" s="145"/>
      <c r="B215" s="146"/>
      <c r="C215" s="202"/>
      <c r="D215" s="16" t="s">
        <v>131</v>
      </c>
      <c r="E215" s="8">
        <f t="shared" si="405"/>
        <v>0</v>
      </c>
      <c r="F215" s="8">
        <f t="shared" si="406"/>
        <v>0</v>
      </c>
      <c r="G215" s="50">
        <v>0</v>
      </c>
      <c r="H215" s="50">
        <v>0</v>
      </c>
      <c r="I215" s="50">
        <v>0</v>
      </c>
      <c r="J215" s="50">
        <v>0</v>
      </c>
      <c r="K215" s="50">
        <v>0</v>
      </c>
      <c r="L215" s="50">
        <v>0</v>
      </c>
      <c r="M215" s="50">
        <v>0</v>
      </c>
      <c r="N215" s="50">
        <v>0</v>
      </c>
      <c r="O215" s="50">
        <v>0</v>
      </c>
      <c r="P215" s="50">
        <v>0</v>
      </c>
      <c r="Q215" s="50">
        <v>0</v>
      </c>
      <c r="R215" s="50">
        <v>0</v>
      </c>
      <c r="S215" s="50">
        <v>0</v>
      </c>
      <c r="T215" s="50">
        <v>0</v>
      </c>
      <c r="U215" s="50">
        <v>0</v>
      </c>
      <c r="V215" s="50">
        <v>0</v>
      </c>
      <c r="W215" s="50">
        <v>0</v>
      </c>
      <c r="X215" s="50">
        <v>0</v>
      </c>
      <c r="Y215" s="50">
        <v>0</v>
      </c>
      <c r="Z215" s="50">
        <v>0</v>
      </c>
      <c r="AA215" s="50">
        <v>0</v>
      </c>
      <c r="AB215" s="50">
        <v>0</v>
      </c>
      <c r="AC215" s="50">
        <v>0</v>
      </c>
      <c r="AD215" s="50">
        <v>0</v>
      </c>
      <c r="AE215" s="50">
        <v>0</v>
      </c>
      <c r="AF215" s="50">
        <v>0</v>
      </c>
      <c r="AG215" s="50">
        <v>0</v>
      </c>
      <c r="AH215" s="50">
        <v>0</v>
      </c>
      <c r="AI215" s="50">
        <v>0</v>
      </c>
      <c r="AJ215" s="50">
        <v>0</v>
      </c>
      <c r="AK215" s="50">
        <v>0</v>
      </c>
      <c r="AL215" s="50">
        <v>0</v>
      </c>
      <c r="AM215" s="50">
        <v>0</v>
      </c>
      <c r="AN215" s="50">
        <v>0</v>
      </c>
      <c r="AO215" s="50">
        <v>0</v>
      </c>
      <c r="AP215" s="50">
        <v>0</v>
      </c>
      <c r="AQ215" s="23">
        <v>0</v>
      </c>
      <c r="AR215" s="147"/>
      <c r="AS215" s="147"/>
      <c r="AT215" s="11"/>
      <c r="AU215" s="11"/>
      <c r="AV215" s="11"/>
    </row>
    <row r="216" spans="1:48" s="13" customFormat="1" ht="16.5" customHeight="1">
      <c r="A216" s="129" t="s">
        <v>201</v>
      </c>
      <c r="B216" s="201"/>
      <c r="C216" s="130"/>
      <c r="D216" s="14" t="s">
        <v>133</v>
      </c>
      <c r="E216" s="8">
        <f>E217+E218+E219+E220</f>
        <v>11879.400000000001</v>
      </c>
      <c r="F216" s="8">
        <f>F217+F218+F219+F220</f>
        <v>4113.08</v>
      </c>
      <c r="G216" s="8">
        <f t="shared" ref="G216" si="407">F216/E216*100</f>
        <v>34.62363419027897</v>
      </c>
      <c r="H216" s="50">
        <f>H217+H218+H219+H220</f>
        <v>130.69999999999999</v>
      </c>
      <c r="I216" s="50">
        <f>I217+I218+I219+I220</f>
        <v>130.69999999999999</v>
      </c>
      <c r="J216" s="50">
        <f t="shared" ref="J216" si="408">I216/H216*100</f>
        <v>100</v>
      </c>
      <c r="K216" s="50">
        <f>K217+K218+K219+K220</f>
        <v>713.59999999999991</v>
      </c>
      <c r="L216" s="50">
        <f>L217+L218+L219+L220</f>
        <v>713.59999999999991</v>
      </c>
      <c r="M216" s="50">
        <f>L216/K216*100</f>
        <v>100</v>
      </c>
      <c r="N216" s="50">
        <f>N217+N218+N219+N220</f>
        <v>1097.3</v>
      </c>
      <c r="O216" s="50">
        <f>O217+O218+O219+O220</f>
        <v>851.1</v>
      </c>
      <c r="P216" s="50">
        <f>O216/N216*100</f>
        <v>77.563109450469341</v>
      </c>
      <c r="Q216" s="50">
        <f>Q217+Q218+Q219+Q220</f>
        <v>1345.6</v>
      </c>
      <c r="R216" s="50">
        <f>R217+R218+R219+R220</f>
        <v>891.9</v>
      </c>
      <c r="S216" s="50">
        <f>R216/Q216*100</f>
        <v>66.282699167657555</v>
      </c>
      <c r="T216" s="50">
        <f>T217+T218+T219+T220</f>
        <v>1097.2</v>
      </c>
      <c r="U216" s="50">
        <f>U217+U218+U219+U220</f>
        <v>768.8</v>
      </c>
      <c r="V216" s="50">
        <f>U216/T216*100</f>
        <v>70.069267225665328</v>
      </c>
      <c r="W216" s="50">
        <f>W217+W218+W219+W220</f>
        <v>1072.8</v>
      </c>
      <c r="X216" s="50">
        <f>X217+X218+X219+X220</f>
        <v>756.98</v>
      </c>
      <c r="Y216" s="50">
        <f>X216/W216*100</f>
        <v>70.561148396718878</v>
      </c>
      <c r="Z216" s="50">
        <f>Z217+Z218+Z219+Z220</f>
        <v>686.1</v>
      </c>
      <c r="AA216" s="50">
        <f>AA217+AA218+AA219+AA220</f>
        <v>0</v>
      </c>
      <c r="AB216" s="50">
        <f>AA216/Z216*100</f>
        <v>0</v>
      </c>
      <c r="AC216" s="50">
        <f>AC217+AC218+AC219+AC220</f>
        <v>657.4</v>
      </c>
      <c r="AD216" s="50">
        <f>AD217+AD218+AD219+AD220</f>
        <v>0</v>
      </c>
      <c r="AE216" s="50">
        <f>AD216/AC216*100</f>
        <v>0</v>
      </c>
      <c r="AF216" s="50">
        <f>AF217+AF218+AF219+AF220</f>
        <v>1263.5</v>
      </c>
      <c r="AG216" s="50">
        <f>AG217+AG218+AG219+AG220</f>
        <v>0</v>
      </c>
      <c r="AH216" s="50">
        <f>AG216/AF216*100</f>
        <v>0</v>
      </c>
      <c r="AI216" s="50">
        <f>AI217+AI218+AI219+AI220</f>
        <v>1148.7</v>
      </c>
      <c r="AJ216" s="50">
        <f>AJ217+AJ218+AJ219+AJ220</f>
        <v>0</v>
      </c>
      <c r="AK216" s="50">
        <f t="shared" ref="AK216" si="409">AK217+AK218+AK219+AK220</f>
        <v>0</v>
      </c>
      <c r="AL216" s="50">
        <f>AL217+AL218+AL219+AL220</f>
        <v>872.80000000000007</v>
      </c>
      <c r="AM216" s="50">
        <f>AM217+AM218+AM219+AM220</f>
        <v>0</v>
      </c>
      <c r="AN216" s="50">
        <f t="shared" ref="AN216" si="410">AN217+AN218+AN219+AN220</f>
        <v>0</v>
      </c>
      <c r="AO216" s="50">
        <f>AO217+AO218+AO219+AO220</f>
        <v>1793.6999999999998</v>
      </c>
      <c r="AP216" s="50">
        <f>AP217+AP218+AP219+AP220</f>
        <v>0</v>
      </c>
      <c r="AQ216" s="51">
        <v>0</v>
      </c>
      <c r="AR216" s="147"/>
      <c r="AS216" s="147"/>
      <c r="AT216" s="11"/>
      <c r="AU216" s="11"/>
      <c r="AV216" s="11"/>
    </row>
    <row r="217" spans="1:48" s="13" customFormat="1" ht="16.5" customHeight="1">
      <c r="A217" s="131"/>
      <c r="B217" s="144"/>
      <c r="C217" s="132"/>
      <c r="D217" s="14" t="s">
        <v>129</v>
      </c>
      <c r="E217" s="8">
        <f>H217+K217+N217+Q217+T217+W217+Z217+AC217+AF217+AI217+AL217+AO217</f>
        <v>0</v>
      </c>
      <c r="F217" s="8">
        <f>I217+L217+O217+R217+U217+X217+AA217+AD217+AG217+AJ217+AM217+AP217</f>
        <v>0</v>
      </c>
      <c r="G217" s="8">
        <v>0</v>
      </c>
      <c r="H217" s="50">
        <f>H207-H212</f>
        <v>0</v>
      </c>
      <c r="I217" s="50">
        <f>I207-I212</f>
        <v>0</v>
      </c>
      <c r="J217" s="50">
        <v>0</v>
      </c>
      <c r="K217" s="50">
        <f>K207-K212</f>
        <v>0</v>
      </c>
      <c r="L217" s="50">
        <f>L207-L212</f>
        <v>0</v>
      </c>
      <c r="M217" s="50">
        <v>0</v>
      </c>
      <c r="N217" s="50">
        <f>N207-N212</f>
        <v>0</v>
      </c>
      <c r="O217" s="50">
        <f>O207-O212</f>
        <v>0</v>
      </c>
      <c r="P217" s="50">
        <v>0</v>
      </c>
      <c r="Q217" s="50">
        <f>Q207-Q212</f>
        <v>0</v>
      </c>
      <c r="R217" s="50">
        <f>R207-R212</f>
        <v>0</v>
      </c>
      <c r="S217" s="50">
        <v>0</v>
      </c>
      <c r="T217" s="50">
        <f>T207-T212</f>
        <v>0</v>
      </c>
      <c r="U217" s="50">
        <f>U207-U212</f>
        <v>0</v>
      </c>
      <c r="V217" s="50">
        <v>0</v>
      </c>
      <c r="W217" s="50">
        <f>W207-W212</f>
        <v>0</v>
      </c>
      <c r="X217" s="50">
        <f>X207-X212</f>
        <v>0</v>
      </c>
      <c r="Y217" s="50">
        <v>0</v>
      </c>
      <c r="Z217" s="50">
        <f>Z207-Z212</f>
        <v>0</v>
      </c>
      <c r="AA217" s="50">
        <f>AA207-AA212</f>
        <v>0</v>
      </c>
      <c r="AB217" s="50">
        <v>0</v>
      </c>
      <c r="AC217" s="50">
        <f>AC207-AC212</f>
        <v>0</v>
      </c>
      <c r="AD217" s="50">
        <f>AD207-AD212</f>
        <v>0</v>
      </c>
      <c r="AE217" s="50">
        <v>0</v>
      </c>
      <c r="AF217" s="50">
        <f>AF207-AF212</f>
        <v>0</v>
      </c>
      <c r="AG217" s="50">
        <f>AG207-AG212</f>
        <v>0</v>
      </c>
      <c r="AH217" s="50">
        <v>0</v>
      </c>
      <c r="AI217" s="50">
        <f>AI207-AI212</f>
        <v>0</v>
      </c>
      <c r="AJ217" s="50">
        <f>AJ207-AJ212</f>
        <v>0</v>
      </c>
      <c r="AK217" s="50">
        <v>0</v>
      </c>
      <c r="AL217" s="50">
        <f>AL207-AL212</f>
        <v>0</v>
      </c>
      <c r="AM217" s="50">
        <f>AM207-AM212</f>
        <v>0</v>
      </c>
      <c r="AN217" s="50">
        <v>0</v>
      </c>
      <c r="AO217" s="50">
        <f>AO207-AO212</f>
        <v>0</v>
      </c>
      <c r="AP217" s="50">
        <f>AP207-AP212</f>
        <v>0</v>
      </c>
      <c r="AQ217" s="51">
        <v>0</v>
      </c>
      <c r="AR217" s="147"/>
      <c r="AS217" s="147"/>
      <c r="AT217" s="11"/>
      <c r="AU217" s="11"/>
      <c r="AV217" s="11"/>
    </row>
    <row r="218" spans="1:48" s="13" customFormat="1" ht="16.5" customHeight="1">
      <c r="A218" s="131"/>
      <c r="B218" s="144"/>
      <c r="C218" s="132"/>
      <c r="D218" s="16" t="s">
        <v>26</v>
      </c>
      <c r="E218" s="8">
        <f>H218+K218+N218+Q218+T218+W218+Z218+AC218+AF218+AI218+AL218+AO218</f>
        <v>9806.7000000000007</v>
      </c>
      <c r="F218" s="8">
        <f>I218+L218+O218+R218+U218+X218+AA218+AD218+AG218+AJ218+AM218+AP218</f>
        <v>3692.2799999999997</v>
      </c>
      <c r="G218" s="8">
        <f t="shared" ref="G218:G219" si="411">F218/E218*100</f>
        <v>37.65058582397748</v>
      </c>
      <c r="H218" s="50">
        <f t="shared" ref="H218:I218" si="412">H208-H213</f>
        <v>130.69999999999999</v>
      </c>
      <c r="I218" s="50">
        <f t="shared" si="412"/>
        <v>130.69999999999999</v>
      </c>
      <c r="J218" s="50">
        <f t="shared" ref="J218" si="413">I218/H218*100</f>
        <v>100</v>
      </c>
      <c r="K218" s="50">
        <f t="shared" ref="K218:L218" si="414">K208-K213</f>
        <v>648.59999999999991</v>
      </c>
      <c r="L218" s="50">
        <f t="shared" si="414"/>
        <v>648.59999999999991</v>
      </c>
      <c r="M218" s="50">
        <f t="shared" ref="M218:M219" si="415">L218/K218*100</f>
        <v>100</v>
      </c>
      <c r="N218" s="50">
        <f t="shared" ref="N218:O218" si="416">N208-N213</f>
        <v>996.69999999999993</v>
      </c>
      <c r="O218" s="50">
        <f t="shared" si="416"/>
        <v>758.2</v>
      </c>
      <c r="P218" s="50">
        <f t="shared" ref="P218:P219" si="417">O218/N218*100</f>
        <v>76.071034413564774</v>
      </c>
      <c r="Q218" s="50">
        <f t="shared" ref="Q218:R218" si="418">Q208-Q213</f>
        <v>1000.8</v>
      </c>
      <c r="R218" s="50">
        <f t="shared" si="418"/>
        <v>809</v>
      </c>
      <c r="S218" s="50">
        <f t="shared" ref="S218:S219" si="419">R218/Q218*100</f>
        <v>80.835331734612311</v>
      </c>
      <c r="T218" s="50">
        <f t="shared" ref="T218:U218" si="420">T208-T213</f>
        <v>936.2</v>
      </c>
      <c r="U218" s="50">
        <f t="shared" si="420"/>
        <v>676</v>
      </c>
      <c r="V218" s="50">
        <f t="shared" ref="V218:V219" si="421">U218/T218*100</f>
        <v>72.206793420209365</v>
      </c>
      <c r="W218" s="50">
        <f t="shared" ref="W218:X218" si="422">W208-W213</f>
        <v>907.4</v>
      </c>
      <c r="X218" s="50">
        <f t="shared" si="422"/>
        <v>669.78</v>
      </c>
      <c r="Y218" s="50">
        <f t="shared" ref="Y218:Y219" si="423">X218/W218*100</f>
        <v>73.813092351774301</v>
      </c>
      <c r="Z218" s="50">
        <f t="shared" ref="Z218:AA218" si="424">Z208-Z213</f>
        <v>617.30000000000007</v>
      </c>
      <c r="AA218" s="50">
        <f t="shared" si="424"/>
        <v>0</v>
      </c>
      <c r="AB218" s="50">
        <f t="shared" ref="AB218:AB219" si="425">AA218/Z218*100</f>
        <v>0</v>
      </c>
      <c r="AC218" s="50">
        <f t="shared" ref="AC218:AD218" si="426">AC208-AC213</f>
        <v>558.6</v>
      </c>
      <c r="AD218" s="50">
        <f t="shared" si="426"/>
        <v>0</v>
      </c>
      <c r="AE218" s="50">
        <f t="shared" ref="AE218:AE219" si="427">AD218/AC218*100</f>
        <v>0</v>
      </c>
      <c r="AF218" s="50">
        <f t="shared" ref="AF218:AG218" si="428">AF208-AF213</f>
        <v>828.2</v>
      </c>
      <c r="AG218" s="50">
        <f t="shared" si="428"/>
        <v>0</v>
      </c>
      <c r="AH218" s="50">
        <f t="shared" ref="AH218:AH219" si="429">AG218/AF218*100</f>
        <v>0</v>
      </c>
      <c r="AI218" s="50">
        <f t="shared" ref="AI218:AJ218" si="430">AI208-AI213</f>
        <v>881.6</v>
      </c>
      <c r="AJ218" s="50">
        <f t="shared" si="430"/>
        <v>0</v>
      </c>
      <c r="AK218" s="50">
        <f>AK22+AK78+AK101+AK126+AK164</f>
        <v>0</v>
      </c>
      <c r="AL218" s="50">
        <f t="shared" ref="AL218:AM218" si="431">AL208-AL213</f>
        <v>607.20000000000005</v>
      </c>
      <c r="AM218" s="50">
        <f t="shared" si="431"/>
        <v>0</v>
      </c>
      <c r="AN218" s="50">
        <f>AN22+AN78+AN101+AN126+AN164</f>
        <v>0</v>
      </c>
      <c r="AO218" s="50">
        <f t="shared" ref="AO218:AP218" si="432">AO208-AO213</f>
        <v>1693.3999999999999</v>
      </c>
      <c r="AP218" s="50">
        <f t="shared" si="432"/>
        <v>0</v>
      </c>
      <c r="AQ218" s="51">
        <v>0</v>
      </c>
      <c r="AR218" s="147"/>
      <c r="AS218" s="147"/>
      <c r="AT218" s="11"/>
      <c r="AU218" s="11"/>
      <c r="AV218" s="11"/>
    </row>
    <row r="219" spans="1:48" s="13" customFormat="1" ht="16.5" customHeight="1">
      <c r="A219" s="131"/>
      <c r="B219" s="144"/>
      <c r="C219" s="132"/>
      <c r="D219" s="16" t="s">
        <v>130</v>
      </c>
      <c r="E219" s="8">
        <f t="shared" ref="E219:E220" si="433">H219+K219+N219+Q219+T219+W219+Z219+AC219+AF219+AI219+AL219+AO219</f>
        <v>2072.7000000000003</v>
      </c>
      <c r="F219" s="8">
        <f t="shared" ref="F219:F220" si="434">I219+L219+O219+R219+U219+X219+AA219+AD219+AG219+AJ219+AM219+AP219</f>
        <v>420.8</v>
      </c>
      <c r="G219" s="8">
        <f t="shared" si="411"/>
        <v>20.302021517826986</v>
      </c>
      <c r="H219" s="50">
        <f t="shared" ref="H219:I219" si="435">H209-H214</f>
        <v>0</v>
      </c>
      <c r="I219" s="50">
        <f t="shared" si="435"/>
        <v>0</v>
      </c>
      <c r="J219" s="50">
        <v>0</v>
      </c>
      <c r="K219" s="50">
        <f t="shared" ref="K219:L219" si="436">K209-K214</f>
        <v>65</v>
      </c>
      <c r="L219" s="50">
        <f t="shared" si="436"/>
        <v>65</v>
      </c>
      <c r="M219" s="50">
        <f t="shared" si="415"/>
        <v>100</v>
      </c>
      <c r="N219" s="50">
        <f t="shared" ref="N219:O219" si="437">N209-N214</f>
        <v>100.60000000000001</v>
      </c>
      <c r="O219" s="50">
        <f t="shared" si="437"/>
        <v>92.9</v>
      </c>
      <c r="P219" s="50">
        <f t="shared" si="417"/>
        <v>92.345924453280318</v>
      </c>
      <c r="Q219" s="50">
        <f t="shared" ref="Q219:R219" si="438">Q209-Q214</f>
        <v>344.8</v>
      </c>
      <c r="R219" s="50">
        <f t="shared" si="438"/>
        <v>82.9</v>
      </c>
      <c r="S219" s="50">
        <f t="shared" si="419"/>
        <v>24.042923433874712</v>
      </c>
      <c r="T219" s="50">
        <f t="shared" ref="T219:U219" si="439">T209-T214</f>
        <v>161</v>
      </c>
      <c r="U219" s="50">
        <f t="shared" si="439"/>
        <v>92.8</v>
      </c>
      <c r="V219" s="50">
        <f t="shared" si="421"/>
        <v>57.639751552795026</v>
      </c>
      <c r="W219" s="50">
        <f t="shared" ref="W219:X219" si="440">W209-W214</f>
        <v>165.4</v>
      </c>
      <c r="X219" s="50">
        <f t="shared" si="440"/>
        <v>87.2</v>
      </c>
      <c r="Y219" s="50">
        <f t="shared" si="423"/>
        <v>52.720677146311971</v>
      </c>
      <c r="Z219" s="50">
        <f t="shared" ref="Z219:AA219" si="441">Z209-Z214</f>
        <v>68.8</v>
      </c>
      <c r="AA219" s="50">
        <f t="shared" si="441"/>
        <v>0</v>
      </c>
      <c r="AB219" s="50">
        <f t="shared" si="425"/>
        <v>0</v>
      </c>
      <c r="AC219" s="50">
        <f t="shared" ref="AC219:AD219" si="442">AC209-AC214</f>
        <v>98.8</v>
      </c>
      <c r="AD219" s="50">
        <f t="shared" si="442"/>
        <v>0</v>
      </c>
      <c r="AE219" s="50">
        <f t="shared" si="427"/>
        <v>0</v>
      </c>
      <c r="AF219" s="50">
        <f t="shared" ref="AF219:AG219" si="443">AF209-AF214</f>
        <v>435.3</v>
      </c>
      <c r="AG219" s="50">
        <f t="shared" si="443"/>
        <v>0</v>
      </c>
      <c r="AH219" s="50">
        <f t="shared" si="429"/>
        <v>0</v>
      </c>
      <c r="AI219" s="50">
        <f t="shared" ref="AI219:AJ219" si="444">AI209-AI214</f>
        <v>267.10000000000002</v>
      </c>
      <c r="AJ219" s="50">
        <f t="shared" si="444"/>
        <v>0</v>
      </c>
      <c r="AK219" s="50">
        <f>AJ219/AI219*100</f>
        <v>0</v>
      </c>
      <c r="AL219" s="50">
        <f t="shared" ref="AL219:AM219" si="445">AL209-AL214</f>
        <v>265.60000000000002</v>
      </c>
      <c r="AM219" s="50">
        <f t="shared" si="445"/>
        <v>0</v>
      </c>
      <c r="AN219" s="50">
        <f>AM219/AL219*100</f>
        <v>0</v>
      </c>
      <c r="AO219" s="50">
        <f t="shared" ref="AO219:AP219" si="446">AO209-AO214</f>
        <v>100.3</v>
      </c>
      <c r="AP219" s="50">
        <f t="shared" si="446"/>
        <v>0</v>
      </c>
      <c r="AQ219" s="51">
        <v>0</v>
      </c>
      <c r="AR219" s="147"/>
      <c r="AS219" s="147"/>
      <c r="AT219" s="11"/>
      <c r="AU219" s="11"/>
      <c r="AV219" s="11"/>
    </row>
    <row r="220" spans="1:48" s="13" customFormat="1" ht="16.5" customHeight="1">
      <c r="A220" s="145"/>
      <c r="B220" s="146"/>
      <c r="C220" s="202"/>
      <c r="D220" s="16" t="s">
        <v>131</v>
      </c>
      <c r="E220" s="8">
        <f t="shared" si="433"/>
        <v>0</v>
      </c>
      <c r="F220" s="8">
        <f t="shared" si="434"/>
        <v>0</v>
      </c>
      <c r="G220" s="8">
        <v>0</v>
      </c>
      <c r="H220" s="50">
        <f t="shared" ref="H220:I220" si="447">H210-H215</f>
        <v>0</v>
      </c>
      <c r="I220" s="50">
        <f t="shared" si="447"/>
        <v>0</v>
      </c>
      <c r="J220" s="50">
        <v>0</v>
      </c>
      <c r="K220" s="50">
        <f t="shared" ref="K220:L220" si="448">K210-K215</f>
        <v>0</v>
      </c>
      <c r="L220" s="50">
        <f t="shared" si="448"/>
        <v>0</v>
      </c>
      <c r="M220" s="50">
        <v>0</v>
      </c>
      <c r="N220" s="50">
        <f t="shared" ref="N220:O220" si="449">N210-N215</f>
        <v>0</v>
      </c>
      <c r="O220" s="50">
        <f t="shared" si="449"/>
        <v>0</v>
      </c>
      <c r="P220" s="50">
        <v>0</v>
      </c>
      <c r="Q220" s="50">
        <f t="shared" ref="Q220:R220" si="450">Q210-Q215</f>
        <v>0</v>
      </c>
      <c r="R220" s="50">
        <f t="shared" si="450"/>
        <v>0</v>
      </c>
      <c r="S220" s="50">
        <v>0</v>
      </c>
      <c r="T220" s="50">
        <f t="shared" ref="T220:U220" si="451">T210-T215</f>
        <v>0</v>
      </c>
      <c r="U220" s="50">
        <f t="shared" si="451"/>
        <v>0</v>
      </c>
      <c r="V220" s="50">
        <v>0</v>
      </c>
      <c r="W220" s="50">
        <f t="shared" ref="W220:X220" si="452">W210-W215</f>
        <v>0</v>
      </c>
      <c r="X220" s="50">
        <f t="shared" si="452"/>
        <v>0</v>
      </c>
      <c r="Y220" s="50">
        <v>0</v>
      </c>
      <c r="Z220" s="50">
        <f t="shared" ref="Z220:AA220" si="453">Z210-Z215</f>
        <v>0</v>
      </c>
      <c r="AA220" s="50">
        <f t="shared" si="453"/>
        <v>0</v>
      </c>
      <c r="AB220" s="50">
        <v>0</v>
      </c>
      <c r="AC220" s="50">
        <f t="shared" ref="AC220:AD220" si="454">AC210-AC215</f>
        <v>0</v>
      </c>
      <c r="AD220" s="50">
        <f t="shared" si="454"/>
        <v>0</v>
      </c>
      <c r="AE220" s="50">
        <v>0</v>
      </c>
      <c r="AF220" s="50">
        <f t="shared" ref="AF220:AG220" si="455">AF210-AF215</f>
        <v>0</v>
      </c>
      <c r="AG220" s="50">
        <f t="shared" si="455"/>
        <v>0</v>
      </c>
      <c r="AH220" s="50">
        <v>0</v>
      </c>
      <c r="AI220" s="50">
        <f t="shared" ref="AI220:AJ220" si="456">AI210-AI215</f>
        <v>0</v>
      </c>
      <c r="AJ220" s="50">
        <f t="shared" si="456"/>
        <v>0</v>
      </c>
      <c r="AK220" s="50">
        <v>0</v>
      </c>
      <c r="AL220" s="50">
        <f t="shared" ref="AL220:AM220" si="457">AL210-AL215</f>
        <v>0</v>
      </c>
      <c r="AM220" s="50">
        <f t="shared" si="457"/>
        <v>0</v>
      </c>
      <c r="AN220" s="50">
        <v>0</v>
      </c>
      <c r="AO220" s="50">
        <f t="shared" ref="AO220:AP220" si="458">AO210-AO215</f>
        <v>0</v>
      </c>
      <c r="AP220" s="50">
        <f t="shared" si="458"/>
        <v>0</v>
      </c>
      <c r="AQ220" s="23">
        <v>0</v>
      </c>
      <c r="AR220" s="147"/>
      <c r="AS220" s="147"/>
      <c r="AT220" s="11"/>
      <c r="AU220" s="11"/>
      <c r="AV220" s="11"/>
    </row>
    <row r="221" spans="1:48" s="12" customFormat="1" ht="16.5" customHeight="1">
      <c r="A221" s="198" t="s">
        <v>206</v>
      </c>
      <c r="B221" s="199"/>
      <c r="C221" s="200"/>
      <c r="D221" s="16"/>
      <c r="E221" s="8"/>
      <c r="F221" s="8"/>
      <c r="G221" s="8"/>
      <c r="H221" s="20"/>
      <c r="I221" s="20"/>
      <c r="J221" s="50"/>
      <c r="K221" s="20"/>
      <c r="L221" s="20"/>
      <c r="M221" s="50"/>
      <c r="N221" s="20"/>
      <c r="O221" s="20"/>
      <c r="P221" s="20"/>
      <c r="Q221" s="20"/>
      <c r="R221" s="20"/>
      <c r="S221" s="50"/>
      <c r="T221" s="20"/>
      <c r="U221" s="20"/>
      <c r="V221" s="50"/>
      <c r="W221" s="20"/>
      <c r="X221" s="20"/>
      <c r="Y221" s="20"/>
      <c r="Z221" s="20"/>
      <c r="AA221" s="20"/>
      <c r="AB221" s="20"/>
      <c r="AC221" s="20"/>
      <c r="AD221" s="20"/>
      <c r="AE221" s="20"/>
      <c r="AF221" s="20"/>
      <c r="AG221" s="20"/>
      <c r="AH221" s="20"/>
      <c r="AI221" s="20"/>
      <c r="AJ221" s="20"/>
      <c r="AK221" s="20"/>
      <c r="AL221" s="20"/>
      <c r="AM221" s="20"/>
      <c r="AN221" s="20"/>
      <c r="AO221" s="20"/>
      <c r="AP221" s="35"/>
      <c r="AQ221" s="35"/>
      <c r="AR221" s="48"/>
      <c r="AS221" s="48"/>
      <c r="AT221" s="11"/>
      <c r="AU221" s="11"/>
      <c r="AV221" s="11"/>
    </row>
    <row r="222" spans="1:48" s="13" customFormat="1" ht="16.5" customHeight="1">
      <c r="A222" s="184" t="s">
        <v>210</v>
      </c>
      <c r="B222" s="185"/>
      <c r="C222" s="186"/>
      <c r="D222" s="14" t="s">
        <v>133</v>
      </c>
      <c r="E222" s="8">
        <f>E226+E225+E224+E223</f>
        <v>1769.9999999999998</v>
      </c>
      <c r="F222" s="8">
        <f>F226+F225+F224+F223</f>
        <v>926.9799999999999</v>
      </c>
      <c r="G222" s="8">
        <f>F222/E222*100</f>
        <v>52.371751412429376</v>
      </c>
      <c r="H222" s="50">
        <f t="shared" ref="H222:I222" si="459">H226+H225+H224+H223</f>
        <v>29</v>
      </c>
      <c r="I222" s="50">
        <f t="shared" si="459"/>
        <v>29</v>
      </c>
      <c r="J222" s="50">
        <f>I222/H222*100</f>
        <v>100</v>
      </c>
      <c r="K222" s="50">
        <f t="shared" ref="K222:L222" si="460">K226+K225+K224+K223</f>
        <v>111.2</v>
      </c>
      <c r="L222" s="50">
        <f t="shared" si="460"/>
        <v>111.2</v>
      </c>
      <c r="M222" s="50">
        <f>L222/K222*100</f>
        <v>100</v>
      </c>
      <c r="N222" s="50">
        <f t="shared" ref="N222:O222" si="461">N226+N225+N224+N223</f>
        <v>208.59999999999997</v>
      </c>
      <c r="O222" s="50">
        <f t="shared" si="461"/>
        <v>168.2</v>
      </c>
      <c r="P222" s="50">
        <f t="shared" ref="P222:P224" si="462">O222/N222*100</f>
        <v>80.632790028763196</v>
      </c>
      <c r="Q222" s="50">
        <f t="shared" ref="Q222:R222" si="463">Q226+Q225+Q224+Q223</f>
        <v>121.2</v>
      </c>
      <c r="R222" s="50">
        <f t="shared" si="463"/>
        <v>110.7</v>
      </c>
      <c r="S222" s="50">
        <f t="shared" ref="S222:S224" si="464">R222/Q222*100</f>
        <v>91.336633663366342</v>
      </c>
      <c r="T222" s="50">
        <f t="shared" ref="T222:U222" si="465">T226+T225+T224+T223</f>
        <v>329.8</v>
      </c>
      <c r="U222" s="50">
        <f t="shared" si="465"/>
        <v>334.2</v>
      </c>
      <c r="V222" s="20">
        <f t="shared" ref="V222:V224" si="466">U222/T222*100</f>
        <v>101.33414190418435</v>
      </c>
      <c r="W222" s="50">
        <f t="shared" ref="W222:X222" si="467">W226+W225+W224+W223</f>
        <v>178.90000000000003</v>
      </c>
      <c r="X222" s="50">
        <f t="shared" si="467"/>
        <v>173.68000000000004</v>
      </c>
      <c r="Y222" s="50">
        <f>X222/W222*100</f>
        <v>97.082168809390723</v>
      </c>
      <c r="Z222" s="50">
        <f t="shared" ref="Z222:AA222" si="468">Z226+Z225+Z224+Z223</f>
        <v>57.2</v>
      </c>
      <c r="AA222" s="50">
        <f t="shared" si="468"/>
        <v>0</v>
      </c>
      <c r="AB222" s="50">
        <v>0</v>
      </c>
      <c r="AC222" s="50">
        <f t="shared" ref="AC222:AD222" si="469">AC226+AC225+AC224+AC223</f>
        <v>194.1</v>
      </c>
      <c r="AD222" s="50">
        <f t="shared" si="469"/>
        <v>0</v>
      </c>
      <c r="AE222" s="50">
        <v>0</v>
      </c>
      <c r="AF222" s="50">
        <f t="shared" ref="AF222:AG222" si="470">AF226+AF225+AF224+AF223</f>
        <v>77.400000000000006</v>
      </c>
      <c r="AG222" s="50">
        <f t="shared" si="470"/>
        <v>0</v>
      </c>
      <c r="AH222" s="50">
        <v>0</v>
      </c>
      <c r="AI222" s="50">
        <f t="shared" ref="AI222:AJ222" si="471">AI226+AI225+AI224+AI223</f>
        <v>123.6</v>
      </c>
      <c r="AJ222" s="50">
        <f t="shared" si="471"/>
        <v>0</v>
      </c>
      <c r="AK222" s="50">
        <v>0</v>
      </c>
      <c r="AL222" s="50">
        <f t="shared" ref="AL222:AM222" si="472">AL226+AL225+AL224+AL223</f>
        <v>162</v>
      </c>
      <c r="AM222" s="50">
        <f t="shared" si="472"/>
        <v>0</v>
      </c>
      <c r="AN222" s="50">
        <v>0</v>
      </c>
      <c r="AO222" s="50">
        <f t="shared" ref="AO222:AP222" si="473">AO226+AO225+AO224+AO223</f>
        <v>176.99999999999997</v>
      </c>
      <c r="AP222" s="50">
        <f t="shared" si="473"/>
        <v>0</v>
      </c>
      <c r="AQ222" s="50">
        <v>0</v>
      </c>
      <c r="AR222" s="75"/>
      <c r="AS222" s="75"/>
      <c r="AT222" s="18"/>
      <c r="AU222" s="18"/>
      <c r="AV222" s="18"/>
    </row>
    <row r="223" spans="1:48" s="12" customFormat="1" ht="16.5" customHeight="1">
      <c r="A223" s="187"/>
      <c r="B223" s="188"/>
      <c r="C223" s="189"/>
      <c r="D223" s="58" t="s">
        <v>129</v>
      </c>
      <c r="E223" s="27">
        <f>H223+K223+N223+Q223+T223+W223+Z223+AC223+AF223+AI223+AL223+AO223</f>
        <v>0</v>
      </c>
      <c r="F223" s="27">
        <f>I223+L223+O223+R223+U223+X223+AA223+AD223+AG223+AJ223+AM223+AP223</f>
        <v>0</v>
      </c>
      <c r="G223" s="27">
        <v>0</v>
      </c>
      <c r="H223" s="20">
        <f>H16+H26</f>
        <v>0</v>
      </c>
      <c r="I223" s="20">
        <f>I16+I26</f>
        <v>0</v>
      </c>
      <c r="J223" s="20">
        <v>0</v>
      </c>
      <c r="K223" s="20">
        <f>K16+K26</f>
        <v>0</v>
      </c>
      <c r="L223" s="20">
        <f>L16+L26</f>
        <v>0</v>
      </c>
      <c r="M223" s="20">
        <v>0</v>
      </c>
      <c r="N223" s="20">
        <f>N16+N26</f>
        <v>0</v>
      </c>
      <c r="O223" s="20">
        <f>O16+O26</f>
        <v>0</v>
      </c>
      <c r="P223" s="20">
        <v>0</v>
      </c>
      <c r="Q223" s="20">
        <f>Q16+Q26</f>
        <v>0</v>
      </c>
      <c r="R223" s="20">
        <f>R16+R26</f>
        <v>0</v>
      </c>
      <c r="S223" s="20">
        <v>0</v>
      </c>
      <c r="T223" s="20">
        <f>T16+T26</f>
        <v>0</v>
      </c>
      <c r="U223" s="20">
        <f>U16+U26</f>
        <v>0</v>
      </c>
      <c r="V223" s="20">
        <v>0</v>
      </c>
      <c r="W223" s="20">
        <f>W16+W26</f>
        <v>0</v>
      </c>
      <c r="X223" s="20">
        <f>X16+X26</f>
        <v>0</v>
      </c>
      <c r="Y223" s="20">
        <v>0</v>
      </c>
      <c r="Z223" s="20">
        <f>Z16+Z26</f>
        <v>0</v>
      </c>
      <c r="AA223" s="20">
        <f>AA16+AA26</f>
        <v>0</v>
      </c>
      <c r="AB223" s="20">
        <v>0</v>
      </c>
      <c r="AC223" s="20">
        <f>AC16+AC26</f>
        <v>0</v>
      </c>
      <c r="AD223" s="20">
        <f>AD16+AD26</f>
        <v>0</v>
      </c>
      <c r="AE223" s="20">
        <v>0</v>
      </c>
      <c r="AF223" s="20">
        <f>AF16+AF26</f>
        <v>0</v>
      </c>
      <c r="AG223" s="20">
        <f>AG16+AG26</f>
        <v>0</v>
      </c>
      <c r="AH223" s="20">
        <v>0</v>
      </c>
      <c r="AI223" s="20">
        <f>AI16+AI26</f>
        <v>0</v>
      </c>
      <c r="AJ223" s="20">
        <f>AJ16+AJ26</f>
        <v>0</v>
      </c>
      <c r="AK223" s="20">
        <v>0</v>
      </c>
      <c r="AL223" s="20">
        <f>AL16+AL26</f>
        <v>0</v>
      </c>
      <c r="AM223" s="20">
        <f>AM16+AM26</f>
        <v>0</v>
      </c>
      <c r="AN223" s="20">
        <v>0</v>
      </c>
      <c r="AO223" s="20">
        <f>AO16+AO26</f>
        <v>0</v>
      </c>
      <c r="AP223" s="20">
        <f>AP16+AP26</f>
        <v>0</v>
      </c>
      <c r="AQ223" s="39"/>
      <c r="AR223" s="76"/>
      <c r="AS223" s="76"/>
      <c r="AT223" s="11"/>
      <c r="AU223" s="11"/>
      <c r="AV223" s="11"/>
    </row>
    <row r="224" spans="1:48" s="12" customFormat="1" ht="16.5" customHeight="1">
      <c r="A224" s="187"/>
      <c r="B224" s="188"/>
      <c r="C224" s="189"/>
      <c r="D224" s="22" t="s">
        <v>26</v>
      </c>
      <c r="E224" s="27">
        <f>H224+K224+N224+Q224+T224+W224+Z224+AC224+AF224+AI224+AL224+AO224</f>
        <v>1727.3999999999999</v>
      </c>
      <c r="F224" s="27">
        <f>I224+L224+O224+R224+U224+X224+AA224+AD224+AG224+AJ224+AM224+AP224</f>
        <v>922.68</v>
      </c>
      <c r="G224" s="27">
        <f>F224/E224*100</f>
        <v>53.414379993053139</v>
      </c>
      <c r="H224" s="20">
        <f>H17+H27</f>
        <v>29</v>
      </c>
      <c r="I224" s="20">
        <f t="shared" ref="I224" si="474">I17+I27</f>
        <v>29</v>
      </c>
      <c r="J224" s="20">
        <f>I224/H224*100</f>
        <v>100</v>
      </c>
      <c r="K224" s="20">
        <f>K17+K27-9.6</f>
        <v>111.2</v>
      </c>
      <c r="L224" s="20">
        <f>L17+L27-9.6</f>
        <v>111.2</v>
      </c>
      <c r="M224" s="20">
        <f>L224/K224*100</f>
        <v>100</v>
      </c>
      <c r="N224" s="20">
        <f>N17+N27-10.4</f>
        <v>200.89999999999998</v>
      </c>
      <c r="O224" s="20">
        <f t="shared" ref="O224" si="475">O17+O27</f>
        <v>168.2</v>
      </c>
      <c r="P224" s="20">
        <f t="shared" si="462"/>
        <v>83.723245395719275</v>
      </c>
      <c r="Q224" s="20">
        <f>Q17+Q27-11.4-0.1</f>
        <v>117.4</v>
      </c>
      <c r="R224" s="20">
        <f t="shared" ref="R224" si="476">R17+R27</f>
        <v>110.7</v>
      </c>
      <c r="S224" s="20">
        <f t="shared" si="464"/>
        <v>94.293015332197612</v>
      </c>
      <c r="T224" s="20">
        <f>T17+T27-11.4</f>
        <v>329.8</v>
      </c>
      <c r="U224" s="20">
        <f t="shared" ref="U224" si="477">U17+U27</f>
        <v>334.2</v>
      </c>
      <c r="V224" s="20">
        <f t="shared" si="466"/>
        <v>101.33414190418435</v>
      </c>
      <c r="W224" s="20">
        <f>W17+W27-6.2</f>
        <v>171.10000000000002</v>
      </c>
      <c r="X224" s="20">
        <f t="shared" ref="X224" si="478">X17+X27</f>
        <v>169.38000000000002</v>
      </c>
      <c r="Y224" s="20">
        <f t="shared" ref="Y224" si="479">X224/W224*100</f>
        <v>98.994739918176506</v>
      </c>
      <c r="Z224" s="20">
        <f>Z17+Z27-8.8</f>
        <v>53.400000000000006</v>
      </c>
      <c r="AA224" s="20">
        <f t="shared" ref="AA224" si="480">AA17+AA27</f>
        <v>0</v>
      </c>
      <c r="AB224" s="20">
        <v>0</v>
      </c>
      <c r="AC224" s="20">
        <f>AC17+AC27-8.8</f>
        <v>190.29999999999998</v>
      </c>
      <c r="AD224" s="20">
        <f t="shared" ref="AD224" si="481">AD17+AD27</f>
        <v>0</v>
      </c>
      <c r="AE224" s="20">
        <v>0</v>
      </c>
      <c r="AF224" s="20">
        <f>AF17+AF27-4.3</f>
        <v>73.5</v>
      </c>
      <c r="AG224" s="20">
        <f t="shared" ref="AG224" si="482">AG17+AG27</f>
        <v>0</v>
      </c>
      <c r="AH224" s="20">
        <v>0</v>
      </c>
      <c r="AI224" s="20">
        <f>AI17+AI27-11.3</f>
        <v>119.8</v>
      </c>
      <c r="AJ224" s="20">
        <f t="shared" ref="AJ224" si="483">AJ17+AJ27</f>
        <v>0</v>
      </c>
      <c r="AK224" s="20">
        <v>0</v>
      </c>
      <c r="AL224" s="20">
        <f>AL17+AL27-11.3</f>
        <v>158.19999999999999</v>
      </c>
      <c r="AM224" s="20">
        <f t="shared" ref="AM224" si="484">AM17+AM27</f>
        <v>0</v>
      </c>
      <c r="AN224" s="20">
        <v>0</v>
      </c>
      <c r="AO224" s="20">
        <f>AO17+AO27-15.9+0.1</f>
        <v>172.79999999999998</v>
      </c>
      <c r="AP224" s="20">
        <f t="shared" ref="AP224" si="485">AP17+AP27</f>
        <v>0</v>
      </c>
      <c r="AQ224" s="39"/>
      <c r="AR224" s="76"/>
      <c r="AS224" s="76"/>
      <c r="AT224" s="11"/>
      <c r="AU224" s="11"/>
      <c r="AV224" s="11"/>
    </row>
    <row r="225" spans="1:48" s="12" customFormat="1" ht="16.5" customHeight="1">
      <c r="A225" s="187"/>
      <c r="B225" s="188"/>
      <c r="C225" s="189"/>
      <c r="D225" s="22" t="s">
        <v>130</v>
      </c>
      <c r="E225" s="27">
        <f t="shared" ref="E225:E226" si="486">H225+K225+N225+Q225+T225+W225+Z225+AC225+AF225+AI225+AL225+AO225</f>
        <v>42.599999999999994</v>
      </c>
      <c r="F225" s="27">
        <f t="shared" ref="F225:F226" si="487">I225+L225+O225+R225+U225+X225+AA225+AD225+AG225+AJ225+AM225+AP225</f>
        <v>4.3</v>
      </c>
      <c r="G225" s="27">
        <v>0</v>
      </c>
      <c r="H225" s="20">
        <f t="shared" ref="H225:I225" si="488">H18+H28</f>
        <v>0</v>
      </c>
      <c r="I225" s="20">
        <f t="shared" si="488"/>
        <v>0</v>
      </c>
      <c r="J225" s="20">
        <v>0</v>
      </c>
      <c r="K225" s="20">
        <f t="shared" ref="K225:L225" si="489">K18+K28</f>
        <v>0</v>
      </c>
      <c r="L225" s="20">
        <f t="shared" si="489"/>
        <v>0</v>
      </c>
      <c r="M225" s="20">
        <v>0</v>
      </c>
      <c r="N225" s="20">
        <f t="shared" ref="N225:O225" si="490">N18+N28</f>
        <v>7.7</v>
      </c>
      <c r="O225" s="20">
        <f t="shared" si="490"/>
        <v>0</v>
      </c>
      <c r="P225" s="20">
        <f>O225/N225*100</f>
        <v>0</v>
      </c>
      <c r="Q225" s="20">
        <f t="shared" ref="Q225:R225" si="491">Q18+Q28</f>
        <v>3.8</v>
      </c>
      <c r="R225" s="20">
        <f t="shared" si="491"/>
        <v>0</v>
      </c>
      <c r="S225" s="20">
        <f>R225/Q225*100</f>
        <v>0</v>
      </c>
      <c r="T225" s="20">
        <f t="shared" ref="T225:U225" si="492">T18+T28</f>
        <v>0</v>
      </c>
      <c r="U225" s="20">
        <f t="shared" si="492"/>
        <v>0</v>
      </c>
      <c r="V225" s="20">
        <v>0</v>
      </c>
      <c r="W225" s="20">
        <f t="shared" ref="W225:X225" si="493">W18+W28</f>
        <v>7.8</v>
      </c>
      <c r="X225" s="20">
        <f t="shared" si="493"/>
        <v>4.3</v>
      </c>
      <c r="Y225" s="20">
        <f>X225/W225*100</f>
        <v>55.128205128205131</v>
      </c>
      <c r="Z225" s="20">
        <f t="shared" ref="Z225:AA225" si="494">Z18+Z28</f>
        <v>3.8</v>
      </c>
      <c r="AA225" s="20">
        <f t="shared" si="494"/>
        <v>0</v>
      </c>
      <c r="AB225" s="20">
        <v>0</v>
      </c>
      <c r="AC225" s="20">
        <f t="shared" ref="AC225:AD225" si="495">AC18+AC28</f>
        <v>3.8</v>
      </c>
      <c r="AD225" s="20">
        <f t="shared" si="495"/>
        <v>0</v>
      </c>
      <c r="AE225" s="20">
        <v>0</v>
      </c>
      <c r="AF225" s="20">
        <f t="shared" ref="AF225:AG225" si="496">AF18+AF28</f>
        <v>3.9</v>
      </c>
      <c r="AG225" s="20">
        <f t="shared" si="496"/>
        <v>0</v>
      </c>
      <c r="AH225" s="20">
        <v>0</v>
      </c>
      <c r="AI225" s="20">
        <f t="shared" ref="AI225:AJ225" si="497">AI18+AI28</f>
        <v>3.8</v>
      </c>
      <c r="AJ225" s="20">
        <f t="shared" si="497"/>
        <v>0</v>
      </c>
      <c r="AK225" s="20">
        <v>0</v>
      </c>
      <c r="AL225" s="20">
        <f t="shared" ref="AL225:AM225" si="498">AL18+AL28</f>
        <v>3.8</v>
      </c>
      <c r="AM225" s="20">
        <f t="shared" si="498"/>
        <v>0</v>
      </c>
      <c r="AN225" s="20">
        <v>0</v>
      </c>
      <c r="AO225" s="20">
        <f t="shared" ref="AO225:AP225" si="499">AO18+AO28</f>
        <v>4.1999999999999993</v>
      </c>
      <c r="AP225" s="20">
        <f t="shared" si="499"/>
        <v>0</v>
      </c>
      <c r="AQ225" s="39"/>
      <c r="AR225" s="76"/>
      <c r="AS225" s="76"/>
      <c r="AT225" s="11"/>
      <c r="AU225" s="11"/>
      <c r="AV225" s="11"/>
    </row>
    <row r="226" spans="1:48" s="12" customFormat="1" ht="16.5" customHeight="1">
      <c r="A226" s="190"/>
      <c r="B226" s="191"/>
      <c r="C226" s="192"/>
      <c r="D226" s="22" t="s">
        <v>131</v>
      </c>
      <c r="E226" s="27">
        <f t="shared" si="486"/>
        <v>0</v>
      </c>
      <c r="F226" s="27">
        <f t="shared" si="487"/>
        <v>0</v>
      </c>
      <c r="G226" s="27">
        <v>0</v>
      </c>
      <c r="H226" s="20">
        <f t="shared" ref="H226:I226" si="500">H19+H29</f>
        <v>0</v>
      </c>
      <c r="I226" s="20">
        <f t="shared" si="500"/>
        <v>0</v>
      </c>
      <c r="J226" s="20">
        <v>0</v>
      </c>
      <c r="K226" s="20">
        <f t="shared" ref="K226:L226" si="501">K19+K29</f>
        <v>0</v>
      </c>
      <c r="L226" s="20">
        <f t="shared" si="501"/>
        <v>0</v>
      </c>
      <c r="M226" s="20">
        <v>0</v>
      </c>
      <c r="N226" s="20">
        <f t="shared" ref="N226:O226" si="502">N19+N29</f>
        <v>0</v>
      </c>
      <c r="O226" s="20">
        <f t="shared" si="502"/>
        <v>0</v>
      </c>
      <c r="P226" s="20">
        <v>0</v>
      </c>
      <c r="Q226" s="20">
        <f t="shared" ref="Q226:R226" si="503">Q19+Q29</f>
        <v>0</v>
      </c>
      <c r="R226" s="20">
        <f t="shared" si="503"/>
        <v>0</v>
      </c>
      <c r="S226" s="20">
        <v>0</v>
      </c>
      <c r="T226" s="20">
        <f t="shared" ref="T226:U226" si="504">T19+T29</f>
        <v>0</v>
      </c>
      <c r="U226" s="20">
        <f t="shared" si="504"/>
        <v>0</v>
      </c>
      <c r="V226" s="20">
        <v>0</v>
      </c>
      <c r="W226" s="20">
        <f t="shared" ref="W226:X226" si="505">W19+W29</f>
        <v>0</v>
      </c>
      <c r="X226" s="20">
        <f t="shared" si="505"/>
        <v>0</v>
      </c>
      <c r="Y226" s="20">
        <v>0</v>
      </c>
      <c r="Z226" s="20">
        <f t="shared" ref="Z226:AA226" si="506">Z19+Z29</f>
        <v>0</v>
      </c>
      <c r="AA226" s="20">
        <f t="shared" si="506"/>
        <v>0</v>
      </c>
      <c r="AB226" s="20">
        <v>0</v>
      </c>
      <c r="AC226" s="20">
        <f t="shared" ref="AC226:AD226" si="507">AC19+AC29</f>
        <v>0</v>
      </c>
      <c r="AD226" s="20">
        <f t="shared" si="507"/>
        <v>0</v>
      </c>
      <c r="AE226" s="20">
        <v>0</v>
      </c>
      <c r="AF226" s="20">
        <f t="shared" ref="AF226:AG226" si="508">AF19+AF29</f>
        <v>0</v>
      </c>
      <c r="AG226" s="20">
        <f t="shared" si="508"/>
        <v>0</v>
      </c>
      <c r="AH226" s="20">
        <v>0</v>
      </c>
      <c r="AI226" s="20">
        <f t="shared" ref="AI226:AJ226" si="509">AI19+AI29</f>
        <v>0</v>
      </c>
      <c r="AJ226" s="20">
        <f t="shared" si="509"/>
        <v>0</v>
      </c>
      <c r="AK226" s="20">
        <v>0</v>
      </c>
      <c r="AL226" s="20">
        <f t="shared" ref="AL226:AM226" si="510">AL19+AL29</f>
        <v>0</v>
      </c>
      <c r="AM226" s="20">
        <f t="shared" si="510"/>
        <v>0</v>
      </c>
      <c r="AN226" s="20">
        <v>0</v>
      </c>
      <c r="AO226" s="20">
        <f t="shared" ref="AO226:AP226" si="511">AO19+AO29</f>
        <v>0</v>
      </c>
      <c r="AP226" s="20">
        <f t="shared" si="511"/>
        <v>0</v>
      </c>
      <c r="AQ226" s="39"/>
      <c r="AR226" s="77"/>
      <c r="AS226" s="77"/>
      <c r="AT226" s="11"/>
      <c r="AU226" s="11"/>
      <c r="AV226" s="11"/>
    </row>
    <row r="227" spans="1:48" s="13" customFormat="1" ht="16.5" customHeight="1">
      <c r="A227" s="184" t="s">
        <v>209</v>
      </c>
      <c r="B227" s="185"/>
      <c r="C227" s="186"/>
      <c r="D227" s="14" t="s">
        <v>133</v>
      </c>
      <c r="E227" s="8">
        <f>E229+E230</f>
        <v>9579.7000000000007</v>
      </c>
      <c r="F227" s="8">
        <f t="shared" ref="F227" si="512">F231+F230+F229+F228</f>
        <v>3079.7999999999997</v>
      </c>
      <c r="G227" s="8">
        <f t="shared" ref="G227:G239" si="513">F227/E227*100</f>
        <v>32.149232230654398</v>
      </c>
      <c r="H227" s="50">
        <f>H231+H230+H229+H228</f>
        <v>101.69999999999999</v>
      </c>
      <c r="I227" s="50">
        <f>I231+I230+I229+I228</f>
        <v>101.69999999999999</v>
      </c>
      <c r="J227" s="50">
        <f>I227/H227*100</f>
        <v>100</v>
      </c>
      <c r="K227" s="50">
        <f>K231+K230+K229+K228</f>
        <v>579.89999999999986</v>
      </c>
      <c r="L227" s="50">
        <f>L231+L230+L229+L228</f>
        <v>579.89999999999986</v>
      </c>
      <c r="M227" s="50">
        <f t="shared" ref="M227:M229" si="514">L227/K227*100</f>
        <v>100</v>
      </c>
      <c r="N227" s="50">
        <f>N231+N230+N229+N228</f>
        <v>863.99999999999989</v>
      </c>
      <c r="O227" s="50">
        <f>O231+O230+O229+O228</f>
        <v>682.9</v>
      </c>
      <c r="P227" s="50">
        <f>O227/N227*100</f>
        <v>79.039351851851862</v>
      </c>
      <c r="Q227" s="50">
        <f>Q231+Q230+Q229+Q228</f>
        <v>1184.3</v>
      </c>
      <c r="R227" s="50">
        <f>R231+R230+R229+R228</f>
        <v>732.99999999999989</v>
      </c>
      <c r="S227" s="50">
        <f t="shared" ref="S227:S239" si="515">R227/Q227*100</f>
        <v>61.893101410115669</v>
      </c>
      <c r="T227" s="50">
        <f>T231+T230+T229+T228</f>
        <v>750.60000000000014</v>
      </c>
      <c r="U227" s="50">
        <f>U231+U230+U229+U228</f>
        <v>417.8</v>
      </c>
      <c r="V227" s="50">
        <f t="shared" ref="V227:V239" si="516">U227/T227*100</f>
        <v>55.662136957100984</v>
      </c>
      <c r="W227" s="50">
        <f>W231+W230+W229+W228</f>
        <v>875.1</v>
      </c>
      <c r="X227" s="50">
        <f>X231+X230+X229+X228</f>
        <v>564.5</v>
      </c>
      <c r="Y227" s="50">
        <f t="shared" ref="Y227:Y239" si="517">X227/W227*100</f>
        <v>64.5069134956005</v>
      </c>
      <c r="Z227" s="50">
        <f>Z231+Z230+Z229+Z228</f>
        <v>607.50000000000011</v>
      </c>
      <c r="AA227" s="50">
        <f>AA231+AA230+AA229+AA228</f>
        <v>0</v>
      </c>
      <c r="AB227" s="50">
        <v>0</v>
      </c>
      <c r="AC227" s="50">
        <f>AC231+AC230+AC229+AC228</f>
        <v>442.40000000000009</v>
      </c>
      <c r="AD227" s="50">
        <f>AD231+AD230+AD229+AD228</f>
        <v>0</v>
      </c>
      <c r="AE227" s="50">
        <f t="shared" ref="AE227:AE239" si="518">AD227/AC227*100</f>
        <v>0</v>
      </c>
      <c r="AF227" s="50">
        <f>AF231+AF230+AF229+AF228</f>
        <v>911.7</v>
      </c>
      <c r="AG227" s="50">
        <f>AG231+AG230+AG229+AG228</f>
        <v>0</v>
      </c>
      <c r="AH227" s="50">
        <f t="shared" ref="AH227:AH239" si="519">AG227/AF227*100</f>
        <v>0</v>
      </c>
      <c r="AI227" s="50">
        <f>AI231+AI230+AI229+AI228</f>
        <v>997.2</v>
      </c>
      <c r="AJ227" s="50">
        <f>AJ231+AJ230+AJ229+AJ228</f>
        <v>0</v>
      </c>
      <c r="AK227" s="50">
        <f t="shared" ref="AK227:AK239" si="520">AJ227/AI227*100</f>
        <v>0</v>
      </c>
      <c r="AL227" s="50">
        <f>AL231+AL230+AL229+AL228</f>
        <v>682.90000000000009</v>
      </c>
      <c r="AM227" s="50">
        <f>AM231+AM230+AM229+AM228</f>
        <v>0</v>
      </c>
      <c r="AN227" s="50">
        <f t="shared" ref="AN227:AN239" si="521">AM227/AL227*100</f>
        <v>0</v>
      </c>
      <c r="AO227" s="50">
        <f>AO231+AO230+AO229+AO228</f>
        <v>1582.3999999999999</v>
      </c>
      <c r="AP227" s="50">
        <f>AP231+AP230+AP229+AP228</f>
        <v>0</v>
      </c>
      <c r="AQ227" s="50">
        <v>0</v>
      </c>
      <c r="AR227" s="75"/>
      <c r="AS227" s="75"/>
      <c r="AT227" s="18"/>
      <c r="AU227" s="18"/>
      <c r="AV227" s="18"/>
    </row>
    <row r="228" spans="1:48" s="12" customFormat="1" ht="16.5" customHeight="1">
      <c r="A228" s="187"/>
      <c r="B228" s="188"/>
      <c r="C228" s="189"/>
      <c r="D228" s="58" t="s">
        <v>129</v>
      </c>
      <c r="E228" s="27">
        <f>H228+K228+N228+Q228+T228+W228+Z228+AC228+AF228+AI228+AL228+AO228</f>
        <v>0</v>
      </c>
      <c r="F228" s="27">
        <f>I228+L228+O228+R228+U228+X228+AA228+AD228+AG228+AJ228+AM228+AP228</f>
        <v>0</v>
      </c>
      <c r="G228" s="27">
        <v>0</v>
      </c>
      <c r="H228" s="20">
        <f>H217-H223-H233-H238-H243</f>
        <v>0</v>
      </c>
      <c r="I228" s="20">
        <f>I217-I223-I233-I238-I243</f>
        <v>0</v>
      </c>
      <c r="J228" s="20">
        <v>0</v>
      </c>
      <c r="K228" s="20">
        <f>K217-K223-K233-K238-K243</f>
        <v>0</v>
      </c>
      <c r="L228" s="20">
        <f>L217-L223-L233-L238-L243</f>
        <v>0</v>
      </c>
      <c r="M228" s="20">
        <v>0</v>
      </c>
      <c r="N228" s="20">
        <f>N217-N223-N233-N238-N243</f>
        <v>0</v>
      </c>
      <c r="O228" s="20">
        <f>O217-O223-O233-O238-O243</f>
        <v>0</v>
      </c>
      <c r="P228" s="20">
        <v>0</v>
      </c>
      <c r="Q228" s="20">
        <f>Q217-Q223-Q233-Q238-Q243</f>
        <v>0</v>
      </c>
      <c r="R228" s="20">
        <f>R217-R223-R233-R238-R243</f>
        <v>0</v>
      </c>
      <c r="S228" s="20">
        <v>0</v>
      </c>
      <c r="T228" s="20">
        <f>T217-T223-T233-T238-T243</f>
        <v>0</v>
      </c>
      <c r="U228" s="20">
        <f>U217-U223-U233-U238-U243</f>
        <v>0</v>
      </c>
      <c r="V228" s="20">
        <v>0</v>
      </c>
      <c r="W228" s="20">
        <f>W217-W223-W233-W238-W243</f>
        <v>0</v>
      </c>
      <c r="X228" s="20">
        <f>X217-X223-X233-X238-X243</f>
        <v>0</v>
      </c>
      <c r="Y228" s="20">
        <v>0</v>
      </c>
      <c r="Z228" s="20">
        <f>Z217-Z223-Z233-Z238-Z243</f>
        <v>0</v>
      </c>
      <c r="AA228" s="20">
        <f>AA217-AA223-AA233-AA238-AA243</f>
        <v>0</v>
      </c>
      <c r="AB228" s="20">
        <v>0</v>
      </c>
      <c r="AC228" s="20">
        <f>AC217-AC223-AC233-AC238-AC243</f>
        <v>0</v>
      </c>
      <c r="AD228" s="20">
        <f>AD217-AD223-AD233-AD238-AD243</f>
        <v>0</v>
      </c>
      <c r="AE228" s="20">
        <v>0</v>
      </c>
      <c r="AF228" s="20">
        <f>AF217-AF223-AF233-AF238-AF243</f>
        <v>0</v>
      </c>
      <c r="AG228" s="20">
        <f>AG217-AG223-AG233-AG238-AG243</f>
        <v>0</v>
      </c>
      <c r="AH228" s="20">
        <v>0</v>
      </c>
      <c r="AI228" s="20">
        <f>AI217-AI223-AI233-AI238-AI243</f>
        <v>0</v>
      </c>
      <c r="AJ228" s="20">
        <f>AJ217-AJ223-AJ233-AJ238-AJ243</f>
        <v>0</v>
      </c>
      <c r="AK228" s="20">
        <v>0</v>
      </c>
      <c r="AL228" s="20">
        <f>AL217-AL223-AL233-AL238-AL243</f>
        <v>0</v>
      </c>
      <c r="AM228" s="20">
        <f>AM217-AM223-AM233-AM238-AM243</f>
        <v>0</v>
      </c>
      <c r="AN228" s="20">
        <v>0</v>
      </c>
      <c r="AO228" s="20">
        <f>AO217-AO223-AO233-AO238-AO243</f>
        <v>0</v>
      </c>
      <c r="AP228" s="20">
        <f>AP217-AP223-AP233-AP238-AP243</f>
        <v>0</v>
      </c>
      <c r="AQ228" s="20">
        <v>0</v>
      </c>
      <c r="AR228" s="76"/>
      <c r="AS228" s="76"/>
      <c r="AT228" s="11"/>
      <c r="AU228" s="11"/>
      <c r="AV228" s="11"/>
    </row>
    <row r="229" spans="1:48" s="12" customFormat="1" ht="16.5" customHeight="1">
      <c r="A229" s="187"/>
      <c r="B229" s="188"/>
      <c r="C229" s="189"/>
      <c r="D229" s="22" t="s">
        <v>26</v>
      </c>
      <c r="E229" s="27">
        <f t="shared" ref="E229:E231" si="522">H229+K229+N229+Q229+T229+W229+Z229+AC229+AF229+AI229+AL229+AO229</f>
        <v>7814.6000000000013</v>
      </c>
      <c r="F229" s="27">
        <f t="shared" ref="F229:F231" si="523">I229+L229+O229+R229+U229+X229+AA229+AD229+AG229+AJ229+AM229+AP229</f>
        <v>2663.2999999999997</v>
      </c>
      <c r="G229" s="27">
        <v>0</v>
      </c>
      <c r="H229" s="20">
        <f>H218-H224-H234-H239-H244</f>
        <v>101.69999999999999</v>
      </c>
      <c r="I229" s="20">
        <f t="shared" ref="I229" si="524">I218-I224-I234-I239-I244</f>
        <v>101.69999999999999</v>
      </c>
      <c r="J229" s="20">
        <f>I229/H229*100</f>
        <v>100</v>
      </c>
      <c r="K229" s="20">
        <f t="shared" ref="K229:L229" si="525">K218-K224-K234-K239-K244</f>
        <v>514.89999999999986</v>
      </c>
      <c r="L229" s="20">
        <f t="shared" si="525"/>
        <v>514.89999999999986</v>
      </c>
      <c r="M229" s="20">
        <f t="shared" si="514"/>
        <v>100</v>
      </c>
      <c r="N229" s="20">
        <f t="shared" ref="N229:O229" si="526">N218-N224-N234-N239-N244</f>
        <v>771.09999999999991</v>
      </c>
      <c r="O229" s="20">
        <f t="shared" si="526"/>
        <v>590</v>
      </c>
      <c r="P229" s="20">
        <f t="shared" ref="P229:P230" si="527">O229/N229*100</f>
        <v>76.514070807936719</v>
      </c>
      <c r="Q229" s="20">
        <f t="shared" ref="Q229:R229" si="528">Q218-Q224-Q234-Q239-Q244</f>
        <v>843.3</v>
      </c>
      <c r="R229" s="20">
        <f t="shared" si="528"/>
        <v>650.09999999999991</v>
      </c>
      <c r="S229" s="20">
        <f>R229/Q229*100</f>
        <v>77.09000355745286</v>
      </c>
      <c r="T229" s="20">
        <f t="shared" ref="T229:U229" si="529">T218-T224-T234-T239-T244</f>
        <v>589.60000000000014</v>
      </c>
      <c r="U229" s="20">
        <f t="shared" si="529"/>
        <v>325</v>
      </c>
      <c r="V229" s="20">
        <f>U229/T229*100</f>
        <v>55.122116689280851</v>
      </c>
      <c r="W229" s="20">
        <f t="shared" ref="W229:X229" si="530">W218-W224-W234-W239-W244</f>
        <v>717.5</v>
      </c>
      <c r="X229" s="20">
        <f t="shared" si="530"/>
        <v>481.59999999999997</v>
      </c>
      <c r="Y229" s="20">
        <f t="shared" si="517"/>
        <v>67.121951219512184</v>
      </c>
      <c r="Z229" s="20">
        <f t="shared" ref="Z229:AA229" si="531">Z218-Z224-Z234-Z239-Z244</f>
        <v>542.50000000000011</v>
      </c>
      <c r="AA229" s="20">
        <f t="shared" si="531"/>
        <v>0</v>
      </c>
      <c r="AB229" s="20">
        <v>0</v>
      </c>
      <c r="AC229" s="20">
        <f t="shared" ref="AC229:AD229" si="532">AC218-AC224-AC234-AC239-AC244</f>
        <v>347.40000000000009</v>
      </c>
      <c r="AD229" s="20">
        <f t="shared" si="532"/>
        <v>0</v>
      </c>
      <c r="AE229" s="20">
        <v>0</v>
      </c>
      <c r="AF229" s="20">
        <f t="shared" ref="AF229:AG229" si="533">AF218-AF224-AF234-AF239-AF244</f>
        <v>745.30000000000007</v>
      </c>
      <c r="AG229" s="20">
        <f t="shared" si="533"/>
        <v>0</v>
      </c>
      <c r="AH229" s="20">
        <v>0</v>
      </c>
      <c r="AI229" s="20">
        <f t="shared" ref="AI229:AJ229" si="534">AI218-AI224-AI234-AI239-AI244</f>
        <v>733.90000000000009</v>
      </c>
      <c r="AJ229" s="20">
        <f t="shared" si="534"/>
        <v>0</v>
      </c>
      <c r="AK229" s="20">
        <v>0</v>
      </c>
      <c r="AL229" s="20">
        <f t="shared" ref="AL229:AM229" si="535">AL218-AL224-AL234-AL239-AL244</f>
        <v>421.10000000000008</v>
      </c>
      <c r="AM229" s="20">
        <f t="shared" si="535"/>
        <v>0</v>
      </c>
      <c r="AN229" s="20">
        <v>0</v>
      </c>
      <c r="AO229" s="20">
        <f t="shared" ref="AO229:AP229" si="536">AO218-AO224-AO234-AO239-AO244</f>
        <v>1486.3</v>
      </c>
      <c r="AP229" s="20">
        <f t="shared" si="536"/>
        <v>0</v>
      </c>
      <c r="AQ229" s="20">
        <v>0</v>
      </c>
      <c r="AR229" s="76"/>
      <c r="AS229" s="76"/>
      <c r="AT229" s="11"/>
      <c r="AU229" s="11"/>
      <c r="AV229" s="11"/>
    </row>
    <row r="230" spans="1:48" s="12" customFormat="1" ht="16.5" customHeight="1">
      <c r="A230" s="187"/>
      <c r="B230" s="188"/>
      <c r="C230" s="189"/>
      <c r="D230" s="22" t="s">
        <v>130</v>
      </c>
      <c r="E230" s="27">
        <f t="shared" si="522"/>
        <v>1765.1</v>
      </c>
      <c r="F230" s="27">
        <f t="shared" si="523"/>
        <v>416.5</v>
      </c>
      <c r="G230" s="27">
        <f t="shared" si="513"/>
        <v>23.596396804713613</v>
      </c>
      <c r="H230" s="20">
        <f t="shared" ref="H230:I230" si="537">H219-H225-H235-H240-H245</f>
        <v>0</v>
      </c>
      <c r="I230" s="20">
        <f t="shared" si="537"/>
        <v>0</v>
      </c>
      <c r="J230" s="20">
        <v>0</v>
      </c>
      <c r="K230" s="20">
        <f t="shared" ref="K230:L230" si="538">K219-K225-K235-K240-K245</f>
        <v>65</v>
      </c>
      <c r="L230" s="20">
        <f t="shared" si="538"/>
        <v>65</v>
      </c>
      <c r="M230" s="20">
        <f>L230/K230*100</f>
        <v>100</v>
      </c>
      <c r="N230" s="20">
        <f t="shared" ref="N230:O230" si="539">N219-N225-N235-N240-N245</f>
        <v>92.9</v>
      </c>
      <c r="O230" s="20">
        <f t="shared" si="539"/>
        <v>92.9</v>
      </c>
      <c r="P230" s="20">
        <f t="shared" si="527"/>
        <v>100</v>
      </c>
      <c r="Q230" s="20">
        <f t="shared" ref="Q230:R230" si="540">Q219-Q225-Q235-Q240-Q245</f>
        <v>341</v>
      </c>
      <c r="R230" s="20">
        <f t="shared" si="540"/>
        <v>82.9</v>
      </c>
      <c r="S230" s="20">
        <f t="shared" si="515"/>
        <v>24.310850439882699</v>
      </c>
      <c r="T230" s="20">
        <f t="shared" ref="T230:U230" si="541">T219-T225-T235-T240-T245</f>
        <v>161</v>
      </c>
      <c r="U230" s="20">
        <f t="shared" si="541"/>
        <v>92.8</v>
      </c>
      <c r="V230" s="20">
        <f t="shared" si="516"/>
        <v>57.639751552795026</v>
      </c>
      <c r="W230" s="20">
        <f t="shared" ref="W230:X230" si="542">W219-W225-W235-W240-W245</f>
        <v>157.6</v>
      </c>
      <c r="X230" s="20">
        <f t="shared" si="542"/>
        <v>82.9</v>
      </c>
      <c r="Y230" s="20">
        <f t="shared" si="517"/>
        <v>52.601522842639604</v>
      </c>
      <c r="Z230" s="20">
        <f t="shared" ref="Z230:AA230" si="543">Z219-Z225-Z235-Z240-Z245</f>
        <v>65</v>
      </c>
      <c r="AA230" s="20">
        <f t="shared" si="543"/>
        <v>0</v>
      </c>
      <c r="AB230" s="20">
        <v>0</v>
      </c>
      <c r="AC230" s="20">
        <f t="shared" ref="AC230:AD230" si="544">AC219-AC225-AC235-AC240-AC245</f>
        <v>95</v>
      </c>
      <c r="AD230" s="20">
        <f t="shared" si="544"/>
        <v>0</v>
      </c>
      <c r="AE230" s="20">
        <f t="shared" si="518"/>
        <v>0</v>
      </c>
      <c r="AF230" s="20">
        <f t="shared" ref="AF230:AG230" si="545">AF219-AF225-AF235-AF240-AF245</f>
        <v>166.40000000000003</v>
      </c>
      <c r="AG230" s="20">
        <f t="shared" si="545"/>
        <v>0</v>
      </c>
      <c r="AH230" s="20">
        <f t="shared" si="519"/>
        <v>0</v>
      </c>
      <c r="AI230" s="20">
        <f t="shared" ref="AI230:AJ230" si="546">AI219-AI225-AI235-AI240-AI245</f>
        <v>263.3</v>
      </c>
      <c r="AJ230" s="20">
        <f t="shared" si="546"/>
        <v>0</v>
      </c>
      <c r="AK230" s="20">
        <f t="shared" si="520"/>
        <v>0</v>
      </c>
      <c r="AL230" s="20">
        <f t="shared" ref="AL230:AM230" si="547">AL219-AL225-AL235-AL240-AL245</f>
        <v>261.8</v>
      </c>
      <c r="AM230" s="20">
        <f t="shared" si="547"/>
        <v>0</v>
      </c>
      <c r="AN230" s="20">
        <f t="shared" si="521"/>
        <v>0</v>
      </c>
      <c r="AO230" s="20">
        <f t="shared" ref="AO230:AP230" si="548">AO219-AO225-AO235-AO240-AO245</f>
        <v>96.1</v>
      </c>
      <c r="AP230" s="20">
        <f t="shared" si="548"/>
        <v>0</v>
      </c>
      <c r="AQ230" s="20">
        <v>0</v>
      </c>
      <c r="AR230" s="76"/>
      <c r="AS230" s="76"/>
      <c r="AT230" s="11"/>
      <c r="AU230" s="11"/>
      <c r="AV230" s="11"/>
    </row>
    <row r="231" spans="1:48" s="12" customFormat="1" ht="16.5" customHeight="1">
      <c r="A231" s="190"/>
      <c r="B231" s="191"/>
      <c r="C231" s="192"/>
      <c r="D231" s="22" t="s">
        <v>131</v>
      </c>
      <c r="E231" s="27">
        <f t="shared" si="522"/>
        <v>0</v>
      </c>
      <c r="F231" s="27">
        <f t="shared" si="523"/>
        <v>0</v>
      </c>
      <c r="G231" s="27">
        <v>0</v>
      </c>
      <c r="H231" s="20">
        <f t="shared" ref="H231:I231" si="549">H220-H226-H236-H241-H246</f>
        <v>0</v>
      </c>
      <c r="I231" s="20">
        <f t="shared" si="549"/>
        <v>0</v>
      </c>
      <c r="J231" s="20">
        <v>0</v>
      </c>
      <c r="K231" s="20">
        <f t="shared" ref="K231:L231" si="550">K220-K226-K236-K241-K246</f>
        <v>0</v>
      </c>
      <c r="L231" s="20">
        <f t="shared" si="550"/>
        <v>0</v>
      </c>
      <c r="M231" s="20">
        <v>0</v>
      </c>
      <c r="N231" s="20">
        <f t="shared" ref="N231:O231" si="551">N220-N226-N236-N241-N246</f>
        <v>0</v>
      </c>
      <c r="O231" s="20">
        <f t="shared" si="551"/>
        <v>0</v>
      </c>
      <c r="P231" s="20">
        <v>0</v>
      </c>
      <c r="Q231" s="20">
        <f t="shared" ref="Q231:R231" si="552">Q220-Q226-Q236-Q241-Q246</f>
        <v>0</v>
      </c>
      <c r="R231" s="20">
        <f t="shared" si="552"/>
        <v>0</v>
      </c>
      <c r="S231" s="20">
        <v>0</v>
      </c>
      <c r="T231" s="20">
        <f t="shared" ref="T231:U231" si="553">T220-T226-T236-T241-T246</f>
        <v>0</v>
      </c>
      <c r="U231" s="20">
        <f t="shared" si="553"/>
        <v>0</v>
      </c>
      <c r="V231" s="20">
        <v>0</v>
      </c>
      <c r="W231" s="20">
        <f t="shared" ref="W231:X231" si="554">W220-W226-W236-W241-W246</f>
        <v>0</v>
      </c>
      <c r="X231" s="20">
        <f t="shared" si="554"/>
        <v>0</v>
      </c>
      <c r="Y231" s="20">
        <v>0</v>
      </c>
      <c r="Z231" s="20">
        <f t="shared" ref="Z231:AA231" si="555">Z220-Z226-Z236-Z241-Z246</f>
        <v>0</v>
      </c>
      <c r="AA231" s="20">
        <f t="shared" si="555"/>
        <v>0</v>
      </c>
      <c r="AB231" s="20">
        <v>0</v>
      </c>
      <c r="AC231" s="20">
        <f t="shared" ref="AC231:AD231" si="556">AC220-AC226-AC236-AC241-AC246</f>
        <v>0</v>
      </c>
      <c r="AD231" s="20">
        <f t="shared" si="556"/>
        <v>0</v>
      </c>
      <c r="AE231" s="20">
        <v>0</v>
      </c>
      <c r="AF231" s="20">
        <f t="shared" ref="AF231:AG231" si="557">AF220-AF226-AF236-AF241-AF246</f>
        <v>0</v>
      </c>
      <c r="AG231" s="20">
        <f t="shared" si="557"/>
        <v>0</v>
      </c>
      <c r="AH231" s="20">
        <v>0</v>
      </c>
      <c r="AI231" s="20">
        <f t="shared" ref="AI231:AJ231" si="558">AI220-AI226-AI236-AI241-AI246</f>
        <v>0</v>
      </c>
      <c r="AJ231" s="20">
        <f t="shared" si="558"/>
        <v>0</v>
      </c>
      <c r="AK231" s="20">
        <v>0</v>
      </c>
      <c r="AL231" s="20">
        <f t="shared" ref="AL231:AM231" si="559">AL220-AL226-AL236-AL241-AL246</f>
        <v>0</v>
      </c>
      <c r="AM231" s="20">
        <f t="shared" si="559"/>
        <v>0</v>
      </c>
      <c r="AN231" s="20">
        <v>0</v>
      </c>
      <c r="AO231" s="20">
        <f t="shared" ref="AO231:AP231" si="560">AO220-AO226-AO236-AO241-AO246</f>
        <v>0</v>
      </c>
      <c r="AP231" s="20">
        <f t="shared" si="560"/>
        <v>0</v>
      </c>
      <c r="AQ231" s="20">
        <v>0</v>
      </c>
      <c r="AR231" s="77"/>
      <c r="AS231" s="77"/>
      <c r="AT231" s="11"/>
      <c r="AU231" s="11"/>
      <c r="AV231" s="11"/>
    </row>
    <row r="232" spans="1:48" s="13" customFormat="1" ht="16.5" customHeight="1">
      <c r="A232" s="184" t="s">
        <v>202</v>
      </c>
      <c r="B232" s="185"/>
      <c r="C232" s="186"/>
      <c r="D232" s="14" t="s">
        <v>133</v>
      </c>
      <c r="E232" s="8">
        <f>E236+E235+E234+E233</f>
        <v>265</v>
      </c>
      <c r="F232" s="8">
        <f t="shared" ref="F232" si="561">F236+F235+F234+F233</f>
        <v>0</v>
      </c>
      <c r="G232" s="8">
        <f t="shared" si="513"/>
        <v>0</v>
      </c>
      <c r="H232" s="50">
        <f>H236+H235+H234+H233</f>
        <v>0</v>
      </c>
      <c r="I232" s="50">
        <f t="shared" ref="I232" si="562">I236+I235+I234+I233</f>
        <v>0</v>
      </c>
      <c r="J232" s="50">
        <v>0</v>
      </c>
      <c r="K232" s="50">
        <f>K236+K235+K234+K233</f>
        <v>0</v>
      </c>
      <c r="L232" s="50">
        <f t="shared" ref="L232" si="563">L236+L235+L234+L233</f>
        <v>0</v>
      </c>
      <c r="M232" s="50">
        <v>0</v>
      </c>
      <c r="N232" s="50">
        <f>N236+N235+N234+N233</f>
        <v>0</v>
      </c>
      <c r="O232" s="50">
        <f t="shared" ref="O232" si="564">O236+O235+O234+O233</f>
        <v>0</v>
      </c>
      <c r="P232" s="50">
        <v>0</v>
      </c>
      <c r="Q232" s="50">
        <f>Q236+Q235+Q234+Q233</f>
        <v>0</v>
      </c>
      <c r="R232" s="50">
        <f t="shared" ref="R232" si="565">R236+R235+R234+R233</f>
        <v>0</v>
      </c>
      <c r="S232" s="50">
        <v>0</v>
      </c>
      <c r="T232" s="50">
        <f>T236+T235+T234+T233</f>
        <v>0</v>
      </c>
      <c r="U232" s="50">
        <f t="shared" ref="U232" si="566">U236+U235+U234+U233</f>
        <v>0</v>
      </c>
      <c r="V232" s="50">
        <v>0</v>
      </c>
      <c r="W232" s="50">
        <f>W236+W235+W234+W233</f>
        <v>0</v>
      </c>
      <c r="X232" s="50">
        <f t="shared" ref="X232" si="567">X236+X235+X234+X233</f>
        <v>0</v>
      </c>
      <c r="Y232" s="50">
        <v>0</v>
      </c>
      <c r="Z232" s="50">
        <f>Z236+Z235+Z234+Z233</f>
        <v>0</v>
      </c>
      <c r="AA232" s="50">
        <f t="shared" ref="AA232" si="568">AA236+AA235+AA234+AA233</f>
        <v>0</v>
      </c>
      <c r="AB232" s="50">
        <v>0</v>
      </c>
      <c r="AC232" s="50">
        <f>AC236+AC235+AC234+AC233</f>
        <v>0</v>
      </c>
      <c r="AD232" s="50">
        <f t="shared" ref="AD232" si="569">AD236+AD235+AD234+AD233</f>
        <v>0</v>
      </c>
      <c r="AE232" s="50">
        <v>0</v>
      </c>
      <c r="AF232" s="50">
        <f>AF236+AF235+AF234+AF233</f>
        <v>265</v>
      </c>
      <c r="AG232" s="50">
        <f t="shared" ref="AG232" si="570">AG236+AG235+AG234+AG233</f>
        <v>0</v>
      </c>
      <c r="AH232" s="50">
        <f t="shared" si="519"/>
        <v>0</v>
      </c>
      <c r="AI232" s="50">
        <f>AI236+AI235+AI234+AI233</f>
        <v>0</v>
      </c>
      <c r="AJ232" s="50">
        <f t="shared" ref="AJ232" si="571">AJ236+AJ235+AJ234+AJ233</f>
        <v>0</v>
      </c>
      <c r="AK232" s="50">
        <v>0</v>
      </c>
      <c r="AL232" s="50">
        <f>AL236+AL235+AL234+AL233</f>
        <v>0</v>
      </c>
      <c r="AM232" s="50">
        <f t="shared" ref="AM232" si="572">AM236+AM235+AM234+AM233</f>
        <v>0</v>
      </c>
      <c r="AN232" s="50">
        <v>0</v>
      </c>
      <c r="AO232" s="50">
        <f>AO236+AO235+AO234+AO233</f>
        <v>0</v>
      </c>
      <c r="AP232" s="50">
        <f t="shared" ref="AP232" si="573">AP236+AP235+AP234+AP233</f>
        <v>0</v>
      </c>
      <c r="AQ232" s="50">
        <v>0</v>
      </c>
      <c r="AR232" s="72"/>
      <c r="AS232" s="72"/>
      <c r="AT232" s="18"/>
      <c r="AU232" s="18"/>
      <c r="AV232" s="18"/>
    </row>
    <row r="233" spans="1:48" s="12" customFormat="1" ht="16.5" customHeight="1">
      <c r="A233" s="187"/>
      <c r="B233" s="188"/>
      <c r="C233" s="189"/>
      <c r="D233" s="58" t="s">
        <v>129</v>
      </c>
      <c r="E233" s="27">
        <f t="shared" ref="E233:E236" si="574">H233+K233+N233+Q233+T233+W233+Z233+AC233+AF233+AI233+AL233+AO233</f>
        <v>0</v>
      </c>
      <c r="F233" s="27">
        <f t="shared" ref="F233:F236" si="575">I233+L233+O233+R233+U233+X233+AA233+AD233+AG233+AJ233+AM233+AP233</f>
        <v>0</v>
      </c>
      <c r="G233" s="27">
        <v>0</v>
      </c>
      <c r="H233" s="20">
        <f>H95</f>
        <v>0</v>
      </c>
      <c r="I233" s="20">
        <f>I95</f>
        <v>0</v>
      </c>
      <c r="J233" s="20">
        <v>0</v>
      </c>
      <c r="K233" s="20">
        <f>K95</f>
        <v>0</v>
      </c>
      <c r="L233" s="20">
        <f>L95</f>
        <v>0</v>
      </c>
      <c r="M233" s="20">
        <v>0</v>
      </c>
      <c r="N233" s="20">
        <f>N95</f>
        <v>0</v>
      </c>
      <c r="O233" s="20">
        <f>O95</f>
        <v>0</v>
      </c>
      <c r="P233" s="20">
        <v>0</v>
      </c>
      <c r="Q233" s="20">
        <f>Q95</f>
        <v>0</v>
      </c>
      <c r="R233" s="20">
        <f>R95</f>
        <v>0</v>
      </c>
      <c r="S233" s="20">
        <v>0</v>
      </c>
      <c r="T233" s="20">
        <f>T95</f>
        <v>0</v>
      </c>
      <c r="U233" s="20">
        <f>U95</f>
        <v>0</v>
      </c>
      <c r="V233" s="20">
        <v>0</v>
      </c>
      <c r="W233" s="20">
        <f>W95</f>
        <v>0</v>
      </c>
      <c r="X233" s="20">
        <f>X95</f>
        <v>0</v>
      </c>
      <c r="Y233" s="20">
        <v>0</v>
      </c>
      <c r="Z233" s="20">
        <f>Z95</f>
        <v>0</v>
      </c>
      <c r="AA233" s="20">
        <f>AA95</f>
        <v>0</v>
      </c>
      <c r="AB233" s="20">
        <v>0</v>
      </c>
      <c r="AC233" s="20">
        <f>AC95</f>
        <v>0</v>
      </c>
      <c r="AD233" s="20">
        <f>AD95</f>
        <v>0</v>
      </c>
      <c r="AE233" s="20">
        <v>0</v>
      </c>
      <c r="AF233" s="20">
        <f>AF95</f>
        <v>0</v>
      </c>
      <c r="AG233" s="20">
        <f>AG95</f>
        <v>0</v>
      </c>
      <c r="AH233" s="20">
        <v>0</v>
      </c>
      <c r="AI233" s="20">
        <f>AI95</f>
        <v>0</v>
      </c>
      <c r="AJ233" s="20">
        <f>AJ95</f>
        <v>0</v>
      </c>
      <c r="AK233" s="20">
        <v>0</v>
      </c>
      <c r="AL233" s="20">
        <f>AL95</f>
        <v>0</v>
      </c>
      <c r="AM233" s="20">
        <f>AM95</f>
        <v>0</v>
      </c>
      <c r="AN233" s="20">
        <v>0</v>
      </c>
      <c r="AO233" s="20">
        <f>AO95</f>
        <v>0</v>
      </c>
      <c r="AP233" s="20">
        <f>AP95</f>
        <v>0</v>
      </c>
      <c r="AQ233" s="20">
        <v>0</v>
      </c>
      <c r="AR233" s="73"/>
      <c r="AS233" s="73"/>
      <c r="AT233" s="11"/>
      <c r="AU233" s="11"/>
      <c r="AV233" s="11"/>
    </row>
    <row r="234" spans="1:48" s="12" customFormat="1" ht="16.5" customHeight="1">
      <c r="A234" s="187"/>
      <c r="B234" s="188"/>
      <c r="C234" s="189"/>
      <c r="D234" s="22" t="s">
        <v>26</v>
      </c>
      <c r="E234" s="27">
        <f t="shared" si="574"/>
        <v>0</v>
      </c>
      <c r="F234" s="27">
        <f t="shared" si="575"/>
        <v>0</v>
      </c>
      <c r="G234" s="27">
        <v>0</v>
      </c>
      <c r="H234" s="20">
        <f t="shared" ref="H234:I234" si="576">H96</f>
        <v>0</v>
      </c>
      <c r="I234" s="20">
        <f t="shared" si="576"/>
        <v>0</v>
      </c>
      <c r="J234" s="20">
        <v>0</v>
      </c>
      <c r="K234" s="20">
        <f t="shared" ref="K234:L234" si="577">K96</f>
        <v>0</v>
      </c>
      <c r="L234" s="20">
        <f t="shared" si="577"/>
        <v>0</v>
      </c>
      <c r="M234" s="20">
        <v>0</v>
      </c>
      <c r="N234" s="20">
        <f t="shared" ref="N234:O234" si="578">N96</f>
        <v>0</v>
      </c>
      <c r="O234" s="20">
        <f t="shared" si="578"/>
        <v>0</v>
      </c>
      <c r="P234" s="20">
        <v>0</v>
      </c>
      <c r="Q234" s="20">
        <f t="shared" ref="Q234:R234" si="579">Q96</f>
        <v>0</v>
      </c>
      <c r="R234" s="20">
        <f t="shared" si="579"/>
        <v>0</v>
      </c>
      <c r="S234" s="20">
        <v>0</v>
      </c>
      <c r="T234" s="20">
        <f t="shared" ref="T234:U234" si="580">T96</f>
        <v>0</v>
      </c>
      <c r="U234" s="20">
        <f t="shared" si="580"/>
        <v>0</v>
      </c>
      <c r="V234" s="20">
        <v>0</v>
      </c>
      <c r="W234" s="20">
        <f t="shared" ref="W234:X234" si="581">W96</f>
        <v>0</v>
      </c>
      <c r="X234" s="20">
        <f t="shared" si="581"/>
        <v>0</v>
      </c>
      <c r="Y234" s="20">
        <v>0</v>
      </c>
      <c r="Z234" s="20">
        <f t="shared" ref="Z234:AA234" si="582">Z96</f>
        <v>0</v>
      </c>
      <c r="AA234" s="20">
        <f t="shared" si="582"/>
        <v>0</v>
      </c>
      <c r="AB234" s="20">
        <v>0</v>
      </c>
      <c r="AC234" s="20">
        <f t="shared" ref="AC234:AD234" si="583">AC96</f>
        <v>0</v>
      </c>
      <c r="AD234" s="20">
        <f t="shared" si="583"/>
        <v>0</v>
      </c>
      <c r="AE234" s="20">
        <v>0</v>
      </c>
      <c r="AF234" s="20">
        <f t="shared" ref="AF234:AG234" si="584">AF96</f>
        <v>0</v>
      </c>
      <c r="AG234" s="20">
        <f t="shared" si="584"/>
        <v>0</v>
      </c>
      <c r="AH234" s="20">
        <v>0</v>
      </c>
      <c r="AI234" s="20">
        <f t="shared" ref="AI234:AJ234" si="585">AI96</f>
        <v>0</v>
      </c>
      <c r="AJ234" s="20">
        <f t="shared" si="585"/>
        <v>0</v>
      </c>
      <c r="AK234" s="20">
        <v>0</v>
      </c>
      <c r="AL234" s="20">
        <f t="shared" ref="AL234:AM234" si="586">AL96</f>
        <v>0</v>
      </c>
      <c r="AM234" s="20">
        <f t="shared" si="586"/>
        <v>0</v>
      </c>
      <c r="AN234" s="20">
        <v>0</v>
      </c>
      <c r="AO234" s="20">
        <f t="shared" ref="AO234:AP234" si="587">AO96</f>
        <v>0</v>
      </c>
      <c r="AP234" s="20">
        <f t="shared" si="587"/>
        <v>0</v>
      </c>
      <c r="AQ234" s="20">
        <v>0</v>
      </c>
      <c r="AR234" s="73"/>
      <c r="AS234" s="73"/>
      <c r="AT234" s="11"/>
      <c r="AU234" s="11"/>
      <c r="AV234" s="11"/>
    </row>
    <row r="235" spans="1:48" s="12" customFormat="1" ht="16.5" customHeight="1">
      <c r="A235" s="187"/>
      <c r="B235" s="188"/>
      <c r="C235" s="189"/>
      <c r="D235" s="22" t="s">
        <v>130</v>
      </c>
      <c r="E235" s="27">
        <f>H235+K235+N235+Q235+T235+W235+Z235+AC235+AF235+AI235+AL235+AO235</f>
        <v>265</v>
      </c>
      <c r="F235" s="27">
        <f t="shared" si="575"/>
        <v>0</v>
      </c>
      <c r="G235" s="27">
        <f t="shared" si="513"/>
        <v>0</v>
      </c>
      <c r="H235" s="20">
        <f>H97+H79</f>
        <v>0</v>
      </c>
      <c r="I235" s="20">
        <f>I97+I79</f>
        <v>0</v>
      </c>
      <c r="J235" s="20">
        <v>0</v>
      </c>
      <c r="K235" s="20">
        <f t="shared" ref="K235:L235" si="588">K97+K79</f>
        <v>0</v>
      </c>
      <c r="L235" s="20">
        <f t="shared" si="588"/>
        <v>0</v>
      </c>
      <c r="M235" s="20">
        <v>0</v>
      </c>
      <c r="N235" s="20">
        <f t="shared" ref="N235:O235" si="589">N97+N79</f>
        <v>0</v>
      </c>
      <c r="O235" s="20">
        <f t="shared" si="589"/>
        <v>0</v>
      </c>
      <c r="P235" s="20">
        <v>0</v>
      </c>
      <c r="Q235" s="20">
        <f t="shared" ref="Q235:R235" si="590">Q97+Q79</f>
        <v>0</v>
      </c>
      <c r="R235" s="20">
        <f t="shared" si="590"/>
        <v>0</v>
      </c>
      <c r="S235" s="20">
        <v>0</v>
      </c>
      <c r="T235" s="20">
        <f t="shared" ref="T235:U235" si="591">T97+T79</f>
        <v>0</v>
      </c>
      <c r="U235" s="20">
        <f t="shared" si="591"/>
        <v>0</v>
      </c>
      <c r="V235" s="20">
        <v>0</v>
      </c>
      <c r="W235" s="20">
        <f t="shared" ref="W235:X235" si="592">W97+W79</f>
        <v>0</v>
      </c>
      <c r="X235" s="20">
        <f t="shared" si="592"/>
        <v>0</v>
      </c>
      <c r="Y235" s="20">
        <v>0</v>
      </c>
      <c r="Z235" s="20">
        <f t="shared" ref="Z235:AO235" si="593">Z97+Z79</f>
        <v>0</v>
      </c>
      <c r="AA235" s="20">
        <f t="shared" si="593"/>
        <v>0</v>
      </c>
      <c r="AB235" s="20">
        <f t="shared" si="593"/>
        <v>0</v>
      </c>
      <c r="AC235" s="20">
        <f t="shared" si="593"/>
        <v>0</v>
      </c>
      <c r="AD235" s="20">
        <f t="shared" si="593"/>
        <v>0</v>
      </c>
      <c r="AE235" s="20">
        <f t="shared" si="593"/>
        <v>0</v>
      </c>
      <c r="AF235" s="20">
        <f t="shared" si="593"/>
        <v>265</v>
      </c>
      <c r="AG235" s="20">
        <f t="shared" si="593"/>
        <v>0</v>
      </c>
      <c r="AH235" s="20">
        <f t="shared" si="593"/>
        <v>0</v>
      </c>
      <c r="AI235" s="20">
        <f t="shared" si="593"/>
        <v>0</v>
      </c>
      <c r="AJ235" s="20">
        <f t="shared" si="593"/>
        <v>0</v>
      </c>
      <c r="AK235" s="20">
        <f t="shared" si="593"/>
        <v>0</v>
      </c>
      <c r="AL235" s="20">
        <f t="shared" si="593"/>
        <v>0</v>
      </c>
      <c r="AM235" s="20">
        <f t="shared" si="593"/>
        <v>0</v>
      </c>
      <c r="AN235" s="20">
        <f t="shared" si="593"/>
        <v>0</v>
      </c>
      <c r="AO235" s="20">
        <f t="shared" si="593"/>
        <v>0</v>
      </c>
      <c r="AP235" s="20">
        <f t="shared" ref="AP235" si="594">AP97</f>
        <v>0</v>
      </c>
      <c r="AQ235" s="20">
        <v>0</v>
      </c>
      <c r="AR235" s="73"/>
      <c r="AS235" s="73"/>
      <c r="AT235" s="11"/>
      <c r="AU235" s="11"/>
      <c r="AV235" s="11"/>
    </row>
    <row r="236" spans="1:48" s="12" customFormat="1" ht="16.5" customHeight="1">
      <c r="A236" s="190"/>
      <c r="B236" s="191"/>
      <c r="C236" s="192"/>
      <c r="D236" s="22" t="s">
        <v>131</v>
      </c>
      <c r="E236" s="27">
        <f t="shared" si="574"/>
        <v>0</v>
      </c>
      <c r="F236" s="27">
        <f t="shared" si="575"/>
        <v>0</v>
      </c>
      <c r="G236" s="27">
        <v>0</v>
      </c>
      <c r="H236" s="20">
        <f t="shared" ref="H236:I236" si="595">H98</f>
        <v>0</v>
      </c>
      <c r="I236" s="20">
        <f t="shared" si="595"/>
        <v>0</v>
      </c>
      <c r="J236" s="20">
        <v>0</v>
      </c>
      <c r="K236" s="20">
        <f t="shared" ref="K236:L236" si="596">K98</f>
        <v>0</v>
      </c>
      <c r="L236" s="20">
        <f t="shared" si="596"/>
        <v>0</v>
      </c>
      <c r="M236" s="20">
        <v>0</v>
      </c>
      <c r="N236" s="20">
        <f t="shared" ref="N236:O236" si="597">N98</f>
        <v>0</v>
      </c>
      <c r="O236" s="20">
        <f t="shared" si="597"/>
        <v>0</v>
      </c>
      <c r="P236" s="20">
        <v>0</v>
      </c>
      <c r="Q236" s="20">
        <f t="shared" ref="Q236:R236" si="598">Q98</f>
        <v>0</v>
      </c>
      <c r="R236" s="20">
        <f t="shared" si="598"/>
        <v>0</v>
      </c>
      <c r="S236" s="20">
        <v>0</v>
      </c>
      <c r="T236" s="20">
        <f t="shared" ref="T236:U236" si="599">T98</f>
        <v>0</v>
      </c>
      <c r="U236" s="20">
        <f t="shared" si="599"/>
        <v>0</v>
      </c>
      <c r="V236" s="20">
        <v>0</v>
      </c>
      <c r="W236" s="20">
        <f t="shared" ref="W236:X236" si="600">W98</f>
        <v>0</v>
      </c>
      <c r="X236" s="20">
        <f t="shared" si="600"/>
        <v>0</v>
      </c>
      <c r="Y236" s="20">
        <v>0</v>
      </c>
      <c r="Z236" s="20">
        <f t="shared" ref="Z236:AA236" si="601">Z98</f>
        <v>0</v>
      </c>
      <c r="AA236" s="20">
        <f t="shared" si="601"/>
        <v>0</v>
      </c>
      <c r="AB236" s="20">
        <v>0</v>
      </c>
      <c r="AC236" s="20">
        <f t="shared" ref="AC236:AD236" si="602">AC98</f>
        <v>0</v>
      </c>
      <c r="AD236" s="20">
        <f t="shared" si="602"/>
        <v>0</v>
      </c>
      <c r="AE236" s="20">
        <v>0</v>
      </c>
      <c r="AF236" s="20">
        <f t="shared" ref="AF236:AG236" si="603">AF98</f>
        <v>0</v>
      </c>
      <c r="AG236" s="20">
        <f t="shared" si="603"/>
        <v>0</v>
      </c>
      <c r="AH236" s="20">
        <v>0</v>
      </c>
      <c r="AI236" s="20">
        <f t="shared" ref="AI236:AJ236" si="604">AI98</f>
        <v>0</v>
      </c>
      <c r="AJ236" s="20">
        <f t="shared" si="604"/>
        <v>0</v>
      </c>
      <c r="AK236" s="20">
        <v>0</v>
      </c>
      <c r="AL236" s="20">
        <f t="shared" ref="AL236:AM236" si="605">AL98</f>
        <v>0</v>
      </c>
      <c r="AM236" s="20">
        <f t="shared" si="605"/>
        <v>0</v>
      </c>
      <c r="AN236" s="20">
        <v>0</v>
      </c>
      <c r="AO236" s="20">
        <f t="shared" ref="AO236:AP236" si="606">AO98</f>
        <v>0</v>
      </c>
      <c r="AP236" s="20">
        <f t="shared" si="606"/>
        <v>0</v>
      </c>
      <c r="AQ236" s="20">
        <v>0</v>
      </c>
      <c r="AR236" s="74"/>
      <c r="AS236" s="74"/>
      <c r="AT236" s="11"/>
      <c r="AU236" s="11"/>
      <c r="AV236" s="11"/>
    </row>
    <row r="237" spans="1:48" s="13" customFormat="1" ht="16.5" customHeight="1">
      <c r="A237" s="184" t="s">
        <v>203</v>
      </c>
      <c r="B237" s="185"/>
      <c r="C237" s="186"/>
      <c r="D237" s="14" t="s">
        <v>133</v>
      </c>
      <c r="E237" s="8">
        <f t="shared" ref="E237" si="607">E241+E240+E239+E238</f>
        <v>264.70000000000005</v>
      </c>
      <c r="F237" s="8">
        <f t="shared" ref="F237" si="608">F241+F240+F239+F238</f>
        <v>106.3</v>
      </c>
      <c r="G237" s="8">
        <f t="shared" si="513"/>
        <v>40.15867019267094</v>
      </c>
      <c r="H237" s="50">
        <f>H241+H240+H239+H238</f>
        <v>0</v>
      </c>
      <c r="I237" s="50">
        <f t="shared" ref="I237" si="609">I241+I240+I239+I238</f>
        <v>0</v>
      </c>
      <c r="J237" s="50">
        <v>0</v>
      </c>
      <c r="K237" s="50">
        <f>K241+K240+K239+K238</f>
        <v>22.5</v>
      </c>
      <c r="L237" s="50">
        <f t="shared" ref="L237" si="610">L241+L240+L239+L238</f>
        <v>22.5</v>
      </c>
      <c r="M237" s="50">
        <f t="shared" ref="M237:M239" si="611">L237/K237*100</f>
        <v>100</v>
      </c>
      <c r="N237" s="50">
        <f>N241+N240+N239+N238</f>
        <v>24.700000000000003</v>
      </c>
      <c r="O237" s="50">
        <f t="shared" ref="O237" si="612">O241+O240+O239+O238</f>
        <v>0</v>
      </c>
      <c r="P237" s="50">
        <f t="shared" ref="P237:P239" si="613">O237/N237*100</f>
        <v>0</v>
      </c>
      <c r="Q237" s="50">
        <f>Q241+Q240+Q239+Q238</f>
        <v>40.1</v>
      </c>
      <c r="R237" s="50">
        <f t="shared" ref="R237" si="614">R241+R240+R239+R238</f>
        <v>48.2</v>
      </c>
      <c r="S237" s="50">
        <f t="shared" si="515"/>
        <v>120.19950124688279</v>
      </c>
      <c r="T237" s="50">
        <f>T241+T240+T239+T238</f>
        <v>16.799999999999997</v>
      </c>
      <c r="U237" s="50">
        <f t="shared" ref="U237" si="615">U241+U240+U239+U238</f>
        <v>16.8</v>
      </c>
      <c r="V237" s="50">
        <f t="shared" si="516"/>
        <v>100.00000000000003</v>
      </c>
      <c r="W237" s="50">
        <f>W241+W240+W239+W238</f>
        <v>18.8</v>
      </c>
      <c r="X237" s="50">
        <f t="shared" ref="X237" si="616">X241+X240+X239+X238</f>
        <v>18.8</v>
      </c>
      <c r="Y237" s="50">
        <f t="shared" si="517"/>
        <v>100</v>
      </c>
      <c r="Z237" s="50">
        <f>Z241+Z240+Z239+Z238</f>
        <v>21.4</v>
      </c>
      <c r="AA237" s="50">
        <f t="shared" ref="AA237" si="617">AA241+AA240+AA239+AA238</f>
        <v>0</v>
      </c>
      <c r="AB237" s="50">
        <f t="shared" ref="AB237:AB239" si="618">AA237/Z237*100</f>
        <v>0</v>
      </c>
      <c r="AC237" s="50">
        <f>AC241+AC240+AC239+AC238</f>
        <v>20.9</v>
      </c>
      <c r="AD237" s="50">
        <f t="shared" ref="AD237" si="619">AD241+AD240+AD239+AD238</f>
        <v>0</v>
      </c>
      <c r="AE237" s="50">
        <f t="shared" si="518"/>
        <v>0</v>
      </c>
      <c r="AF237" s="50">
        <f>AF241+AF240+AF239+AF238</f>
        <v>9.4</v>
      </c>
      <c r="AG237" s="50">
        <f t="shared" ref="AG237" si="620">AG241+AG240+AG239+AG238</f>
        <v>0</v>
      </c>
      <c r="AH237" s="50">
        <f t="shared" si="519"/>
        <v>0</v>
      </c>
      <c r="AI237" s="50">
        <f>AI241+AI240+AI239+AI238</f>
        <v>27.9</v>
      </c>
      <c r="AJ237" s="50">
        <f t="shared" ref="AJ237" si="621">AJ241+AJ240+AJ239+AJ238</f>
        <v>0</v>
      </c>
      <c r="AK237" s="50">
        <f t="shared" si="520"/>
        <v>0</v>
      </c>
      <c r="AL237" s="50">
        <f>AL241+AL240+AL239+AL238</f>
        <v>27.9</v>
      </c>
      <c r="AM237" s="50">
        <f t="shared" ref="AM237" si="622">AM241+AM240+AM239+AM238</f>
        <v>0</v>
      </c>
      <c r="AN237" s="50">
        <f t="shared" si="521"/>
        <v>0</v>
      </c>
      <c r="AO237" s="50">
        <f>AO241+AO240+AO239+AO238</f>
        <v>34.299999999999997</v>
      </c>
      <c r="AP237" s="50">
        <f t="shared" ref="AP237" si="623">AP241+AP240+AP239+AP238</f>
        <v>0</v>
      </c>
      <c r="AQ237" s="50">
        <f t="shared" ref="AQ237:AQ239" si="624">AP237/AO237*100</f>
        <v>0</v>
      </c>
      <c r="AR237" s="72"/>
      <c r="AS237" s="72"/>
      <c r="AT237" s="18"/>
      <c r="AU237" s="18"/>
      <c r="AV237" s="18"/>
    </row>
    <row r="238" spans="1:48" s="12" customFormat="1" ht="16.5" customHeight="1">
      <c r="A238" s="187"/>
      <c r="B238" s="188"/>
      <c r="C238" s="189"/>
      <c r="D238" s="58" t="s">
        <v>129</v>
      </c>
      <c r="E238" s="27">
        <f t="shared" ref="E238:E241" si="625">H238+K238+N238+Q238+T238+W238+Z238+AC238+AF238+AI238+AL238+AO238</f>
        <v>0</v>
      </c>
      <c r="F238" s="27">
        <f t="shared" ref="F238:F241" si="626">I238+L238+O238+R238+U238+X238+AA238+AD238+AG238+AJ238+AM238+AP238</f>
        <v>0</v>
      </c>
      <c r="G238" s="27">
        <v>0</v>
      </c>
      <c r="H238" s="20">
        <v>0</v>
      </c>
      <c r="I238" s="20">
        <v>0</v>
      </c>
      <c r="J238" s="20">
        <v>0</v>
      </c>
      <c r="K238" s="20">
        <v>0</v>
      </c>
      <c r="L238" s="20">
        <v>0</v>
      </c>
      <c r="M238" s="20">
        <v>0</v>
      </c>
      <c r="N238" s="20">
        <v>0</v>
      </c>
      <c r="O238" s="20">
        <v>0</v>
      </c>
      <c r="P238" s="20">
        <v>0</v>
      </c>
      <c r="Q238" s="20">
        <v>0</v>
      </c>
      <c r="R238" s="20">
        <v>0</v>
      </c>
      <c r="S238" s="20">
        <v>0</v>
      </c>
      <c r="T238" s="20">
        <v>0</v>
      </c>
      <c r="U238" s="20">
        <v>0</v>
      </c>
      <c r="V238" s="20">
        <v>0</v>
      </c>
      <c r="W238" s="20">
        <v>0</v>
      </c>
      <c r="X238" s="20">
        <v>0</v>
      </c>
      <c r="Y238" s="20">
        <v>0</v>
      </c>
      <c r="Z238" s="20">
        <v>0</v>
      </c>
      <c r="AA238" s="20">
        <v>0</v>
      </c>
      <c r="AB238" s="20">
        <v>0</v>
      </c>
      <c r="AC238" s="20">
        <v>0</v>
      </c>
      <c r="AD238" s="20">
        <v>0</v>
      </c>
      <c r="AE238" s="20">
        <v>0</v>
      </c>
      <c r="AF238" s="20">
        <v>0</v>
      </c>
      <c r="AG238" s="20">
        <v>0</v>
      </c>
      <c r="AH238" s="20">
        <v>0</v>
      </c>
      <c r="AI238" s="20">
        <v>0</v>
      </c>
      <c r="AJ238" s="20">
        <v>0</v>
      </c>
      <c r="AK238" s="20">
        <v>0</v>
      </c>
      <c r="AL238" s="20">
        <v>0</v>
      </c>
      <c r="AM238" s="20">
        <v>0</v>
      </c>
      <c r="AN238" s="20">
        <v>0</v>
      </c>
      <c r="AO238" s="20">
        <v>0</v>
      </c>
      <c r="AP238" s="20">
        <v>0</v>
      </c>
      <c r="AQ238" s="20">
        <v>0</v>
      </c>
      <c r="AR238" s="73"/>
      <c r="AS238" s="73"/>
      <c r="AT238" s="11"/>
      <c r="AU238" s="11"/>
      <c r="AV238" s="11"/>
    </row>
    <row r="239" spans="1:48" s="12" customFormat="1" ht="16.5" customHeight="1">
      <c r="A239" s="187"/>
      <c r="B239" s="188"/>
      <c r="C239" s="189"/>
      <c r="D239" s="22" t="s">
        <v>26</v>
      </c>
      <c r="E239" s="27">
        <f>H239+K239+N239+Q239+T239+W239+Z239+AC239+AF239+AI239+AL239+AO239</f>
        <v>264.70000000000005</v>
      </c>
      <c r="F239" s="27">
        <f>I239+L239+O239+R239+U239+X239+AA239+AD239+AG239+AJ239+AM239+AP239</f>
        <v>106.3</v>
      </c>
      <c r="G239" s="27">
        <f t="shared" si="513"/>
        <v>40.15867019267094</v>
      </c>
      <c r="H239" s="20">
        <v>0</v>
      </c>
      <c r="I239" s="20">
        <v>0</v>
      </c>
      <c r="J239" s="20">
        <v>0</v>
      </c>
      <c r="K239" s="20">
        <v>22.5</v>
      </c>
      <c r="L239" s="20">
        <v>22.5</v>
      </c>
      <c r="M239" s="20">
        <f t="shared" si="611"/>
        <v>100</v>
      </c>
      <c r="N239" s="20">
        <f>25.6-0.9</f>
        <v>24.700000000000003</v>
      </c>
      <c r="O239" s="20">
        <v>0</v>
      </c>
      <c r="P239" s="20">
        <f t="shared" si="613"/>
        <v>0</v>
      </c>
      <c r="Q239" s="20">
        <f>28+10.4+1.7</f>
        <v>40.1</v>
      </c>
      <c r="R239" s="20">
        <v>48.2</v>
      </c>
      <c r="S239" s="20">
        <f t="shared" si="515"/>
        <v>120.19950124688279</v>
      </c>
      <c r="T239" s="20">
        <f>28-0.8-10.4</f>
        <v>16.799999999999997</v>
      </c>
      <c r="U239" s="20">
        <v>16.8</v>
      </c>
      <c r="V239" s="20">
        <f t="shared" si="516"/>
        <v>100.00000000000003</v>
      </c>
      <c r="W239" s="20">
        <f>20.5-1.7</f>
        <v>18.8</v>
      </c>
      <c r="X239" s="20">
        <v>18.8</v>
      </c>
      <c r="Y239" s="20">
        <f t="shared" si="517"/>
        <v>100</v>
      </c>
      <c r="Z239" s="20">
        <v>21.4</v>
      </c>
      <c r="AA239" s="20">
        <v>0</v>
      </c>
      <c r="AB239" s="20">
        <f t="shared" si="618"/>
        <v>0</v>
      </c>
      <c r="AC239" s="20">
        <f>21.4-0.5</f>
        <v>20.9</v>
      </c>
      <c r="AD239" s="20">
        <v>0</v>
      </c>
      <c r="AE239" s="20">
        <f t="shared" si="518"/>
        <v>0</v>
      </c>
      <c r="AF239" s="20">
        <v>9.4</v>
      </c>
      <c r="AG239" s="20">
        <v>0</v>
      </c>
      <c r="AH239" s="20">
        <f t="shared" si="519"/>
        <v>0</v>
      </c>
      <c r="AI239" s="20">
        <v>27.9</v>
      </c>
      <c r="AJ239" s="20">
        <v>0</v>
      </c>
      <c r="AK239" s="20">
        <f t="shared" si="520"/>
        <v>0</v>
      </c>
      <c r="AL239" s="20">
        <v>27.9</v>
      </c>
      <c r="AM239" s="20">
        <v>0</v>
      </c>
      <c r="AN239" s="20">
        <f t="shared" si="521"/>
        <v>0</v>
      </c>
      <c r="AO239" s="20">
        <f>35.5-1.2</f>
        <v>34.299999999999997</v>
      </c>
      <c r="AP239" s="39">
        <v>0</v>
      </c>
      <c r="AQ239" s="20">
        <f t="shared" si="624"/>
        <v>0</v>
      </c>
      <c r="AR239" s="73"/>
      <c r="AS239" s="73"/>
      <c r="AT239" s="11"/>
      <c r="AU239" s="11"/>
      <c r="AV239" s="11"/>
    </row>
    <row r="240" spans="1:48" s="12" customFormat="1" ht="16.5" customHeight="1">
      <c r="A240" s="187"/>
      <c r="B240" s="188"/>
      <c r="C240" s="189"/>
      <c r="D240" s="22" t="s">
        <v>130</v>
      </c>
      <c r="E240" s="27">
        <f t="shared" si="625"/>
        <v>0</v>
      </c>
      <c r="F240" s="27">
        <f t="shared" si="626"/>
        <v>0</v>
      </c>
      <c r="G240" s="27">
        <v>0</v>
      </c>
      <c r="H240" s="20">
        <v>0</v>
      </c>
      <c r="I240" s="20">
        <v>0</v>
      </c>
      <c r="J240" s="20">
        <v>0</v>
      </c>
      <c r="K240" s="20">
        <v>0</v>
      </c>
      <c r="L240" s="20">
        <v>0</v>
      </c>
      <c r="M240" s="20">
        <v>0</v>
      </c>
      <c r="N240" s="20">
        <v>0</v>
      </c>
      <c r="O240" s="20">
        <v>0</v>
      </c>
      <c r="P240" s="20">
        <v>0</v>
      </c>
      <c r="Q240" s="20">
        <v>0</v>
      </c>
      <c r="R240" s="20">
        <v>0</v>
      </c>
      <c r="S240" s="20">
        <v>0</v>
      </c>
      <c r="T240" s="20">
        <v>0</v>
      </c>
      <c r="U240" s="20">
        <v>0</v>
      </c>
      <c r="V240" s="20">
        <v>0</v>
      </c>
      <c r="W240" s="20">
        <v>0</v>
      </c>
      <c r="X240" s="20">
        <v>0</v>
      </c>
      <c r="Y240" s="20">
        <v>0</v>
      </c>
      <c r="Z240" s="20">
        <v>0</v>
      </c>
      <c r="AA240" s="20">
        <v>0</v>
      </c>
      <c r="AB240" s="20">
        <v>0</v>
      </c>
      <c r="AC240" s="20">
        <v>0</v>
      </c>
      <c r="AD240" s="20">
        <v>0</v>
      </c>
      <c r="AE240" s="20">
        <v>0</v>
      </c>
      <c r="AF240" s="20">
        <v>0</v>
      </c>
      <c r="AG240" s="20">
        <v>0</v>
      </c>
      <c r="AH240" s="20">
        <v>0</v>
      </c>
      <c r="AI240" s="20">
        <v>0</v>
      </c>
      <c r="AJ240" s="20">
        <v>0</v>
      </c>
      <c r="AK240" s="20">
        <v>0</v>
      </c>
      <c r="AL240" s="20">
        <v>0</v>
      </c>
      <c r="AM240" s="20">
        <v>0</v>
      </c>
      <c r="AN240" s="20">
        <v>0</v>
      </c>
      <c r="AO240" s="20">
        <v>0</v>
      </c>
      <c r="AP240" s="20">
        <v>0</v>
      </c>
      <c r="AQ240" s="20">
        <v>0</v>
      </c>
      <c r="AR240" s="73"/>
      <c r="AS240" s="73"/>
      <c r="AT240" s="11"/>
      <c r="AU240" s="11"/>
      <c r="AV240" s="11"/>
    </row>
    <row r="241" spans="1:48" s="12" customFormat="1" ht="16.5" customHeight="1">
      <c r="A241" s="190"/>
      <c r="B241" s="191"/>
      <c r="C241" s="192"/>
      <c r="D241" s="22" t="s">
        <v>131</v>
      </c>
      <c r="E241" s="27">
        <f t="shared" si="625"/>
        <v>0</v>
      </c>
      <c r="F241" s="27">
        <f t="shared" si="626"/>
        <v>0</v>
      </c>
      <c r="G241" s="27">
        <v>0</v>
      </c>
      <c r="H241" s="20">
        <v>0</v>
      </c>
      <c r="I241" s="20">
        <v>0</v>
      </c>
      <c r="J241" s="20">
        <v>0</v>
      </c>
      <c r="K241" s="20">
        <v>0</v>
      </c>
      <c r="L241" s="20">
        <v>0</v>
      </c>
      <c r="M241" s="20">
        <v>0</v>
      </c>
      <c r="N241" s="20">
        <v>0</v>
      </c>
      <c r="O241" s="20">
        <v>0</v>
      </c>
      <c r="P241" s="20">
        <v>0</v>
      </c>
      <c r="Q241" s="20">
        <v>0</v>
      </c>
      <c r="R241" s="20">
        <v>0</v>
      </c>
      <c r="S241" s="20">
        <v>0</v>
      </c>
      <c r="T241" s="20">
        <v>0</v>
      </c>
      <c r="U241" s="20">
        <v>0</v>
      </c>
      <c r="V241" s="20">
        <v>0</v>
      </c>
      <c r="W241" s="20">
        <v>0</v>
      </c>
      <c r="X241" s="20">
        <v>0</v>
      </c>
      <c r="Y241" s="20">
        <v>0</v>
      </c>
      <c r="Z241" s="20">
        <v>0</v>
      </c>
      <c r="AA241" s="20">
        <v>0</v>
      </c>
      <c r="AB241" s="20">
        <v>0</v>
      </c>
      <c r="AC241" s="20">
        <v>0</v>
      </c>
      <c r="AD241" s="20">
        <v>0</v>
      </c>
      <c r="AE241" s="20">
        <v>0</v>
      </c>
      <c r="AF241" s="20">
        <v>0</v>
      </c>
      <c r="AG241" s="20">
        <v>0</v>
      </c>
      <c r="AH241" s="20">
        <v>0</v>
      </c>
      <c r="AI241" s="20">
        <v>0</v>
      </c>
      <c r="AJ241" s="20">
        <v>0</v>
      </c>
      <c r="AK241" s="20">
        <v>0</v>
      </c>
      <c r="AL241" s="20">
        <v>0</v>
      </c>
      <c r="AM241" s="20">
        <v>0</v>
      </c>
      <c r="AN241" s="20">
        <v>0</v>
      </c>
      <c r="AO241" s="20">
        <v>0</v>
      </c>
      <c r="AP241" s="20">
        <v>0</v>
      </c>
      <c r="AQ241" s="20">
        <v>0</v>
      </c>
      <c r="AR241" s="74"/>
      <c r="AS241" s="74"/>
      <c r="AT241" s="11"/>
      <c r="AU241" s="11"/>
      <c r="AV241" s="11"/>
    </row>
    <row r="242" spans="1:48" s="13" customFormat="1" ht="16.5" customHeight="1">
      <c r="A242" s="184" t="s">
        <v>204</v>
      </c>
      <c r="B242" s="185"/>
      <c r="C242" s="186"/>
      <c r="D242" s="14" t="s">
        <v>133</v>
      </c>
      <c r="E242" s="8">
        <f>E246+E245+E244+E243</f>
        <v>0</v>
      </c>
      <c r="F242" s="8">
        <f t="shared" ref="F242" si="627">F246+F245+F244+F243</f>
        <v>0</v>
      </c>
      <c r="G242" s="8">
        <v>0</v>
      </c>
      <c r="H242" s="50">
        <f>H246+H245+H244+H243</f>
        <v>0</v>
      </c>
      <c r="I242" s="50">
        <f t="shared" ref="I242" si="628">I246+I245+I244+I243</f>
        <v>0</v>
      </c>
      <c r="J242" s="50">
        <v>0</v>
      </c>
      <c r="K242" s="50">
        <f>K246+K245+K244+K243</f>
        <v>0</v>
      </c>
      <c r="L242" s="50">
        <f t="shared" ref="L242" si="629">L246+L245+L244+L243</f>
        <v>0</v>
      </c>
      <c r="M242" s="50">
        <v>0</v>
      </c>
      <c r="N242" s="50">
        <f>N246+N245+N244+N243</f>
        <v>0</v>
      </c>
      <c r="O242" s="50">
        <f t="shared" ref="O242" si="630">O246+O245+O244+O243</f>
        <v>0</v>
      </c>
      <c r="P242" s="50">
        <v>0</v>
      </c>
      <c r="Q242" s="50">
        <f>Q246+Q245+Q244+Q243</f>
        <v>0</v>
      </c>
      <c r="R242" s="50">
        <f t="shared" ref="R242" si="631">R246+R245+R244+R243</f>
        <v>0</v>
      </c>
      <c r="S242" s="50">
        <v>0</v>
      </c>
      <c r="T242" s="50">
        <f>T246+T245+T244+T243</f>
        <v>0</v>
      </c>
      <c r="U242" s="50">
        <f t="shared" ref="U242" si="632">U246+U245+U244+U243</f>
        <v>0</v>
      </c>
      <c r="V242" s="50">
        <v>0</v>
      </c>
      <c r="W242" s="50">
        <f>W246+W245+W244+W243</f>
        <v>0</v>
      </c>
      <c r="X242" s="50">
        <f t="shared" ref="X242" si="633">X246+X245+X244+X243</f>
        <v>0</v>
      </c>
      <c r="Y242" s="50">
        <v>0</v>
      </c>
      <c r="Z242" s="50">
        <f>Z246+Z245+Z244+Z243</f>
        <v>0</v>
      </c>
      <c r="AA242" s="50">
        <f t="shared" ref="AA242" si="634">AA246+AA245+AA244+AA243</f>
        <v>0</v>
      </c>
      <c r="AB242" s="50">
        <v>0</v>
      </c>
      <c r="AC242" s="50">
        <f>AC246+AC245+AC244+AC243</f>
        <v>0</v>
      </c>
      <c r="AD242" s="50">
        <f t="shared" ref="AD242" si="635">AD246+AD245+AD244+AD243</f>
        <v>0</v>
      </c>
      <c r="AE242" s="50">
        <v>0</v>
      </c>
      <c r="AF242" s="50">
        <f>AF246+AF245+AF244+AF243</f>
        <v>0</v>
      </c>
      <c r="AG242" s="50">
        <f t="shared" ref="AG242" si="636">AG246+AG245+AG244+AG243</f>
        <v>0</v>
      </c>
      <c r="AH242" s="50">
        <v>0</v>
      </c>
      <c r="AI242" s="50">
        <f>AI246+AI245+AI244+AI243</f>
        <v>0</v>
      </c>
      <c r="AJ242" s="50">
        <f t="shared" ref="AJ242" si="637">AJ246+AJ245+AJ244+AJ243</f>
        <v>0</v>
      </c>
      <c r="AK242" s="50">
        <v>0</v>
      </c>
      <c r="AL242" s="50">
        <f>AL246+AL245+AL244+AL243</f>
        <v>0</v>
      </c>
      <c r="AM242" s="50">
        <f t="shared" ref="AM242" si="638">AM246+AM245+AM244+AM243</f>
        <v>0</v>
      </c>
      <c r="AN242" s="50">
        <v>0</v>
      </c>
      <c r="AO242" s="50">
        <f>AO246+AO245+AO244+AO243</f>
        <v>0</v>
      </c>
      <c r="AP242" s="50">
        <f t="shared" ref="AP242" si="639">AP246+AP245+AP244+AP243</f>
        <v>0</v>
      </c>
      <c r="AQ242" s="50">
        <v>0</v>
      </c>
      <c r="AR242" s="72"/>
      <c r="AS242" s="72"/>
      <c r="AT242" s="18"/>
      <c r="AU242" s="18"/>
      <c r="AV242" s="18"/>
    </row>
    <row r="243" spans="1:48" s="12" customFormat="1" ht="16.5" customHeight="1">
      <c r="A243" s="187"/>
      <c r="B243" s="188"/>
      <c r="C243" s="189"/>
      <c r="D243" s="58" t="s">
        <v>129</v>
      </c>
      <c r="E243" s="27">
        <f t="shared" ref="E243:E246" si="640">H243+K243+N243+Q243+T243+W243+Z243+AC243+AF243+AI243+AL243+AO243</f>
        <v>0</v>
      </c>
      <c r="F243" s="27">
        <f t="shared" ref="F243:F246" si="641">I243+L243+O243+R243+U243+X243+AA243+AD243+AG243+AJ243+AM243+AP243</f>
        <v>0</v>
      </c>
      <c r="G243" s="27">
        <v>0</v>
      </c>
      <c r="H243" s="20">
        <v>0</v>
      </c>
      <c r="I243" s="20">
        <v>0</v>
      </c>
      <c r="J243" s="20">
        <v>0</v>
      </c>
      <c r="K243" s="20">
        <v>0</v>
      </c>
      <c r="L243" s="20">
        <v>0</v>
      </c>
      <c r="M243" s="20">
        <v>0</v>
      </c>
      <c r="N243" s="20">
        <v>0</v>
      </c>
      <c r="O243" s="20">
        <v>0</v>
      </c>
      <c r="P243" s="20">
        <v>0</v>
      </c>
      <c r="Q243" s="20">
        <v>0</v>
      </c>
      <c r="R243" s="20">
        <v>0</v>
      </c>
      <c r="S243" s="20">
        <v>0</v>
      </c>
      <c r="T243" s="20">
        <v>0</v>
      </c>
      <c r="U243" s="20">
        <v>0</v>
      </c>
      <c r="V243" s="20">
        <v>0</v>
      </c>
      <c r="W243" s="20">
        <v>0</v>
      </c>
      <c r="X243" s="20">
        <v>0</v>
      </c>
      <c r="Y243" s="20">
        <v>0</v>
      </c>
      <c r="Z243" s="20">
        <v>0</v>
      </c>
      <c r="AA243" s="20">
        <v>0</v>
      </c>
      <c r="AB243" s="20">
        <v>0</v>
      </c>
      <c r="AC243" s="20">
        <v>0</v>
      </c>
      <c r="AD243" s="20">
        <v>0</v>
      </c>
      <c r="AE243" s="20">
        <v>0</v>
      </c>
      <c r="AF243" s="20">
        <v>0</v>
      </c>
      <c r="AG243" s="20">
        <v>0</v>
      </c>
      <c r="AH243" s="20">
        <v>0</v>
      </c>
      <c r="AI243" s="20">
        <v>0</v>
      </c>
      <c r="AJ243" s="20">
        <v>0</v>
      </c>
      <c r="AK243" s="20">
        <v>0</v>
      </c>
      <c r="AL243" s="20">
        <v>0</v>
      </c>
      <c r="AM243" s="20">
        <v>0</v>
      </c>
      <c r="AN243" s="20">
        <v>0</v>
      </c>
      <c r="AO243" s="20">
        <v>0</v>
      </c>
      <c r="AP243" s="20">
        <v>0</v>
      </c>
      <c r="AQ243" s="20">
        <v>0</v>
      </c>
      <c r="AR243" s="73"/>
      <c r="AS243" s="73"/>
      <c r="AT243" s="11"/>
      <c r="AU243" s="11"/>
      <c r="AV243" s="11"/>
    </row>
    <row r="244" spans="1:48" s="12" customFormat="1" ht="16.5" customHeight="1">
      <c r="A244" s="187"/>
      <c r="B244" s="188"/>
      <c r="C244" s="189"/>
      <c r="D244" s="22" t="s">
        <v>26</v>
      </c>
      <c r="E244" s="27">
        <f t="shared" si="640"/>
        <v>0</v>
      </c>
      <c r="F244" s="27">
        <f t="shared" si="641"/>
        <v>0</v>
      </c>
      <c r="G244" s="27">
        <v>0</v>
      </c>
      <c r="H244" s="20">
        <v>0</v>
      </c>
      <c r="I244" s="20">
        <v>0</v>
      </c>
      <c r="J244" s="20">
        <v>0</v>
      </c>
      <c r="K244" s="20">
        <v>0</v>
      </c>
      <c r="L244" s="20">
        <v>0</v>
      </c>
      <c r="M244" s="20">
        <v>0</v>
      </c>
      <c r="N244" s="20">
        <v>0</v>
      </c>
      <c r="O244" s="20">
        <v>0</v>
      </c>
      <c r="P244" s="20">
        <v>0</v>
      </c>
      <c r="Q244" s="20">
        <v>0</v>
      </c>
      <c r="R244" s="20">
        <v>0</v>
      </c>
      <c r="S244" s="20">
        <v>0</v>
      </c>
      <c r="T244" s="20">
        <v>0</v>
      </c>
      <c r="U244" s="20">
        <v>0</v>
      </c>
      <c r="V244" s="20">
        <v>0</v>
      </c>
      <c r="W244" s="20">
        <v>0</v>
      </c>
      <c r="X244" s="20">
        <v>0</v>
      </c>
      <c r="Y244" s="20">
        <v>0</v>
      </c>
      <c r="Z244" s="20">
        <v>0</v>
      </c>
      <c r="AA244" s="20">
        <v>0</v>
      </c>
      <c r="AB244" s="20">
        <v>0</v>
      </c>
      <c r="AC244" s="20">
        <v>0</v>
      </c>
      <c r="AD244" s="20">
        <v>0</v>
      </c>
      <c r="AE244" s="20">
        <v>0</v>
      </c>
      <c r="AF244" s="20">
        <v>0</v>
      </c>
      <c r="AG244" s="20">
        <v>0</v>
      </c>
      <c r="AH244" s="20">
        <v>0</v>
      </c>
      <c r="AI244" s="20">
        <v>0</v>
      </c>
      <c r="AJ244" s="20">
        <v>0</v>
      </c>
      <c r="AK244" s="20">
        <v>0</v>
      </c>
      <c r="AL244" s="20">
        <v>0</v>
      </c>
      <c r="AM244" s="20">
        <v>0</v>
      </c>
      <c r="AN244" s="20">
        <v>0</v>
      </c>
      <c r="AO244" s="20">
        <v>0</v>
      </c>
      <c r="AP244" s="20">
        <v>0</v>
      </c>
      <c r="AQ244" s="20">
        <v>0</v>
      </c>
      <c r="AR244" s="73"/>
      <c r="AS244" s="73"/>
      <c r="AT244" s="11"/>
      <c r="AU244" s="11"/>
      <c r="AV244" s="11"/>
    </row>
    <row r="245" spans="1:48" s="12" customFormat="1" ht="16.5" customHeight="1">
      <c r="A245" s="187"/>
      <c r="B245" s="188"/>
      <c r="C245" s="189"/>
      <c r="D245" s="22" t="s">
        <v>130</v>
      </c>
      <c r="E245" s="27">
        <f t="shared" si="640"/>
        <v>0</v>
      </c>
      <c r="F245" s="27">
        <f t="shared" si="641"/>
        <v>0</v>
      </c>
      <c r="G245" s="27">
        <v>0</v>
      </c>
      <c r="H245" s="20">
        <v>0</v>
      </c>
      <c r="I245" s="20">
        <v>0</v>
      </c>
      <c r="J245" s="20">
        <v>0</v>
      </c>
      <c r="K245" s="20">
        <v>0</v>
      </c>
      <c r="L245" s="20">
        <v>0</v>
      </c>
      <c r="M245" s="20">
        <v>0</v>
      </c>
      <c r="N245" s="20">
        <v>0</v>
      </c>
      <c r="O245" s="20">
        <v>0</v>
      </c>
      <c r="P245" s="20">
        <v>0</v>
      </c>
      <c r="Q245" s="20">
        <v>0</v>
      </c>
      <c r="R245" s="20">
        <v>0</v>
      </c>
      <c r="S245" s="20">
        <v>0</v>
      </c>
      <c r="T245" s="20">
        <v>0</v>
      </c>
      <c r="U245" s="20">
        <v>0</v>
      </c>
      <c r="V245" s="20">
        <v>0</v>
      </c>
      <c r="W245" s="20">
        <v>0</v>
      </c>
      <c r="X245" s="20">
        <v>0</v>
      </c>
      <c r="Y245" s="20">
        <v>0</v>
      </c>
      <c r="Z245" s="20">
        <v>0</v>
      </c>
      <c r="AA245" s="20">
        <v>0</v>
      </c>
      <c r="AB245" s="20">
        <v>0</v>
      </c>
      <c r="AC245" s="20">
        <v>0</v>
      </c>
      <c r="AD245" s="20">
        <v>0</v>
      </c>
      <c r="AE245" s="20">
        <v>0</v>
      </c>
      <c r="AF245" s="20">
        <v>0</v>
      </c>
      <c r="AG245" s="20">
        <v>0</v>
      </c>
      <c r="AH245" s="20">
        <v>0</v>
      </c>
      <c r="AI245" s="20">
        <v>0</v>
      </c>
      <c r="AJ245" s="20">
        <v>0</v>
      </c>
      <c r="AK245" s="20">
        <v>0</v>
      </c>
      <c r="AL245" s="20">
        <v>0</v>
      </c>
      <c r="AM245" s="20">
        <v>0</v>
      </c>
      <c r="AN245" s="20">
        <v>0</v>
      </c>
      <c r="AO245" s="20">
        <v>0</v>
      </c>
      <c r="AP245" s="20">
        <v>0</v>
      </c>
      <c r="AQ245" s="20">
        <v>0</v>
      </c>
      <c r="AR245" s="73"/>
      <c r="AS245" s="73"/>
      <c r="AT245" s="11"/>
      <c r="AU245" s="11"/>
      <c r="AV245" s="11"/>
    </row>
    <row r="246" spans="1:48" s="12" customFormat="1" ht="16.5" customHeight="1">
      <c r="A246" s="190"/>
      <c r="B246" s="191"/>
      <c r="C246" s="192"/>
      <c r="D246" s="22" t="s">
        <v>131</v>
      </c>
      <c r="E246" s="27">
        <f t="shared" si="640"/>
        <v>0</v>
      </c>
      <c r="F246" s="27">
        <f t="shared" si="641"/>
        <v>0</v>
      </c>
      <c r="G246" s="27">
        <v>0</v>
      </c>
      <c r="H246" s="20">
        <v>0</v>
      </c>
      <c r="I246" s="20">
        <v>0</v>
      </c>
      <c r="J246" s="20">
        <v>0</v>
      </c>
      <c r="K246" s="20">
        <v>0</v>
      </c>
      <c r="L246" s="20">
        <v>0</v>
      </c>
      <c r="M246" s="20">
        <v>0</v>
      </c>
      <c r="N246" s="20">
        <v>0</v>
      </c>
      <c r="O246" s="20">
        <v>0</v>
      </c>
      <c r="P246" s="20">
        <v>0</v>
      </c>
      <c r="Q246" s="20">
        <v>0</v>
      </c>
      <c r="R246" s="20">
        <v>0</v>
      </c>
      <c r="S246" s="20">
        <v>0</v>
      </c>
      <c r="T246" s="20">
        <v>0</v>
      </c>
      <c r="U246" s="20">
        <v>0</v>
      </c>
      <c r="V246" s="20">
        <v>0</v>
      </c>
      <c r="W246" s="20">
        <v>0</v>
      </c>
      <c r="X246" s="20">
        <v>0</v>
      </c>
      <c r="Y246" s="20">
        <v>0</v>
      </c>
      <c r="Z246" s="20">
        <v>0</v>
      </c>
      <c r="AA246" s="20">
        <v>0</v>
      </c>
      <c r="AB246" s="20">
        <v>0</v>
      </c>
      <c r="AC246" s="20">
        <v>0</v>
      </c>
      <c r="AD246" s="20">
        <v>0</v>
      </c>
      <c r="AE246" s="20">
        <v>0</v>
      </c>
      <c r="AF246" s="20">
        <v>0</v>
      </c>
      <c r="AG246" s="20">
        <v>0</v>
      </c>
      <c r="AH246" s="20">
        <v>0</v>
      </c>
      <c r="AI246" s="20">
        <v>0</v>
      </c>
      <c r="AJ246" s="20">
        <v>0</v>
      </c>
      <c r="AK246" s="20">
        <v>0</v>
      </c>
      <c r="AL246" s="20">
        <v>0</v>
      </c>
      <c r="AM246" s="20">
        <v>0</v>
      </c>
      <c r="AN246" s="20">
        <v>0</v>
      </c>
      <c r="AO246" s="20">
        <v>0</v>
      </c>
      <c r="AP246" s="20">
        <v>0</v>
      </c>
      <c r="AQ246" s="20">
        <v>0</v>
      </c>
      <c r="AR246" s="74"/>
      <c r="AS246" s="74"/>
      <c r="AT246" s="11"/>
      <c r="AU246" s="11"/>
      <c r="AV246" s="11"/>
    </row>
    <row r="247" spans="1:48" s="41" customFormat="1" ht="16.5" customHeight="1">
      <c r="A247" s="40"/>
      <c r="D247" s="42"/>
      <c r="Z247" s="43"/>
    </row>
    <row r="248" spans="1:48" s="41" customFormat="1" ht="16.5" customHeight="1">
      <c r="A248" s="171" t="s">
        <v>45</v>
      </c>
      <c r="B248" s="171"/>
      <c r="C248" s="171"/>
      <c r="D248" s="171"/>
      <c r="E248" s="171"/>
      <c r="F248" s="12"/>
      <c r="G248" s="172" t="s">
        <v>41</v>
      </c>
      <c r="H248" s="172"/>
      <c r="I248" s="172"/>
      <c r="J248" s="172"/>
      <c r="K248" s="172"/>
      <c r="L248" s="172"/>
      <c r="M248" s="172"/>
      <c r="N248" s="11"/>
      <c r="O248" s="12"/>
      <c r="Q248" s="42"/>
      <c r="Z248" s="43"/>
      <c r="AJ248" s="42"/>
    </row>
    <row r="249" spans="1:48" s="41" customFormat="1" ht="16.5" customHeight="1">
      <c r="A249" s="170" t="s">
        <v>235</v>
      </c>
      <c r="B249" s="170"/>
      <c r="C249" s="170"/>
      <c r="D249" s="170"/>
      <c r="E249" s="170"/>
      <c r="F249" s="12"/>
      <c r="G249" s="62"/>
      <c r="H249" s="62"/>
      <c r="I249" s="62"/>
      <c r="J249" s="62"/>
      <c r="K249" s="62"/>
      <c r="L249" s="62"/>
      <c r="M249" s="62"/>
      <c r="N249" s="12"/>
      <c r="O249" s="12"/>
      <c r="Z249" s="43"/>
      <c r="AF249" s="42"/>
      <c r="AO249" s="42"/>
    </row>
    <row r="250" spans="1:48" s="41" customFormat="1" ht="16.5" customHeight="1">
      <c r="A250" s="173" t="s">
        <v>226</v>
      </c>
      <c r="B250" s="173"/>
      <c r="C250" s="173"/>
      <c r="D250" s="173"/>
      <c r="E250" s="12"/>
      <c r="F250" s="12"/>
      <c r="G250" s="174" t="s">
        <v>42</v>
      </c>
      <c r="H250" s="175"/>
      <c r="I250" s="175"/>
      <c r="J250" s="175"/>
      <c r="K250" s="175"/>
      <c r="L250" s="175"/>
      <c r="M250" s="175"/>
      <c r="N250" s="175"/>
      <c r="O250" s="175"/>
      <c r="Z250" s="42"/>
      <c r="AI250" s="42"/>
    </row>
    <row r="251" spans="1:48" s="41" customFormat="1" ht="16.5" customHeight="1">
      <c r="A251" s="173" t="s">
        <v>177</v>
      </c>
      <c r="B251" s="173"/>
      <c r="C251" s="173"/>
      <c r="D251" s="173"/>
      <c r="E251" s="173"/>
      <c r="F251" s="12"/>
      <c r="G251" s="176" t="s">
        <v>205</v>
      </c>
      <c r="H251" s="177"/>
      <c r="I251" s="177"/>
      <c r="J251" s="177"/>
      <c r="K251" s="177"/>
      <c r="L251" s="177"/>
      <c r="M251" s="177"/>
      <c r="N251" s="177"/>
      <c r="O251" s="177"/>
    </row>
    <row r="252" spans="1:48" s="41" customFormat="1" ht="16.5" customHeight="1">
      <c r="A252" s="40"/>
      <c r="B252" s="44" t="s">
        <v>44</v>
      </c>
      <c r="C252" s="60"/>
      <c r="D252" s="12"/>
      <c r="E252" s="12"/>
      <c r="F252" s="12"/>
      <c r="G252" s="12"/>
      <c r="H252" s="12"/>
      <c r="I252" s="12"/>
      <c r="J252" s="12"/>
      <c r="K252" s="12" t="s">
        <v>43</v>
      </c>
      <c r="L252" s="12"/>
      <c r="M252" s="169"/>
      <c r="N252" s="169"/>
      <c r="O252" s="12"/>
      <c r="P252" s="12"/>
    </row>
    <row r="253" spans="1:48" s="41" customFormat="1" ht="16.5" customHeight="1">
      <c r="A253" s="173" t="s">
        <v>192</v>
      </c>
      <c r="B253" s="173"/>
      <c r="C253" s="173"/>
      <c r="D253" s="173"/>
      <c r="E253" s="173"/>
      <c r="F253" s="173"/>
      <c r="G253" s="173"/>
      <c r="H253" s="173"/>
      <c r="I253" s="12"/>
      <c r="J253" s="12"/>
      <c r="K253" s="12"/>
      <c r="L253" s="12"/>
      <c r="M253" s="12"/>
      <c r="N253" s="12"/>
      <c r="O253" s="12"/>
    </row>
    <row r="254" spans="1:48" s="41" customFormat="1" ht="16.5" customHeight="1">
      <c r="A254" s="178"/>
      <c r="B254" s="178"/>
      <c r="C254" s="178"/>
      <c r="D254" s="178"/>
      <c r="E254" s="178"/>
      <c r="F254" s="178"/>
      <c r="G254" s="178"/>
      <c r="H254" s="178"/>
      <c r="I254" s="12"/>
      <c r="J254" s="12"/>
      <c r="K254" s="12"/>
      <c r="L254" s="12"/>
      <c r="M254" s="12"/>
      <c r="N254" s="12"/>
      <c r="O254" s="12"/>
    </row>
    <row r="255" spans="1:48" s="12" customFormat="1" ht="16.5" customHeight="1">
      <c r="A255" s="46"/>
      <c r="B255" s="61"/>
      <c r="C255" s="61"/>
      <c r="D255" s="45"/>
      <c r="AR255" s="44"/>
    </row>
    <row r="256" spans="1:48" s="12" customFormat="1" ht="16.5" customHeight="1">
      <c r="A256" s="46"/>
      <c r="B256" s="61"/>
      <c r="C256" s="61"/>
      <c r="D256" s="45"/>
      <c r="AR256" s="44"/>
    </row>
    <row r="257" spans="1:44" s="12" customFormat="1" ht="16.5" customHeight="1">
      <c r="A257" s="46"/>
      <c r="B257" s="61"/>
      <c r="C257" s="61"/>
      <c r="D257" s="45"/>
      <c r="AR257" s="44"/>
    </row>
    <row r="258" spans="1:44" s="12" customFormat="1" ht="16.5" customHeight="1">
      <c r="A258" s="46"/>
      <c r="B258" s="61"/>
      <c r="C258" s="61"/>
      <c r="D258" s="45"/>
      <c r="AR258" s="44"/>
    </row>
    <row r="259" spans="1:44" s="12" customFormat="1" ht="16.5" customHeight="1">
      <c r="A259" s="46"/>
      <c r="B259" s="61"/>
      <c r="C259" s="61"/>
      <c r="D259" s="45"/>
      <c r="AR259" s="44"/>
    </row>
    <row r="260" spans="1:44" s="12" customFormat="1" ht="16.5" customHeight="1">
      <c r="A260" s="46"/>
      <c r="B260" s="61"/>
      <c r="C260" s="61"/>
      <c r="D260" s="45"/>
      <c r="AR260" s="44"/>
    </row>
    <row r="261" spans="1:44" s="12" customFormat="1" ht="16.5" customHeight="1">
      <c r="A261" s="46"/>
      <c r="B261" s="61"/>
      <c r="C261" s="61"/>
      <c r="D261" s="45"/>
      <c r="AR261" s="44"/>
    </row>
    <row r="262" spans="1:44" s="12" customFormat="1" ht="16.5" customHeight="1">
      <c r="A262" s="46"/>
      <c r="B262" s="61"/>
      <c r="C262" s="61"/>
      <c r="D262" s="45"/>
      <c r="AR262" s="44"/>
    </row>
    <row r="263" spans="1:44" s="12" customFormat="1" ht="16.5" customHeight="1">
      <c r="A263" s="46"/>
      <c r="B263" s="61"/>
      <c r="C263" s="61"/>
      <c r="D263" s="45"/>
      <c r="AR263" s="44"/>
    </row>
    <row r="264" spans="1:44" s="12" customFormat="1" ht="16.5" customHeight="1">
      <c r="A264" s="46"/>
      <c r="B264" s="61"/>
      <c r="C264" s="61"/>
      <c r="D264" s="45"/>
      <c r="AR264" s="44"/>
    </row>
    <row r="265" spans="1:44" s="12" customFormat="1" ht="16.5" customHeight="1">
      <c r="A265" s="46"/>
      <c r="B265" s="61"/>
      <c r="C265" s="61"/>
      <c r="D265" s="45"/>
      <c r="AR265" s="44"/>
    </row>
    <row r="266" spans="1:44" s="12" customFormat="1" ht="16.5" customHeight="1">
      <c r="A266" s="46"/>
      <c r="B266" s="61"/>
      <c r="C266" s="61"/>
      <c r="D266" s="45"/>
      <c r="AR266" s="44"/>
    </row>
    <row r="267" spans="1:44" s="12" customFormat="1" ht="16.5" customHeight="1">
      <c r="A267" s="46"/>
      <c r="B267" s="61"/>
      <c r="C267" s="61"/>
      <c r="D267" s="45"/>
      <c r="AR267" s="44"/>
    </row>
    <row r="268" spans="1:44" s="12" customFormat="1" ht="16.5" customHeight="1">
      <c r="A268" s="46"/>
      <c r="B268" s="61"/>
      <c r="C268" s="61"/>
      <c r="D268" s="45"/>
      <c r="AR268" s="44"/>
    </row>
    <row r="269" spans="1:44" s="12" customFormat="1" ht="16.5" customHeight="1">
      <c r="A269" s="46"/>
      <c r="B269" s="61"/>
      <c r="C269" s="61"/>
      <c r="D269" s="45"/>
      <c r="AR269" s="44"/>
    </row>
    <row r="270" spans="1:44" s="12" customFormat="1" ht="16.5" customHeight="1">
      <c r="A270" s="46"/>
      <c r="B270" s="61"/>
      <c r="C270" s="61"/>
      <c r="D270" s="45"/>
      <c r="AR270" s="44"/>
    </row>
    <row r="271" spans="1:44" s="12" customFormat="1" ht="16.5" customHeight="1">
      <c r="A271" s="46"/>
      <c r="B271" s="61"/>
      <c r="C271" s="61"/>
      <c r="D271" s="45"/>
      <c r="AR271" s="44"/>
    </row>
    <row r="272" spans="1:44" s="12" customFormat="1" ht="16.5" customHeight="1">
      <c r="A272" s="46"/>
      <c r="B272" s="61"/>
      <c r="C272" s="61"/>
      <c r="D272" s="45"/>
      <c r="AR272" s="44"/>
    </row>
    <row r="273" spans="1:44" s="12" customFormat="1" ht="16.5" customHeight="1">
      <c r="A273" s="46"/>
      <c r="B273" s="61"/>
      <c r="C273" s="61"/>
      <c r="D273" s="45"/>
      <c r="AR273" s="44"/>
    </row>
    <row r="274" spans="1:44" s="12" customFormat="1" ht="16.5" customHeight="1">
      <c r="A274" s="46"/>
      <c r="B274" s="61"/>
      <c r="C274" s="61"/>
      <c r="D274" s="45"/>
      <c r="AR274" s="44"/>
    </row>
    <row r="275" spans="1:44" s="12" customFormat="1" ht="16.5" customHeight="1">
      <c r="A275" s="46"/>
      <c r="B275" s="61"/>
      <c r="C275" s="61"/>
      <c r="D275" s="45"/>
      <c r="AR275" s="44"/>
    </row>
    <row r="276" spans="1:44" s="12" customFormat="1" ht="16.5" customHeight="1">
      <c r="A276" s="46"/>
      <c r="B276" s="61"/>
      <c r="C276" s="61"/>
      <c r="D276" s="45"/>
      <c r="AR276" s="44"/>
    </row>
    <row r="277" spans="1:44" s="12" customFormat="1" ht="16.5" customHeight="1">
      <c r="A277" s="46"/>
      <c r="B277" s="61"/>
      <c r="C277" s="61"/>
      <c r="D277" s="45"/>
      <c r="AR277" s="44"/>
    </row>
    <row r="278" spans="1:44" s="12" customFormat="1" ht="16.5" customHeight="1">
      <c r="A278" s="46"/>
      <c r="B278" s="61"/>
      <c r="C278" s="61"/>
      <c r="D278" s="45"/>
      <c r="AR278" s="44"/>
    </row>
    <row r="279" spans="1:44" s="12" customFormat="1" ht="16.5" customHeight="1">
      <c r="A279" s="46"/>
      <c r="B279" s="61"/>
      <c r="C279" s="61"/>
      <c r="D279" s="45"/>
      <c r="AR279" s="44"/>
    </row>
    <row r="280" spans="1:44" s="12" customFormat="1" ht="16.5" customHeight="1">
      <c r="A280" s="46"/>
      <c r="B280" s="61"/>
      <c r="C280" s="61"/>
      <c r="D280" s="45"/>
      <c r="AR280" s="44"/>
    </row>
    <row r="281" spans="1:44" s="12" customFormat="1" ht="16.5" customHeight="1">
      <c r="A281" s="46"/>
      <c r="B281" s="61"/>
      <c r="C281" s="61"/>
      <c r="D281" s="45"/>
      <c r="AR281" s="44"/>
    </row>
    <row r="282" spans="1:44" s="12" customFormat="1" ht="16.5" customHeight="1">
      <c r="A282" s="46"/>
      <c r="B282" s="61"/>
      <c r="C282" s="61"/>
      <c r="D282" s="45"/>
      <c r="AR282" s="44"/>
    </row>
    <row r="283" spans="1:44" s="12" customFormat="1" ht="16.5" customHeight="1">
      <c r="A283" s="46"/>
      <c r="B283" s="61"/>
      <c r="C283" s="61"/>
      <c r="D283" s="45"/>
      <c r="AR283" s="44"/>
    </row>
    <row r="284" spans="1:44" s="12" customFormat="1" ht="16.5" customHeight="1">
      <c r="A284" s="46"/>
      <c r="B284" s="61"/>
      <c r="C284" s="61"/>
      <c r="D284" s="45"/>
      <c r="AR284" s="44"/>
    </row>
    <row r="285" spans="1:44" s="12" customFormat="1" ht="16.5" customHeight="1">
      <c r="A285" s="46"/>
      <c r="B285" s="61"/>
      <c r="C285" s="61"/>
      <c r="D285" s="45"/>
      <c r="AR285" s="44"/>
    </row>
    <row r="286" spans="1:44" s="12" customFormat="1" ht="16.5" customHeight="1">
      <c r="A286" s="46"/>
      <c r="B286" s="61"/>
      <c r="C286" s="61"/>
      <c r="D286" s="45"/>
      <c r="AR286" s="44"/>
    </row>
    <row r="287" spans="1:44" s="12" customFormat="1" ht="16.5" customHeight="1">
      <c r="A287" s="46"/>
      <c r="B287" s="61"/>
      <c r="C287" s="61"/>
      <c r="D287" s="45"/>
      <c r="AR287" s="44"/>
    </row>
    <row r="288" spans="1:44" s="12" customFormat="1" ht="16.5" customHeight="1">
      <c r="A288" s="46"/>
      <c r="B288" s="61"/>
      <c r="C288" s="61"/>
      <c r="D288" s="45"/>
      <c r="AR288" s="44"/>
    </row>
    <row r="289" spans="1:44" s="12" customFormat="1" ht="16.5" customHeight="1">
      <c r="A289" s="46"/>
      <c r="B289" s="61"/>
      <c r="C289" s="61"/>
      <c r="D289" s="45"/>
      <c r="AR289" s="44"/>
    </row>
    <row r="290" spans="1:44" s="12" customFormat="1" ht="16.5" customHeight="1">
      <c r="A290" s="46"/>
      <c r="B290" s="61"/>
      <c r="C290" s="61"/>
      <c r="D290" s="45"/>
      <c r="AR290" s="44"/>
    </row>
    <row r="291" spans="1:44" s="12" customFormat="1" ht="16.5" customHeight="1">
      <c r="A291" s="46"/>
      <c r="B291" s="61"/>
      <c r="C291" s="61"/>
      <c r="D291" s="45"/>
      <c r="AR291" s="44"/>
    </row>
    <row r="292" spans="1:44" s="12" customFormat="1" ht="16.5" customHeight="1">
      <c r="A292" s="46"/>
      <c r="B292" s="61"/>
      <c r="C292" s="61"/>
      <c r="D292" s="45"/>
      <c r="AR292" s="44"/>
    </row>
    <row r="293" spans="1:44" s="12" customFormat="1" ht="16.5" customHeight="1">
      <c r="A293" s="46"/>
      <c r="B293" s="61"/>
      <c r="C293" s="61"/>
      <c r="D293" s="45"/>
      <c r="AR293" s="44"/>
    </row>
    <row r="294" spans="1:44" s="12" customFormat="1" ht="16.5" customHeight="1">
      <c r="A294" s="46"/>
      <c r="B294" s="61"/>
      <c r="C294" s="61"/>
      <c r="D294" s="45"/>
      <c r="AR294" s="44"/>
    </row>
    <row r="295" spans="1:44" s="12" customFormat="1" ht="16.5" customHeight="1">
      <c r="A295" s="46"/>
      <c r="B295" s="61"/>
      <c r="C295" s="61"/>
      <c r="D295" s="45"/>
      <c r="AR295" s="44"/>
    </row>
    <row r="296" spans="1:44" s="12" customFormat="1" ht="16.5" customHeight="1">
      <c r="A296" s="46"/>
      <c r="B296" s="61"/>
      <c r="C296" s="61"/>
      <c r="D296" s="45"/>
      <c r="AR296" s="44"/>
    </row>
    <row r="297" spans="1:44" s="12" customFormat="1" ht="16.5" customHeight="1">
      <c r="A297" s="46"/>
      <c r="B297" s="61"/>
      <c r="C297" s="61"/>
      <c r="D297" s="45"/>
      <c r="AR297" s="44"/>
    </row>
    <row r="298" spans="1:44" s="12" customFormat="1" ht="16.5" customHeight="1">
      <c r="A298" s="46"/>
      <c r="B298" s="61"/>
      <c r="C298" s="61"/>
      <c r="D298" s="45"/>
      <c r="AR298" s="44"/>
    </row>
    <row r="299" spans="1:44" s="12" customFormat="1" ht="16.5" customHeight="1">
      <c r="A299" s="46"/>
      <c r="B299" s="61"/>
      <c r="C299" s="61"/>
      <c r="D299" s="45"/>
      <c r="AR299" s="44"/>
    </row>
    <row r="300" spans="1:44" s="12" customFormat="1" ht="16.5" customHeight="1">
      <c r="A300" s="46"/>
      <c r="B300" s="61"/>
      <c r="C300" s="61"/>
      <c r="D300" s="45"/>
      <c r="AR300" s="44"/>
    </row>
    <row r="301" spans="1:44" s="12" customFormat="1" ht="16.5" customHeight="1">
      <c r="A301" s="46"/>
      <c r="B301" s="61"/>
      <c r="C301" s="61"/>
      <c r="D301" s="45"/>
      <c r="AR301" s="44"/>
    </row>
    <row r="302" spans="1:44" s="12" customFormat="1" ht="16.5" customHeight="1">
      <c r="A302" s="46"/>
      <c r="B302" s="61"/>
      <c r="C302" s="61"/>
      <c r="D302" s="45"/>
      <c r="AR302" s="44"/>
    </row>
    <row r="303" spans="1:44" s="12" customFormat="1" ht="16.5" customHeight="1">
      <c r="A303" s="46"/>
      <c r="B303" s="61"/>
      <c r="C303" s="61"/>
      <c r="D303" s="45"/>
      <c r="AR303" s="44"/>
    </row>
    <row r="304" spans="1:44" s="12" customFormat="1" ht="16.5" customHeight="1">
      <c r="A304" s="46"/>
      <c r="B304" s="61"/>
      <c r="C304" s="61"/>
      <c r="D304" s="45"/>
      <c r="AR304" s="44"/>
    </row>
    <row r="305" spans="1:44" s="12" customFormat="1" ht="16.5" customHeight="1">
      <c r="A305" s="46"/>
      <c r="B305" s="61"/>
      <c r="C305" s="61"/>
      <c r="D305" s="45"/>
      <c r="AR305" s="44"/>
    </row>
    <row r="306" spans="1:44" s="12" customFormat="1" ht="16.5" customHeight="1">
      <c r="A306" s="46"/>
      <c r="B306" s="61"/>
      <c r="C306" s="61"/>
      <c r="D306" s="45"/>
      <c r="AR306" s="44"/>
    </row>
    <row r="307" spans="1:44" s="12" customFormat="1" ht="16.5" customHeight="1">
      <c r="A307" s="46"/>
      <c r="B307" s="61"/>
      <c r="C307" s="61"/>
      <c r="D307" s="45"/>
      <c r="AR307" s="44"/>
    </row>
    <row r="308" spans="1:44" s="12" customFormat="1" ht="16.5" customHeight="1">
      <c r="A308" s="46"/>
      <c r="B308" s="61"/>
      <c r="C308" s="61"/>
      <c r="D308" s="45"/>
      <c r="AR308" s="44"/>
    </row>
    <row r="309" spans="1:44" s="12" customFormat="1" ht="16.5" customHeight="1">
      <c r="A309" s="46"/>
      <c r="B309" s="61"/>
      <c r="C309" s="61"/>
      <c r="D309" s="45"/>
      <c r="AR309" s="44"/>
    </row>
    <row r="310" spans="1:44" s="12" customFormat="1" ht="16.5" customHeight="1">
      <c r="A310" s="46"/>
      <c r="B310" s="61"/>
      <c r="C310" s="61"/>
      <c r="D310" s="45"/>
      <c r="AR310" s="44"/>
    </row>
    <row r="311" spans="1:44" s="12" customFormat="1" ht="16.5" customHeight="1">
      <c r="A311" s="46"/>
      <c r="B311" s="61"/>
      <c r="C311" s="61"/>
      <c r="D311" s="45"/>
      <c r="AR311" s="44"/>
    </row>
    <row r="312" spans="1:44" s="12" customFormat="1" ht="16.5" customHeight="1">
      <c r="A312" s="46"/>
      <c r="B312" s="61"/>
      <c r="C312" s="61"/>
      <c r="D312" s="45"/>
      <c r="AR312" s="44"/>
    </row>
    <row r="313" spans="1:44" s="12" customFormat="1" ht="16.5" customHeight="1">
      <c r="A313" s="46"/>
      <c r="B313" s="61"/>
      <c r="C313" s="61"/>
      <c r="D313" s="45"/>
      <c r="AR313" s="44"/>
    </row>
    <row r="314" spans="1:44" s="12" customFormat="1" ht="16.5" customHeight="1">
      <c r="A314" s="46"/>
      <c r="B314" s="61"/>
      <c r="C314" s="61"/>
      <c r="D314" s="45"/>
      <c r="AR314" s="44"/>
    </row>
    <row r="315" spans="1:44" s="12" customFormat="1" ht="16.5" customHeight="1">
      <c r="A315" s="46"/>
      <c r="B315" s="61"/>
      <c r="C315" s="61"/>
      <c r="D315" s="45"/>
      <c r="AR315" s="44"/>
    </row>
    <row r="316" spans="1:44" s="12" customFormat="1" ht="16.5" customHeight="1">
      <c r="A316" s="46"/>
      <c r="B316" s="61"/>
      <c r="C316" s="61"/>
      <c r="D316" s="45"/>
      <c r="AR316" s="44"/>
    </row>
    <row r="317" spans="1:44" s="12" customFormat="1" ht="16.5" customHeight="1">
      <c r="A317" s="46"/>
      <c r="B317" s="61"/>
      <c r="C317" s="61"/>
      <c r="D317" s="45"/>
      <c r="AR317" s="44"/>
    </row>
    <row r="318" spans="1:44" s="12" customFormat="1" ht="16.5" customHeight="1">
      <c r="A318" s="46"/>
      <c r="B318" s="61"/>
      <c r="C318" s="61"/>
      <c r="D318" s="45"/>
      <c r="AR318" s="44"/>
    </row>
    <row r="319" spans="1:44" s="12" customFormat="1" ht="16.5" customHeight="1">
      <c r="A319" s="46"/>
      <c r="B319" s="61"/>
      <c r="C319" s="61"/>
      <c r="D319" s="45"/>
      <c r="AR319" s="44"/>
    </row>
    <row r="320" spans="1:44" s="12" customFormat="1" ht="16.5" customHeight="1">
      <c r="A320" s="46"/>
      <c r="B320" s="61"/>
      <c r="C320" s="61"/>
      <c r="D320" s="45"/>
      <c r="AR320" s="44"/>
    </row>
    <row r="321" spans="1:44" s="12" customFormat="1" ht="16.5" customHeight="1">
      <c r="A321" s="46"/>
      <c r="B321" s="61"/>
      <c r="C321" s="61"/>
      <c r="D321" s="45"/>
      <c r="AR321" s="44"/>
    </row>
    <row r="322" spans="1:44" s="12" customFormat="1" ht="16.5" customHeight="1">
      <c r="A322" s="46"/>
      <c r="B322" s="61"/>
      <c r="C322" s="61"/>
      <c r="D322" s="45"/>
      <c r="AR322" s="44"/>
    </row>
    <row r="323" spans="1:44" s="12" customFormat="1" ht="16.5" customHeight="1">
      <c r="A323" s="46"/>
      <c r="B323" s="61"/>
      <c r="C323" s="61"/>
      <c r="D323" s="45"/>
      <c r="AR323" s="44"/>
    </row>
    <row r="324" spans="1:44" s="12" customFormat="1" ht="16.5" customHeight="1">
      <c r="A324" s="46"/>
      <c r="B324" s="61"/>
      <c r="C324" s="61"/>
      <c r="D324" s="45"/>
      <c r="AR324" s="44"/>
    </row>
  </sheetData>
  <mergeCells count="941">
    <mergeCell ref="A242:C246"/>
    <mergeCell ref="A221:C221"/>
    <mergeCell ref="AS211:AS215"/>
    <mergeCell ref="AR216:AR220"/>
    <mergeCell ref="AS216:AS220"/>
    <mergeCell ref="A206:C210"/>
    <mergeCell ref="A211:C215"/>
    <mergeCell ref="A216:C220"/>
    <mergeCell ref="A222:C226"/>
    <mergeCell ref="AR206:AR210"/>
    <mergeCell ref="AS206:AS210"/>
    <mergeCell ref="AR242:AR246"/>
    <mergeCell ref="AS242:AS246"/>
    <mergeCell ref="AR237:AR241"/>
    <mergeCell ref="AS237:AS241"/>
    <mergeCell ref="AR232:AR236"/>
    <mergeCell ref="AS232:AS236"/>
    <mergeCell ref="AR222:AR226"/>
    <mergeCell ref="AS222:AS226"/>
    <mergeCell ref="AR227:AR231"/>
    <mergeCell ref="AS227:AS231"/>
    <mergeCell ref="AR211:AR215"/>
    <mergeCell ref="AO165:AO167"/>
    <mergeCell ref="AN119:AN121"/>
    <mergeCell ref="AO119:AO121"/>
    <mergeCell ref="AN102:AN104"/>
    <mergeCell ref="AO122:AO124"/>
    <mergeCell ref="AO111:AO113"/>
    <mergeCell ref="AO149:AO151"/>
    <mergeCell ref="A227:C231"/>
    <mergeCell ref="A232:C236"/>
    <mergeCell ref="K162:K164"/>
    <mergeCell ref="J173:J175"/>
    <mergeCell ref="J194:J196"/>
    <mergeCell ref="M194:M196"/>
    <mergeCell ref="F194:F196"/>
    <mergeCell ref="G194:G196"/>
    <mergeCell ref="H194:H196"/>
    <mergeCell ref="S149:S151"/>
    <mergeCell ref="T149:T151"/>
    <mergeCell ref="U149:U151"/>
    <mergeCell ref="V149:V151"/>
    <mergeCell ref="Z149:Z151"/>
    <mergeCell ref="AA149:AA151"/>
    <mergeCell ref="D149:D151"/>
    <mergeCell ref="Q149:Q151"/>
    <mergeCell ref="AP58:AP60"/>
    <mergeCell ref="AQ58:AQ60"/>
    <mergeCell ref="AP119:AP121"/>
    <mergeCell ref="AQ119:AQ121"/>
    <mergeCell ref="AP125:AP127"/>
    <mergeCell ref="AQ125:AQ127"/>
    <mergeCell ref="AP133:AP135"/>
    <mergeCell ref="AQ133:AQ135"/>
    <mergeCell ref="AP162:AP164"/>
    <mergeCell ref="AQ162:AQ164"/>
    <mergeCell ref="AP99:AP101"/>
    <mergeCell ref="AQ99:AQ101"/>
    <mergeCell ref="AP102:AP104"/>
    <mergeCell ref="AQ102:AQ104"/>
    <mergeCell ref="AR197:AR201"/>
    <mergeCell ref="AR202:AR205"/>
    <mergeCell ref="AR176:AR178"/>
    <mergeCell ref="AR189:AR193"/>
    <mergeCell ref="AR179:AR183"/>
    <mergeCell ref="AR184:AR188"/>
    <mergeCell ref="AR194:AR196"/>
    <mergeCell ref="C157:C161"/>
    <mergeCell ref="D173:D175"/>
    <mergeCell ref="G162:G164"/>
    <mergeCell ref="H162:H164"/>
    <mergeCell ref="I162:I164"/>
    <mergeCell ref="J162:J164"/>
    <mergeCell ref="Q173:Q175"/>
    <mergeCell ref="AJ202:AJ205"/>
    <mergeCell ref="AK202:AK205"/>
    <mergeCell ref="C173:C175"/>
    <mergeCell ref="I173:I175"/>
    <mergeCell ref="I165:I167"/>
    <mergeCell ref="C165:C167"/>
    <mergeCell ref="D165:D167"/>
    <mergeCell ref="C168:C172"/>
    <mergeCell ref="K173:K175"/>
    <mergeCell ref="K165:K167"/>
    <mergeCell ref="K149:K151"/>
    <mergeCell ref="L149:L151"/>
    <mergeCell ref="N149:N151"/>
    <mergeCell ref="O149:O151"/>
    <mergeCell ref="P149:P151"/>
    <mergeCell ref="E149:E151"/>
    <mergeCell ref="F149:F151"/>
    <mergeCell ref="G149:G151"/>
    <mergeCell ref="H149:H151"/>
    <mergeCell ref="I149:I151"/>
    <mergeCell ref="M149:M151"/>
    <mergeCell ref="I194:I196"/>
    <mergeCell ref="K194:K196"/>
    <mergeCell ref="L194:L196"/>
    <mergeCell ref="G202:G205"/>
    <mergeCell ref="O202:O205"/>
    <mergeCell ref="I176:I178"/>
    <mergeCell ref="G173:G175"/>
    <mergeCell ref="H173:H175"/>
    <mergeCell ref="E176:E178"/>
    <mergeCell ref="F176:F178"/>
    <mergeCell ref="N202:N205"/>
    <mergeCell ref="M202:M205"/>
    <mergeCell ref="L202:L205"/>
    <mergeCell ref="P173:P175"/>
    <mergeCell ref="N165:N167"/>
    <mergeCell ref="O165:O167"/>
    <mergeCell ref="P165:P167"/>
    <mergeCell ref="N162:N164"/>
    <mergeCell ref="L173:L175"/>
    <mergeCell ref="N173:N175"/>
    <mergeCell ref="O173:O175"/>
    <mergeCell ref="M173:M175"/>
    <mergeCell ref="P162:P164"/>
    <mergeCell ref="AE149:AE151"/>
    <mergeCell ref="AF149:AF151"/>
    <mergeCell ref="AG149:AG151"/>
    <mergeCell ref="AB165:AB167"/>
    <mergeCell ref="AC165:AC167"/>
    <mergeCell ref="AD165:AD167"/>
    <mergeCell ref="AE165:AE167"/>
    <mergeCell ref="O162:O164"/>
    <mergeCell ref="AG173:AG175"/>
    <mergeCell ref="S173:S175"/>
    <mergeCell ref="T173:T175"/>
    <mergeCell ref="U173:U175"/>
    <mergeCell ref="V173:V175"/>
    <mergeCell ref="W173:W175"/>
    <mergeCell ref="AD149:AD151"/>
    <mergeCell ref="R173:R175"/>
    <mergeCell ref="X173:X175"/>
    <mergeCell ref="Y173:Y175"/>
    <mergeCell ref="Z173:Z175"/>
    <mergeCell ref="AA173:AA175"/>
    <mergeCell ref="AB173:AB175"/>
    <mergeCell ref="AC173:AC175"/>
    <mergeCell ref="U165:U167"/>
    <mergeCell ref="V165:V167"/>
    <mergeCell ref="AA119:AA121"/>
    <mergeCell ref="AB119:AB121"/>
    <mergeCell ref="AC119:AC121"/>
    <mergeCell ref="AD119:AD121"/>
    <mergeCell ref="AE119:AE121"/>
    <mergeCell ref="AF119:AF121"/>
    <mergeCell ref="AL119:AL121"/>
    <mergeCell ref="AG122:AG124"/>
    <mergeCell ref="AK119:AK121"/>
    <mergeCell ref="AG119:AG121"/>
    <mergeCell ref="AH119:AH121"/>
    <mergeCell ref="AI119:AI121"/>
    <mergeCell ref="AJ119:AJ121"/>
    <mergeCell ref="AI122:AI124"/>
    <mergeCell ref="AJ122:AJ124"/>
    <mergeCell ref="AK122:AK124"/>
    <mergeCell ref="AL122:AL124"/>
    <mergeCell ref="AC122:AC124"/>
    <mergeCell ref="AD122:AD124"/>
    <mergeCell ref="AE122:AE124"/>
    <mergeCell ref="AF122:AF124"/>
    <mergeCell ref="AS66:AS70"/>
    <mergeCell ref="AR66:AR70"/>
    <mergeCell ref="AR83:AR87"/>
    <mergeCell ref="AS83:AS87"/>
    <mergeCell ref="AR111:AR113"/>
    <mergeCell ref="AR119:AR121"/>
    <mergeCell ref="AR94:AR98"/>
    <mergeCell ref="AR99:AR101"/>
    <mergeCell ref="AR102:AR104"/>
    <mergeCell ref="AS102:AS104"/>
    <mergeCell ref="AS99:AS101"/>
    <mergeCell ref="AS94:AS98"/>
    <mergeCell ref="AR89:AR93"/>
    <mergeCell ref="AS89:AS93"/>
    <mergeCell ref="AS114:AS118"/>
    <mergeCell ref="C71:C75"/>
    <mergeCell ref="A254:H254"/>
    <mergeCell ref="A253:H253"/>
    <mergeCell ref="H176:H178"/>
    <mergeCell ref="G165:G167"/>
    <mergeCell ref="H165:H167"/>
    <mergeCell ref="E173:E175"/>
    <mergeCell ref="E165:E167"/>
    <mergeCell ref="A173:A175"/>
    <mergeCell ref="B173:B175"/>
    <mergeCell ref="A168:A172"/>
    <mergeCell ref="A165:A167"/>
    <mergeCell ref="B165:B167"/>
    <mergeCell ref="B168:B172"/>
    <mergeCell ref="A176:A178"/>
    <mergeCell ref="B152:C156"/>
    <mergeCell ref="A152:A156"/>
    <mergeCell ref="B83:B87"/>
    <mergeCell ref="C83:C87"/>
    <mergeCell ref="C136:C140"/>
    <mergeCell ref="A149:A151"/>
    <mergeCell ref="B149:B151"/>
    <mergeCell ref="C149:C151"/>
    <mergeCell ref="A237:C241"/>
    <mergeCell ref="M252:N252"/>
    <mergeCell ref="H202:H205"/>
    <mergeCell ref="I202:I205"/>
    <mergeCell ref="J202:J205"/>
    <mergeCell ref="K202:K205"/>
    <mergeCell ref="A194:A196"/>
    <mergeCell ref="B194:B196"/>
    <mergeCell ref="C194:C196"/>
    <mergeCell ref="E194:E196"/>
    <mergeCell ref="C202:C205"/>
    <mergeCell ref="A202:A205"/>
    <mergeCell ref="B197:B201"/>
    <mergeCell ref="B202:B205"/>
    <mergeCell ref="A249:E249"/>
    <mergeCell ref="A248:E248"/>
    <mergeCell ref="G248:M248"/>
    <mergeCell ref="A250:D250"/>
    <mergeCell ref="G250:O250"/>
    <mergeCell ref="A251:E251"/>
    <mergeCell ref="G251:O251"/>
    <mergeCell ref="E202:E205"/>
    <mergeCell ref="F202:F205"/>
    <mergeCell ref="N194:N196"/>
    <mergeCell ref="O194:O196"/>
    <mergeCell ref="N122:N124"/>
    <mergeCell ref="O122:O124"/>
    <mergeCell ref="P122:P124"/>
    <mergeCell ref="N146:N148"/>
    <mergeCell ref="O146:O148"/>
    <mergeCell ref="P146:P148"/>
    <mergeCell ref="I111:I113"/>
    <mergeCell ref="J111:J113"/>
    <mergeCell ref="K111:K113"/>
    <mergeCell ref="L111:L113"/>
    <mergeCell ref="N111:N113"/>
    <mergeCell ref="O111:O113"/>
    <mergeCell ref="P111:P113"/>
    <mergeCell ref="P119:P121"/>
    <mergeCell ref="O119:O121"/>
    <mergeCell ref="M111:M113"/>
    <mergeCell ref="I133:I135"/>
    <mergeCell ref="M133:M135"/>
    <mergeCell ref="M146:M148"/>
    <mergeCell ref="N133:N135"/>
    <mergeCell ref="O133:O135"/>
    <mergeCell ref="P133:P135"/>
    <mergeCell ref="I122:I124"/>
    <mergeCell ref="K122:K124"/>
    <mergeCell ref="A189:A193"/>
    <mergeCell ref="C189:C193"/>
    <mergeCell ref="A141:A145"/>
    <mergeCell ref="B141:B145"/>
    <mergeCell ref="C141:C145"/>
    <mergeCell ref="L146:L148"/>
    <mergeCell ref="K146:K148"/>
    <mergeCell ref="K133:K135"/>
    <mergeCell ref="E146:E148"/>
    <mergeCell ref="F146:F148"/>
    <mergeCell ref="G146:G148"/>
    <mergeCell ref="H146:H148"/>
    <mergeCell ref="I146:I148"/>
    <mergeCell ref="D133:D135"/>
    <mergeCell ref="A136:A140"/>
    <mergeCell ref="B136:B140"/>
    <mergeCell ref="J133:J135"/>
    <mergeCell ref="J146:J148"/>
    <mergeCell ref="L133:L135"/>
    <mergeCell ref="J165:J167"/>
    <mergeCell ref="F165:F167"/>
    <mergeCell ref="F173:F175"/>
    <mergeCell ref="E162:E164"/>
    <mergeCell ref="F162:F164"/>
    <mergeCell ref="H125:H127"/>
    <mergeCell ref="D122:D124"/>
    <mergeCell ref="D202:D205"/>
    <mergeCell ref="D194:D196"/>
    <mergeCell ref="A146:A148"/>
    <mergeCell ref="B146:B148"/>
    <mergeCell ref="B176:B178"/>
    <mergeCell ref="B184:B188"/>
    <mergeCell ref="C184:C188"/>
    <mergeCell ref="A179:A183"/>
    <mergeCell ref="B179:B183"/>
    <mergeCell ref="C179:C183"/>
    <mergeCell ref="C176:C178"/>
    <mergeCell ref="D176:D178"/>
    <mergeCell ref="C197:C201"/>
    <mergeCell ref="A197:A201"/>
    <mergeCell ref="C146:C148"/>
    <mergeCell ref="D146:D148"/>
    <mergeCell ref="A162:A164"/>
    <mergeCell ref="B162:B164"/>
    <mergeCell ref="C162:C164"/>
    <mergeCell ref="D162:D164"/>
    <mergeCell ref="A157:A161"/>
    <mergeCell ref="B157:B161"/>
    <mergeCell ref="B128:B132"/>
    <mergeCell ref="C128:C132"/>
    <mergeCell ref="A128:A132"/>
    <mergeCell ref="E133:E135"/>
    <mergeCell ref="F133:F135"/>
    <mergeCell ref="G133:G135"/>
    <mergeCell ref="H133:H135"/>
    <mergeCell ref="A133:A135"/>
    <mergeCell ref="B133:B135"/>
    <mergeCell ref="C133:C135"/>
    <mergeCell ref="N119:N121"/>
    <mergeCell ref="J119:J121"/>
    <mergeCell ref="M119:M121"/>
    <mergeCell ref="E119:E121"/>
    <mergeCell ref="F119:F121"/>
    <mergeCell ref="G119:G121"/>
    <mergeCell ref="H119:H121"/>
    <mergeCell ref="L119:L121"/>
    <mergeCell ref="K125:K127"/>
    <mergeCell ref="L125:L127"/>
    <mergeCell ref="N125:N127"/>
    <mergeCell ref="J122:J124"/>
    <mergeCell ref="M122:M124"/>
    <mergeCell ref="J125:J127"/>
    <mergeCell ref="M125:M127"/>
    <mergeCell ref="E122:E124"/>
    <mergeCell ref="F122:F124"/>
    <mergeCell ref="G122:G124"/>
    <mergeCell ref="H122:H124"/>
    <mergeCell ref="I119:I121"/>
    <mergeCell ref="K119:K121"/>
    <mergeCell ref="I125:I127"/>
    <mergeCell ref="L122:L124"/>
    <mergeCell ref="G125:G127"/>
    <mergeCell ref="A119:A121"/>
    <mergeCell ref="B119:B121"/>
    <mergeCell ref="C119:C121"/>
    <mergeCell ref="D119:D121"/>
    <mergeCell ref="A114:A118"/>
    <mergeCell ref="D125:D127"/>
    <mergeCell ref="E125:E127"/>
    <mergeCell ref="F125:F127"/>
    <mergeCell ref="A125:A127"/>
    <mergeCell ref="B125:B127"/>
    <mergeCell ref="C125:C127"/>
    <mergeCell ref="A122:A124"/>
    <mergeCell ref="B122:B124"/>
    <mergeCell ref="C122:C124"/>
    <mergeCell ref="AL99:AL101"/>
    <mergeCell ref="AM99:AM101"/>
    <mergeCell ref="AN99:AN101"/>
    <mergeCell ref="AO99:AO101"/>
    <mergeCell ref="F102:F104"/>
    <mergeCell ref="G102:G104"/>
    <mergeCell ref="H102:H104"/>
    <mergeCell ref="I102:I104"/>
    <mergeCell ref="J102:J104"/>
    <mergeCell ref="K102:K104"/>
    <mergeCell ref="L102:L104"/>
    <mergeCell ref="N102:N104"/>
    <mergeCell ref="O102:O104"/>
    <mergeCell ref="P102:P104"/>
    <mergeCell ref="AK99:AK101"/>
    <mergeCell ref="AJ99:AJ101"/>
    <mergeCell ref="AF102:AF104"/>
    <mergeCell ref="AG102:AG104"/>
    <mergeCell ref="AH102:AH104"/>
    <mergeCell ref="AI99:AI101"/>
    <mergeCell ref="Y99:Y101"/>
    <mergeCell ref="Z99:Z101"/>
    <mergeCell ref="AO102:AO104"/>
    <mergeCell ref="G99:G101"/>
    <mergeCell ref="AR50:AR54"/>
    <mergeCell ref="A76:A80"/>
    <mergeCell ref="B76:B80"/>
    <mergeCell ref="C76:C80"/>
    <mergeCell ref="AR76:AR80"/>
    <mergeCell ref="AR61:AR65"/>
    <mergeCell ref="AS55:AS57"/>
    <mergeCell ref="A58:A60"/>
    <mergeCell ref="B58:B60"/>
    <mergeCell ref="C58:C60"/>
    <mergeCell ref="D58:D60"/>
    <mergeCell ref="AR58:AR60"/>
    <mergeCell ref="AS58:AS60"/>
    <mergeCell ref="A55:A57"/>
    <mergeCell ref="B55:B57"/>
    <mergeCell ref="C55:C57"/>
    <mergeCell ref="D55:D57"/>
    <mergeCell ref="AR55:AR57"/>
    <mergeCell ref="AS61:AS65"/>
    <mergeCell ref="AR71:AR75"/>
    <mergeCell ref="A50:A54"/>
    <mergeCell ref="B50:B54"/>
    <mergeCell ref="A66:A70"/>
    <mergeCell ref="A61:A65"/>
    <mergeCell ref="AR25:AR29"/>
    <mergeCell ref="AS25:AS29"/>
    <mergeCell ref="A40:A44"/>
    <mergeCell ref="B40:B44"/>
    <mergeCell ref="C40:C44"/>
    <mergeCell ref="AR30:AR34"/>
    <mergeCell ref="AR35:AR39"/>
    <mergeCell ref="AR40:AR44"/>
    <mergeCell ref="A35:A39"/>
    <mergeCell ref="B35:B39"/>
    <mergeCell ref="C35:C39"/>
    <mergeCell ref="A25:A29"/>
    <mergeCell ref="B25:B29"/>
    <mergeCell ref="C25:C29"/>
    <mergeCell ref="C30:C34"/>
    <mergeCell ref="AR15:AR19"/>
    <mergeCell ref="AS15:AS19"/>
    <mergeCell ref="A20:A24"/>
    <mergeCell ref="B20:B24"/>
    <mergeCell ref="C20:C24"/>
    <mergeCell ref="AR20:AR24"/>
    <mergeCell ref="AS20:AS24"/>
    <mergeCell ref="A10:A14"/>
    <mergeCell ref="B10:C14"/>
    <mergeCell ref="A15:A19"/>
    <mergeCell ref="B15:B19"/>
    <mergeCell ref="C15:C19"/>
    <mergeCell ref="AR10:AR14"/>
    <mergeCell ref="AS10:AS14"/>
    <mergeCell ref="AF7:AH7"/>
    <mergeCell ref="A1:AS1"/>
    <mergeCell ref="A2:AS2"/>
    <mergeCell ref="A3:AS3"/>
    <mergeCell ref="A4:AS4"/>
    <mergeCell ref="A6:A8"/>
    <mergeCell ref="B6:B8"/>
    <mergeCell ref="C6:C8"/>
    <mergeCell ref="D6:D8"/>
    <mergeCell ref="E6:G7"/>
    <mergeCell ref="AI7:AK7"/>
    <mergeCell ref="AL7:AN7"/>
    <mergeCell ref="AO7:AQ7"/>
    <mergeCell ref="H6:AQ6"/>
    <mergeCell ref="AR6:AR8"/>
    <mergeCell ref="AS6:AS8"/>
    <mergeCell ref="H7:J7"/>
    <mergeCell ref="K7:M7"/>
    <mergeCell ref="N7:P7"/>
    <mergeCell ref="Q7:S7"/>
    <mergeCell ref="T7:V7"/>
    <mergeCell ref="W7:Y7"/>
    <mergeCell ref="Z7:AB7"/>
    <mergeCell ref="AC7:AE7"/>
    <mergeCell ref="I99:I101"/>
    <mergeCell ref="J99:J101"/>
    <mergeCell ref="K99:K101"/>
    <mergeCell ref="A30:A34"/>
    <mergeCell ref="B30:B34"/>
    <mergeCell ref="D99:D101"/>
    <mergeCell ref="H99:H101"/>
    <mergeCell ref="A83:A87"/>
    <mergeCell ref="B66:C70"/>
    <mergeCell ref="A71:A75"/>
    <mergeCell ref="A89:A93"/>
    <mergeCell ref="B89:C93"/>
    <mergeCell ref="C50:C54"/>
    <mergeCell ref="A45:A49"/>
    <mergeCell ref="B45:B49"/>
    <mergeCell ref="C45:C49"/>
    <mergeCell ref="B94:B98"/>
    <mergeCell ref="C94:C98"/>
    <mergeCell ref="A94:A98"/>
    <mergeCell ref="E99:E101"/>
    <mergeCell ref="A99:A101"/>
    <mergeCell ref="B99:B101"/>
    <mergeCell ref="C99:C101"/>
    <mergeCell ref="B71:B75"/>
    <mergeCell ref="A111:A113"/>
    <mergeCell ref="B111:B113"/>
    <mergeCell ref="E111:E113"/>
    <mergeCell ref="F111:F113"/>
    <mergeCell ref="G111:G113"/>
    <mergeCell ref="H111:H113"/>
    <mergeCell ref="D102:D104"/>
    <mergeCell ref="D111:D113"/>
    <mergeCell ref="E102:E104"/>
    <mergeCell ref="A102:A104"/>
    <mergeCell ref="B102:B104"/>
    <mergeCell ref="C102:C104"/>
    <mergeCell ref="C111:C113"/>
    <mergeCell ref="F99:F101"/>
    <mergeCell ref="B61:B65"/>
    <mergeCell ref="C61:C65"/>
    <mergeCell ref="AH146:AH148"/>
    <mergeCell ref="AI146:AI148"/>
    <mergeCell ref="Q102:Q104"/>
    <mergeCell ref="R102:R104"/>
    <mergeCell ref="S102:S104"/>
    <mergeCell ref="T102:T104"/>
    <mergeCell ref="U102:U104"/>
    <mergeCell ref="V102:V104"/>
    <mergeCell ref="W102:W104"/>
    <mergeCell ref="X102:X104"/>
    <mergeCell ref="Y102:Y104"/>
    <mergeCell ref="Z102:Z104"/>
    <mergeCell ref="AA102:AA104"/>
    <mergeCell ref="AB102:AB104"/>
    <mergeCell ref="AG125:AG127"/>
    <mergeCell ref="AE133:AE135"/>
    <mergeCell ref="AF133:AF135"/>
    <mergeCell ref="AH99:AH101"/>
    <mergeCell ref="B114:C118"/>
    <mergeCell ref="L99:L101"/>
    <mergeCell ref="N99:N101"/>
    <mergeCell ref="O99:O101"/>
    <mergeCell ref="A184:A188"/>
    <mergeCell ref="W165:W167"/>
    <mergeCell ref="X165:X167"/>
    <mergeCell ref="Y165:Y167"/>
    <mergeCell ref="X162:X164"/>
    <mergeCell ref="Y162:Y164"/>
    <mergeCell ref="AF162:AF164"/>
    <mergeCell ref="AI162:AI164"/>
    <mergeCell ref="AC162:AC164"/>
    <mergeCell ref="AD162:AD164"/>
    <mergeCell ref="AE162:AE164"/>
    <mergeCell ref="AG162:AG164"/>
    <mergeCell ref="Z162:Z164"/>
    <mergeCell ref="AH162:AH164"/>
    <mergeCell ref="M165:M167"/>
    <mergeCell ref="M162:M164"/>
    <mergeCell ref="L162:L164"/>
    <mergeCell ref="L165:L167"/>
    <mergeCell ref="Q99:Q101"/>
    <mergeCell ref="R99:R101"/>
    <mergeCell ref="S99:S101"/>
    <mergeCell ref="T99:T101"/>
    <mergeCell ref="U99:U101"/>
    <mergeCell ref="B189:B193"/>
    <mergeCell ref="AC176:AC178"/>
    <mergeCell ref="AD176:AD178"/>
    <mergeCell ref="AE176:AE178"/>
    <mergeCell ref="AF176:AF178"/>
    <mergeCell ref="J176:J178"/>
    <mergeCell ref="K176:K178"/>
    <mergeCell ref="L176:L178"/>
    <mergeCell ref="N176:N178"/>
    <mergeCell ref="O176:O178"/>
    <mergeCell ref="P176:P178"/>
    <mergeCell ref="M176:M178"/>
    <mergeCell ref="Q176:Q178"/>
    <mergeCell ref="X176:X178"/>
    <mergeCell ref="Y176:Y178"/>
    <mergeCell ref="Z176:Z178"/>
    <mergeCell ref="AA176:AA178"/>
    <mergeCell ref="AB176:AB178"/>
    <mergeCell ref="G176:G178"/>
    <mergeCell ref="V99:V101"/>
    <mergeCell ref="W99:W101"/>
    <mergeCell ref="X99:X101"/>
    <mergeCell ref="P99:P101"/>
    <mergeCell ref="AH111:AH113"/>
    <mergeCell ref="AI111:AI113"/>
    <mergeCell ref="AN111:AN113"/>
    <mergeCell ref="AM119:AM121"/>
    <mergeCell ref="AI149:AI151"/>
    <mergeCell ref="AJ149:AJ151"/>
    <mergeCell ref="AK149:AK151"/>
    <mergeCell ref="AL149:AL151"/>
    <mergeCell ref="AM149:AM151"/>
    <mergeCell ref="AN149:AN151"/>
    <mergeCell ref="AH122:AH124"/>
    <mergeCell ref="AH125:AH127"/>
    <mergeCell ref="AI125:AI127"/>
    <mergeCell ref="AJ125:AJ127"/>
    <mergeCell ref="AN122:AN124"/>
    <mergeCell ref="AM122:AM124"/>
    <mergeCell ref="AH149:AH151"/>
    <mergeCell ref="AI102:AI104"/>
    <mergeCell ref="AJ102:AJ104"/>
    <mergeCell ref="AK102:AK104"/>
    <mergeCell ref="AL102:AL104"/>
    <mergeCell ref="AM102:AM104"/>
    <mergeCell ref="AL165:AL167"/>
    <mergeCell ref="AM165:AM167"/>
    <mergeCell ref="AN165:AN167"/>
    <mergeCell ref="AL162:AL164"/>
    <mergeCell ref="AM111:AM113"/>
    <mergeCell ref="AJ111:AJ113"/>
    <mergeCell ref="AK111:AK113"/>
    <mergeCell ref="AL111:AL113"/>
    <mergeCell ref="AK162:AK164"/>
    <mergeCell ref="AN146:AN148"/>
    <mergeCell ref="AA99:AA101"/>
    <mergeCell ref="AB99:AB101"/>
    <mergeCell ref="AC99:AC101"/>
    <mergeCell ref="AD99:AD101"/>
    <mergeCell ref="AE99:AE101"/>
    <mergeCell ref="AF99:AF101"/>
    <mergeCell ref="AG99:AG101"/>
    <mergeCell ref="AA111:AA113"/>
    <mergeCell ref="AB111:AB113"/>
    <mergeCell ref="AC111:AC113"/>
    <mergeCell ref="AD111:AD113"/>
    <mergeCell ref="AE111:AE113"/>
    <mergeCell ref="AF111:AF113"/>
    <mergeCell ref="AG111:AG113"/>
    <mergeCell ref="AC102:AC104"/>
    <mergeCell ref="AD102:AD104"/>
    <mergeCell ref="AE102:AE104"/>
    <mergeCell ref="T111:T113"/>
    <mergeCell ref="U111:U113"/>
    <mergeCell ref="V111:V113"/>
    <mergeCell ref="W111:W113"/>
    <mergeCell ref="X111:X113"/>
    <mergeCell ref="Z119:Z121"/>
    <mergeCell ref="Q119:Q121"/>
    <mergeCell ref="R119:R121"/>
    <mergeCell ref="S119:S121"/>
    <mergeCell ref="T119:T121"/>
    <mergeCell ref="U119:U121"/>
    <mergeCell ref="V119:V121"/>
    <mergeCell ref="W119:W121"/>
    <mergeCell ref="X119:X121"/>
    <mergeCell ref="Y119:Y121"/>
    <mergeCell ref="Y111:Y113"/>
    <mergeCell ref="Z111:Z113"/>
    <mergeCell ref="AE125:AE127"/>
    <mergeCell ref="AF125:AF127"/>
    <mergeCell ref="T125:T127"/>
    <mergeCell ref="U125:U127"/>
    <mergeCell ref="P125:P127"/>
    <mergeCell ref="V125:V127"/>
    <mergeCell ref="W125:W127"/>
    <mergeCell ref="X125:X127"/>
    <mergeCell ref="Y125:Y127"/>
    <mergeCell ref="Z125:Z127"/>
    <mergeCell ref="AA125:AA127"/>
    <mergeCell ref="AB125:AB127"/>
    <mergeCell ref="AC125:AC127"/>
    <mergeCell ref="AD125:AD127"/>
    <mergeCell ref="O125:O127"/>
    <mergeCell ref="X133:X135"/>
    <mergeCell ref="Y133:Y135"/>
    <mergeCell ref="Z122:Z124"/>
    <mergeCell ref="AA122:AA124"/>
    <mergeCell ref="AB122:AB124"/>
    <mergeCell ref="Q122:Q124"/>
    <mergeCell ref="R122:R124"/>
    <mergeCell ref="S122:S124"/>
    <mergeCell ref="T122:T124"/>
    <mergeCell ref="U122:U124"/>
    <mergeCell ref="Z133:Z135"/>
    <mergeCell ref="AA133:AA135"/>
    <mergeCell ref="AB133:AB135"/>
    <mergeCell ref="V122:V124"/>
    <mergeCell ref="W122:W124"/>
    <mergeCell ref="X122:X124"/>
    <mergeCell ref="Y122:Y124"/>
    <mergeCell ref="AC133:AC135"/>
    <mergeCell ref="AD133:AD135"/>
    <mergeCell ref="Q133:Q135"/>
    <mergeCell ref="R133:R135"/>
    <mergeCell ref="S133:S135"/>
    <mergeCell ref="T133:T135"/>
    <mergeCell ref="U133:U135"/>
    <mergeCell ref="V133:V135"/>
    <mergeCell ref="W133:W135"/>
    <mergeCell ref="AG133:AG135"/>
    <mergeCell ref="AH133:AH135"/>
    <mergeCell ref="AI133:AI135"/>
    <mergeCell ref="AJ133:AJ135"/>
    <mergeCell ref="AJ146:AJ148"/>
    <mergeCell ref="AK146:AK148"/>
    <mergeCell ref="AL146:AL148"/>
    <mergeCell ref="AN133:AN135"/>
    <mergeCell ref="AM146:AM148"/>
    <mergeCell ref="AM133:AM135"/>
    <mergeCell ref="AB146:AB148"/>
    <mergeCell ref="AC146:AC148"/>
    <mergeCell ref="AB149:AB151"/>
    <mergeCell ref="AC149:AC151"/>
    <mergeCell ref="AB162:AB164"/>
    <mergeCell ref="W149:W151"/>
    <mergeCell ref="X149:X151"/>
    <mergeCell ref="Y149:Y151"/>
    <mergeCell ref="AK173:AK175"/>
    <mergeCell ref="AF165:AF167"/>
    <mergeCell ref="AG165:AG167"/>
    <mergeCell ref="AH165:AH167"/>
    <mergeCell ref="AI165:AI167"/>
    <mergeCell ref="AJ165:AJ167"/>
    <mergeCell ref="AK165:AK167"/>
    <mergeCell ref="AD173:AD175"/>
    <mergeCell ref="AE173:AE175"/>
    <mergeCell ref="AF173:AF175"/>
    <mergeCell ref="AI173:AI175"/>
    <mergeCell ref="AJ173:AJ175"/>
    <mergeCell ref="AH173:AH175"/>
    <mergeCell ref="AD146:AD148"/>
    <mergeCell ref="W162:W164"/>
    <mergeCell ref="AA162:AA164"/>
    <mergeCell ref="Q146:Q148"/>
    <mergeCell ref="R146:R148"/>
    <mergeCell ref="S146:S148"/>
    <mergeCell ref="T146:T148"/>
    <mergeCell ref="U146:U148"/>
    <mergeCell ref="V146:V148"/>
    <mergeCell ref="W146:W148"/>
    <mergeCell ref="Z165:Z167"/>
    <mergeCell ref="AA165:AA167"/>
    <mergeCell ref="X146:X148"/>
    <mergeCell ref="Y146:Y148"/>
    <mergeCell ref="Z146:Z148"/>
    <mergeCell ref="AA146:AA148"/>
    <mergeCell ref="Q165:Q167"/>
    <mergeCell ref="R165:R167"/>
    <mergeCell ref="S165:S167"/>
    <mergeCell ref="T165:T167"/>
    <mergeCell ref="Q162:Q164"/>
    <mergeCell ref="R162:R164"/>
    <mergeCell ref="S162:S164"/>
    <mergeCell ref="T162:T164"/>
    <mergeCell ref="U162:U164"/>
    <mergeCell ref="V162:V164"/>
    <mergeCell ref="R149:R151"/>
    <mergeCell ref="P194:P196"/>
    <mergeCell ref="AJ176:AJ178"/>
    <mergeCell ref="Q194:Q196"/>
    <mergeCell ref="R194:R196"/>
    <mergeCell ref="S194:S196"/>
    <mergeCell ref="T194:T196"/>
    <mergeCell ref="U194:U196"/>
    <mergeCell ref="V194:V196"/>
    <mergeCell ref="W194:W196"/>
    <mergeCell ref="R176:R178"/>
    <mergeCell ref="S176:S178"/>
    <mergeCell ref="T176:T178"/>
    <mergeCell ref="U176:U178"/>
    <mergeCell ref="V176:V178"/>
    <mergeCell ref="W176:W178"/>
    <mergeCell ref="AG176:AG178"/>
    <mergeCell ref="AH176:AH178"/>
    <mergeCell ref="AI176:AI178"/>
    <mergeCell ref="AL173:AL175"/>
    <mergeCell ref="AO173:AO175"/>
    <mergeCell ref="AJ162:AJ164"/>
    <mergeCell ref="AH194:AH196"/>
    <mergeCell ref="AI194:AI196"/>
    <mergeCell ref="AO162:AO164"/>
    <mergeCell ref="AM162:AM164"/>
    <mergeCell ref="AN162:AN164"/>
    <mergeCell ref="AS30:AS34"/>
    <mergeCell ref="AS35:AS39"/>
    <mergeCell ref="AS40:AS44"/>
    <mergeCell ref="AS45:AS49"/>
    <mergeCell ref="AS50:AS54"/>
    <mergeCell ref="AK176:AK178"/>
    <mergeCell ref="AL176:AL178"/>
    <mergeCell ref="AM176:AM178"/>
    <mergeCell ref="AN176:AN178"/>
    <mergeCell ref="AO176:AO178"/>
    <mergeCell ref="AO146:AO148"/>
    <mergeCell ref="AO133:AO135"/>
    <mergeCell ref="AN125:AN127"/>
    <mergeCell ref="AO125:AO127"/>
    <mergeCell ref="AK133:AK135"/>
    <mergeCell ref="AL133:AL135"/>
    <mergeCell ref="AR45:AR49"/>
    <mergeCell ref="R202:R205"/>
    <mergeCell ref="Q202:Q205"/>
    <mergeCell ref="P202:P205"/>
    <mergeCell ref="AJ194:AJ196"/>
    <mergeCell ref="AK194:AK196"/>
    <mergeCell ref="AL194:AL196"/>
    <mergeCell ref="AM194:AM196"/>
    <mergeCell ref="AN194:AN196"/>
    <mergeCell ref="AO194:AO196"/>
    <mergeCell ref="X194:X196"/>
    <mergeCell ref="Y194:Y196"/>
    <mergeCell ref="Z194:Z196"/>
    <mergeCell ref="AA194:AA196"/>
    <mergeCell ref="AB194:AB196"/>
    <mergeCell ref="AC194:AC196"/>
    <mergeCell ref="AD194:AD196"/>
    <mergeCell ref="AE194:AE196"/>
    <mergeCell ref="AF194:AF196"/>
    <mergeCell ref="AG194:AG196"/>
    <mergeCell ref="W55:W57"/>
    <mergeCell ref="X55:X57"/>
    <mergeCell ref="Y55:Y57"/>
    <mergeCell ref="Z55:Z57"/>
    <mergeCell ref="AH202:AH205"/>
    <mergeCell ref="AI202:AI205"/>
    <mergeCell ref="AL202:AL205"/>
    <mergeCell ref="AO202:AO205"/>
    <mergeCell ref="AM202:AM205"/>
    <mergeCell ref="AN202:AN205"/>
    <mergeCell ref="AP202:AP205"/>
    <mergeCell ref="AQ202:AQ205"/>
    <mergeCell ref="T202:T205"/>
    <mergeCell ref="U202:U205"/>
    <mergeCell ref="V202:V205"/>
    <mergeCell ref="W202:W205"/>
    <mergeCell ref="X202:X205"/>
    <mergeCell ref="Y202:Y205"/>
    <mergeCell ref="Z202:Z205"/>
    <mergeCell ref="AA202:AA205"/>
    <mergeCell ref="AB202:AB205"/>
    <mergeCell ref="AC202:AC205"/>
    <mergeCell ref="AD202:AD205"/>
    <mergeCell ref="AE202:AE205"/>
    <mergeCell ref="AF202:AF205"/>
    <mergeCell ref="AG202:AG205"/>
    <mergeCell ref="S202:S205"/>
    <mergeCell ref="E55:E57"/>
    <mergeCell ref="F55:F57"/>
    <mergeCell ref="G55:G57"/>
    <mergeCell ref="H55:H57"/>
    <mergeCell ref="I55:I57"/>
    <mergeCell ref="J55:J57"/>
    <mergeCell ref="K55:K57"/>
    <mergeCell ref="L55:L57"/>
    <mergeCell ref="M55:M57"/>
    <mergeCell ref="N55:N57"/>
    <mergeCell ref="O55:O57"/>
    <mergeCell ref="P55:P57"/>
    <mergeCell ref="Q55:Q57"/>
    <mergeCell ref="R55:R57"/>
    <mergeCell ref="S55:S57"/>
    <mergeCell ref="Q125:Q127"/>
    <mergeCell ref="R125:R127"/>
    <mergeCell ref="S125:S127"/>
    <mergeCell ref="Q111:Q113"/>
    <mergeCell ref="R111:R113"/>
    <mergeCell ref="S111:S113"/>
    <mergeCell ref="M102:M104"/>
    <mergeCell ref="M99:M101"/>
    <mergeCell ref="T55:T57"/>
    <mergeCell ref="U55:U57"/>
    <mergeCell ref="V55:V57"/>
    <mergeCell ref="AO55:AO57"/>
    <mergeCell ref="E58:E60"/>
    <mergeCell ref="F58:F60"/>
    <mergeCell ref="G58:G60"/>
    <mergeCell ref="H58:H60"/>
    <mergeCell ref="I58:I60"/>
    <mergeCell ref="J58:J60"/>
    <mergeCell ref="K58:K60"/>
    <mergeCell ref="L58:L60"/>
    <mergeCell ref="M58:M60"/>
    <mergeCell ref="N58:N60"/>
    <mergeCell ref="O58:O60"/>
    <mergeCell ref="P58:P60"/>
    <mergeCell ref="Q58:Q60"/>
    <mergeCell ref="R58:R60"/>
    <mergeCell ref="S58:S60"/>
    <mergeCell ref="T58:T60"/>
    <mergeCell ref="U58:U60"/>
    <mergeCell ref="V58:V60"/>
    <mergeCell ref="AA55:AA57"/>
    <mergeCell ref="AB55:AB57"/>
    <mergeCell ref="AC55:AC57"/>
    <mergeCell ref="AD55:AD57"/>
    <mergeCell ref="AE55:AE57"/>
    <mergeCell ref="AA58:AA60"/>
    <mergeCell ref="AK58:AK60"/>
    <mergeCell ref="AL58:AL60"/>
    <mergeCell ref="AM58:AM60"/>
    <mergeCell ref="AN58:AN60"/>
    <mergeCell ref="AJ55:AJ57"/>
    <mergeCell ref="AK55:AK57"/>
    <mergeCell ref="AL55:AL57"/>
    <mergeCell ref="AM55:AM57"/>
    <mergeCell ref="AN55:AN57"/>
    <mergeCell ref="AF55:AF57"/>
    <mergeCell ref="AG55:AG57"/>
    <mergeCell ref="AH55:AH57"/>
    <mergeCell ref="AI55:AI57"/>
    <mergeCell ref="AO58:AO60"/>
    <mergeCell ref="J149:J151"/>
    <mergeCell ref="A105:A110"/>
    <mergeCell ref="B105:B110"/>
    <mergeCell ref="C105:C110"/>
    <mergeCell ref="AB58:AB60"/>
    <mergeCell ref="AC58:AC60"/>
    <mergeCell ref="AD58:AD60"/>
    <mergeCell ref="AE58:AE60"/>
    <mergeCell ref="AF58:AF60"/>
    <mergeCell ref="AG58:AG60"/>
    <mergeCell ref="AH58:AH60"/>
    <mergeCell ref="AI58:AI60"/>
    <mergeCell ref="AJ58:AJ60"/>
    <mergeCell ref="AK125:AK127"/>
    <mergeCell ref="AL125:AL127"/>
    <mergeCell ref="AM125:AM127"/>
    <mergeCell ref="AE146:AE148"/>
    <mergeCell ref="AF146:AF148"/>
    <mergeCell ref="AG146:AG148"/>
    <mergeCell ref="W58:W60"/>
    <mergeCell ref="X58:X60"/>
    <mergeCell ref="Y58:Y60"/>
    <mergeCell ref="Z58:Z60"/>
    <mergeCell ref="AS176:AS178"/>
    <mergeCell ref="AS179:AS183"/>
    <mergeCell ref="AS184:AS188"/>
    <mergeCell ref="AS189:AS193"/>
    <mergeCell ref="AS194:AS196"/>
    <mergeCell ref="AS173:AS175"/>
    <mergeCell ref="AS105:AS110"/>
    <mergeCell ref="AR114:AR118"/>
    <mergeCell ref="AS119:AS121"/>
    <mergeCell ref="AS122:AS124"/>
    <mergeCell ref="AR125:AR127"/>
    <mergeCell ref="AS125:AS127"/>
    <mergeCell ref="AS128:AS132"/>
    <mergeCell ref="AS136:AS140"/>
    <mergeCell ref="AS141:AS145"/>
    <mergeCell ref="AR128:AR132"/>
    <mergeCell ref="AR157:AR161"/>
    <mergeCell ref="AR162:AR164"/>
    <mergeCell ref="AR165:AR167"/>
    <mergeCell ref="AR173:AR175"/>
    <mergeCell ref="AP55:AP57"/>
    <mergeCell ref="AQ55:AQ57"/>
    <mergeCell ref="AS197:AS201"/>
    <mergeCell ref="AS202:AS205"/>
    <mergeCell ref="AS111:AS113"/>
    <mergeCell ref="AS146:AS148"/>
    <mergeCell ref="AS149:AS151"/>
    <mergeCell ref="AR152:AR156"/>
    <mergeCell ref="AS152:AS156"/>
    <mergeCell ref="AS157:AS161"/>
    <mergeCell ref="AR136:AR140"/>
    <mergeCell ref="AS133:AS135"/>
    <mergeCell ref="AR168:AR172"/>
    <mergeCell ref="AS168:AS172"/>
    <mergeCell ref="AR122:AR124"/>
    <mergeCell ref="AR146:AR148"/>
    <mergeCell ref="AR149:AR151"/>
    <mergeCell ref="AR133:AR135"/>
    <mergeCell ref="AR141:AR145"/>
    <mergeCell ref="AR105:AR110"/>
    <mergeCell ref="AS162:AS164"/>
    <mergeCell ref="AS165:AS167"/>
    <mergeCell ref="AS76:AS80"/>
    <mergeCell ref="AS71:AS75"/>
  </mergeCells>
  <pageMargins left="0.70866141732283472" right="0.13" top="0.32" bottom="0.26" header="0.31496062992125984" footer="0.31496062992125984"/>
  <pageSetup paperSize="8" scale="51"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1-е полугодие 2020 г.</vt:lpstr>
      <vt:lpstr>'1-е полугодие 2020 г.'!Заголовки_для_печати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2020-07-15T11:58:11Z</dcterms:modified>
</cp:coreProperties>
</file>