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5480" windowHeight="5580" firstSheet="3" activeTab="3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отчет с января по декабрь 2018" sheetId="4" r:id="rId4"/>
  </sheets>
  <definedNames>
    <definedName name="_xlnm.Print_Titles" localSheetId="2">'Выполнение работ'!$3:$3</definedName>
    <definedName name="_xlnm.Print_Titles" localSheetId="3">'отчет с января по декабрь 2018'!$4:$5</definedName>
    <definedName name="_xlnm.Print_Area" localSheetId="2">'Выполнение работ'!$A$1:$Q$81</definedName>
    <definedName name="_xlnm.Print_Area" localSheetId="3">'отчет с января по декабрь 2018'!$A$1:$BM$82</definedName>
  </definedNames>
  <calcPr fullCalcOnLoad="1"/>
</workbook>
</file>

<file path=xl/sharedStrings.xml><?xml version="1.0" encoding="utf-8"?>
<sst xmlns="http://schemas.openxmlformats.org/spreadsheetml/2006/main" count="798" uniqueCount="411">
  <si>
    <t>№ п/п</t>
  </si>
  <si>
    <t>Источник финансирования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</si>
  <si>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</si>
  <si>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</si>
  <si>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</si>
  <si>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</si>
  <si>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</si>
  <si>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</si>
  <si>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</si>
  <si>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</si>
  <si>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</si>
  <si>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</si>
  <si>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</si>
  <si>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</si>
  <si>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</si>
  <si>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</si>
  <si>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</si>
  <si>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</si>
  <si>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</si>
  <si>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</si>
  <si>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</si>
  <si>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</si>
  <si>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</si>
  <si>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</si>
  <si>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</si>
  <si>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</si>
  <si>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</si>
  <si>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</si>
  <si>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</si>
  <si>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</si>
  <si>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</si>
  <si>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</si>
  <si>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</si>
  <si>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</si>
  <si>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</si>
  <si>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</si>
  <si>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</si>
  <si>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</si>
  <si>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</si>
  <si>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</si>
  <si>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</si>
  <si>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</si>
  <si>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</si>
  <si>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</si>
  <si>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</si>
  <si>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</si>
  <si>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</si>
  <si>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</si>
  <si>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</si>
  <si>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</si>
  <si>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</si>
  <si>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</si>
  <si>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</si>
  <si>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</si>
  <si>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</si>
  <si>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</si>
  <si>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</si>
  <si>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</si>
  <si>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</si>
  <si>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</si>
  <si>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</si>
  <si>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</si>
  <si>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</si>
  <si>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</si>
  <si>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</si>
  <si>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</si>
  <si>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</si>
  <si>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</si>
  <si>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</si>
  <si>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</si>
  <si>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</si>
  <si>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</si>
  <si>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</si>
  <si>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</si>
  <si>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</si>
  <si>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</si>
  <si>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</si>
  <si>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</si>
  <si>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</si>
  <si>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</si>
  <si>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</si>
  <si>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</si>
  <si>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</si>
  <si>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</si>
  <si>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</si>
  <si>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</si>
  <si>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</si>
  <si>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</si>
  <si>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</si>
  <si>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</si>
  <si>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</si>
  <si>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</si>
  <si>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</si>
  <si>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</si>
  <si>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</si>
  <si>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</si>
  <si>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</si>
  <si>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</si>
  <si>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</si>
  <si>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</si>
  <si>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</si>
  <si>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</si>
  <si>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</si>
  <si>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</si>
  <si>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</si>
  <si>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</si>
  <si>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</si>
  <si>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</si>
  <si>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</si>
  <si>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</si>
  <si>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</si>
  <si>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</si>
  <si>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</si>
  <si>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</si>
  <si>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</si>
  <si>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</si>
  <si>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</si>
  <si>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</si>
  <si>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</si>
  <si>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</si>
  <si>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</si>
  <si>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</si>
  <si>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</si>
  <si>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</si>
  <si>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</si>
  <si>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</si>
  <si>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</si>
  <si>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</si>
  <si>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</si>
  <si>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</si>
  <si>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</si>
  <si>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</si>
  <si>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</si>
  <si>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</si>
  <si>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</si>
  <si>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</si>
  <si>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</si>
  <si>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</si>
  <si>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</si>
  <si>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</si>
  <si>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</si>
  <si>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</si>
  <si>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</si>
  <si>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</si>
  <si>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</si>
  <si>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</si>
  <si>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</si>
  <si>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</si>
  <si>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</si>
  <si>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</si>
  <si>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</si>
  <si>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</si>
  <si>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</si>
  <si>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</si>
  <si>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</si>
  <si>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</si>
  <si>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</si>
  <si>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</si>
  <si>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</si>
  <si>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</si>
  <si>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</si>
  <si>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</si>
  <si>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</si>
  <si>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</si>
  <si>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</si>
  <si>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</si>
  <si>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</si>
  <si>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</si>
  <si>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</si>
  <si>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</si>
  <si>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</si>
  <si>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</si>
  <si>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</si>
  <si>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</si>
  <si>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</si>
  <si>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</si>
  <si>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</si>
  <si>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</si>
  <si>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</si>
  <si>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</si>
  <si>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</si>
  <si>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</si>
  <si>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</si>
  <si>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</si>
  <si>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</si>
  <si>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</si>
  <si>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</si>
  <si>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</si>
  <si>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</si>
  <si>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</si>
  <si>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</si>
  <si>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</si>
  <si>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</si>
  <si>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</si>
  <si>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</si>
  <si>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</si>
  <si>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</si>
  <si>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</si>
  <si>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</si>
  <si>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</si>
  <si>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</si>
  <si>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</si>
  <si>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</si>
  <si>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</si>
  <si>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</si>
  <si>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</si>
  <si>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</si>
  <si>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</si>
  <si>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</si>
  <si>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</si>
  <si>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</si>
  <si>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</si>
  <si>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</si>
  <si>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</si>
  <si>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</si>
  <si>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</si>
  <si>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</si>
  <si>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</si>
  <si>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</si>
  <si>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</si>
  <si>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</si>
  <si>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</si>
  <si>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</si>
  <si>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</si>
  <si>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</si>
  <si>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</si>
  <si>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</si>
  <si>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</si>
  <si>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</si>
  <si>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</si>
  <si>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</si>
  <si>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</si>
  <si>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</si>
  <si>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</si>
  <si>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</si>
  <si>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</si>
  <si>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</si>
  <si>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</si>
  <si>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</si>
  <si>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</si>
  <si>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</si>
  <si>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</si>
  <si>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</si>
  <si>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</si>
  <si>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</si>
  <si>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</si>
  <si>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</si>
  <si>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</si>
  <si>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</si>
  <si>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</si>
  <si>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</si>
  <si>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</si>
  <si>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</si>
  <si>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</si>
  <si>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</si>
  <si>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</si>
  <si>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 xml:space="preserve">план </t>
  </si>
  <si>
    <t>касса</t>
  </si>
  <si>
    <t>освоено</t>
  </si>
  <si>
    <t>Указывается наименование программы/подпрограммы/мероприятия</t>
  </si>
  <si>
    <t>1.</t>
  </si>
  <si>
    <t>Федеральный бюджет</t>
  </si>
  <si>
    <t>Подпрограмма II «Развитие потребительского рынка»</t>
  </si>
  <si>
    <t>Муниципальная программа «Развитие малого и среднего предпринимательства, потребительского рынка и сельскохозяйственных товаропроизводителей города Урай» на 2016-2020 годы</t>
  </si>
  <si>
    <t>Подпрограмма I «Развитие субъектов малого и среднего предпринимательства»</t>
  </si>
  <si>
    <t>Подпрограмма III «Развитие сельскохозяйственных товаропроизводителей</t>
  </si>
  <si>
    <t>отдел содействия малому и среднему предпринимательству администрации города Урай</t>
  </si>
  <si>
    <t>Целевой показатель, №</t>
  </si>
  <si>
    <t>Предоставление субсидий в целях возмещения  затрат на приобретение, доставку и монтаж оборудования для переработки и (или) фасовки сельскохозяйственной продукции, на строительство, модернизацию животноводческих помещений, на приобретение сельскохозяйственной техники, сельскохозяйственного оборудования</t>
  </si>
  <si>
    <t>Предоставление субсидий на поддержку растениеводства, переработки и реализации продукции растениеводства, на поддержку животноводства, переработки и реализации продукции животноводства, на поддержку мясного скотоводства, переработки и реализации продукции мясного скотоводства</t>
  </si>
  <si>
    <t>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программами), в том числе:</t>
  </si>
  <si>
    <t>исполнение, %</t>
  </si>
  <si>
    <t>объем финансирования, всего в год, тыс.руб.</t>
  </si>
  <si>
    <t>4,5,6,7</t>
  </si>
  <si>
    <t>4,5,6</t>
  </si>
  <si>
    <t>Проведение образовательных мероприятий для Субъектов</t>
  </si>
  <si>
    <t>Исполнение мероприятия</t>
  </si>
  <si>
    <t>Причины отклонения фактически исполненных расходных обязательств от запланированных</t>
  </si>
  <si>
    <t>Исполнитель:</t>
  </si>
  <si>
    <t>главный специалист отдела содействия</t>
  </si>
  <si>
    <t>малому и среднему предпринимательству</t>
  </si>
  <si>
    <t>администрации города Урай</t>
  </si>
  <si>
    <t>Бобылева Г.Н.</t>
  </si>
  <si>
    <t>Цель: создание условий для устойчивого развития малого и среднего предпринимательства на территории города Урай</t>
  </si>
  <si>
    <t>1.1.1.</t>
  </si>
  <si>
    <t>1.1.1.1</t>
  </si>
  <si>
    <t>Принятие Порядков предоставления субсидий Субъектам; предоставления муниципальных преференций Субъектам</t>
  </si>
  <si>
    <t>не требует финансирования</t>
  </si>
  <si>
    <t>Предоставление муниципальных преференций Субъектам в форме передачи муниципального имущества в аренду без проведения торгов</t>
  </si>
  <si>
    <t>Разработка и утверждение схем размещения нестационарных торговых объектов</t>
  </si>
  <si>
    <t>Задача1: совершенствование муниципальной нормативной правовой базы, регулирующей предпринимательскую деятельность в городе Урай, в том числе в сфере потребительского рынка и агропромышленного комплекса</t>
  </si>
  <si>
    <t xml:space="preserve">Задача 2:совершенствование механизмов финансовой и имущественной поддержки малого, среднего предпринимательства и агропромышленного комплекса </t>
  </si>
  <si>
    <t>Задача 3: информационное сопровождение деятельности субъектов малого и среднего предпринимательства, потребительского рынка, сельскохозяйственных товаропроизводителей;</t>
  </si>
  <si>
    <t>Задача 4: создание условий для удовлетворения спроса населения на товары и услуги</t>
  </si>
  <si>
    <t>Задача 5: оказание содействия в повышении профессионального уровня работников потребительского рынка, агропромышленного комплекса и иных сфер деятельности малого и среднего предпринимательства</t>
  </si>
  <si>
    <t>1.1.1.2</t>
  </si>
  <si>
    <t>Формирование, ведение и обязательное опубликование перечней муниципального имущества, предусматривающего передачу в аренду и отчуждение имущества для Субъектов</t>
  </si>
  <si>
    <t>комитет по управлению муниципальным имуществом</t>
  </si>
  <si>
    <t>отдел содействия малому и среднему предпринимательству администрации города Урай, комитет по управлению муниципальным имуществом</t>
  </si>
  <si>
    <t>Организация проведения  заседаний  координационного совета по развитию малого и среднего предпринимательства при администрации города Урай</t>
  </si>
  <si>
    <t>Ведение реестра Субъектов-получателей муниципальной поддержки</t>
  </si>
  <si>
    <t>Предоставление устных и письменных консультаций, проведение круглых столов</t>
  </si>
  <si>
    <t>Развитие и обеспечение функционирования раздела «предпринимательство» на официальном сайте администрации города Урай в информационно-телекоммуникационной сети «Интернет»</t>
  </si>
  <si>
    <t>Управление по информационным технологиям и связи администрации города Урай</t>
  </si>
  <si>
    <t>1.1.1.5</t>
  </si>
  <si>
    <r>
      <t xml:space="preserve">Размещение в средствах массовой информации, на официальном сайте администрации города Урай в </t>
    </r>
    <r>
      <rPr>
        <sz val="12"/>
        <color indexed="8"/>
        <rFont val="Times New Roman"/>
        <family val="1"/>
      </rPr>
      <t>информационно-телекоммуникационной сети «Интернет»</t>
    </r>
    <r>
      <rPr>
        <sz val="12"/>
        <color indexed="8"/>
        <rFont val="Times New Roman"/>
        <family val="1"/>
      </rPr>
      <t xml:space="preserve"> информации, связанной с реализацией подпрограммы </t>
    </r>
  </si>
  <si>
    <t>Отдел содействия малому и среднему предпринимательству администрации города Урай,  пресс-служба администрации города Урай</t>
  </si>
  <si>
    <t>2.1.1.</t>
  </si>
  <si>
    <t>2.1.1.1.</t>
  </si>
  <si>
    <t>2.1.1.2</t>
  </si>
  <si>
    <t>Отдел содействия малому и среднему предпринимательству, муниципальное казенное учреждение «Управление градостроительства, землепользования и природопользования города Урай»</t>
  </si>
  <si>
    <t>Осуществление мониторинга состояния потребительского рынка на территории города Урай</t>
  </si>
  <si>
    <t>2.1.1.3.</t>
  </si>
  <si>
    <t>Формирование и сопровождение торгового реестра объектов торговли, реестра розничных рынков</t>
  </si>
  <si>
    <t>2.1.1.4</t>
  </si>
  <si>
    <r>
      <t xml:space="preserve">Информирование населения и субъектов потребительского рынка по вопросам совершенствования защиты прав потребителей в средствах массовой информации и </t>
    </r>
    <r>
      <rPr>
        <sz val="12"/>
        <color indexed="8"/>
        <rFont val="Times New Roman"/>
        <family val="1"/>
      </rPr>
      <t>информационно-телекоммуникационной сети «Интернет»</t>
    </r>
  </si>
  <si>
    <t>Организация выставочно - ярмарочных мероприятий  в сфере потребительского рынка</t>
  </si>
  <si>
    <t>служба по защите прав потребителей правового управления администрации города Урай</t>
  </si>
  <si>
    <t>без финансирования</t>
  </si>
  <si>
    <t>2.1.1.5.</t>
  </si>
  <si>
    <t>отдел содействия малому и среднему предпринимательству администрации города Урай,  пресс-служба администрации города Урай</t>
  </si>
  <si>
    <t>3.</t>
  </si>
  <si>
    <t>Цель 3: создание условий для устойчивого развития агропромышленного комплекса и повышение конкурентоспособности сельскохозяйственной продукции, произведенной на территории города Урай</t>
  </si>
  <si>
    <t>3.2.</t>
  </si>
  <si>
    <t>3.3.</t>
  </si>
  <si>
    <t>3.4.</t>
  </si>
  <si>
    <t>3.5.</t>
  </si>
  <si>
    <t>3.6.</t>
  </si>
  <si>
    <t>3.7.</t>
  </si>
  <si>
    <t>Задача 6: расширение рынка реализации сельскохозяйственной продукции, создание новых производственных мощностей, реконструкции и технического переоснащения имеющейся сельскохозяйственной базы</t>
  </si>
  <si>
    <t>Задача 7: создание благоприятного климата для увеличения объемов производства и переработки, расширения ассортимента производимой продукции сельскохозяйственными  товаропроизводителями</t>
  </si>
  <si>
    <t>3.1.1.</t>
  </si>
  <si>
    <t>3.1.1.1</t>
  </si>
  <si>
    <r>
      <t xml:space="preserve">Принятие Порядка предоставления субсидий </t>
    </r>
    <r>
      <rPr>
        <sz val="12"/>
        <color indexed="8"/>
        <rFont val="Times New Roman"/>
        <family val="1"/>
      </rPr>
      <t>Товаропроизводителям</t>
    </r>
  </si>
  <si>
    <t>3.1.1.2.</t>
  </si>
  <si>
    <t>3.1.1.3</t>
  </si>
  <si>
    <t xml:space="preserve">Оформление и предоставление земельных участков для разведения сельскохозяйственных животных и птицы в соответствии с земельным законодательством Российской Федерации </t>
  </si>
  <si>
    <t>муниципальное казенное учреждение «Управление градостроительства, землепользования и природопользования администрации города Урай», комитет по управлению муниципальным имуществом администрации города Урай</t>
  </si>
  <si>
    <t>3.1.1.4</t>
  </si>
  <si>
    <t>Оказание методической, консультационной помощи крестьянским (фермерским) хозяйствам и индивидуальным предпринимателям, занимающимся сельскохозяйственным производством, по вопросам сельскохозяйственной деятельности</t>
  </si>
  <si>
    <t>3.1.1.5.</t>
  </si>
  <si>
    <t>Организация просветительских телепередач и печатных публикаций  в целях повышения имиджа сельскохозяйственных товаропроизводителей</t>
  </si>
  <si>
    <t>Пресс-служба администрации города Урай</t>
  </si>
  <si>
    <t>3.1.16.</t>
  </si>
  <si>
    <t>Организация содействия в организации участия местных сельскохозяйственных товаропроизводителей в выставочно-ярмарочных мероприятиях федерального, регионального и межмуниципального уровней</t>
  </si>
  <si>
    <t>3.1.1.7.</t>
  </si>
  <si>
    <t>3.1.1.8.</t>
  </si>
  <si>
    <t>3.1.1.8.1.</t>
  </si>
  <si>
    <t>Предоставление субсидий на поддержку малых форм хозяйствования, на развитие материально-технической базы (за исключением личных подсобных хозяйств)</t>
  </si>
  <si>
    <t>3.1.1.8.2.</t>
  </si>
  <si>
    <t>3.1.1.9.</t>
  </si>
  <si>
    <t>Подготовка проведения Всероссийской сельскохозяйственной переписи в 2016 году</t>
  </si>
  <si>
    <t>Ответственный исполнитель (соисполнитель)</t>
  </si>
  <si>
    <t xml:space="preserve">муниципальной программы </t>
  </si>
  <si>
    <t>Согласовано:</t>
  </si>
  <si>
    <t>Комитет по финансам администрации города Урай</t>
  </si>
  <si>
    <t>Утратило силу (в редакции постановления от 14.06.2017 №1611)</t>
  </si>
  <si>
    <t>Мероприятие исполнено в 2016 году</t>
  </si>
  <si>
    <t>ведущий специалист отдела содействия</t>
  </si>
  <si>
    <t>Степанова Н.А.</t>
  </si>
  <si>
    <r>
      <t xml:space="preserve">Размещение в средствах массовой информации, на официальном сайте администрации города Урай в </t>
    </r>
    <r>
      <rPr>
        <sz val="12"/>
        <color indexed="8"/>
        <rFont val="Times New Roman"/>
        <family val="1"/>
      </rPr>
      <t>информационно-телекоммуникационной сети «Интернет»</t>
    </r>
    <r>
      <rPr>
        <sz val="12"/>
        <color indexed="8"/>
        <rFont val="Times New Roman"/>
        <family val="1"/>
      </rPr>
      <t xml:space="preserve"> информации, связанной с реализацией подпрограммы </t>
    </r>
  </si>
  <si>
    <t>В средствах массовой информации, на официальном сайте администрации города Урай в информационно-телекоммуникационной сети «Интернет» информации, связанной с реализацией подпрограммы в т.ч. о проводимых мероприятиях размещается регулярно по мере проведения.</t>
  </si>
  <si>
    <t xml:space="preserve">в том числе расходы на содержание органов местнго самоуправления, осуществляющих переданное отдельное государственное полномочие </t>
  </si>
  <si>
    <t xml:space="preserve">Информация размещается на сайте по мере поступления.
В течении отчетного периода на сайте органов местного самоуправления города размещалась информация:
- о проведении выставок, семинаров, форумов как на территории города, так и за его пределами;
- о мерах и формах предоставления поддержки;
- отчеты об исполнении муниципальной программы;
- об изменениях в нормативно правовые акты затрагивающие интересы сельскохозяйственных товаропроизводителей.
</t>
  </si>
  <si>
    <t>В отчетном периоде субсидии не предоставлялись</t>
  </si>
  <si>
    <t>1.1.1.3</t>
  </si>
  <si>
    <t>1.1.1.4</t>
  </si>
  <si>
    <t>1.1.1.6</t>
  </si>
  <si>
    <t>1.1.1.7</t>
  </si>
  <si>
    <t>Создание условий для развития субъектов малого и среднего предпринимательства</t>
  </si>
  <si>
    <t>Финансовая поддержка субъектов малого и среднего предпринимательства, осуществляющих социально - значимые виды деятельности, определенными муниципальными образованиями</t>
  </si>
  <si>
    <t>Развитие инновационного и молодежного предпринимательства</t>
  </si>
  <si>
    <t>Финансовая поддержка субъектов малого и среднего предпринимательства, осуществляющих деятельность в социальной сфере в муниципальных образованиях предоставляется в виде возмещения части затрат</t>
  </si>
  <si>
    <t xml:space="preserve">Постановлением администрации города Урай от 27.10.2017 №3137 «Об утверждении Дислокации нестационарных торговых объектов на территории города Урай на 2018 год» (внесение измен. 28.04.2018 №971) предусмотрено 102 земельных участка под нестационарные торговые объекты.
Постановлением от 18.12.2017 №3739 «Об утверждении Схемы размещения нестационарных торговых объектов на территории города Урай на 2018 год» (внесение измен. 30.05.2018 №1263) утверждено и предоставлено 82 земельных участков под нестационарные торговые объекты. Имеется резерв 20 земельных участка.
</t>
  </si>
  <si>
    <t xml:space="preserve">Перечень муниципального имущества муниципального образования город Урай, свободного от прав третьих лиц (за исключением имущественных прав субъектов малого и среднего предпринимательства), предусмотренного частью 4 статьи 18 Федерального закона «О развитии малого и среднего предпринимательства»  в актуальной редакции размещен на сайте органов местного самоуправления города Урай в разделе «Экономика» в подразделе «Муниципальная собственность». </t>
  </si>
  <si>
    <t>С целью открытости и доступности информации на официальном сайте органов местного самоуправления города Урай в информационно-телекоммуникационной сети «Интернет», на главной странице, под баннером «Информация для предпринимателей» размещен реестр субъектов малого и среднего предпринимательства – получателей поддержки, ссылка на АИС «Мониторинг Югра».</t>
  </si>
  <si>
    <t xml:space="preserve">С целью предоставления достоверной и оперативной информации, необходимой для организации бизнеса на официальном сайте органов местного самоуправления города Урай в информационно-телекоммуникационной сети «Интернет» на главной странице под баннерами размещены «Информация для предпринимателей», «Уполномоченный по защите прав предпринимателей», «Портал малого и среднего предпринимательства «Бизнесюгры.рф», «Инфраструктура поддержки малого и среднего предпринимательства». В случае необходимости предприниматель имеет возможность ознакомиться с интересующей информацией. </t>
  </si>
  <si>
    <t>Выплачена субсидия 11 субъектам предпринимательства, осуществляющим свою деятельность в сфере здравоохранения, физической культуры и массового спорта, художественного творчества, занятий в детских и молодежных кружках, секциях, студиях</t>
  </si>
  <si>
    <t xml:space="preserve">В отчетном периоде предоставлены субсидии 27 сельскохозяйственным товаропроизводителям, в том числе 5 главам крестьянских (фермерских) хозяйств в сумме 422,3 тыс.руб. </t>
  </si>
  <si>
    <t>3 квартал</t>
  </si>
  <si>
    <t>В отчетном периоде предоставлен 1 участок под ведение личного подсобного хозяйства и 1 участок главе КФХ под ведение хозяйства (скотоводство)</t>
  </si>
  <si>
    <t>Оплата проведена в марте текущего года</t>
  </si>
  <si>
    <t>Постановлением администрации города Урай от 23.08.2017 №2442 утвержден Порядок предоставления субъектам малого и среднего предпринимательства муниципального имущества в аренду.
Постановлением администрации города Урай от 13.06.2018 №1392 утвержден Порядок предоставления финансовой поддержки в форме субсидий субъектам малого и среднего предпринимательства.</t>
  </si>
  <si>
    <t>Отчет о ходе исполнения комплексного плана (сетевого графика) реализации муниципальной программы "Развитие  малого и среднего предпринимательства, потребительского рынка и сельскохозяйственных товаропроизводителей города Урай" на 2016-2020 годы" за 2018 год</t>
  </si>
  <si>
    <t>За 12 месяцев 2018 год проведено 5 заседаний координационного совета по развитию малого и среднего предпринимательства администрации города Урай, предусмотренные планом работы координационного совета на 2018 год (25.04.2018, 23.05.2018, 26.06.2018, 27.09.2018, 20.12.2018).</t>
  </si>
  <si>
    <t>Выплачена субсидия 19 субъектам предпринимательства, осуществляющим свою деятельность в сфере  общественного питания, деревообработки , швейного производства, досуга и развлечений, технического диагностирования</t>
  </si>
  <si>
    <t xml:space="preserve">Организован и проведен  «Фестиваль бизнес проектов субъектов молодежного предпринимательства». Количество участников 150. </t>
  </si>
  <si>
    <t xml:space="preserve">Предоставлены:  2 субсидии одному КФХ на возмещение затрат, связанных с приобретением оборудования для фасовки сельскохозяйственной продукции (в размере 24,0 тыс.руб.) и приобретением  сельскохозяйственного оборудования (в размере 31,6 тыс.руб.) ;  4 субсидии юридическому лицу на возмещение затрат, связанных с приобретением:- 8 единиц сельскохозяйственного оборудования (в сумме 1 297,6 тыс.руб.), - 2 единиц сельскохозяйственной техники (в сумме 1 420,0 тыс.руб.), - кормов (1 766,8 тыс.руб.).
</t>
  </si>
  <si>
    <t xml:space="preserve">При проведении информационной кампании по пропаганде, популяризации и повышения имиджа предпринимательской деятельности сельскохозяйственных товаропроизводителей, в городе Урай используются возможности СМИ, официального сайта органов местного самоуправления и площадки пресс-службы в социальныхь сетях. В отчетном периоде:
- в газете «Знамя» опубликовано 4 статьи; 
- в эфире ТРК «Спектр+» вышел 1 специальный часовой выпуск программы "Вместе. О главном", посвященный развитию северного агрокомплекса, принято участие в прямом эфире
</t>
  </si>
  <si>
    <t>Сельскохозяйственными товаропроизводителями принято участие в 15 межмуниципальных ярмарках</t>
  </si>
  <si>
    <r>
      <t xml:space="preserve">Ковалёва О.Д. "______"_________________2019 </t>
    </r>
    <r>
      <rPr>
        <sz val="9"/>
        <rFont val="Times New Roman"/>
        <family val="1"/>
      </rPr>
      <t>подпись</t>
    </r>
    <r>
      <rPr>
        <sz val="12"/>
        <rFont val="Times New Roman"/>
        <family val="1"/>
      </rPr>
      <t xml:space="preserve"> _______________________________</t>
    </r>
  </si>
  <si>
    <r>
      <t xml:space="preserve">"______"_________________2019 </t>
    </r>
    <r>
      <rPr>
        <sz val="9"/>
        <rFont val="Times New Roman"/>
        <family val="1"/>
      </rPr>
      <t>подпись</t>
    </r>
    <r>
      <rPr>
        <sz val="12"/>
        <rFont val="Times New Roman"/>
        <family val="1"/>
      </rPr>
      <t xml:space="preserve"> _____________________________</t>
    </r>
  </si>
  <si>
    <t xml:space="preserve">По мере поступления информации информирование осуществляется в информационно-телекоммуникационной сети «Интернет». 
За отчетный перид службой защиты прав и потребителей размещено:
- в сети интернет в разделе «Защита прав потребителей»-9 материалов;
-  через газету «Знамя» - 3 статьи.
</t>
  </si>
  <si>
    <t xml:space="preserve">В результате мониторинга определяется:
- количество объектов потребительского рынка, торговая площадь (для дальнейшего расчета обеспеченности жителей города Урай объектами потребительского рынка, торговыми площадями и посадочными местами);
- численность работающих на предприятиях потребительского рынка.
По состоянию на 01.01.2019 потребительский рынок представлен 379 объектами потребительского рынка (предприятия торговли, общественного питания и бытового обслуживания населения), в том числе:
- 148 объектов торговли общей площадью 35165,8кв.м.;
- 50 объектов общественного питания на 2533 посадочных мест;
- 98 объектов бытового обслуживания; 
- 83 нестационарных объекта (павильоны, киоски, мобильные торговые объекты).
Численность работающих на предприятиях потребительского рынка составляет -  1153 человек.
</t>
  </si>
  <si>
    <t xml:space="preserve">В целях расширения доступа сельскохозяйственных товаропроизводителей к реализации произведенной продукции, повышения конкурентоспособности  агропромышленного комплекса города, обеспечения жителей города Урай качественной и экологически чистой продукцией сельского хозяйства за 2018 год было проведено 16 ярмарок в т.ч.:
- выставка ярмарка «Малый бизнес Урая»;
- «Межмуниципальная сельскохозяйственная ярмарка»;                                                                                                        - «Ежегодный день урожая»;                                                                                                                                                        - «Сад и дача»;                                                                                                                                                                                               - ярмарка – продажа продукции сельхозтоваропроизводителей г. Урай, Кондинского и Советского районо. 
в ярмарках приняли участие 220 человек.                                                                                                                                   5 участников от МО г. Урай приняли участие в XXIII окружной выставке-форуме «Товары земли Югорской», на которой было представлено: производство молочной продукции, деревянного домостроения, услуги оказываемые на территории г. Урай.
</t>
  </si>
  <si>
    <t>За период с 01.01.2018 по 31.12.2018 года муниципальная преференция путем передачи в аренду муниципального имущества без проведения торгов была предоставлена 13 субъектам малого и среднего предпринимательства, осуществляющих деятельность в социально-значимых направлениях.</t>
  </si>
  <si>
    <t>Постановлением администрации города Урай от 13.06.2018 №1392 принят порядок предоставления финансовой поддержки в форме субсидии сельскохозяйственным товаропроизводителям</t>
  </si>
  <si>
    <t xml:space="preserve">Специалистами отдела постоянно проводится консультационная работа с главами фермерских хозяйств по вопросам предоставления  государственной поддержки, заполнения документов на получение субсидий за произведенную и реализованную сельскохозяйственную продукцию, на развитие материально- технической базы.
В отчетном периоде текущего года  проведено три круглых стола с сельскохозяйственными товаропроизводителям и предоставлено 250 консультаций.
</t>
  </si>
  <si>
    <t xml:space="preserve">В целях создания условий для развития субъектов малого и среднего предпринимательства:                                               1. Заключены муниципальные контракты и проведены:
- 7 ярмарок (межмуниципальные ярмарки сельскохозяйственных товаропроизводителей, выставка ярмарка "Ежегодный день урожая").
- выставка-ярмарка «Малый бизнес Урая», на выставке-ярмарке представлена продукция и услуги в сфере общественного питания, деревообрабатывающего производства, швейного производства, сельского хозяйства, ветеринарных услуг, социальной сферы, физкультуры и массового спорта.;                                                                     - окружная выставка-ярмарка "Товары земли Югорской", количество участников 5, на которой было представлено: производство молочной продукции, деревянного домостроения, услуги оказываемые на территории г. Урай.                                                    Денежные средства предусмотренные муниципальными контрактами из средств местного бюджета выплачены в полном объеме.                                                                                                                                                                                                                                          2. В рамках IX Общегородского форума «Урай- наш общий дом» - организована и проведена выставка деятельности субъектов малого предпринимательства, готовых (способных) развивать межмуниципальные связи;
</t>
  </si>
  <si>
    <t>2.1.1.6</t>
  </si>
  <si>
    <t>Во исполнение мероприятий Программы направленных на развитие Субъектов на территории города Урай предоставляется консультационная поддержка, включающая в себя предоставление консультаций по вопросам ведения предпринимательской деятельности, получения субсидий, обучения.  За отчетный год предоставлено консультаций в количестве 1 350. Отделом содействия малому и среднему предпринимательству совместно с Фондом поддержки предпринимательства Югры и Департаментом экономического развития ХМАО-Югры проведено в течении отчетного периода 6 круглых столов.</t>
  </si>
  <si>
    <t>1.1.1.8</t>
  </si>
  <si>
    <t xml:space="preserve">Размещение в средствах массовой информации, на официальном сайте администрации города Урай в информационно-телекоммуникационной сети «Интернет» информации, связанной с реализацией подпрограммы </t>
  </si>
  <si>
    <t>С целью предоставления достоверной и оперативной информации, необходимой для организации бизнеса на официальном сайте органов местного самоуправления города Урай в информационно-телекоммуникационной сети «Интернет» на главной странице размещена информация под баннерами «Информация для предпринимателей», «Уполномоченный по защите прав предпринимателей» и «Инфраструктура поддержки малого и среднего предпринимательства ХМАО». Так же на главной странице в разделах «Объявления» и «Конкурсы» размещается информация о проводимых для субъектов предпринимательства мероприятиях. В газете «Знамя» размещается информация о межмуниципальных ярмарках, ярмарках выходного дня и других мероприятиях с участием субъектов предпринимательства, так же по мере поступления информации размещаются объявления об образовательных мероприятиях.</t>
  </si>
  <si>
    <t>1.1.1.9</t>
  </si>
  <si>
    <t xml:space="preserve">С 2018 года государственной программой Ханты-Мансийского автономного округа - Югры «Социально-экономическое развитие и повышение инвестиционной привлекательности Ханты-Мансийского автономного округа - Югры в 2018 - 2025 годах и на период до 2030 года» проведение образовательных мероприятий передано Фонду поддержки предпринимательства Югры.     
В отчетном году на территории муниципального образования организовано и проведено 25 мероприятия, в том числе: семинаров, конкурсов и других обучающих мероприятий, в том числе мероприятия проведенные совместно с ФПП-Югры, а также совместно с Депэкономразвития  ХМАО-Югры  и администрацией Сургутского района организована и проведена форсайт-сессия  по обмену опытом в сфере предпринимательства              </t>
  </si>
  <si>
    <t>1.1.1.10</t>
  </si>
  <si>
    <t>47,4 руб. экономия за счет проведения торгов</t>
  </si>
  <si>
    <t>1.1.1.11</t>
  </si>
  <si>
    <t>1.1.1.12</t>
  </si>
  <si>
    <t>1.1.1.13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</si>
</sst>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#,##0.00_ ;\-#,##0.00\ 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2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48">
    <xf numFmtId="0" fontId="0" fillId="0" borderId="0" xfId="0" applyFont="1" applyAlignment="1">
      <alignment/>
    </xf>
    <xf numFmtId="0" fontId="14" fillId="0" borderId="0" xfId="0" applyFont="1" applyAlignment="1" applyProtection="1">
      <alignment vertical="center"/>
      <protection hidden="1"/>
    </xf>
    <xf numFmtId="165" fontId="5" fillId="0" borderId="10" xfId="0" applyNumberFormat="1" applyFont="1" applyBorder="1" applyAlignment="1" applyProtection="1">
      <alignment horizontal="center" vertical="top" wrapText="1"/>
      <protection hidden="1"/>
    </xf>
    <xf numFmtId="165" fontId="5" fillId="33" borderId="10" xfId="0" applyNumberFormat="1" applyFont="1" applyFill="1" applyBorder="1" applyAlignment="1" applyProtection="1">
      <alignment horizontal="center" vertical="top" wrapText="1"/>
      <protection hidden="1"/>
    </xf>
    <xf numFmtId="165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65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65" fontId="5" fillId="0" borderId="0" xfId="0" applyNumberFormat="1" applyFont="1" applyAlignment="1" applyProtection="1">
      <alignment vertical="center"/>
      <protection hidden="1"/>
    </xf>
    <xf numFmtId="165" fontId="5" fillId="33" borderId="0" xfId="0" applyNumberFormat="1" applyFont="1" applyFill="1" applyAlignment="1" applyProtection="1">
      <alignment vertical="center"/>
      <protection hidden="1"/>
    </xf>
    <xf numFmtId="165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65" fontId="5" fillId="0" borderId="11" xfId="0" applyNumberFormat="1" applyFont="1" applyBorder="1" applyAlignment="1" applyProtection="1">
      <alignment vertical="center"/>
      <protection hidden="1"/>
    </xf>
    <xf numFmtId="165" fontId="5" fillId="0" borderId="12" xfId="0" applyNumberFormat="1" applyFont="1" applyBorder="1" applyAlignment="1" applyProtection="1">
      <alignment horizontal="center" vertical="top" wrapText="1"/>
      <protection hidden="1"/>
    </xf>
    <xf numFmtId="165" fontId="5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67" fontId="4" fillId="0" borderId="10" xfId="59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68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67" fontId="11" fillId="0" borderId="10" xfId="59" applyNumberFormat="1" applyFont="1" applyFill="1" applyBorder="1" applyAlignment="1">
      <alignment horizontal="center" vertical="center" wrapText="1"/>
    </xf>
    <xf numFmtId="0" fontId="11" fillId="34" borderId="0" xfId="52" applyFont="1" applyFill="1" applyBorder="1" applyAlignment="1">
      <alignment horizontal="center" vertical="center" wrapText="1"/>
      <protection/>
    </xf>
    <xf numFmtId="0" fontId="11" fillId="34" borderId="10" xfId="0" applyFont="1" applyFill="1" applyBorder="1" applyAlignment="1">
      <alignment horizontal="center" vertical="center"/>
    </xf>
    <xf numFmtId="0" fontId="11" fillId="34" borderId="10" xfId="52" applyFont="1" applyFill="1" applyBorder="1" applyAlignment="1">
      <alignment horizontal="center" vertical="center" wrapText="1"/>
      <protection/>
    </xf>
    <xf numFmtId="0" fontId="12" fillId="34" borderId="10" xfId="52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/>
    </xf>
    <xf numFmtId="0" fontId="11" fillId="3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166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5" fillId="0" borderId="19" xfId="0" applyFont="1" applyFill="1" applyBorder="1" applyAlignment="1">
      <alignment horizontal="center" wrapText="1"/>
    </xf>
    <xf numFmtId="0" fontId="1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67" fontId="4" fillId="0" borderId="10" xfId="59" applyNumberFormat="1" applyFont="1" applyFill="1" applyBorder="1" applyAlignment="1">
      <alignment horizontal="center" vertical="center" wrapText="1"/>
    </xf>
    <xf numFmtId="165" fontId="4" fillId="0" borderId="10" xfId="59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166" fontId="4" fillId="0" borderId="10" xfId="59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66" fontId="4" fillId="0" borderId="0" xfId="0" applyNumberFormat="1" applyFont="1" applyFill="1" applyAlignment="1">
      <alignment vertical="center"/>
    </xf>
    <xf numFmtId="166" fontId="2" fillId="0" borderId="10" xfId="59" applyNumberFormat="1" applyFont="1" applyFill="1" applyBorder="1" applyAlignment="1">
      <alignment horizontal="center" vertical="center" wrapText="1"/>
    </xf>
    <xf numFmtId="166" fontId="2" fillId="35" borderId="10" xfId="59" applyNumberFormat="1" applyFont="1" applyFill="1" applyBorder="1" applyAlignment="1">
      <alignment horizontal="center" vertical="center" wrapText="1"/>
    </xf>
    <xf numFmtId="169" fontId="2" fillId="35" borderId="10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61" fillId="0" borderId="0" xfId="0" applyFont="1" applyAlignment="1">
      <alignment horizontal="left" readingOrder="1"/>
    </xf>
    <xf numFmtId="0" fontId="62" fillId="0" borderId="0" xfId="0" applyFont="1" applyAlignment="1">
      <alignment horizontal="left" readingOrder="1"/>
    </xf>
    <xf numFmtId="166" fontId="21" fillId="35" borderId="10" xfId="59" applyNumberFormat="1" applyFont="1" applyFill="1" applyBorder="1" applyAlignment="1">
      <alignment horizontal="center" vertical="center" wrapText="1"/>
    </xf>
    <xf numFmtId="169" fontId="21" fillId="35" borderId="10" xfId="0" applyNumberFormat="1" applyFont="1" applyFill="1" applyBorder="1" applyAlignment="1">
      <alignment vertical="center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166" fontId="19" fillId="0" borderId="10" xfId="59" applyNumberFormat="1" applyFont="1" applyFill="1" applyBorder="1" applyAlignment="1">
      <alignment horizontal="center" vertical="center" wrapText="1"/>
    </xf>
    <xf numFmtId="167" fontId="19" fillId="0" borderId="10" xfId="59" applyNumberFormat="1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>
      <alignment horizontal="left" vertical="center" wrapText="1"/>
    </xf>
    <xf numFmtId="165" fontId="19" fillId="0" borderId="10" xfId="59" applyNumberFormat="1" applyFont="1" applyFill="1" applyBorder="1" applyAlignment="1">
      <alignment horizontal="center" vertical="center" wrapText="1"/>
    </xf>
    <xf numFmtId="165" fontId="21" fillId="35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66" fontId="19" fillId="35" borderId="10" xfId="59" applyNumberFormat="1" applyFont="1" applyFill="1" applyBorder="1" applyAlignment="1">
      <alignment horizontal="center" vertical="center" wrapText="1"/>
    </xf>
    <xf numFmtId="167" fontId="19" fillId="35" borderId="10" xfId="59" applyNumberFormat="1" applyFont="1" applyFill="1" applyBorder="1" applyAlignment="1">
      <alignment horizontal="center" vertical="center" wrapText="1"/>
    </xf>
    <xf numFmtId="165" fontId="19" fillId="35" borderId="10" xfId="0" applyNumberFormat="1" applyFont="1" applyFill="1" applyBorder="1" applyAlignment="1">
      <alignment horizontal="left" vertical="center" wrapText="1"/>
    </xf>
    <xf numFmtId="165" fontId="19" fillId="35" borderId="10" xfId="59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24" fillId="35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16" fontId="21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3" fontId="1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166" fontId="23" fillId="0" borderId="10" xfId="59" applyNumberFormat="1" applyFont="1" applyFill="1" applyBorder="1" applyAlignment="1">
      <alignment horizontal="center" vertical="center" wrapText="1"/>
    </xf>
    <xf numFmtId="166" fontId="21" fillId="0" borderId="10" xfId="59" applyNumberFormat="1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left" vertical="center" wrapText="1"/>
    </xf>
    <xf numFmtId="167" fontId="21" fillId="0" borderId="10" xfId="59" applyNumberFormat="1" applyFont="1" applyFill="1" applyBorder="1" applyAlignment="1">
      <alignment horizontal="center" vertical="center" wrapText="1"/>
    </xf>
    <xf numFmtId="165" fontId="21" fillId="0" borderId="10" xfId="59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167" fontId="23" fillId="0" borderId="10" xfId="59" applyNumberFormat="1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left" vertical="center" wrapText="1"/>
    </xf>
    <xf numFmtId="165" fontId="23" fillId="0" borderId="10" xfId="59" applyNumberFormat="1" applyFont="1" applyFill="1" applyBorder="1" applyAlignment="1">
      <alignment horizontal="center" vertical="center" wrapText="1"/>
    </xf>
    <xf numFmtId="165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165" fontId="21" fillId="35" borderId="14" xfId="0" applyNumberFormat="1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left" vertical="center" wrapText="1"/>
    </xf>
    <xf numFmtId="166" fontId="21" fillId="0" borderId="21" xfId="59" applyNumberFormat="1" applyFont="1" applyFill="1" applyBorder="1" applyAlignment="1">
      <alignment horizontal="center" vertical="center" wrapText="1"/>
    </xf>
    <xf numFmtId="165" fontId="21" fillId="0" borderId="22" xfId="0" applyNumberFormat="1" applyFont="1" applyFill="1" applyBorder="1" applyAlignment="1">
      <alignment horizontal="left" vertical="center" wrapText="1"/>
    </xf>
    <xf numFmtId="166" fontId="21" fillId="0" borderId="22" xfId="59" applyNumberFormat="1" applyFont="1" applyFill="1" applyBorder="1" applyAlignment="1">
      <alignment horizontal="center" vertical="center" wrapText="1"/>
    </xf>
    <xf numFmtId="165" fontId="21" fillId="35" borderId="19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 applyProtection="1">
      <alignment horizontal="center" vertical="center" wrapText="1"/>
      <protection locked="0"/>
    </xf>
    <xf numFmtId="166" fontId="19" fillId="0" borderId="14" xfId="59" applyNumberFormat="1" applyFont="1" applyFill="1" applyBorder="1" applyAlignment="1">
      <alignment horizontal="center" vertical="center" wrapText="1"/>
    </xf>
    <xf numFmtId="166" fontId="21" fillId="35" borderId="14" xfId="59" applyNumberFormat="1" applyFont="1" applyFill="1" applyBorder="1" applyAlignment="1">
      <alignment horizontal="center" vertical="center" wrapText="1"/>
    </xf>
    <xf numFmtId="167" fontId="19" fillId="0" borderId="14" xfId="59" applyNumberFormat="1" applyFont="1" applyFill="1" applyBorder="1" applyAlignment="1">
      <alignment horizontal="center" vertical="center" wrapText="1"/>
    </xf>
    <xf numFmtId="169" fontId="21" fillId="35" borderId="14" xfId="0" applyNumberFormat="1" applyFont="1" applyFill="1" applyBorder="1" applyAlignment="1">
      <alignment vertical="center"/>
    </xf>
    <xf numFmtId="0" fontId="23" fillId="0" borderId="21" xfId="0" applyFont="1" applyFill="1" applyBorder="1" applyAlignment="1">
      <alignment horizontal="left" vertical="center" wrapText="1"/>
    </xf>
    <xf numFmtId="166" fontId="23" fillId="0" borderId="21" xfId="59" applyNumberFormat="1" applyFont="1" applyFill="1" applyBorder="1" applyAlignment="1">
      <alignment horizontal="center" vertical="center" wrapText="1"/>
    </xf>
    <xf numFmtId="167" fontId="23" fillId="0" borderId="21" xfId="59" applyNumberFormat="1" applyFont="1" applyFill="1" applyBorder="1" applyAlignment="1">
      <alignment horizontal="center" vertical="center" wrapText="1"/>
    </xf>
    <xf numFmtId="165" fontId="23" fillId="0" borderId="22" xfId="0" applyNumberFormat="1" applyFont="1" applyFill="1" applyBorder="1" applyAlignment="1">
      <alignment horizontal="left" vertical="center" wrapText="1"/>
    </xf>
    <xf numFmtId="166" fontId="23" fillId="0" borderId="22" xfId="59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19" fillId="0" borderId="14" xfId="0" applyFont="1" applyFill="1" applyBorder="1" applyAlignment="1" applyProtection="1">
      <alignment horizontal="left" vertical="center" wrapText="1"/>
      <protection locked="0"/>
    </xf>
    <xf numFmtId="166" fontId="19" fillId="35" borderId="14" xfId="59" applyNumberFormat="1" applyFont="1" applyFill="1" applyBorder="1" applyAlignment="1">
      <alignment horizontal="center" vertical="center" wrapText="1"/>
    </xf>
    <xf numFmtId="167" fontId="19" fillId="35" borderId="14" xfId="59" applyNumberFormat="1" applyFont="1" applyFill="1" applyBorder="1" applyAlignment="1">
      <alignment horizontal="center" vertical="center" wrapText="1"/>
    </xf>
    <xf numFmtId="165" fontId="19" fillId="35" borderId="14" xfId="59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vertical="center"/>
    </xf>
    <xf numFmtId="49" fontId="24" fillId="0" borderId="23" xfId="0" applyNumberFormat="1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Fill="1" applyBorder="1" applyAlignment="1" applyProtection="1">
      <alignment horizontal="left" vertical="center" wrapText="1"/>
      <protection locked="0"/>
    </xf>
    <xf numFmtId="166" fontId="19" fillId="0" borderId="24" xfId="59" applyNumberFormat="1" applyFont="1" applyFill="1" applyBorder="1" applyAlignment="1">
      <alignment horizontal="center" vertical="center" wrapText="1"/>
    </xf>
    <xf numFmtId="166" fontId="21" fillId="0" borderId="24" xfId="59" applyNumberFormat="1" applyFont="1" applyFill="1" applyBorder="1" applyAlignment="1">
      <alignment horizontal="center" vertical="center" wrapText="1"/>
    </xf>
    <xf numFmtId="167" fontId="19" fillId="0" borderId="24" xfId="59" applyNumberFormat="1" applyFont="1" applyFill="1" applyBorder="1" applyAlignment="1">
      <alignment horizontal="center" vertical="center" wrapText="1"/>
    </xf>
    <xf numFmtId="165" fontId="19" fillId="0" borderId="24" xfId="59" applyNumberFormat="1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vertical="center"/>
    </xf>
    <xf numFmtId="0" fontId="21" fillId="0" borderId="19" xfId="0" applyFont="1" applyFill="1" applyBorder="1" applyAlignment="1">
      <alignment horizontal="center" vertical="center"/>
    </xf>
    <xf numFmtId="49" fontId="19" fillId="35" borderId="14" xfId="0" applyNumberFormat="1" applyFont="1" applyFill="1" applyBorder="1" applyAlignment="1">
      <alignment horizontal="center" vertical="center" wrapText="1"/>
    </xf>
    <xf numFmtId="0" fontId="17" fillId="35" borderId="14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>
      <alignment vertical="center"/>
    </xf>
    <xf numFmtId="0" fontId="19" fillId="0" borderId="26" xfId="0" applyFont="1" applyFill="1" applyBorder="1" applyAlignment="1">
      <alignment vertical="center"/>
    </xf>
    <xf numFmtId="0" fontId="19" fillId="0" borderId="27" xfId="0" applyFont="1" applyFill="1" applyBorder="1" applyAlignment="1">
      <alignment vertical="center"/>
    </xf>
    <xf numFmtId="167" fontId="21" fillId="0" borderId="22" xfId="59" applyNumberFormat="1" applyFont="1" applyFill="1" applyBorder="1" applyAlignment="1">
      <alignment horizontal="center" vertical="center" wrapText="1"/>
    </xf>
    <xf numFmtId="165" fontId="21" fillId="0" borderId="22" xfId="59" applyNumberFormat="1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vertical="center"/>
    </xf>
    <xf numFmtId="0" fontId="19" fillId="0" borderId="28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166" fontId="21" fillId="0" borderId="14" xfId="59" applyNumberFormat="1" applyFont="1" applyFill="1" applyBorder="1" applyAlignment="1">
      <alignment horizontal="center" vertical="center" wrapText="1"/>
    </xf>
    <xf numFmtId="169" fontId="19" fillId="35" borderId="10" xfId="0" applyNumberFormat="1" applyFont="1" applyFill="1" applyBorder="1" applyAlignment="1">
      <alignment vertical="center" wrapText="1"/>
    </xf>
    <xf numFmtId="0" fontId="19" fillId="35" borderId="14" xfId="0" applyFont="1" applyFill="1" applyBorder="1" applyAlignment="1">
      <alignment vertical="center" wrapText="1"/>
    </xf>
    <xf numFmtId="169" fontId="19" fillId="0" borderId="10" xfId="0" applyNumberFormat="1" applyFont="1" applyFill="1" applyBorder="1" applyAlignment="1">
      <alignment vertical="center" wrapText="1"/>
    </xf>
    <xf numFmtId="0" fontId="65" fillId="0" borderId="10" xfId="0" applyFont="1" applyBorder="1" applyAlignment="1">
      <alignment wrapText="1"/>
    </xf>
    <xf numFmtId="0" fontId="17" fillId="0" borderId="14" xfId="0" applyFont="1" applyFill="1" applyBorder="1" applyAlignment="1" applyProtection="1">
      <alignment horizontal="center" vertical="center" wrapText="1"/>
      <protection locked="0"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left" vertical="center" wrapText="1"/>
    </xf>
    <xf numFmtId="166" fontId="24" fillId="0" borderId="10" xfId="59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vertical="center"/>
    </xf>
    <xf numFmtId="169" fontId="19" fillId="0" borderId="10" xfId="0" applyNumberFormat="1" applyFont="1" applyFill="1" applyBorder="1" applyAlignment="1">
      <alignment horizontal="center" vertical="center" wrapText="1"/>
    </xf>
    <xf numFmtId="0" fontId="19" fillId="35" borderId="14" xfId="0" applyNumberFormat="1" applyFont="1" applyFill="1" applyBorder="1" applyAlignment="1">
      <alignment horizontal="center" vertical="center" wrapText="1"/>
    </xf>
    <xf numFmtId="0" fontId="19" fillId="35" borderId="10" xfId="0" applyNumberFormat="1" applyFont="1" applyFill="1" applyBorder="1" applyAlignment="1">
      <alignment horizontal="center" vertical="center" wrapText="1"/>
    </xf>
    <xf numFmtId="0" fontId="19" fillId="35" borderId="10" xfId="0" applyNumberFormat="1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49" fontId="19" fillId="35" borderId="10" xfId="0" applyNumberFormat="1" applyFont="1" applyFill="1" applyBorder="1" applyAlignment="1">
      <alignment horizontal="center" vertical="center" wrapText="1"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169" fontId="7" fillId="35" borderId="10" xfId="0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63" fillId="0" borderId="10" xfId="0" applyFont="1" applyBorder="1" applyAlignment="1">
      <alignment horizontal="left" vertical="center" wrapText="1"/>
    </xf>
    <xf numFmtId="0" fontId="17" fillId="35" borderId="10" xfId="0" applyFont="1" applyFill="1" applyBorder="1" applyAlignment="1" applyProtection="1">
      <alignment horizontal="left" vertical="center" wrapText="1"/>
      <protection locked="0"/>
    </xf>
    <xf numFmtId="0" fontId="61" fillId="35" borderId="10" xfId="0" applyFont="1" applyFill="1" applyBorder="1" applyAlignment="1">
      <alignment horizontal="left" vertical="center" wrapText="1"/>
    </xf>
    <xf numFmtId="0" fontId="63" fillId="0" borderId="14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166" fontId="21" fillId="0" borderId="26" xfId="59" applyNumberFormat="1" applyFont="1" applyFill="1" applyBorder="1" applyAlignment="1">
      <alignment horizontal="center" vertical="center" wrapText="1"/>
    </xf>
    <xf numFmtId="166" fontId="21" fillId="0" borderId="27" xfId="59" applyNumberFormat="1" applyFont="1" applyFill="1" applyBorder="1" applyAlignment="1">
      <alignment horizontal="center" vertical="center" wrapText="1"/>
    </xf>
    <xf numFmtId="166" fontId="21" fillId="0" borderId="28" xfId="59" applyNumberFormat="1" applyFont="1" applyFill="1" applyBorder="1" applyAlignment="1">
      <alignment horizontal="center" vertical="center" wrapText="1"/>
    </xf>
    <xf numFmtId="0" fontId="17" fillId="35" borderId="14" xfId="0" applyFont="1" applyFill="1" applyBorder="1" applyAlignment="1" applyProtection="1">
      <alignment horizontal="left" vertical="center" wrapText="1"/>
      <protection locked="0"/>
    </xf>
    <xf numFmtId="165" fontId="19" fillId="0" borderId="14" xfId="59" applyNumberFormat="1" applyFont="1" applyFill="1" applyBorder="1" applyAlignment="1">
      <alignment horizontal="center" vertical="center" wrapText="1"/>
    </xf>
    <xf numFmtId="169" fontId="19" fillId="0" borderId="14" xfId="0" applyNumberFormat="1" applyFont="1" applyFill="1" applyBorder="1" applyAlignment="1">
      <alignment vertical="center" wrapText="1"/>
    </xf>
    <xf numFmtId="0" fontId="63" fillId="0" borderId="0" xfId="0" applyFont="1" applyAlignment="1">
      <alignment/>
    </xf>
    <xf numFmtId="169" fontId="2" fillId="35" borderId="19" xfId="0" applyNumberFormat="1" applyFont="1" applyFill="1" applyBorder="1" applyAlignment="1">
      <alignment vertical="center"/>
    </xf>
    <xf numFmtId="165" fontId="5" fillId="0" borderId="10" xfId="0" applyNumberFormat="1" applyFont="1" applyBorder="1" applyAlignment="1" applyProtection="1">
      <alignment vertical="center" wrapText="1"/>
      <protection hidden="1"/>
    </xf>
    <xf numFmtId="165" fontId="5" fillId="0" borderId="13" xfId="0" applyNumberFormat="1" applyFont="1" applyBorder="1" applyAlignment="1" applyProtection="1">
      <alignment horizontal="center" vertical="top" wrapText="1"/>
      <protection hidden="1"/>
    </xf>
    <xf numFmtId="165" fontId="5" fillId="0" borderId="16" xfId="0" applyNumberFormat="1" applyFont="1" applyBorder="1" applyAlignment="1" applyProtection="1">
      <alignment horizontal="center" vertical="top" wrapText="1"/>
      <protection hidden="1"/>
    </xf>
    <xf numFmtId="165" fontId="5" fillId="0" borderId="11" xfId="0" applyNumberFormat="1" applyFont="1" applyBorder="1" applyAlignment="1" applyProtection="1">
      <alignment horizontal="center" vertical="top" wrapText="1"/>
      <protection hidden="1"/>
    </xf>
    <xf numFmtId="165" fontId="5" fillId="33" borderId="13" xfId="0" applyNumberFormat="1" applyFont="1" applyFill="1" applyBorder="1" applyAlignment="1" applyProtection="1">
      <alignment horizontal="center" vertical="top" wrapText="1"/>
      <protection hidden="1"/>
    </xf>
    <xf numFmtId="165" fontId="5" fillId="33" borderId="16" xfId="0" applyNumberFormat="1" applyFont="1" applyFill="1" applyBorder="1" applyAlignment="1" applyProtection="1">
      <alignment horizontal="center" vertical="top" wrapText="1"/>
      <protection hidden="1"/>
    </xf>
    <xf numFmtId="165" fontId="5" fillId="33" borderId="11" xfId="0" applyNumberFormat="1" applyFont="1" applyFill="1" applyBorder="1" applyAlignment="1" applyProtection="1">
      <alignment horizontal="center" vertical="top" wrapText="1"/>
      <protection hidden="1"/>
    </xf>
    <xf numFmtId="165" fontId="5" fillId="0" borderId="10" xfId="0" applyNumberFormat="1" applyFont="1" applyBorder="1" applyAlignment="1" applyProtection="1">
      <alignment vertical="center"/>
      <protection hidden="1"/>
    </xf>
    <xf numFmtId="165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63" fillId="3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0" fillId="35" borderId="14" xfId="0" applyFont="1" applyFill="1" applyBorder="1" applyAlignment="1" applyProtection="1">
      <alignment horizontal="left" vertical="center" wrapText="1"/>
      <protection locked="0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16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5" fontId="21" fillId="0" borderId="29" xfId="0" applyNumberFormat="1" applyFont="1" applyFill="1" applyBorder="1" applyAlignment="1">
      <alignment horizontal="center" vertical="center" wrapText="1"/>
    </xf>
    <xf numFmtId="165" fontId="21" fillId="0" borderId="30" xfId="0" applyNumberFormat="1" applyFont="1" applyFill="1" applyBorder="1" applyAlignment="1">
      <alignment horizontal="center" vertical="center" wrapText="1"/>
    </xf>
    <xf numFmtId="165" fontId="21" fillId="0" borderId="31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22" xfId="0" applyFont="1" applyFill="1" applyBorder="1" applyAlignment="1" applyProtection="1">
      <alignment horizontal="center" vertical="center" wrapText="1"/>
      <protection locked="0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165" fontId="25" fillId="0" borderId="16" xfId="0" applyNumberFormat="1" applyFont="1" applyFill="1" applyBorder="1" applyAlignment="1">
      <alignment horizontal="center" vertical="center" wrapText="1"/>
    </xf>
    <xf numFmtId="165" fontId="25" fillId="0" borderId="11" xfId="0" applyNumberFormat="1" applyFont="1" applyFill="1" applyBorder="1" applyAlignment="1">
      <alignment horizontal="center" vertical="center" wrapText="1"/>
    </xf>
    <xf numFmtId="0" fontId="20" fillId="35" borderId="19" xfId="0" applyFont="1" applyFill="1" applyBorder="1" applyAlignment="1" applyProtection="1">
      <alignment horizontal="left" vertical="center" wrapText="1"/>
      <protection locked="0"/>
    </xf>
    <xf numFmtId="49" fontId="23" fillId="0" borderId="29" xfId="0" applyNumberFormat="1" applyFont="1" applyFill="1" applyBorder="1" applyAlignment="1">
      <alignment horizontal="center" vertical="center" wrapText="1"/>
    </xf>
    <xf numFmtId="49" fontId="23" fillId="0" borderId="30" xfId="0" applyNumberFormat="1" applyFont="1" applyFill="1" applyBorder="1" applyAlignment="1">
      <alignment horizontal="center" vertical="center" wrapText="1"/>
    </xf>
    <xf numFmtId="49" fontId="23" fillId="0" borderId="31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 locked="0"/>
    </xf>
    <xf numFmtId="0" fontId="17" fillId="0" borderId="21" xfId="0" applyFont="1" applyFill="1" applyBorder="1" applyAlignment="1" applyProtection="1">
      <alignment horizontal="center" vertical="center" wrapText="1"/>
      <protection locked="0"/>
    </xf>
    <xf numFmtId="0" fontId="17" fillId="0" borderId="22" xfId="0" applyFont="1" applyFill="1" applyBorder="1" applyAlignment="1" applyProtection="1">
      <alignment horizontal="center" vertical="center" wrapText="1"/>
      <protection locked="0"/>
    </xf>
    <xf numFmtId="169" fontId="21" fillId="0" borderId="32" xfId="0" applyNumberFormat="1" applyFont="1" applyFill="1" applyBorder="1" applyAlignment="1">
      <alignment horizontal="center" vertical="center"/>
    </xf>
    <xf numFmtId="169" fontId="21" fillId="0" borderId="17" xfId="0" applyNumberFormat="1" applyFont="1" applyFill="1" applyBorder="1" applyAlignment="1">
      <alignment horizontal="center" vertical="center"/>
    </xf>
    <xf numFmtId="169" fontId="21" fillId="0" borderId="33" xfId="0" applyNumberFormat="1" applyFont="1" applyFill="1" applyBorder="1" applyAlignment="1">
      <alignment horizontal="center" vertical="center"/>
    </xf>
    <xf numFmtId="169" fontId="21" fillId="0" borderId="34" xfId="0" applyNumberFormat="1" applyFont="1" applyFill="1" applyBorder="1" applyAlignment="1">
      <alignment horizontal="center" vertical="center"/>
    </xf>
    <xf numFmtId="169" fontId="21" fillId="0" borderId="35" xfId="0" applyNumberFormat="1" applyFont="1" applyFill="1" applyBorder="1" applyAlignment="1">
      <alignment horizontal="center" vertical="center"/>
    </xf>
    <xf numFmtId="169" fontId="21" fillId="0" borderId="36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166" fontId="19" fillId="0" borderId="10" xfId="59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 wrapText="1"/>
    </xf>
    <xf numFmtId="0" fontId="66" fillId="0" borderId="19" xfId="0" applyFont="1" applyBorder="1" applyAlignment="1">
      <alignment horizontal="left" vertical="center" wrapText="1"/>
    </xf>
    <xf numFmtId="49" fontId="23" fillId="0" borderId="37" xfId="0" applyNumberFormat="1" applyFont="1" applyFill="1" applyBorder="1" applyAlignment="1">
      <alignment horizontal="center" vertical="center" wrapText="1"/>
    </xf>
    <xf numFmtId="49" fontId="23" fillId="0" borderId="38" xfId="0" applyNumberFormat="1" applyFont="1" applyFill="1" applyBorder="1" applyAlignment="1">
      <alignment horizontal="center" vertical="center" wrapText="1"/>
    </xf>
    <xf numFmtId="49" fontId="23" fillId="0" borderId="39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2" fillId="0" borderId="31" xfId="0" applyFont="1" applyFill="1" applyBorder="1" applyAlignment="1" applyProtection="1">
      <alignment horizontal="center" vertical="center" wrapText="1"/>
      <protection locked="0"/>
    </xf>
    <xf numFmtId="49" fontId="19" fillId="35" borderId="10" xfId="0" applyNumberFormat="1" applyFont="1" applyFill="1" applyBorder="1" applyAlignment="1">
      <alignment horizontal="center" vertical="center" wrapText="1"/>
    </xf>
    <xf numFmtId="2" fontId="63" fillId="35" borderId="10" xfId="0" applyNumberFormat="1" applyFont="1" applyFill="1" applyBorder="1" applyAlignment="1">
      <alignment horizontal="left" wrapText="1"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67" fillId="0" borderId="19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left" vertical="center" wrapText="1"/>
    </xf>
    <xf numFmtId="0" fontId="63" fillId="0" borderId="17" xfId="0" applyFont="1" applyFill="1" applyBorder="1" applyAlignment="1">
      <alignment horizontal="left" vertical="center" wrapText="1"/>
    </xf>
    <xf numFmtId="0" fontId="63" fillId="0" borderId="14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 applyProtection="1">
      <alignment horizontal="center" vertical="center" wrapText="1"/>
      <protection locked="0"/>
    </xf>
    <xf numFmtId="0" fontId="17" fillId="0" borderId="17" xfId="0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Alignment="1">
      <alignment horizontal="left"/>
    </xf>
    <xf numFmtId="0" fontId="63" fillId="0" borderId="10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b/>
        <i val="0"/>
        <color indexed="10"/>
      </font>
    </dxf>
    <dxf>
      <fill>
        <patternFill>
          <bgColor theme="4" tint="0.7999799847602844"/>
        </patternFill>
      </fill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87</xdr:row>
      <xdr:rowOff>0</xdr:rowOff>
    </xdr:from>
    <xdr:ext cx="3600450" cy="1314450"/>
    <xdr:sp fLocksText="0">
      <xdr:nvSpPr>
        <xdr:cNvPr id="1" name="Text Box 1"/>
        <xdr:cNvSpPr txBox="1">
          <a:spLocks noChangeArrowheads="1"/>
        </xdr:cNvSpPr>
      </xdr:nvSpPr>
      <xdr:spPr>
        <a:xfrm>
          <a:off x="2914650" y="67408425"/>
          <a:ext cx="360045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16384" width="9.140625" style="1" customWidth="1"/>
  </cols>
  <sheetData>
    <row r="1" spans="1:48" ht="30.75" customHeight="1">
      <c r="A1" s="242" t="s">
        <v>40</v>
      </c>
      <c r="B1" s="243"/>
      <c r="C1" s="235" t="s">
        <v>41</v>
      </c>
      <c r="D1" s="236" t="s">
        <v>45</v>
      </c>
      <c r="E1" s="237"/>
      <c r="F1" s="238"/>
      <c r="G1" s="236" t="s">
        <v>18</v>
      </c>
      <c r="H1" s="237"/>
      <c r="I1" s="238"/>
      <c r="J1" s="236" t="s">
        <v>19</v>
      </c>
      <c r="K1" s="237"/>
      <c r="L1" s="238"/>
      <c r="M1" s="236" t="s">
        <v>23</v>
      </c>
      <c r="N1" s="237"/>
      <c r="O1" s="238"/>
      <c r="P1" s="239" t="s">
        <v>24</v>
      </c>
      <c r="Q1" s="241"/>
      <c r="R1" s="236" t="s">
        <v>25</v>
      </c>
      <c r="S1" s="237"/>
      <c r="T1" s="238"/>
      <c r="U1" s="236" t="s">
        <v>26</v>
      </c>
      <c r="V1" s="237"/>
      <c r="W1" s="238"/>
      <c r="X1" s="239" t="s">
        <v>27</v>
      </c>
      <c r="Y1" s="240"/>
      <c r="Z1" s="241"/>
      <c r="AA1" s="239" t="s">
        <v>28</v>
      </c>
      <c r="AB1" s="241"/>
      <c r="AC1" s="236" t="s">
        <v>29</v>
      </c>
      <c r="AD1" s="237"/>
      <c r="AE1" s="238"/>
      <c r="AF1" s="236" t="s">
        <v>30</v>
      </c>
      <c r="AG1" s="237"/>
      <c r="AH1" s="238"/>
      <c r="AI1" s="236" t="s">
        <v>31</v>
      </c>
      <c r="AJ1" s="237"/>
      <c r="AK1" s="238"/>
      <c r="AL1" s="239" t="s">
        <v>32</v>
      </c>
      <c r="AM1" s="241"/>
      <c r="AN1" s="236" t="s">
        <v>33</v>
      </c>
      <c r="AO1" s="237"/>
      <c r="AP1" s="238"/>
      <c r="AQ1" s="236" t="s">
        <v>34</v>
      </c>
      <c r="AR1" s="237"/>
      <c r="AS1" s="238"/>
      <c r="AT1" s="236" t="s">
        <v>35</v>
      </c>
      <c r="AU1" s="237"/>
      <c r="AV1" s="238"/>
    </row>
    <row r="2" spans="1:48" ht="39" customHeight="1">
      <c r="A2" s="243"/>
      <c r="B2" s="243"/>
      <c r="C2" s="235"/>
      <c r="D2" s="10" t="s">
        <v>48</v>
      </c>
      <c r="E2" s="10" t="s">
        <v>49</v>
      </c>
      <c r="F2" s="10" t="s">
        <v>20</v>
      </c>
      <c r="G2" s="2" t="s">
        <v>21</v>
      </c>
      <c r="H2" s="2" t="s">
        <v>22</v>
      </c>
      <c r="I2" s="2" t="s">
        <v>20</v>
      </c>
      <c r="J2" s="2" t="s">
        <v>21</v>
      </c>
      <c r="K2" s="2" t="s">
        <v>22</v>
      </c>
      <c r="L2" s="2" t="s">
        <v>20</v>
      </c>
      <c r="M2" s="2" t="s">
        <v>21</v>
      </c>
      <c r="N2" s="2" t="s">
        <v>22</v>
      </c>
      <c r="O2" s="2" t="s">
        <v>20</v>
      </c>
      <c r="P2" s="3" t="s">
        <v>22</v>
      </c>
      <c r="Q2" s="3" t="s">
        <v>20</v>
      </c>
      <c r="R2" s="2" t="s">
        <v>21</v>
      </c>
      <c r="S2" s="2" t="s">
        <v>22</v>
      </c>
      <c r="T2" s="2" t="s">
        <v>20</v>
      </c>
      <c r="U2" s="2" t="s">
        <v>21</v>
      </c>
      <c r="V2" s="2" t="s">
        <v>22</v>
      </c>
      <c r="W2" s="2" t="s">
        <v>20</v>
      </c>
      <c r="X2" s="3" t="s">
        <v>21</v>
      </c>
      <c r="Y2" s="3" t="s">
        <v>22</v>
      </c>
      <c r="Z2" s="3" t="s">
        <v>20</v>
      </c>
      <c r="AA2" s="3" t="s">
        <v>22</v>
      </c>
      <c r="AB2" s="3" t="s">
        <v>20</v>
      </c>
      <c r="AC2" s="2" t="s">
        <v>21</v>
      </c>
      <c r="AD2" s="2" t="s">
        <v>22</v>
      </c>
      <c r="AE2" s="2" t="s">
        <v>20</v>
      </c>
      <c r="AF2" s="2" t="s">
        <v>21</v>
      </c>
      <c r="AG2" s="2" t="s">
        <v>22</v>
      </c>
      <c r="AH2" s="2" t="s">
        <v>20</v>
      </c>
      <c r="AI2" s="2" t="s">
        <v>21</v>
      </c>
      <c r="AJ2" s="2" t="s">
        <v>22</v>
      </c>
      <c r="AK2" s="2" t="s">
        <v>20</v>
      </c>
      <c r="AL2" s="3" t="s">
        <v>22</v>
      </c>
      <c r="AM2" s="3" t="s">
        <v>20</v>
      </c>
      <c r="AN2" s="2" t="s">
        <v>21</v>
      </c>
      <c r="AO2" s="2" t="s">
        <v>22</v>
      </c>
      <c r="AP2" s="2" t="s">
        <v>20</v>
      </c>
      <c r="AQ2" s="2" t="s">
        <v>21</v>
      </c>
      <c r="AR2" s="2" t="s">
        <v>22</v>
      </c>
      <c r="AS2" s="2" t="s">
        <v>20</v>
      </c>
      <c r="AT2" s="2" t="s">
        <v>21</v>
      </c>
      <c r="AU2" s="2" t="s">
        <v>22</v>
      </c>
      <c r="AV2" s="2" t="s">
        <v>20</v>
      </c>
    </row>
    <row r="3" spans="1:48" ht="15">
      <c r="A3" s="235" t="s">
        <v>83</v>
      </c>
      <c r="B3" s="235"/>
      <c r="C3" s="4" t="s">
        <v>36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 ht="15">
      <c r="A4" s="235"/>
      <c r="B4" s="235"/>
      <c r="C4" s="5" t="s">
        <v>37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35"/>
      <c r="B5" s="235"/>
      <c r="C5" s="8" t="s">
        <v>38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235"/>
      <c r="B6" s="235"/>
      <c r="C6" s="8" t="s">
        <v>3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235"/>
      <c r="B7" s="235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235"/>
      <c r="B8" s="235"/>
      <c r="C8" s="8" t="s">
        <v>39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235"/>
      <c r="B9" s="235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A3:B9"/>
    <mergeCell ref="D1:F1"/>
    <mergeCell ref="R1:T1"/>
    <mergeCell ref="X1:Z1"/>
    <mergeCell ref="AA1:AB1"/>
    <mergeCell ref="AC1:AE1"/>
    <mergeCell ref="U1:W1"/>
    <mergeCell ref="A1:B2"/>
    <mergeCell ref="C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245" t="s">
        <v>58</v>
      </c>
      <c r="B1" s="245"/>
      <c r="C1" s="245"/>
      <c r="D1" s="245"/>
      <c r="E1" s="245"/>
    </row>
    <row r="2" spans="1:5" ht="15">
      <c r="A2" s="13"/>
      <c r="B2" s="13"/>
      <c r="C2" s="13"/>
      <c r="D2" s="13"/>
      <c r="E2" s="13"/>
    </row>
    <row r="3" spans="1:5" ht="15">
      <c r="A3" s="246" t="s">
        <v>130</v>
      </c>
      <c r="B3" s="246"/>
      <c r="C3" s="246"/>
      <c r="D3" s="246"/>
      <c r="E3" s="246"/>
    </row>
    <row r="4" spans="1:5" ht="45" customHeight="1">
      <c r="A4" s="14" t="s">
        <v>52</v>
      </c>
      <c r="B4" s="14" t="s">
        <v>59</v>
      </c>
      <c r="C4" s="14" t="s">
        <v>53</v>
      </c>
      <c r="D4" s="14" t="s">
        <v>54</v>
      </c>
      <c r="E4" s="14" t="s">
        <v>55</v>
      </c>
    </row>
    <row r="5" spans="1:5" ht="57.75" customHeight="1">
      <c r="A5" s="15" t="s">
        <v>60</v>
      </c>
      <c r="B5" s="16">
        <v>0.1</v>
      </c>
      <c r="C5" s="17">
        <f>SUM(D6:D7)</f>
        <v>0</v>
      </c>
      <c r="D5" s="16">
        <f aca="true" t="shared" si="0" ref="D5:D23">B5*C5</f>
        <v>0</v>
      </c>
      <c r="E5" s="15"/>
    </row>
    <row r="6" spans="1:5" ht="72.75" customHeight="1">
      <c r="A6" s="18" t="s">
        <v>61</v>
      </c>
      <c r="B6" s="19">
        <v>0.5</v>
      </c>
      <c r="C6" s="20"/>
      <c r="D6" s="19">
        <f t="shared" si="0"/>
        <v>0</v>
      </c>
      <c r="E6" s="18"/>
    </row>
    <row r="7" spans="1:5" ht="21" customHeight="1">
      <c r="A7" s="18" t="s">
        <v>62</v>
      </c>
      <c r="B7" s="19">
        <v>0.5</v>
      </c>
      <c r="C7" s="20"/>
      <c r="D7" s="19">
        <f t="shared" si="0"/>
        <v>0</v>
      </c>
      <c r="E7" s="18"/>
    </row>
    <row r="8" spans="1:5" ht="32.25" customHeight="1">
      <c r="A8" s="15" t="s">
        <v>63</v>
      </c>
      <c r="B8" s="16">
        <v>0.1</v>
      </c>
      <c r="C8" s="17">
        <f>SUM(D9:D10)</f>
        <v>0</v>
      </c>
      <c r="D8" s="16">
        <f t="shared" si="0"/>
        <v>0</v>
      </c>
      <c r="E8" s="15"/>
    </row>
    <row r="9" spans="1:5" ht="27">
      <c r="A9" s="18" t="s">
        <v>64</v>
      </c>
      <c r="B9" s="19">
        <v>0.5</v>
      </c>
      <c r="C9" s="20"/>
      <c r="D9" s="19">
        <f t="shared" si="0"/>
        <v>0</v>
      </c>
      <c r="E9" s="18"/>
    </row>
    <row r="10" spans="1:5" ht="27">
      <c r="A10" s="18" t="s">
        <v>65</v>
      </c>
      <c r="B10" s="19">
        <v>0.5</v>
      </c>
      <c r="C10" s="20"/>
      <c r="D10" s="19">
        <f t="shared" si="0"/>
        <v>0</v>
      </c>
      <c r="E10" s="18"/>
    </row>
    <row r="11" spans="1:5" ht="45.75" customHeight="1">
      <c r="A11" s="15" t="s">
        <v>66</v>
      </c>
      <c r="B11" s="16">
        <v>0.2</v>
      </c>
      <c r="C11" s="17">
        <f>SUM(D12:D13)</f>
        <v>0</v>
      </c>
      <c r="D11" s="16">
        <f t="shared" si="0"/>
        <v>0</v>
      </c>
      <c r="E11" s="15"/>
    </row>
    <row r="12" spans="1:5" ht="56.25" customHeight="1">
      <c r="A12" s="18" t="s">
        <v>67</v>
      </c>
      <c r="B12" s="19">
        <v>0.7</v>
      </c>
      <c r="C12" s="21"/>
      <c r="D12" s="22">
        <f t="shared" si="0"/>
        <v>0</v>
      </c>
      <c r="E12" s="23"/>
    </row>
    <row r="13" spans="1:5" ht="30.75" customHeight="1">
      <c r="A13" s="18" t="s">
        <v>68</v>
      </c>
      <c r="B13" s="19">
        <v>0.3</v>
      </c>
      <c r="C13" s="21"/>
      <c r="D13" s="22">
        <f t="shared" si="0"/>
        <v>0</v>
      </c>
      <c r="E13" s="24"/>
    </row>
    <row r="14" spans="1:5" ht="45" customHeight="1">
      <c r="A14" s="15" t="s">
        <v>69</v>
      </c>
      <c r="B14" s="16">
        <v>0.4</v>
      </c>
      <c r="C14" s="17">
        <f>SUM(D15:D16)</f>
        <v>0</v>
      </c>
      <c r="D14" s="16">
        <f t="shared" si="0"/>
        <v>0</v>
      </c>
      <c r="E14" s="15"/>
    </row>
    <row r="15" spans="1:5" ht="27">
      <c r="A15" s="25" t="s">
        <v>70</v>
      </c>
      <c r="B15" s="26">
        <v>0.5</v>
      </c>
      <c r="C15" s="27"/>
      <c r="D15" s="26">
        <f t="shared" si="0"/>
        <v>0</v>
      </c>
      <c r="E15" s="25"/>
    </row>
    <row r="16" spans="1:5" ht="27">
      <c r="A16" s="18" t="s">
        <v>71</v>
      </c>
      <c r="B16" s="19">
        <v>0.5</v>
      </c>
      <c r="C16" s="20"/>
      <c r="D16" s="19">
        <f t="shared" si="0"/>
        <v>0</v>
      </c>
      <c r="E16" s="18"/>
    </row>
    <row r="17" spans="1:5" ht="17.25" customHeight="1">
      <c r="A17" s="15" t="s">
        <v>72</v>
      </c>
      <c r="B17" s="16">
        <v>0.1</v>
      </c>
      <c r="C17" s="17">
        <f>SUM(D18)</f>
        <v>0</v>
      </c>
      <c r="D17" s="16">
        <f t="shared" si="0"/>
        <v>0</v>
      </c>
      <c r="E17" s="15"/>
    </row>
    <row r="18" spans="1:5" ht="15">
      <c r="A18" s="18" t="s">
        <v>73</v>
      </c>
      <c r="B18" s="19">
        <v>1</v>
      </c>
      <c r="C18" s="20"/>
      <c r="D18" s="19">
        <f t="shared" si="0"/>
        <v>0</v>
      </c>
      <c r="E18" s="18"/>
    </row>
    <row r="19" spans="1:5" ht="30.75" customHeight="1">
      <c r="A19" s="15" t="s">
        <v>74</v>
      </c>
      <c r="B19" s="16">
        <v>0.05</v>
      </c>
      <c r="C19" s="17">
        <f>SUM(D20:D21)</f>
        <v>0</v>
      </c>
      <c r="D19" s="16">
        <f t="shared" si="0"/>
        <v>0</v>
      </c>
      <c r="E19" s="15"/>
    </row>
    <row r="20" spans="1:5" ht="21.75" customHeight="1">
      <c r="A20" s="18" t="s">
        <v>75</v>
      </c>
      <c r="B20" s="19">
        <v>0.5</v>
      </c>
      <c r="C20" s="20"/>
      <c r="D20" s="19">
        <f t="shared" si="0"/>
        <v>0</v>
      </c>
      <c r="E20" s="18"/>
    </row>
    <row r="21" spans="1:5" ht="27">
      <c r="A21" s="18" t="s">
        <v>76</v>
      </c>
      <c r="B21" s="19">
        <v>0.5</v>
      </c>
      <c r="C21" s="20"/>
      <c r="D21" s="19">
        <f t="shared" si="0"/>
        <v>0</v>
      </c>
      <c r="E21" s="18"/>
    </row>
    <row r="22" spans="1:5" ht="33.75" customHeight="1">
      <c r="A22" s="15" t="s">
        <v>77</v>
      </c>
      <c r="B22" s="16">
        <v>0.05</v>
      </c>
      <c r="C22" s="17">
        <f>SUM(D23)</f>
        <v>0</v>
      </c>
      <c r="D22" s="16">
        <f t="shared" si="0"/>
        <v>0</v>
      </c>
      <c r="E22" s="15"/>
    </row>
    <row r="23" spans="1:5" ht="27">
      <c r="A23" s="18" t="s">
        <v>78</v>
      </c>
      <c r="B23" s="19">
        <v>1</v>
      </c>
      <c r="C23" s="20"/>
      <c r="D23" s="19">
        <f t="shared" si="0"/>
        <v>0</v>
      </c>
      <c r="E23" s="18"/>
    </row>
    <row r="24" spans="1:5" ht="15">
      <c r="A24" s="28" t="s">
        <v>56</v>
      </c>
      <c r="B24" s="19">
        <f>SUM(B5,B8,B11,B14,B17,B19,B22)</f>
        <v>1</v>
      </c>
      <c r="C24" s="19">
        <f>SUM(C5,C8,C11,C14,C17,C19,C22)</f>
        <v>0</v>
      </c>
      <c r="D24" s="19">
        <f>SUM(D5,D8,D11,D14,D17,D19,D22)</f>
        <v>0</v>
      </c>
      <c r="E24" s="15" t="s">
        <v>57</v>
      </c>
    </row>
    <row r="25" spans="1:5" ht="15">
      <c r="A25" s="29"/>
      <c r="B25" s="29"/>
      <c r="C25" s="29"/>
      <c r="D25" s="29"/>
      <c r="E25" s="29"/>
    </row>
    <row r="26" spans="1:5" ht="15">
      <c r="A26" s="244" t="s">
        <v>79</v>
      </c>
      <c r="B26" s="244"/>
      <c r="C26" s="244"/>
      <c r="D26" s="244"/>
      <c r="E26" s="244"/>
    </row>
    <row r="27" spans="1:5" ht="15">
      <c r="A27" s="29"/>
      <c r="B27" s="29"/>
      <c r="C27" s="29"/>
      <c r="D27" s="29"/>
      <c r="E27" s="29"/>
    </row>
    <row r="28" spans="1:5" ht="15">
      <c r="A28" s="244" t="s">
        <v>80</v>
      </c>
      <c r="B28" s="244"/>
      <c r="C28" s="244"/>
      <c r="D28" s="244"/>
      <c r="E28" s="244"/>
    </row>
    <row r="29" spans="1:5" ht="15">
      <c r="A29" s="244"/>
      <c r="B29" s="244"/>
      <c r="C29" s="244"/>
      <c r="D29" s="244"/>
      <c r="E29" s="244"/>
    </row>
  </sheetData>
  <sheetProtection/>
  <mergeCells count="5">
    <mergeCell ref="A29:E29"/>
    <mergeCell ref="A1:E1"/>
    <mergeCell ref="A3:E3"/>
    <mergeCell ref="A26:E26"/>
    <mergeCell ref="A28:E28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48" customWidth="1"/>
    <col min="2" max="2" width="42.57421875" style="48" customWidth="1"/>
    <col min="3" max="3" width="6.8515625" style="48" customWidth="1"/>
    <col min="4" max="15" width="9.57421875" style="48" customWidth="1"/>
    <col min="16" max="17" width="10.57421875" style="48" customWidth="1"/>
    <col min="18" max="29" width="0" style="49" hidden="1" customWidth="1"/>
    <col min="30" max="16384" width="9.140625" style="49" customWidth="1"/>
  </cols>
  <sheetData>
    <row r="1" ht="12.75">
      <c r="Q1" s="39" t="s">
        <v>51</v>
      </c>
    </row>
    <row r="2" spans="1:17" ht="12.75">
      <c r="A2" s="50" t="s">
        <v>82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29" s="53" customFormat="1" ht="53.25" customHeight="1">
      <c r="A3" s="41" t="s">
        <v>0</v>
      </c>
      <c r="B3" s="260" t="s">
        <v>46</v>
      </c>
      <c r="C3" s="260"/>
      <c r="D3" s="41" t="s">
        <v>18</v>
      </c>
      <c r="E3" s="52" t="s">
        <v>19</v>
      </c>
      <c r="F3" s="41" t="s">
        <v>23</v>
      </c>
      <c r="G3" s="52" t="s">
        <v>25</v>
      </c>
      <c r="H3" s="41" t="s">
        <v>26</v>
      </c>
      <c r="I3" s="52" t="s">
        <v>27</v>
      </c>
      <c r="J3" s="41" t="s">
        <v>29</v>
      </c>
      <c r="K3" s="52" t="s">
        <v>30</v>
      </c>
      <c r="L3" s="41" t="s">
        <v>31</v>
      </c>
      <c r="M3" s="52" t="s">
        <v>33</v>
      </c>
      <c r="N3" s="41" t="s">
        <v>34</v>
      </c>
      <c r="O3" s="52" t="s">
        <v>35</v>
      </c>
      <c r="P3" s="41" t="s">
        <v>81</v>
      </c>
      <c r="Q3" s="41" t="s">
        <v>50</v>
      </c>
      <c r="R3" s="40" t="s">
        <v>18</v>
      </c>
      <c r="S3" s="34" t="s">
        <v>19</v>
      </c>
      <c r="T3" s="40" t="s">
        <v>23</v>
      </c>
      <c r="U3" s="34" t="s">
        <v>25</v>
      </c>
      <c r="V3" s="40" t="s">
        <v>26</v>
      </c>
      <c r="W3" s="34" t="s">
        <v>27</v>
      </c>
      <c r="X3" s="40" t="s">
        <v>29</v>
      </c>
      <c r="Y3" s="34" t="s">
        <v>30</v>
      </c>
      <c r="Z3" s="40" t="s">
        <v>31</v>
      </c>
      <c r="AA3" s="34" t="s">
        <v>33</v>
      </c>
      <c r="AB3" s="40" t="s">
        <v>34</v>
      </c>
      <c r="AC3" s="34" t="s">
        <v>35</v>
      </c>
    </row>
    <row r="4" spans="1:17" ht="15" customHeight="1">
      <c r="A4" s="54" t="s">
        <v>84</v>
      </c>
      <c r="B4" s="55"/>
      <c r="C4" s="55"/>
      <c r="D4" s="55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6"/>
    </row>
    <row r="5" spans="1:17" ht="283.5" customHeight="1">
      <c r="A5" s="253" t="s">
        <v>2</v>
      </c>
      <c r="B5" s="247" t="s">
        <v>85</v>
      </c>
      <c r="C5" s="57" t="s">
        <v>21</v>
      </c>
      <c r="D5" s="59" t="s">
        <v>217</v>
      </c>
      <c r="E5" s="59" t="s">
        <v>218</v>
      </c>
      <c r="F5" s="59" t="s">
        <v>219</v>
      </c>
      <c r="G5" s="59" t="s">
        <v>220</v>
      </c>
      <c r="H5" s="59" t="s">
        <v>219</v>
      </c>
      <c r="I5" s="59" t="s">
        <v>221</v>
      </c>
      <c r="J5" s="59" t="s">
        <v>220</v>
      </c>
      <c r="K5" s="59" t="s">
        <v>222</v>
      </c>
      <c r="L5" s="59" t="s">
        <v>223</v>
      </c>
      <c r="M5" s="59" t="s">
        <v>224</v>
      </c>
      <c r="N5" s="59" t="s">
        <v>223</v>
      </c>
      <c r="O5" s="59" t="s">
        <v>225</v>
      </c>
      <c r="P5" s="60"/>
      <c r="Q5" s="60"/>
    </row>
    <row r="6" spans="1:17" ht="105.75" customHeight="1">
      <c r="A6" s="253"/>
      <c r="B6" s="247"/>
      <c r="C6" s="57"/>
      <c r="D6" s="59"/>
      <c r="E6" s="59"/>
      <c r="F6" s="59"/>
      <c r="G6" s="59"/>
      <c r="H6" s="59"/>
      <c r="I6" s="59"/>
      <c r="J6" s="59"/>
      <c r="K6" s="61" t="s">
        <v>200</v>
      </c>
      <c r="L6" s="61" t="s">
        <v>201</v>
      </c>
      <c r="M6" s="61" t="s">
        <v>202</v>
      </c>
      <c r="N6" s="61" t="s">
        <v>203</v>
      </c>
      <c r="O6" s="59" t="s">
        <v>205</v>
      </c>
      <c r="P6" s="60"/>
      <c r="Q6" s="60"/>
    </row>
    <row r="7" spans="1:17" ht="74.25" customHeight="1">
      <c r="A7" s="253"/>
      <c r="B7" s="247"/>
      <c r="C7" s="57" t="s">
        <v>22</v>
      </c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75.5" customHeight="1">
      <c r="A8" s="253" t="s">
        <v>4</v>
      </c>
      <c r="B8" s="247" t="s">
        <v>86</v>
      </c>
      <c r="C8" s="57" t="s">
        <v>21</v>
      </c>
      <c r="D8" s="59"/>
      <c r="E8" s="60"/>
      <c r="F8" s="60"/>
      <c r="G8" s="60"/>
      <c r="H8" s="60"/>
      <c r="I8" s="61" t="s">
        <v>200</v>
      </c>
      <c r="J8" s="61" t="s">
        <v>201</v>
      </c>
      <c r="K8" s="61" t="s">
        <v>202</v>
      </c>
      <c r="L8" s="61" t="s">
        <v>203</v>
      </c>
      <c r="M8" s="254" t="s">
        <v>205</v>
      </c>
      <c r="N8" s="255"/>
      <c r="O8" s="256"/>
      <c r="P8" s="60"/>
      <c r="Q8" s="60"/>
    </row>
    <row r="9" spans="1:17" ht="33.75" customHeight="1">
      <c r="A9" s="253"/>
      <c r="B9" s="247"/>
      <c r="C9" s="57" t="s">
        <v>22</v>
      </c>
      <c r="D9" s="59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17" ht="151.5" customHeight="1">
      <c r="A10" s="253" t="s">
        <v>5</v>
      </c>
      <c r="B10" s="247" t="s">
        <v>87</v>
      </c>
      <c r="C10" s="57" t="s">
        <v>21</v>
      </c>
      <c r="D10" s="59" t="s">
        <v>206</v>
      </c>
      <c r="E10" s="59"/>
      <c r="F10" s="59" t="s">
        <v>207</v>
      </c>
      <c r="G10" s="59"/>
      <c r="H10" s="59" t="s">
        <v>208</v>
      </c>
      <c r="I10" s="59" t="s">
        <v>209</v>
      </c>
      <c r="J10" s="59" t="s">
        <v>210</v>
      </c>
      <c r="K10" s="59"/>
      <c r="L10" s="59"/>
      <c r="M10" s="59" t="s">
        <v>211</v>
      </c>
      <c r="N10" s="59"/>
      <c r="O10" s="59"/>
      <c r="P10" s="60"/>
      <c r="Q10" s="60"/>
    </row>
    <row r="11" spans="1:17" ht="40.5" customHeight="1">
      <c r="A11" s="253"/>
      <c r="B11" s="247"/>
      <c r="C11" s="57" t="s">
        <v>22</v>
      </c>
      <c r="D11" s="59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17" ht="355.5" customHeight="1">
      <c r="A12" s="253" t="s">
        <v>6</v>
      </c>
      <c r="B12" s="247" t="s">
        <v>228</v>
      </c>
      <c r="C12" s="57" t="s">
        <v>21</v>
      </c>
      <c r="D12" s="59"/>
      <c r="E12" s="59" t="s">
        <v>149</v>
      </c>
      <c r="F12" s="59"/>
      <c r="G12" s="59" t="s">
        <v>150</v>
      </c>
      <c r="H12" s="59" t="s">
        <v>151</v>
      </c>
      <c r="I12" s="59" t="s">
        <v>152</v>
      </c>
      <c r="J12" s="59"/>
      <c r="K12" s="59"/>
      <c r="L12" s="59" t="s">
        <v>151</v>
      </c>
      <c r="M12" s="59"/>
      <c r="N12" s="59"/>
      <c r="O12" s="59" t="s">
        <v>153</v>
      </c>
      <c r="P12" s="60"/>
      <c r="Q12" s="60"/>
    </row>
    <row r="13" spans="1:17" ht="24" customHeight="1">
      <c r="A13" s="253"/>
      <c r="B13" s="247"/>
      <c r="C13" s="57" t="s">
        <v>22</v>
      </c>
      <c r="D13" s="59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7" ht="96" customHeight="1">
      <c r="A14" s="253" t="s">
        <v>10</v>
      </c>
      <c r="B14" s="247" t="s">
        <v>88</v>
      </c>
      <c r="C14" s="57" t="s">
        <v>21</v>
      </c>
      <c r="D14" s="59"/>
      <c r="E14" s="60"/>
      <c r="F14" s="65" t="s">
        <v>240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7" ht="39" customHeight="1">
      <c r="A15" s="253"/>
      <c r="B15" s="247"/>
      <c r="C15" s="57" t="s">
        <v>22</v>
      </c>
      <c r="D15" s="59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256" ht="12.75">
      <c r="A16" s="36" t="s">
        <v>89</v>
      </c>
      <c r="B16" s="66"/>
      <c r="C16" s="66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4"/>
      <c r="AI16" s="267"/>
      <c r="AJ16" s="267"/>
      <c r="AK16" s="267"/>
      <c r="AZ16" s="267"/>
      <c r="BA16" s="267"/>
      <c r="BB16" s="267"/>
      <c r="BQ16" s="267"/>
      <c r="BR16" s="267"/>
      <c r="BS16" s="267"/>
      <c r="CH16" s="267"/>
      <c r="CI16" s="267"/>
      <c r="CJ16" s="267"/>
      <c r="CY16" s="267"/>
      <c r="CZ16" s="267"/>
      <c r="DA16" s="267"/>
      <c r="DP16" s="267"/>
      <c r="DQ16" s="267"/>
      <c r="DR16" s="267"/>
      <c r="EG16" s="267"/>
      <c r="EH16" s="267"/>
      <c r="EI16" s="267"/>
      <c r="EX16" s="267"/>
      <c r="EY16" s="267"/>
      <c r="EZ16" s="267"/>
      <c r="FO16" s="267"/>
      <c r="FP16" s="267"/>
      <c r="FQ16" s="267"/>
      <c r="GF16" s="267"/>
      <c r="GG16" s="267"/>
      <c r="GH16" s="267"/>
      <c r="GW16" s="267"/>
      <c r="GX16" s="267"/>
      <c r="GY16" s="267"/>
      <c r="HN16" s="267"/>
      <c r="HO16" s="267"/>
      <c r="HP16" s="267"/>
      <c r="IE16" s="267"/>
      <c r="IF16" s="267"/>
      <c r="IG16" s="267"/>
      <c r="IV16" s="267"/>
    </row>
    <row r="17" spans="1:17" ht="320.25" customHeight="1">
      <c r="A17" s="253" t="s">
        <v>7</v>
      </c>
      <c r="B17" s="247" t="s">
        <v>90</v>
      </c>
      <c r="C17" s="57" t="s">
        <v>21</v>
      </c>
      <c r="D17" s="67" t="s">
        <v>158</v>
      </c>
      <c r="E17" s="67" t="s">
        <v>159</v>
      </c>
      <c r="F17" s="67" t="s">
        <v>160</v>
      </c>
      <c r="G17" s="67" t="s">
        <v>161</v>
      </c>
      <c r="H17" s="67" t="s">
        <v>162</v>
      </c>
      <c r="I17" s="60"/>
      <c r="J17" s="60"/>
      <c r="K17" s="60"/>
      <c r="L17" s="60"/>
      <c r="M17" s="60"/>
      <c r="N17" s="60"/>
      <c r="O17" s="60"/>
      <c r="P17" s="60"/>
      <c r="Q17" s="60"/>
    </row>
    <row r="18" spans="1:17" ht="39.75" customHeight="1">
      <c r="A18" s="253"/>
      <c r="B18" s="247"/>
      <c r="C18" s="57" t="s">
        <v>22</v>
      </c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ht="194.25" customHeight="1">
      <c r="A19" s="253" t="s">
        <v>8</v>
      </c>
      <c r="B19" s="247" t="s">
        <v>226</v>
      </c>
      <c r="C19" s="57" t="s">
        <v>21</v>
      </c>
      <c r="D19" s="61" t="s">
        <v>241</v>
      </c>
      <c r="E19" s="61" t="s">
        <v>242</v>
      </c>
      <c r="F19" s="68" t="s">
        <v>171</v>
      </c>
      <c r="G19" s="61" t="s">
        <v>172</v>
      </c>
      <c r="H19" s="69"/>
      <c r="I19" s="69"/>
      <c r="J19" s="69"/>
      <c r="K19" s="61"/>
      <c r="L19" s="61"/>
      <c r="M19" s="61"/>
      <c r="N19" s="61"/>
      <c r="O19" s="61"/>
      <c r="P19" s="61" t="s">
        <v>173</v>
      </c>
      <c r="Q19" s="60"/>
    </row>
    <row r="20" spans="1:17" ht="39.75" customHeight="1">
      <c r="A20" s="253"/>
      <c r="B20" s="247"/>
      <c r="C20" s="57" t="s">
        <v>22</v>
      </c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ht="211.5" customHeight="1">
      <c r="A21" s="253" t="s">
        <v>9</v>
      </c>
      <c r="B21" s="247" t="s">
        <v>229</v>
      </c>
      <c r="C21" s="57" t="s">
        <v>21</v>
      </c>
      <c r="D21" s="70" t="s">
        <v>243</v>
      </c>
      <c r="E21" s="70" t="s">
        <v>174</v>
      </c>
      <c r="F21" s="70" t="s">
        <v>171</v>
      </c>
      <c r="G21" s="71" t="s">
        <v>175</v>
      </c>
      <c r="H21" s="71" t="s">
        <v>175</v>
      </c>
      <c r="I21" s="70" t="s">
        <v>175</v>
      </c>
      <c r="J21" s="70" t="s">
        <v>175</v>
      </c>
      <c r="K21" s="70" t="s">
        <v>175</v>
      </c>
      <c r="L21" s="70" t="s">
        <v>175</v>
      </c>
      <c r="M21" s="70" t="s">
        <v>175</v>
      </c>
      <c r="N21" s="70" t="s">
        <v>176</v>
      </c>
      <c r="O21" s="70" t="s">
        <v>177</v>
      </c>
      <c r="P21" s="61" t="s">
        <v>178</v>
      </c>
      <c r="Q21" s="60"/>
    </row>
    <row r="22" spans="1:17" ht="31.5" customHeight="1">
      <c r="A22" s="253"/>
      <c r="B22" s="247"/>
      <c r="C22" s="57" t="s">
        <v>22</v>
      </c>
      <c r="D22" s="59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s="73" customFormat="1" ht="223.5" customHeight="1">
      <c r="A23" s="257" t="s">
        <v>15</v>
      </c>
      <c r="B23" s="266" t="s">
        <v>230</v>
      </c>
      <c r="C23" s="72" t="s">
        <v>21</v>
      </c>
      <c r="D23" s="61" t="str">
        <f>$D$19</f>
        <v>подготовка конкурсной документации</v>
      </c>
      <c r="E23" s="61" t="s">
        <v>244</v>
      </c>
      <c r="F23" s="68" t="s">
        <v>171</v>
      </c>
      <c r="G23" s="61" t="s">
        <v>179</v>
      </c>
      <c r="H23" s="61" t="s">
        <v>180</v>
      </c>
      <c r="I23" s="61" t="s">
        <v>135</v>
      </c>
      <c r="J23" s="61"/>
      <c r="K23" s="61" t="s">
        <v>181</v>
      </c>
      <c r="L23" s="61"/>
      <c r="M23" s="69"/>
      <c r="N23" s="69"/>
      <c r="O23" s="69"/>
      <c r="P23" s="61" t="s">
        <v>182</v>
      </c>
      <c r="Q23" s="69"/>
    </row>
    <row r="24" spans="1:17" s="73" customFormat="1" ht="39.75" customHeight="1">
      <c r="A24" s="259"/>
      <c r="B24" s="266"/>
      <c r="C24" s="72" t="s">
        <v>22</v>
      </c>
      <c r="D24" s="61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s="73" customFormat="1" ht="104.25" customHeight="1">
      <c r="A25" s="263" t="s">
        <v>16</v>
      </c>
      <c r="B25" s="266" t="s">
        <v>231</v>
      </c>
      <c r="C25" s="72" t="s">
        <v>21</v>
      </c>
      <c r="D25" s="74"/>
      <c r="E25" s="61" t="str">
        <f>$D$19</f>
        <v>подготовка конкурсной документации</v>
      </c>
      <c r="F25" s="68" t="s">
        <v>171</v>
      </c>
      <c r="G25" s="61" t="s">
        <v>183</v>
      </c>
      <c r="H25" s="61" t="str">
        <f>$D$19</f>
        <v>подготовка конкурсной документации</v>
      </c>
      <c r="I25" s="68" t="s">
        <v>171</v>
      </c>
      <c r="J25" s="61" t="s">
        <v>183</v>
      </c>
      <c r="K25" s="69"/>
      <c r="L25" s="69"/>
      <c r="M25" s="69"/>
      <c r="N25" s="69"/>
      <c r="O25" s="69"/>
      <c r="P25" s="70" t="s">
        <v>184</v>
      </c>
      <c r="Q25" s="69"/>
    </row>
    <row r="26" spans="1:17" s="73" customFormat="1" ht="39.75" customHeight="1">
      <c r="A26" s="263"/>
      <c r="B26" s="266"/>
      <c r="C26" s="72" t="s">
        <v>22</v>
      </c>
      <c r="D26" s="61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 ht="12.75">
      <c r="A27" s="36" t="s">
        <v>91</v>
      </c>
      <c r="B27" s="75"/>
      <c r="C27" s="75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ht="201.75" customHeight="1">
      <c r="A28" s="57" t="s">
        <v>17</v>
      </c>
      <c r="B28" s="58" t="s">
        <v>232</v>
      </c>
      <c r="C28" s="57" t="s">
        <v>21</v>
      </c>
      <c r="D28" s="59" t="s">
        <v>139</v>
      </c>
      <c r="E28" s="59" t="s">
        <v>139</v>
      </c>
      <c r="F28" s="59" t="s">
        <v>139</v>
      </c>
      <c r="G28" s="59" t="s">
        <v>140</v>
      </c>
      <c r="H28" s="59" t="s">
        <v>140</v>
      </c>
      <c r="I28" s="59" t="s">
        <v>140</v>
      </c>
      <c r="J28" s="59" t="s">
        <v>141</v>
      </c>
      <c r="K28" s="59" t="s">
        <v>141</v>
      </c>
      <c r="L28" s="59" t="s">
        <v>141</v>
      </c>
      <c r="M28" s="59" t="s">
        <v>142</v>
      </c>
      <c r="N28" s="59" t="s">
        <v>142</v>
      </c>
      <c r="O28" s="60"/>
      <c r="P28" s="60"/>
      <c r="Q28" s="60"/>
    </row>
    <row r="29" spans="1:17" ht="39.75" customHeight="1">
      <c r="A29" s="57"/>
      <c r="B29" s="58"/>
      <c r="C29" s="57" t="s">
        <v>22</v>
      </c>
      <c r="D29" s="59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7" ht="12.75">
      <c r="A30" s="37" t="s">
        <v>92</v>
      </c>
      <c r="B30" s="76"/>
      <c r="C30" s="77"/>
      <c r="D30" s="78"/>
      <c r="E30" s="79"/>
      <c r="F30" s="79"/>
      <c r="G30" s="80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7" ht="241.5" customHeight="1">
      <c r="A31" s="253" t="s">
        <v>94</v>
      </c>
      <c r="B31" s="247" t="s">
        <v>93</v>
      </c>
      <c r="C31" s="57" t="s">
        <v>21</v>
      </c>
      <c r="D31" s="59" t="s">
        <v>212</v>
      </c>
      <c r="E31" s="59" t="s">
        <v>213</v>
      </c>
      <c r="F31" s="59" t="s">
        <v>214</v>
      </c>
      <c r="G31" s="59" t="s">
        <v>214</v>
      </c>
      <c r="H31" s="59" t="s">
        <v>141</v>
      </c>
      <c r="I31" s="59" t="s">
        <v>142</v>
      </c>
      <c r="J31" s="59" t="s">
        <v>142</v>
      </c>
      <c r="K31" s="59" t="s">
        <v>142</v>
      </c>
      <c r="L31" s="59" t="s">
        <v>142</v>
      </c>
      <c r="M31" s="59" t="s">
        <v>215</v>
      </c>
      <c r="N31" s="59" t="s">
        <v>215</v>
      </c>
      <c r="O31" s="59" t="s">
        <v>215</v>
      </c>
      <c r="P31" s="60"/>
      <c r="Q31" s="60"/>
    </row>
    <row r="32" spans="1:17" ht="45.75" customHeight="1">
      <c r="A32" s="253"/>
      <c r="B32" s="247"/>
      <c r="C32" s="57" t="s">
        <v>22</v>
      </c>
      <c r="D32" s="59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7" ht="12.75">
      <c r="A33" s="36" t="s">
        <v>95</v>
      </c>
      <c r="B33" s="58"/>
      <c r="C33" s="57"/>
      <c r="D33" s="59"/>
      <c r="E33" s="60"/>
      <c r="F33" s="60"/>
      <c r="G33" s="60"/>
      <c r="H33" s="62"/>
      <c r="I33" s="81"/>
      <c r="J33" s="81"/>
      <c r="K33" s="81"/>
      <c r="L33" s="81"/>
      <c r="M33" s="81"/>
      <c r="N33" s="81"/>
      <c r="O33" s="81"/>
      <c r="P33" s="81"/>
      <c r="Q33" s="81"/>
    </row>
    <row r="34" spans="1:17" ht="30.75" customHeight="1">
      <c r="A34" s="253" t="s">
        <v>96</v>
      </c>
      <c r="B34" s="247" t="s">
        <v>97</v>
      </c>
      <c r="C34" s="57" t="s">
        <v>21</v>
      </c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ht="30.75" customHeight="1">
      <c r="A35" s="253"/>
      <c r="B35" s="247"/>
      <c r="C35" s="57" t="s">
        <v>22</v>
      </c>
      <c r="D35" s="59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ht="39.75" customHeight="1">
      <c r="A36" s="264" t="s">
        <v>98</v>
      </c>
      <c r="B36" s="251" t="s">
        <v>129</v>
      </c>
      <c r="C36" s="57" t="s">
        <v>21</v>
      </c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ht="39.75" customHeight="1">
      <c r="A37" s="265"/>
      <c r="B37" s="252"/>
      <c r="C37" s="57" t="s">
        <v>22</v>
      </c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 ht="12.75">
      <c r="A38" s="38" t="s">
        <v>99</v>
      </c>
      <c r="B38" s="82"/>
      <c r="C38" s="83"/>
      <c r="D38" s="84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1:17" ht="238.5" customHeight="1">
      <c r="A39" s="253" t="s">
        <v>100</v>
      </c>
      <c r="B39" s="247" t="s">
        <v>227</v>
      </c>
      <c r="C39" s="57" t="s">
        <v>21</v>
      </c>
      <c r="D39" s="96"/>
      <c r="E39" s="96" t="s">
        <v>246</v>
      </c>
      <c r="F39" s="96" t="s">
        <v>245</v>
      </c>
      <c r="G39" s="96" t="s">
        <v>234</v>
      </c>
      <c r="H39" s="248" t="s">
        <v>247</v>
      </c>
      <c r="I39" s="249"/>
      <c r="J39" s="249"/>
      <c r="K39" s="249"/>
      <c r="L39" s="249"/>
      <c r="M39" s="249"/>
      <c r="N39" s="249"/>
      <c r="O39" s="250"/>
      <c r="P39" s="59" t="s">
        <v>189</v>
      </c>
      <c r="Q39" s="60"/>
    </row>
    <row r="40" spans="1:17" ht="39.75" customHeight="1">
      <c r="A40" s="253" t="s">
        <v>11</v>
      </c>
      <c r="B40" s="247" t="s">
        <v>12</v>
      </c>
      <c r="C40" s="57" t="s">
        <v>22</v>
      </c>
      <c r="D40" s="59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17" ht="194.25" customHeight="1">
      <c r="A41" s="253" t="s">
        <v>101</v>
      </c>
      <c r="B41" s="247" t="s">
        <v>102</v>
      </c>
      <c r="C41" s="57" t="s">
        <v>21</v>
      </c>
      <c r="D41" s="59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86" t="s">
        <v>154</v>
      </c>
      <c r="Q41" s="60"/>
    </row>
    <row r="42" spans="1:17" ht="39.75" customHeight="1">
      <c r="A42" s="253"/>
      <c r="B42" s="247"/>
      <c r="C42" s="57" t="s">
        <v>22</v>
      </c>
      <c r="D42" s="59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1:17" ht="186" customHeight="1">
      <c r="A43" s="253" t="s">
        <v>103</v>
      </c>
      <c r="B43" s="247" t="s">
        <v>104</v>
      </c>
      <c r="C43" s="57" t="s">
        <v>21</v>
      </c>
      <c r="D43" s="61" t="s">
        <v>200</v>
      </c>
      <c r="E43" s="61" t="s">
        <v>201</v>
      </c>
      <c r="F43" s="61" t="s">
        <v>204</v>
      </c>
      <c r="G43" s="270" t="s">
        <v>192</v>
      </c>
      <c r="H43" s="271"/>
      <c r="I43" s="271"/>
      <c r="J43" s="271"/>
      <c r="K43" s="271"/>
      <c r="L43" s="271"/>
      <c r="M43" s="271"/>
      <c r="N43" s="271"/>
      <c r="O43" s="272"/>
      <c r="P43" s="60"/>
      <c r="Q43" s="60"/>
    </row>
    <row r="44" spans="1:17" ht="39.75" customHeight="1">
      <c r="A44" s="253"/>
      <c r="B44" s="247"/>
      <c r="C44" s="57" t="s">
        <v>22</v>
      </c>
      <c r="D44" s="59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1:17" ht="278.25" customHeight="1">
      <c r="A45" s="253" t="s">
        <v>105</v>
      </c>
      <c r="B45" s="247" t="s">
        <v>106</v>
      </c>
      <c r="C45" s="57" t="s">
        <v>21</v>
      </c>
      <c r="D45" s="87" t="s">
        <v>190</v>
      </c>
      <c r="E45" s="87" t="s">
        <v>191</v>
      </c>
      <c r="F45" s="87" t="s">
        <v>192</v>
      </c>
      <c r="G45" s="87" t="s">
        <v>192</v>
      </c>
      <c r="H45" s="87" t="s">
        <v>193</v>
      </c>
      <c r="I45" s="87" t="s">
        <v>192</v>
      </c>
      <c r="J45" s="87" t="s">
        <v>192</v>
      </c>
      <c r="K45" s="87" t="s">
        <v>194</v>
      </c>
      <c r="L45" s="87" t="s">
        <v>192</v>
      </c>
      <c r="M45" s="87" t="s">
        <v>195</v>
      </c>
      <c r="N45" s="87" t="s">
        <v>196</v>
      </c>
      <c r="O45" s="87" t="s">
        <v>197</v>
      </c>
      <c r="P45" s="87" t="s">
        <v>198</v>
      </c>
      <c r="Q45" s="60"/>
    </row>
    <row r="46" spans="1:17" ht="39.75" customHeight="1">
      <c r="A46" s="253" t="s">
        <v>13</v>
      </c>
      <c r="B46" s="247" t="s">
        <v>14</v>
      </c>
      <c r="C46" s="57" t="s">
        <v>22</v>
      </c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1:17" ht="39.75" customHeight="1">
      <c r="A47" s="261" t="s">
        <v>108</v>
      </c>
      <c r="B47" s="251" t="s">
        <v>107</v>
      </c>
      <c r="C47" s="57" t="s">
        <v>21</v>
      </c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1:17" ht="39.75" customHeight="1">
      <c r="A48" s="262"/>
      <c r="B48" s="252"/>
      <c r="C48" s="57" t="s">
        <v>22</v>
      </c>
      <c r="D48" s="59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1:17" ht="129.75" customHeight="1">
      <c r="A49" s="261" t="s">
        <v>109</v>
      </c>
      <c r="B49" s="251" t="s">
        <v>110</v>
      </c>
      <c r="C49" s="88" t="s">
        <v>21</v>
      </c>
      <c r="D49" s="35" t="s">
        <v>248</v>
      </c>
      <c r="E49" s="35" t="s">
        <v>248</v>
      </c>
      <c r="F49" s="35" t="s">
        <v>248</v>
      </c>
      <c r="G49" s="35" t="s">
        <v>249</v>
      </c>
      <c r="H49" s="35" t="s">
        <v>250</v>
      </c>
      <c r="I49" s="98" t="s">
        <v>251</v>
      </c>
      <c r="J49" s="35" t="s">
        <v>252</v>
      </c>
      <c r="K49" s="35" t="s">
        <v>248</v>
      </c>
      <c r="L49" s="35" t="s">
        <v>253</v>
      </c>
      <c r="M49" s="35" t="s">
        <v>248</v>
      </c>
      <c r="N49" s="98" t="s">
        <v>254</v>
      </c>
      <c r="O49" s="35" t="s">
        <v>248</v>
      </c>
      <c r="P49" s="89"/>
      <c r="Q49" s="89"/>
    </row>
    <row r="50" spans="1:17" ht="39.75" customHeight="1">
      <c r="A50" s="262"/>
      <c r="B50" s="252"/>
      <c r="C50" s="57" t="s">
        <v>22</v>
      </c>
      <c r="D50" s="5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1:17" s="73" customFormat="1" ht="391.5" customHeight="1">
      <c r="A51" s="253" t="s">
        <v>111</v>
      </c>
      <c r="B51" s="247" t="s">
        <v>112</v>
      </c>
      <c r="C51" s="72" t="s">
        <v>21</v>
      </c>
      <c r="D51" s="61" t="s">
        <v>131</v>
      </c>
      <c r="E51" s="61" t="s">
        <v>132</v>
      </c>
      <c r="F51" s="61" t="s">
        <v>133</v>
      </c>
      <c r="G51" s="61" t="s">
        <v>134</v>
      </c>
      <c r="H51" s="61" t="s">
        <v>135</v>
      </c>
      <c r="I51" s="61" t="s">
        <v>136</v>
      </c>
      <c r="J51" s="61" t="s">
        <v>136</v>
      </c>
      <c r="K51" s="61" t="s">
        <v>136</v>
      </c>
      <c r="L51" s="61" t="s">
        <v>137</v>
      </c>
      <c r="M51" s="69"/>
      <c r="N51" s="69"/>
      <c r="O51" s="69"/>
      <c r="P51" s="61" t="s">
        <v>138</v>
      </c>
      <c r="Q51" s="69"/>
    </row>
    <row r="52" spans="1:17" ht="39.75" customHeight="1">
      <c r="A52" s="253"/>
      <c r="B52" s="247"/>
      <c r="C52" s="57" t="s">
        <v>22</v>
      </c>
      <c r="D52" s="90"/>
      <c r="E52" s="89"/>
      <c r="F52" s="89"/>
      <c r="G52" s="89"/>
      <c r="H52" s="89"/>
      <c r="I52" s="89"/>
      <c r="J52" s="89"/>
      <c r="K52" s="89"/>
      <c r="L52" s="89"/>
      <c r="M52" s="89"/>
      <c r="N52" s="60"/>
      <c r="O52" s="60"/>
      <c r="P52" s="60"/>
      <c r="Q52" s="60"/>
    </row>
    <row r="53" spans="1:17" ht="75.75" customHeight="1">
      <c r="A53" s="253" t="s">
        <v>114</v>
      </c>
      <c r="B53" s="247" t="s">
        <v>113</v>
      </c>
      <c r="C53" s="57" t="s">
        <v>21</v>
      </c>
      <c r="D53" s="87" t="s">
        <v>143</v>
      </c>
      <c r="E53" s="87" t="s">
        <v>143</v>
      </c>
      <c r="F53" s="87" t="s">
        <v>143</v>
      </c>
      <c r="G53" s="87" t="s">
        <v>148</v>
      </c>
      <c r="H53" s="87" t="s">
        <v>144</v>
      </c>
      <c r="I53" s="87" t="s">
        <v>202</v>
      </c>
      <c r="J53" s="87" t="s">
        <v>145</v>
      </c>
      <c r="K53" s="87" t="s">
        <v>146</v>
      </c>
      <c r="L53" s="87" t="s">
        <v>147</v>
      </c>
      <c r="M53" s="87"/>
      <c r="N53" s="85"/>
      <c r="O53" s="59"/>
      <c r="P53" s="59"/>
      <c r="Q53" s="59"/>
    </row>
    <row r="54" spans="1:17" ht="31.5" customHeight="1">
      <c r="A54" s="253"/>
      <c r="B54" s="247"/>
      <c r="C54" s="57" t="s">
        <v>22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59"/>
      <c r="O54" s="59"/>
      <c r="P54" s="59"/>
      <c r="Q54" s="59"/>
    </row>
    <row r="55" spans="1:17" ht="52.5" customHeight="1">
      <c r="A55" s="253" t="s">
        <v>115</v>
      </c>
      <c r="B55" s="247" t="s">
        <v>116</v>
      </c>
      <c r="C55" s="57" t="s">
        <v>21</v>
      </c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1:17" ht="52.5" customHeight="1">
      <c r="A56" s="253"/>
      <c r="B56" s="247"/>
      <c r="C56" s="57" t="s">
        <v>22</v>
      </c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1:17" ht="409.5" customHeight="1">
      <c r="A57" s="253" t="s">
        <v>117</v>
      </c>
      <c r="B57" s="247" t="s">
        <v>118</v>
      </c>
      <c r="C57" s="57" t="s">
        <v>21</v>
      </c>
      <c r="D57" s="97" t="s">
        <v>235</v>
      </c>
      <c r="E57" s="96"/>
      <c r="F57" s="96" t="s">
        <v>236</v>
      </c>
      <c r="G57" s="273" t="s">
        <v>233</v>
      </c>
      <c r="H57" s="273"/>
      <c r="I57" s="96" t="s">
        <v>237</v>
      </c>
      <c r="J57" s="96" t="s">
        <v>238</v>
      </c>
      <c r="K57" s="254" t="s">
        <v>239</v>
      </c>
      <c r="L57" s="255"/>
      <c r="M57" s="255"/>
      <c r="N57" s="255"/>
      <c r="O57" s="256"/>
      <c r="P57" s="92" t="s">
        <v>199</v>
      </c>
      <c r="Q57" s="60"/>
    </row>
    <row r="58" spans="1:17" ht="39.75" customHeight="1">
      <c r="A58" s="253"/>
      <c r="B58" s="247"/>
      <c r="C58" s="57" t="s">
        <v>22</v>
      </c>
      <c r="D58" s="59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1:17" s="73" customFormat="1" ht="183.75" customHeight="1">
      <c r="A59" s="257" t="s">
        <v>120</v>
      </c>
      <c r="B59" s="257" t="s">
        <v>119</v>
      </c>
      <c r="C59" s="257" t="s">
        <v>21</v>
      </c>
      <c r="D59" s="61"/>
      <c r="E59" s="61" t="s">
        <v>167</v>
      </c>
      <c r="F59" s="61" t="s">
        <v>168</v>
      </c>
      <c r="G59" s="93" t="s">
        <v>169</v>
      </c>
      <c r="H59" s="93" t="s">
        <v>169</v>
      </c>
      <c r="I59" s="93" t="s">
        <v>169</v>
      </c>
      <c r="J59" s="93" t="s">
        <v>169</v>
      </c>
      <c r="K59" s="93" t="s">
        <v>169</v>
      </c>
      <c r="L59" s="93" t="s">
        <v>169</v>
      </c>
      <c r="M59" s="93" t="s">
        <v>169</v>
      </c>
      <c r="N59" s="93" t="s">
        <v>169</v>
      </c>
      <c r="O59" s="93" t="s">
        <v>170</v>
      </c>
      <c r="P59" s="69"/>
      <c r="Q59" s="69"/>
    </row>
    <row r="60" spans="1:17" s="73" customFormat="1" ht="150" customHeight="1">
      <c r="A60" s="258"/>
      <c r="B60" s="258"/>
      <c r="C60" s="258"/>
      <c r="D60" s="61" t="s">
        <v>163</v>
      </c>
      <c r="E60" s="61" t="s">
        <v>163</v>
      </c>
      <c r="F60" s="61" t="s">
        <v>163</v>
      </c>
      <c r="G60" s="61" t="s">
        <v>163</v>
      </c>
      <c r="H60" s="61" t="s">
        <v>163</v>
      </c>
      <c r="I60" s="61" t="s">
        <v>163</v>
      </c>
      <c r="J60" s="61" t="s">
        <v>163</v>
      </c>
      <c r="K60" s="61" t="s">
        <v>163</v>
      </c>
      <c r="L60" s="61" t="s">
        <v>163</v>
      </c>
      <c r="M60" s="61" t="s">
        <v>163</v>
      </c>
      <c r="N60" s="61" t="s">
        <v>163</v>
      </c>
      <c r="O60" s="61" t="s">
        <v>163</v>
      </c>
      <c r="P60" s="69"/>
      <c r="Q60" s="69"/>
    </row>
    <row r="61" spans="1:17" s="73" customFormat="1" ht="316.5" customHeight="1">
      <c r="A61" s="258"/>
      <c r="B61" s="258"/>
      <c r="C61" s="259"/>
      <c r="D61" s="61" t="s">
        <v>164</v>
      </c>
      <c r="E61" s="61" t="s">
        <v>165</v>
      </c>
      <c r="F61" s="61" t="s">
        <v>166</v>
      </c>
      <c r="G61" s="61" t="s">
        <v>166</v>
      </c>
      <c r="H61" s="61" t="s">
        <v>166</v>
      </c>
      <c r="I61" s="61" t="s">
        <v>166</v>
      </c>
      <c r="J61" s="61" t="s">
        <v>166</v>
      </c>
      <c r="K61" s="61" t="s">
        <v>166</v>
      </c>
      <c r="L61" s="61" t="s">
        <v>166</v>
      </c>
      <c r="M61" s="61" t="s">
        <v>166</v>
      </c>
      <c r="N61" s="61" t="s">
        <v>166</v>
      </c>
      <c r="O61" s="61" t="s">
        <v>166</v>
      </c>
      <c r="P61" s="69"/>
      <c r="Q61" s="69"/>
    </row>
    <row r="62" spans="1:17" s="73" customFormat="1" ht="39.75" customHeight="1">
      <c r="A62" s="259"/>
      <c r="B62" s="259"/>
      <c r="C62" s="72" t="s">
        <v>22</v>
      </c>
      <c r="D62" s="61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39.75" customHeight="1">
      <c r="A63" s="253" t="s">
        <v>121</v>
      </c>
      <c r="B63" s="247" t="s">
        <v>122</v>
      </c>
      <c r="C63" s="57" t="s">
        <v>21</v>
      </c>
      <c r="D63" s="59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1:17" ht="39.75" customHeight="1">
      <c r="A64" s="253"/>
      <c r="B64" s="247"/>
      <c r="C64" s="57" t="s">
        <v>22</v>
      </c>
      <c r="D64" s="59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1:17" s="73" customFormat="1" ht="154.5" customHeight="1">
      <c r="A65" s="263" t="s">
        <v>123</v>
      </c>
      <c r="B65" s="266" t="s">
        <v>124</v>
      </c>
      <c r="C65" s="72" t="s">
        <v>21</v>
      </c>
      <c r="D65" s="70"/>
      <c r="E65" s="70"/>
      <c r="F65" s="70" t="s">
        <v>185</v>
      </c>
      <c r="G65" s="70" t="s">
        <v>171</v>
      </c>
      <c r="H65" s="70" t="s">
        <v>186</v>
      </c>
      <c r="I65" s="70"/>
      <c r="J65" s="70" t="s">
        <v>186</v>
      </c>
      <c r="K65" s="70"/>
      <c r="L65" s="70"/>
      <c r="M65" s="70" t="s">
        <v>186</v>
      </c>
      <c r="N65" s="70"/>
      <c r="O65" s="70" t="s">
        <v>187</v>
      </c>
      <c r="P65" s="70" t="s">
        <v>188</v>
      </c>
      <c r="Q65" s="69"/>
    </row>
    <row r="66" spans="1:17" s="73" customFormat="1" ht="39.75" customHeight="1">
      <c r="A66" s="263"/>
      <c r="B66" s="266"/>
      <c r="C66" s="72" t="s">
        <v>22</v>
      </c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17" ht="39.75" customHeight="1">
      <c r="A67" s="253" t="s">
        <v>125</v>
      </c>
      <c r="B67" s="247" t="s">
        <v>126</v>
      </c>
      <c r="C67" s="57" t="s">
        <v>21</v>
      </c>
      <c r="D67" s="59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1:17" ht="39.75" customHeight="1">
      <c r="A68" s="253"/>
      <c r="B68" s="247"/>
      <c r="C68" s="57" t="s">
        <v>22</v>
      </c>
      <c r="D68" s="59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1:17" ht="147" customHeight="1">
      <c r="A69" s="261" t="s">
        <v>127</v>
      </c>
      <c r="B69" s="251" t="s">
        <v>128</v>
      </c>
      <c r="C69" s="57" t="s">
        <v>21</v>
      </c>
      <c r="D69" s="59"/>
      <c r="E69" s="94" t="s">
        <v>155</v>
      </c>
      <c r="F69" s="94" t="s">
        <v>156</v>
      </c>
      <c r="G69" s="60"/>
      <c r="H69" s="60"/>
      <c r="I69" s="60"/>
      <c r="J69" s="60"/>
      <c r="K69" s="60"/>
      <c r="L69" s="60"/>
      <c r="M69" s="60"/>
      <c r="N69" s="60"/>
      <c r="O69" s="94" t="s">
        <v>157</v>
      </c>
      <c r="P69" s="60"/>
      <c r="Q69" s="60"/>
    </row>
    <row r="70" spans="1:17" ht="39.75" customHeight="1">
      <c r="A70" s="262"/>
      <c r="B70" s="252"/>
      <c r="C70" s="57" t="s">
        <v>22</v>
      </c>
      <c r="D70" s="59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1:17" ht="12.75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3" spans="2:20" ht="12.75">
      <c r="B73" s="268" t="s">
        <v>255</v>
      </c>
      <c r="C73" s="268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268"/>
      <c r="S73" s="268"/>
      <c r="T73" s="268"/>
    </row>
    <row r="74" spans="2:20" ht="15">
      <c r="B74" s="42"/>
      <c r="C74" s="43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</row>
    <row r="75" spans="2:20" ht="15">
      <c r="B75" s="42"/>
      <c r="C75" s="43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</row>
    <row r="76" spans="2:20" ht="15">
      <c r="B76" s="42"/>
      <c r="C76" s="43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</row>
    <row r="77" spans="2:20" ht="15">
      <c r="B77" s="42"/>
      <c r="C77" s="43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</row>
    <row r="78" spans="2:20" ht="15">
      <c r="B78" s="45" t="s">
        <v>47</v>
      </c>
      <c r="C78" s="46"/>
      <c r="D78" s="47"/>
      <c r="E78" s="47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</row>
    <row r="79" spans="2:20" ht="58.5" customHeight="1">
      <c r="B79" s="269" t="s">
        <v>216</v>
      </c>
      <c r="C79" s="269"/>
      <c r="D79" s="269"/>
      <c r="E79" s="269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</row>
  </sheetData>
  <sheetProtection/>
  <mergeCells count="78">
    <mergeCell ref="B73:T73"/>
    <mergeCell ref="B79:E79"/>
    <mergeCell ref="G43:O43"/>
    <mergeCell ref="B67:B68"/>
    <mergeCell ref="B69:B70"/>
    <mergeCell ref="B55:B56"/>
    <mergeCell ref="G57:H57"/>
    <mergeCell ref="K57:O57"/>
    <mergeCell ref="B51:B52"/>
    <mergeCell ref="B49:B50"/>
    <mergeCell ref="B59:B62"/>
    <mergeCell ref="B57:B58"/>
    <mergeCell ref="B65:B66"/>
    <mergeCell ref="B63:B64"/>
    <mergeCell ref="EG16:EI16"/>
    <mergeCell ref="DP16:DR16"/>
    <mergeCell ref="CH16:CJ16"/>
    <mergeCell ref="CY16:DA16"/>
    <mergeCell ref="BQ16:BS16"/>
    <mergeCell ref="AZ16:BB16"/>
    <mergeCell ref="EX16:EZ16"/>
    <mergeCell ref="FO16:FQ16"/>
    <mergeCell ref="GF16:GH16"/>
    <mergeCell ref="GW16:GY16"/>
    <mergeCell ref="HN16:HP16"/>
    <mergeCell ref="IE16:IG16"/>
    <mergeCell ref="B31:B32"/>
    <mergeCell ref="A31:A32"/>
    <mergeCell ref="B23:B24"/>
    <mergeCell ref="A34:A35"/>
    <mergeCell ref="B25:B26"/>
    <mergeCell ref="AI16:AK16"/>
    <mergeCell ref="B34:B35"/>
    <mergeCell ref="A21:A22"/>
    <mergeCell ref="A23:A24"/>
    <mergeCell ref="A39:A40"/>
    <mergeCell ref="A41:A42"/>
    <mergeCell ref="A36:A37"/>
    <mergeCell ref="A51:A52"/>
    <mergeCell ref="A25:A26"/>
    <mergeCell ref="A45:A46"/>
    <mergeCell ref="A43:A44"/>
    <mergeCell ref="A49:A50"/>
    <mergeCell ref="A47:A48"/>
    <mergeCell ref="A69:A70"/>
    <mergeCell ref="A53:A54"/>
    <mergeCell ref="A63:A64"/>
    <mergeCell ref="A67:A68"/>
    <mergeCell ref="A65:A66"/>
    <mergeCell ref="A59:A62"/>
    <mergeCell ref="A55:A56"/>
    <mergeCell ref="A57:A58"/>
    <mergeCell ref="B3:C3"/>
    <mergeCell ref="B10:B11"/>
    <mergeCell ref="B17:B18"/>
    <mergeCell ref="B14:B15"/>
    <mergeCell ref="A19:A20"/>
    <mergeCell ref="B5:B7"/>
    <mergeCell ref="A5:A7"/>
    <mergeCell ref="A10:A11"/>
    <mergeCell ref="A8:A9"/>
    <mergeCell ref="A12:A13"/>
    <mergeCell ref="A14:A15"/>
    <mergeCell ref="A17:A18"/>
    <mergeCell ref="M8:O8"/>
    <mergeCell ref="C59:C61"/>
    <mergeCell ref="B19:B20"/>
    <mergeCell ref="B8:B9"/>
    <mergeCell ref="B12:B13"/>
    <mergeCell ref="B47:B48"/>
    <mergeCell ref="B45:B46"/>
    <mergeCell ref="B21:B22"/>
    <mergeCell ref="B39:B40"/>
    <mergeCell ref="B43:B44"/>
    <mergeCell ref="B41:B42"/>
    <mergeCell ref="H39:O39"/>
    <mergeCell ref="B53:B54"/>
    <mergeCell ref="B36:B37"/>
  </mergeCells>
  <conditionalFormatting sqref="R5:AN6 R7:AC70">
    <cfRule type="expression" priority="3" dxfId="1">
      <formula>D5&lt;&gt;0</formula>
    </cfRule>
    <cfRule type="colorScale" priority="4" dxfId="0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06"/>
  <sheetViews>
    <sheetView tabSelected="1" zoomScale="80" zoomScaleNormal="80" zoomScaleSheetLayoutView="40" zoomScalePageLayoutView="0" workbookViewId="0" topLeftCell="A1">
      <pane ySplit="9" topLeftCell="A10" activePane="bottomLeft" state="frozen"/>
      <selection pane="topLeft" activeCell="A1" sqref="A1"/>
      <selection pane="bottomLeft" activeCell="AE102" sqref="AE102"/>
    </sheetView>
  </sheetViews>
  <sheetFormatPr defaultColWidth="9.140625" defaultRowHeight="15"/>
  <cols>
    <col min="1" max="1" width="12.00390625" style="12" customWidth="1"/>
    <col min="2" max="2" width="31.7109375" style="12" customWidth="1"/>
    <col min="3" max="4" width="26.7109375" style="12" hidden="1" customWidth="1"/>
    <col min="5" max="5" width="14.421875" style="30" customWidth="1"/>
    <col min="6" max="6" width="12.57421875" style="31" customWidth="1"/>
    <col min="7" max="7" width="14.57421875" style="31" customWidth="1"/>
    <col min="8" max="8" width="14.140625" style="12" customWidth="1"/>
    <col min="9" max="9" width="2.421875" style="12" hidden="1" customWidth="1"/>
    <col min="10" max="11" width="7.7109375" style="12" hidden="1" customWidth="1"/>
    <col min="12" max="14" width="10.00390625" style="12" hidden="1" customWidth="1"/>
    <col min="15" max="17" width="9.421875" style="12" hidden="1" customWidth="1"/>
    <col min="18" max="20" width="9.57421875" style="12" hidden="1" customWidth="1"/>
    <col min="21" max="25" width="9.421875" style="12" hidden="1" customWidth="1"/>
    <col min="26" max="26" width="2.140625" style="12" hidden="1" customWidth="1"/>
    <col min="27" max="28" width="9.421875" style="12" customWidth="1"/>
    <col min="29" max="29" width="15.28125" style="12" customWidth="1"/>
    <col min="30" max="31" width="9.421875" style="12" customWidth="1"/>
    <col min="32" max="32" width="12.57421875" style="12" customWidth="1"/>
    <col min="33" max="34" width="9.421875" style="12" customWidth="1"/>
    <col min="35" max="35" width="12.28125" style="12" customWidth="1"/>
    <col min="36" max="37" width="9.421875" style="12" customWidth="1"/>
    <col min="38" max="38" width="12.7109375" style="12" customWidth="1"/>
    <col min="39" max="40" width="9.421875" style="12" customWidth="1"/>
    <col min="41" max="41" width="12.28125" style="12" customWidth="1"/>
    <col min="42" max="43" width="9.421875" style="12" customWidth="1"/>
    <col min="44" max="44" width="12.57421875" style="12" customWidth="1"/>
    <col min="45" max="46" width="10.421875" style="12" customWidth="1"/>
    <col min="47" max="47" width="12.57421875" style="12" customWidth="1"/>
    <col min="48" max="48" width="9.57421875" style="12" customWidth="1"/>
    <col min="49" max="49" width="11.00390625" style="12" customWidth="1"/>
    <col min="50" max="50" width="13.140625" style="12" customWidth="1"/>
    <col min="51" max="52" width="10.28125" style="12" customWidth="1"/>
    <col min="53" max="53" width="12.7109375" style="12" customWidth="1"/>
    <col min="54" max="56" width="12.7109375" style="12" hidden="1" customWidth="1"/>
    <col min="57" max="57" width="12.28125" style="12" customWidth="1"/>
    <col min="58" max="58" width="9.8515625" style="12" customWidth="1"/>
    <col min="59" max="59" width="12.00390625" style="12" customWidth="1"/>
    <col min="60" max="60" width="10.140625" style="12" customWidth="1"/>
    <col min="61" max="61" width="11.7109375" style="12" customWidth="1"/>
    <col min="62" max="62" width="13.00390625" style="12" customWidth="1"/>
    <col min="63" max="63" width="11.57421875" style="12" customWidth="1"/>
    <col min="64" max="64" width="10.8515625" style="12" customWidth="1"/>
    <col min="65" max="65" width="12.57421875" style="12" customWidth="1"/>
    <col min="66" max="66" width="117.57421875" style="33" customWidth="1"/>
    <col min="67" max="67" width="23.140625" style="33" customWidth="1"/>
    <col min="68" max="68" width="20.00390625" style="33" customWidth="1"/>
    <col min="69" max="69" width="10.421875" style="33" bestFit="1" customWidth="1"/>
    <col min="70" max="16384" width="9.140625" style="33" customWidth="1"/>
  </cols>
  <sheetData>
    <row r="1" spans="1:65" ht="45.75" customHeight="1">
      <c r="A1" s="321" t="s">
        <v>383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321"/>
      <c r="AS1" s="321"/>
      <c r="AT1" s="321"/>
      <c r="AU1" s="321"/>
      <c r="AV1" s="321"/>
      <c r="AW1" s="321"/>
      <c r="AX1" s="321"/>
      <c r="AY1" s="321"/>
      <c r="AZ1" s="321"/>
      <c r="BA1" s="321"/>
      <c r="BB1" s="321"/>
      <c r="BC1" s="321"/>
      <c r="BD1" s="321"/>
      <c r="BE1" s="321"/>
      <c r="BF1" s="321"/>
      <c r="BG1" s="321"/>
      <c r="BH1" s="321"/>
      <c r="BI1" s="321"/>
      <c r="BJ1" s="321"/>
      <c r="BK1" s="321"/>
      <c r="BL1" s="321"/>
      <c r="BM1" s="321"/>
    </row>
    <row r="2" spans="1:65" ht="3" customHeight="1">
      <c r="A2" s="32"/>
      <c r="F2" s="30"/>
      <c r="G2" s="30"/>
      <c r="BK2" s="100"/>
      <c r="BL2" s="100"/>
      <c r="BM2" s="100"/>
    </row>
    <row r="3" spans="1:67" ht="30.75" customHeight="1">
      <c r="A3" s="293" t="s">
        <v>0</v>
      </c>
      <c r="B3" s="293" t="s">
        <v>259</v>
      </c>
      <c r="C3" s="293" t="s">
        <v>47</v>
      </c>
      <c r="D3" s="293" t="s">
        <v>267</v>
      </c>
      <c r="E3" s="293" t="s">
        <v>1</v>
      </c>
      <c r="F3" s="293" t="s">
        <v>272</v>
      </c>
      <c r="G3" s="293"/>
      <c r="H3" s="293"/>
      <c r="AA3" s="297" t="s">
        <v>37</v>
      </c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7"/>
      <c r="BD3" s="297"/>
      <c r="BE3" s="297"/>
      <c r="BF3" s="297"/>
      <c r="BG3" s="297"/>
      <c r="BH3" s="297"/>
      <c r="BI3" s="297"/>
      <c r="BJ3" s="297"/>
      <c r="BK3" s="297"/>
      <c r="BL3" s="297"/>
      <c r="BM3" s="297"/>
      <c r="BN3" s="295" t="s">
        <v>276</v>
      </c>
      <c r="BO3" s="299" t="s">
        <v>277</v>
      </c>
    </row>
    <row r="4" spans="1:67" ht="82.5" customHeight="1">
      <c r="A4" s="293"/>
      <c r="B4" s="293"/>
      <c r="C4" s="293"/>
      <c r="D4" s="293"/>
      <c r="E4" s="293"/>
      <c r="F4" s="293"/>
      <c r="G4" s="293"/>
      <c r="H4" s="293"/>
      <c r="I4" s="285" t="s">
        <v>18</v>
      </c>
      <c r="J4" s="285"/>
      <c r="K4" s="286"/>
      <c r="L4" s="284" t="s">
        <v>19</v>
      </c>
      <c r="M4" s="285"/>
      <c r="N4" s="286"/>
      <c r="O4" s="284" t="s">
        <v>23</v>
      </c>
      <c r="P4" s="285"/>
      <c r="Q4" s="286"/>
      <c r="R4" s="284" t="s">
        <v>24</v>
      </c>
      <c r="S4" s="285"/>
      <c r="T4" s="286"/>
      <c r="U4" s="284" t="s">
        <v>25</v>
      </c>
      <c r="V4" s="285"/>
      <c r="W4" s="286"/>
      <c r="X4" s="284" t="s">
        <v>26</v>
      </c>
      <c r="Y4" s="285"/>
      <c r="Z4" s="286"/>
      <c r="AA4" s="284" t="s">
        <v>18</v>
      </c>
      <c r="AB4" s="285"/>
      <c r="AC4" s="286"/>
      <c r="AD4" s="284" t="s">
        <v>19</v>
      </c>
      <c r="AE4" s="285"/>
      <c r="AF4" s="286"/>
      <c r="AG4" s="284" t="s">
        <v>23</v>
      </c>
      <c r="AH4" s="285"/>
      <c r="AI4" s="286"/>
      <c r="AJ4" s="284" t="s">
        <v>25</v>
      </c>
      <c r="AK4" s="285"/>
      <c r="AL4" s="286"/>
      <c r="AM4" s="284" t="s">
        <v>26</v>
      </c>
      <c r="AN4" s="285"/>
      <c r="AO4" s="286"/>
      <c r="AP4" s="284" t="s">
        <v>27</v>
      </c>
      <c r="AQ4" s="285"/>
      <c r="AR4" s="286"/>
      <c r="AS4" s="284" t="s">
        <v>29</v>
      </c>
      <c r="AT4" s="285"/>
      <c r="AU4" s="286"/>
      <c r="AV4" s="284" t="s">
        <v>30</v>
      </c>
      <c r="AW4" s="285"/>
      <c r="AX4" s="286"/>
      <c r="AY4" s="284" t="s">
        <v>31</v>
      </c>
      <c r="AZ4" s="285"/>
      <c r="BA4" s="286"/>
      <c r="BB4" s="301" t="s">
        <v>379</v>
      </c>
      <c r="BC4" s="302"/>
      <c r="BD4" s="303"/>
      <c r="BE4" s="284" t="s">
        <v>33</v>
      </c>
      <c r="BF4" s="285"/>
      <c r="BG4" s="286"/>
      <c r="BH4" s="293" t="s">
        <v>34</v>
      </c>
      <c r="BI4" s="293"/>
      <c r="BJ4" s="293"/>
      <c r="BK4" s="293" t="s">
        <v>35</v>
      </c>
      <c r="BL4" s="293"/>
      <c r="BM4" s="293"/>
      <c r="BN4" s="295"/>
      <c r="BO4" s="300"/>
    </row>
    <row r="5" spans="1:67" ht="42" customHeight="1" thickBot="1">
      <c r="A5" s="294"/>
      <c r="B5" s="294"/>
      <c r="C5" s="294"/>
      <c r="D5" s="294"/>
      <c r="E5" s="294"/>
      <c r="F5" s="150" t="s">
        <v>256</v>
      </c>
      <c r="G5" s="150" t="s">
        <v>22</v>
      </c>
      <c r="H5" s="150" t="s">
        <v>271</v>
      </c>
      <c r="I5" s="151" t="s">
        <v>256</v>
      </c>
      <c r="J5" s="150" t="s">
        <v>257</v>
      </c>
      <c r="K5" s="150" t="s">
        <v>258</v>
      </c>
      <c r="L5" s="150" t="s">
        <v>256</v>
      </c>
      <c r="M5" s="150" t="s">
        <v>257</v>
      </c>
      <c r="N5" s="150" t="s">
        <v>258</v>
      </c>
      <c r="O5" s="150" t="s">
        <v>256</v>
      </c>
      <c r="P5" s="150" t="s">
        <v>257</v>
      </c>
      <c r="Q5" s="150" t="s">
        <v>258</v>
      </c>
      <c r="R5" s="150" t="s">
        <v>256</v>
      </c>
      <c r="S5" s="150" t="s">
        <v>257</v>
      </c>
      <c r="T5" s="150" t="s">
        <v>258</v>
      </c>
      <c r="U5" s="150" t="s">
        <v>256</v>
      </c>
      <c r="V5" s="150" t="s">
        <v>257</v>
      </c>
      <c r="W5" s="150" t="s">
        <v>258</v>
      </c>
      <c r="X5" s="150" t="s">
        <v>256</v>
      </c>
      <c r="Y5" s="150" t="s">
        <v>257</v>
      </c>
      <c r="Z5" s="150" t="s">
        <v>258</v>
      </c>
      <c r="AA5" s="150" t="s">
        <v>256</v>
      </c>
      <c r="AB5" s="150" t="s">
        <v>22</v>
      </c>
      <c r="AC5" s="150" t="s">
        <v>271</v>
      </c>
      <c r="AD5" s="150" t="s">
        <v>256</v>
      </c>
      <c r="AE5" s="150" t="s">
        <v>22</v>
      </c>
      <c r="AF5" s="150" t="s">
        <v>271</v>
      </c>
      <c r="AG5" s="150" t="s">
        <v>256</v>
      </c>
      <c r="AH5" s="150" t="s">
        <v>22</v>
      </c>
      <c r="AI5" s="150" t="s">
        <v>271</v>
      </c>
      <c r="AJ5" s="150" t="s">
        <v>256</v>
      </c>
      <c r="AK5" s="150" t="s">
        <v>22</v>
      </c>
      <c r="AL5" s="150" t="s">
        <v>271</v>
      </c>
      <c r="AM5" s="150" t="s">
        <v>256</v>
      </c>
      <c r="AN5" s="150" t="s">
        <v>22</v>
      </c>
      <c r="AO5" s="150" t="s">
        <v>271</v>
      </c>
      <c r="AP5" s="150" t="s">
        <v>256</v>
      </c>
      <c r="AQ5" s="150" t="s">
        <v>22</v>
      </c>
      <c r="AR5" s="150" t="s">
        <v>271</v>
      </c>
      <c r="AS5" s="150" t="s">
        <v>256</v>
      </c>
      <c r="AT5" s="150" t="s">
        <v>22</v>
      </c>
      <c r="AU5" s="150" t="s">
        <v>271</v>
      </c>
      <c r="AV5" s="150" t="s">
        <v>256</v>
      </c>
      <c r="AW5" s="150" t="s">
        <v>22</v>
      </c>
      <c r="AX5" s="150" t="s">
        <v>271</v>
      </c>
      <c r="AY5" s="150" t="s">
        <v>256</v>
      </c>
      <c r="AZ5" s="150" t="s">
        <v>22</v>
      </c>
      <c r="BA5" s="150" t="s">
        <v>271</v>
      </c>
      <c r="BB5" s="150"/>
      <c r="BC5" s="150"/>
      <c r="BD5" s="150"/>
      <c r="BE5" s="150" t="s">
        <v>256</v>
      </c>
      <c r="BF5" s="150" t="s">
        <v>22</v>
      </c>
      <c r="BG5" s="150" t="s">
        <v>271</v>
      </c>
      <c r="BH5" s="150" t="s">
        <v>256</v>
      </c>
      <c r="BI5" s="150" t="s">
        <v>22</v>
      </c>
      <c r="BJ5" s="150" t="s">
        <v>271</v>
      </c>
      <c r="BK5" s="150" t="s">
        <v>256</v>
      </c>
      <c r="BL5" s="150" t="s">
        <v>22</v>
      </c>
      <c r="BM5" s="150" t="s">
        <v>271</v>
      </c>
      <c r="BN5" s="296"/>
      <c r="BO5" s="300"/>
    </row>
    <row r="6" spans="1:69" ht="30" customHeight="1">
      <c r="A6" s="287" t="s">
        <v>260</v>
      </c>
      <c r="B6" s="290" t="s">
        <v>263</v>
      </c>
      <c r="C6" s="290" t="s">
        <v>266</v>
      </c>
      <c r="D6" s="290"/>
      <c r="E6" s="153" t="s">
        <v>42</v>
      </c>
      <c r="F6" s="154">
        <f>F9+F8+F7</f>
        <v>40001.72749999999</v>
      </c>
      <c r="G6" s="142">
        <f>AB6+AE6+AH6+AK6+AN6+AQ6+AT6+AW6+AZ6+BF6+BI6+BL6</f>
        <v>40001.72750000001</v>
      </c>
      <c r="H6" s="154">
        <f>G6/F6*100</f>
        <v>100.00000000000004</v>
      </c>
      <c r="I6" s="154" t="e">
        <f aca="true" t="shared" si="0" ref="I6:AB6">I7+I8+I9</f>
        <v>#REF!</v>
      </c>
      <c r="J6" s="154" t="e">
        <f t="shared" si="0"/>
        <v>#REF!</v>
      </c>
      <c r="K6" s="154" t="e">
        <f t="shared" si="0"/>
        <v>#REF!</v>
      </c>
      <c r="L6" s="154" t="e">
        <f t="shared" si="0"/>
        <v>#REF!</v>
      </c>
      <c r="M6" s="154" t="e">
        <f t="shared" si="0"/>
        <v>#REF!</v>
      </c>
      <c r="N6" s="154" t="e">
        <f t="shared" si="0"/>
        <v>#REF!</v>
      </c>
      <c r="O6" s="154" t="e">
        <f t="shared" si="0"/>
        <v>#REF!</v>
      </c>
      <c r="P6" s="154" t="e">
        <f t="shared" si="0"/>
        <v>#REF!</v>
      </c>
      <c r="Q6" s="154" t="e">
        <f t="shared" si="0"/>
        <v>#REF!</v>
      </c>
      <c r="R6" s="154" t="e">
        <f t="shared" si="0"/>
        <v>#REF!</v>
      </c>
      <c r="S6" s="154" t="e">
        <f t="shared" si="0"/>
        <v>#REF!</v>
      </c>
      <c r="T6" s="154" t="e">
        <f t="shared" si="0"/>
        <v>#REF!</v>
      </c>
      <c r="U6" s="154" t="e">
        <f t="shared" si="0"/>
        <v>#REF!</v>
      </c>
      <c r="V6" s="154" t="e">
        <f t="shared" si="0"/>
        <v>#REF!</v>
      </c>
      <c r="W6" s="154" t="e">
        <f t="shared" si="0"/>
        <v>#REF!</v>
      </c>
      <c r="X6" s="154" t="e">
        <f t="shared" si="0"/>
        <v>#REF!</v>
      </c>
      <c r="Y6" s="154" t="e">
        <f t="shared" si="0"/>
        <v>#REF!</v>
      </c>
      <c r="Z6" s="154" t="e">
        <f t="shared" si="0"/>
        <v>#REF!</v>
      </c>
      <c r="AA6" s="154">
        <f t="shared" si="0"/>
        <v>1300</v>
      </c>
      <c r="AB6" s="154">
        <f t="shared" si="0"/>
        <v>0</v>
      </c>
      <c r="AC6" s="154">
        <f>AB6/AA6*100</f>
        <v>0</v>
      </c>
      <c r="AD6" s="154">
        <f>AD7+AD8+AD9</f>
        <v>2824</v>
      </c>
      <c r="AE6" s="154">
        <f>AE7+AE8+AE9</f>
        <v>3793.4</v>
      </c>
      <c r="AF6" s="154">
        <f>AE6/AD6*100</f>
        <v>134.3271954674221</v>
      </c>
      <c r="AG6" s="154">
        <f>AG7+AG8+AG9</f>
        <v>2470.6</v>
      </c>
      <c r="AH6" s="154">
        <f>AH7+AH8+AH9</f>
        <v>2801.2</v>
      </c>
      <c r="AI6" s="154">
        <f>AH6/AG6*100</f>
        <v>113.38136485064356</v>
      </c>
      <c r="AJ6" s="154">
        <f>AJ7+AJ8+AJ9</f>
        <v>2100</v>
      </c>
      <c r="AK6" s="154">
        <f>AK7+AK8+AK9</f>
        <v>3626.5</v>
      </c>
      <c r="AL6" s="154">
        <f>AK6/AJ6*100</f>
        <v>172.6904761904762</v>
      </c>
      <c r="AM6" s="154">
        <f>AM7+AM8+AM9</f>
        <v>2100</v>
      </c>
      <c r="AN6" s="154">
        <f>AN7+AN8+AN9</f>
        <v>2605.5</v>
      </c>
      <c r="AO6" s="154">
        <f>AN6/AM6*100</f>
        <v>124.07142857142857</v>
      </c>
      <c r="AP6" s="154">
        <f>AP7+AP8+AP9</f>
        <v>5233.3</v>
      </c>
      <c r="AQ6" s="154">
        <f>AQ7+AQ8+AQ9</f>
        <v>2360.8</v>
      </c>
      <c r="AR6" s="154">
        <f>AQ6/AP6*100</f>
        <v>45.11111535742266</v>
      </c>
      <c r="AS6" s="154">
        <f>AS7+AS8+AS9</f>
        <v>3929.2</v>
      </c>
      <c r="AT6" s="154">
        <f>AT7+AT8+AT9</f>
        <v>4655.5</v>
      </c>
      <c r="AU6" s="154">
        <f>AT6/AS6*100</f>
        <v>118.48467881502596</v>
      </c>
      <c r="AV6" s="154">
        <f>AV7+AV8+AV9</f>
        <v>5342.4</v>
      </c>
      <c r="AW6" s="154">
        <f>AW7+AW8+AW9</f>
        <v>4863.9</v>
      </c>
      <c r="AX6" s="154">
        <f>AW6/AV6*100</f>
        <v>91.04335130278527</v>
      </c>
      <c r="AY6" s="154">
        <f>AY7+AY8+AY9</f>
        <v>3836</v>
      </c>
      <c r="AZ6" s="154">
        <f>AZ7+AZ8+AZ9</f>
        <v>4418.200000000001</v>
      </c>
      <c r="BA6" s="154">
        <f>AZ6/AY6*100</f>
        <v>115.17726798748697</v>
      </c>
      <c r="BB6" s="154"/>
      <c r="BC6" s="154"/>
      <c r="BD6" s="154"/>
      <c r="BE6" s="154">
        <f>BE7+BE8+BE9</f>
        <v>2653.1</v>
      </c>
      <c r="BF6" s="154">
        <f>BF7+BF8+BF9</f>
        <v>2653.5</v>
      </c>
      <c r="BG6" s="154">
        <f>BF6/BE6*100</f>
        <v>100.01507670272511</v>
      </c>
      <c r="BH6" s="154">
        <f>BH7+BH8+BH9</f>
        <v>2965.5</v>
      </c>
      <c r="BI6" s="154">
        <f>BI7+BI8+BI9</f>
        <v>2975.7000000000003</v>
      </c>
      <c r="BJ6" s="154">
        <f>BI6/BH6*100</f>
        <v>100.3439554881133</v>
      </c>
      <c r="BK6" s="154">
        <f>BK7+BK8+BK9</f>
        <v>5247.6275000000005</v>
      </c>
      <c r="BL6" s="154">
        <f>BL7+BL8+BL9</f>
        <v>5247.5275</v>
      </c>
      <c r="BM6" s="154">
        <f>BL6/BK6*100</f>
        <v>99.9980943769351</v>
      </c>
      <c r="BN6" s="313"/>
      <c r="BO6" s="316"/>
      <c r="BP6" s="104"/>
      <c r="BQ6" s="104"/>
    </row>
    <row r="7" spans="1:68" ht="38.25" customHeight="1">
      <c r="A7" s="288"/>
      <c r="B7" s="291"/>
      <c r="C7" s="291"/>
      <c r="D7" s="291"/>
      <c r="E7" s="146" t="s">
        <v>261</v>
      </c>
      <c r="F7" s="142">
        <f>F17</f>
        <v>0</v>
      </c>
      <c r="G7" s="142">
        <f>G17</f>
        <v>0</v>
      </c>
      <c r="H7" s="142">
        <v>0</v>
      </c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2">
        <f>AA17</f>
        <v>0</v>
      </c>
      <c r="AB7" s="142">
        <f>AB17</f>
        <v>0</v>
      </c>
      <c r="AC7" s="142">
        <v>0</v>
      </c>
      <c r="AD7" s="142">
        <f>AD17</f>
        <v>0</v>
      </c>
      <c r="AE7" s="142">
        <f>AE17</f>
        <v>0</v>
      </c>
      <c r="AF7" s="142">
        <v>0</v>
      </c>
      <c r="AG7" s="142">
        <f>AG17</f>
        <v>0</v>
      </c>
      <c r="AH7" s="142">
        <f>AH17</f>
        <v>0</v>
      </c>
      <c r="AI7" s="142">
        <v>0</v>
      </c>
      <c r="AJ7" s="142">
        <f>AJ17</f>
        <v>0</v>
      </c>
      <c r="AK7" s="142">
        <f>AK17</f>
        <v>0</v>
      </c>
      <c r="AL7" s="142">
        <v>0</v>
      </c>
      <c r="AM7" s="142">
        <f>AM17</f>
        <v>0</v>
      </c>
      <c r="AN7" s="142">
        <f>AN17</f>
        <v>0</v>
      </c>
      <c r="AO7" s="142">
        <v>0</v>
      </c>
      <c r="AP7" s="142">
        <f>AP17</f>
        <v>0</v>
      </c>
      <c r="AQ7" s="142">
        <f>AQ17</f>
        <v>0</v>
      </c>
      <c r="AR7" s="142">
        <v>0</v>
      </c>
      <c r="AS7" s="142">
        <f>AS17</f>
        <v>0</v>
      </c>
      <c r="AT7" s="142">
        <f>AT17</f>
        <v>0</v>
      </c>
      <c r="AU7" s="142">
        <v>0</v>
      </c>
      <c r="AV7" s="142">
        <f>AV17</f>
        <v>0</v>
      </c>
      <c r="AW7" s="142">
        <f>AW17</f>
        <v>0</v>
      </c>
      <c r="AX7" s="142">
        <v>0</v>
      </c>
      <c r="AY7" s="142">
        <f>AY17</f>
        <v>0</v>
      </c>
      <c r="AZ7" s="142">
        <f>AZ17</f>
        <v>0</v>
      </c>
      <c r="BA7" s="142">
        <v>0</v>
      </c>
      <c r="BB7" s="142"/>
      <c r="BC7" s="142"/>
      <c r="BD7" s="142"/>
      <c r="BE7" s="142">
        <f>BE17</f>
        <v>0</v>
      </c>
      <c r="BF7" s="142">
        <f>BF17</f>
        <v>0</v>
      </c>
      <c r="BG7" s="142">
        <v>0</v>
      </c>
      <c r="BH7" s="142">
        <f>BH17</f>
        <v>0</v>
      </c>
      <c r="BI7" s="142">
        <f>BI17</f>
        <v>0</v>
      </c>
      <c r="BJ7" s="142">
        <v>0</v>
      </c>
      <c r="BK7" s="142">
        <f>BK17</f>
        <v>0</v>
      </c>
      <c r="BL7" s="142">
        <f>BL17</f>
        <v>0</v>
      </c>
      <c r="BM7" s="142">
        <v>0</v>
      </c>
      <c r="BN7" s="314"/>
      <c r="BO7" s="317"/>
      <c r="BP7" s="103"/>
    </row>
    <row r="8" spans="1:68" ht="54.75" customHeight="1">
      <c r="A8" s="288"/>
      <c r="B8" s="291"/>
      <c r="C8" s="291"/>
      <c r="D8" s="291"/>
      <c r="E8" s="143" t="s">
        <v>3</v>
      </c>
      <c r="F8" s="142">
        <f>F18+F62</f>
        <v>35103.2</v>
      </c>
      <c r="G8" s="142">
        <f>AB8+AE8+AH8+AK8+AN8+AQ8+AT8+AW8+AZ8+BF8+BI8+BL8</f>
        <v>35103.200000000004</v>
      </c>
      <c r="H8" s="142">
        <f>G8/F8*100</f>
        <v>100.00000000000003</v>
      </c>
      <c r="I8" s="142">
        <f aca="true" t="shared" si="1" ref="I8:AB8">I18+I62</f>
        <v>0</v>
      </c>
      <c r="J8" s="142">
        <f t="shared" si="1"/>
        <v>0</v>
      </c>
      <c r="K8" s="142">
        <f t="shared" si="1"/>
        <v>0</v>
      </c>
      <c r="L8" s="142">
        <f t="shared" si="1"/>
        <v>0</v>
      </c>
      <c r="M8" s="142">
        <f t="shared" si="1"/>
        <v>0</v>
      </c>
      <c r="N8" s="142">
        <f t="shared" si="1"/>
        <v>0</v>
      </c>
      <c r="O8" s="142">
        <f t="shared" si="1"/>
        <v>0</v>
      </c>
      <c r="P8" s="142">
        <f t="shared" si="1"/>
        <v>0</v>
      </c>
      <c r="Q8" s="142">
        <f t="shared" si="1"/>
        <v>0</v>
      </c>
      <c r="R8" s="142">
        <f t="shared" si="1"/>
        <v>0</v>
      </c>
      <c r="S8" s="142">
        <f t="shared" si="1"/>
        <v>0</v>
      </c>
      <c r="T8" s="142">
        <f t="shared" si="1"/>
        <v>0</v>
      </c>
      <c r="U8" s="142">
        <f t="shared" si="1"/>
        <v>0</v>
      </c>
      <c r="V8" s="142">
        <f t="shared" si="1"/>
        <v>0</v>
      </c>
      <c r="W8" s="142">
        <f t="shared" si="1"/>
        <v>0</v>
      </c>
      <c r="X8" s="142">
        <f t="shared" si="1"/>
        <v>0</v>
      </c>
      <c r="Y8" s="142">
        <f t="shared" si="1"/>
        <v>0</v>
      </c>
      <c r="Z8" s="142">
        <f t="shared" si="1"/>
        <v>0</v>
      </c>
      <c r="AA8" s="142">
        <f t="shared" si="1"/>
        <v>1300</v>
      </c>
      <c r="AB8" s="142">
        <f t="shared" si="1"/>
        <v>0</v>
      </c>
      <c r="AC8" s="142">
        <f>AB8/AA8*100</f>
        <v>0</v>
      </c>
      <c r="AD8" s="142">
        <f>AD18+AD62</f>
        <v>2800</v>
      </c>
      <c r="AE8" s="142">
        <f>AE18+AE62</f>
        <v>3769.4</v>
      </c>
      <c r="AF8" s="142">
        <f>AE8/AD8*100</f>
        <v>134.62142857142857</v>
      </c>
      <c r="AG8" s="142">
        <f>AG18+AG62</f>
        <v>2470.6</v>
      </c>
      <c r="AH8" s="142">
        <f>AH18+AH62</f>
        <v>2801.2</v>
      </c>
      <c r="AI8" s="142">
        <f>AH8/AG8*100</f>
        <v>113.38136485064356</v>
      </c>
      <c r="AJ8" s="142">
        <f>AJ18+AJ62</f>
        <v>2100</v>
      </c>
      <c r="AK8" s="142">
        <f>AK18+AK62</f>
        <v>3626.5</v>
      </c>
      <c r="AL8" s="142">
        <f>AK8/AJ8*100</f>
        <v>172.6904761904762</v>
      </c>
      <c r="AM8" s="142">
        <f>AM18+AM62</f>
        <v>2100</v>
      </c>
      <c r="AN8" s="142">
        <f>AN18+AN62</f>
        <v>2605.5</v>
      </c>
      <c r="AO8" s="142">
        <f>AN8/AM8*100</f>
        <v>124.07142857142857</v>
      </c>
      <c r="AP8" s="142">
        <f>AP18+AP62</f>
        <v>5218.3</v>
      </c>
      <c r="AQ8" s="142">
        <f>AQ18+AQ62</f>
        <v>2345.8</v>
      </c>
      <c r="AR8" s="142">
        <f>AQ8/AP8*100</f>
        <v>44.95333729375467</v>
      </c>
      <c r="AS8" s="142">
        <f>AS18+AS62</f>
        <v>2585</v>
      </c>
      <c r="AT8" s="142">
        <f>AT18+AT62</f>
        <v>3326.3</v>
      </c>
      <c r="AU8" s="142">
        <f>AT8/AS8*100</f>
        <v>128.6769825918762</v>
      </c>
      <c r="AV8" s="142">
        <f>AV18+AV62</f>
        <v>5235.2</v>
      </c>
      <c r="AW8" s="142">
        <f>AW18+AW62</f>
        <v>4752.5</v>
      </c>
      <c r="AX8" s="142">
        <f>AW8/AV8*100</f>
        <v>90.77972188264059</v>
      </c>
      <c r="AY8" s="142">
        <f>AY18+AY62</f>
        <v>3706.7</v>
      </c>
      <c r="AZ8" s="142">
        <f>AZ18+AZ62</f>
        <v>4278.1</v>
      </c>
      <c r="BA8" s="142">
        <f>AZ8/AY8*100</f>
        <v>115.41532899883995</v>
      </c>
      <c r="BB8" s="142"/>
      <c r="BC8" s="142"/>
      <c r="BD8" s="142"/>
      <c r="BE8" s="142">
        <f>BE18+BE62</f>
        <v>2306.2999999999997</v>
      </c>
      <c r="BF8" s="142">
        <f>BF18+BF62</f>
        <v>2306.4</v>
      </c>
      <c r="BG8" s="142">
        <f>BF8/BE8*100</f>
        <v>100.00433594935613</v>
      </c>
      <c r="BH8" s="142">
        <f>BH18+BH62</f>
        <v>2959.5</v>
      </c>
      <c r="BI8" s="142">
        <f>BI18+BI62</f>
        <v>2969.9</v>
      </c>
      <c r="BJ8" s="142">
        <f>BI8/BH8*100</f>
        <v>100.35141071126881</v>
      </c>
      <c r="BK8" s="142">
        <f>BK18+BK62</f>
        <v>2321.6</v>
      </c>
      <c r="BL8" s="142">
        <f>BL18+BL62</f>
        <v>2321.6</v>
      </c>
      <c r="BM8" s="142">
        <f>BL8/BK8*100</f>
        <v>100</v>
      </c>
      <c r="BN8" s="314"/>
      <c r="BO8" s="317"/>
      <c r="BP8" s="104"/>
    </row>
    <row r="9" spans="1:68" ht="42.75" customHeight="1" thickBot="1">
      <c r="A9" s="289"/>
      <c r="B9" s="292"/>
      <c r="C9" s="292"/>
      <c r="D9" s="292"/>
      <c r="E9" s="155" t="s">
        <v>44</v>
      </c>
      <c r="F9" s="156">
        <f>F19+F63</f>
        <v>4898.5275</v>
      </c>
      <c r="G9" s="156">
        <f>G19+G63</f>
        <v>4898.5275</v>
      </c>
      <c r="H9" s="156">
        <f>G9/F9*100</f>
        <v>100</v>
      </c>
      <c r="I9" s="156" t="e">
        <f aca="true" t="shared" si="2" ref="I9:AB9">I19+I63</f>
        <v>#REF!</v>
      </c>
      <c r="J9" s="156" t="e">
        <f t="shared" si="2"/>
        <v>#REF!</v>
      </c>
      <c r="K9" s="156" t="e">
        <f t="shared" si="2"/>
        <v>#REF!</v>
      </c>
      <c r="L9" s="156" t="e">
        <f t="shared" si="2"/>
        <v>#REF!</v>
      </c>
      <c r="M9" s="156" t="e">
        <f t="shared" si="2"/>
        <v>#REF!</v>
      </c>
      <c r="N9" s="156" t="e">
        <f t="shared" si="2"/>
        <v>#REF!</v>
      </c>
      <c r="O9" s="156" t="e">
        <f t="shared" si="2"/>
        <v>#REF!</v>
      </c>
      <c r="P9" s="156" t="e">
        <f t="shared" si="2"/>
        <v>#REF!</v>
      </c>
      <c r="Q9" s="156" t="e">
        <f t="shared" si="2"/>
        <v>#REF!</v>
      </c>
      <c r="R9" s="156" t="e">
        <f t="shared" si="2"/>
        <v>#REF!</v>
      </c>
      <c r="S9" s="156" t="e">
        <f t="shared" si="2"/>
        <v>#REF!</v>
      </c>
      <c r="T9" s="156" t="e">
        <f t="shared" si="2"/>
        <v>#REF!</v>
      </c>
      <c r="U9" s="156" t="e">
        <f t="shared" si="2"/>
        <v>#REF!</v>
      </c>
      <c r="V9" s="156" t="e">
        <f t="shared" si="2"/>
        <v>#REF!</v>
      </c>
      <c r="W9" s="156" t="e">
        <f t="shared" si="2"/>
        <v>#REF!</v>
      </c>
      <c r="X9" s="156" t="e">
        <f t="shared" si="2"/>
        <v>#REF!</v>
      </c>
      <c r="Y9" s="156" t="e">
        <f t="shared" si="2"/>
        <v>#REF!</v>
      </c>
      <c r="Z9" s="156" t="e">
        <f t="shared" si="2"/>
        <v>#REF!</v>
      </c>
      <c r="AA9" s="156">
        <f t="shared" si="2"/>
        <v>0</v>
      </c>
      <c r="AB9" s="156">
        <f t="shared" si="2"/>
        <v>0</v>
      </c>
      <c r="AC9" s="156">
        <v>0</v>
      </c>
      <c r="AD9" s="156">
        <f>AD19+AD63</f>
        <v>24</v>
      </c>
      <c r="AE9" s="156">
        <f>AE19+AE63</f>
        <v>24</v>
      </c>
      <c r="AF9" s="156">
        <f>AE9/AD9*100</f>
        <v>100</v>
      </c>
      <c r="AG9" s="156">
        <f>AG19+AG63</f>
        <v>0</v>
      </c>
      <c r="AH9" s="156">
        <f>AH19+AH63</f>
        <v>0</v>
      </c>
      <c r="AI9" s="156">
        <v>0</v>
      </c>
      <c r="AJ9" s="156">
        <f>AJ19+AJ63</f>
        <v>0</v>
      </c>
      <c r="AK9" s="156">
        <f>AK19+AK63</f>
        <v>0</v>
      </c>
      <c r="AL9" s="156">
        <v>0</v>
      </c>
      <c r="AM9" s="156">
        <f>AM19+AM63</f>
        <v>0</v>
      </c>
      <c r="AN9" s="156">
        <f>AN19+AN63</f>
        <v>0</v>
      </c>
      <c r="AO9" s="156">
        <v>0</v>
      </c>
      <c r="AP9" s="156">
        <f>AP19+AP63</f>
        <v>15</v>
      </c>
      <c r="AQ9" s="156">
        <f>AQ19+AQ63</f>
        <v>15</v>
      </c>
      <c r="AR9" s="156">
        <f>AQ9/AP9*100</f>
        <v>100</v>
      </c>
      <c r="AS9" s="156">
        <f>AS19+AS63</f>
        <v>1344.2</v>
      </c>
      <c r="AT9" s="156">
        <f>AT19+AT63</f>
        <v>1329.2</v>
      </c>
      <c r="AU9" s="156">
        <f>AT9/AS9*100</f>
        <v>98.88409462877547</v>
      </c>
      <c r="AV9" s="156">
        <f>AV19+AV63</f>
        <v>107.19999999999999</v>
      </c>
      <c r="AW9" s="156">
        <f>AW19+AW63</f>
        <v>111.39999999999999</v>
      </c>
      <c r="AX9" s="156">
        <f>AW9/AV9*100</f>
        <v>103.9179104477612</v>
      </c>
      <c r="AY9" s="156">
        <f>AY19+AY63</f>
        <v>129.3</v>
      </c>
      <c r="AZ9" s="156">
        <f>AZ19+AZ63</f>
        <v>140.10000000000002</v>
      </c>
      <c r="BA9" s="156">
        <f>AZ9/AY9*100</f>
        <v>108.35266821345708</v>
      </c>
      <c r="BB9" s="156"/>
      <c r="BC9" s="156"/>
      <c r="BD9" s="156"/>
      <c r="BE9" s="156">
        <f>BE19+BE63</f>
        <v>346.8</v>
      </c>
      <c r="BF9" s="156">
        <f>BF19+BF63</f>
        <v>347.1</v>
      </c>
      <c r="BG9" s="156">
        <f>BF9/BE9*100</f>
        <v>100.08650519031141</v>
      </c>
      <c r="BH9" s="156">
        <f>BH19+BH63</f>
        <v>6</v>
      </c>
      <c r="BI9" s="156">
        <f>BI19+BI63</f>
        <v>5.8</v>
      </c>
      <c r="BJ9" s="156">
        <f>BI9/BH9*100</f>
        <v>96.66666666666667</v>
      </c>
      <c r="BK9" s="156">
        <f>BK19+BK63</f>
        <v>2926.0275</v>
      </c>
      <c r="BL9" s="156">
        <f>BL19+BL63</f>
        <v>2925.9275000000002</v>
      </c>
      <c r="BM9" s="156">
        <f>BL9/BK9*100</f>
        <v>99.99658239712375</v>
      </c>
      <c r="BN9" s="315"/>
      <c r="BO9" s="318"/>
      <c r="BP9" s="103"/>
    </row>
    <row r="10" spans="1:68" ht="30" customHeight="1">
      <c r="A10" s="152" t="s">
        <v>260</v>
      </c>
      <c r="B10" s="283" t="s">
        <v>283</v>
      </c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  <c r="AX10" s="283"/>
      <c r="AY10" s="283"/>
      <c r="AZ10" s="283"/>
      <c r="BA10" s="283"/>
      <c r="BB10" s="283"/>
      <c r="BC10" s="283"/>
      <c r="BD10" s="283"/>
      <c r="BE10" s="283"/>
      <c r="BF10" s="283"/>
      <c r="BG10" s="283"/>
      <c r="BH10" s="283"/>
      <c r="BI10" s="283"/>
      <c r="BJ10" s="283"/>
      <c r="BK10" s="283"/>
      <c r="BL10" s="283"/>
      <c r="BM10" s="283"/>
      <c r="BN10" s="283"/>
      <c r="BO10" s="283"/>
      <c r="BP10" s="103"/>
    </row>
    <row r="11" spans="1:68" ht="30" customHeight="1">
      <c r="A11" s="124" t="s">
        <v>2</v>
      </c>
      <c r="B11" s="298" t="s">
        <v>290</v>
      </c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298"/>
      <c r="AT11" s="298"/>
      <c r="AU11" s="298"/>
      <c r="AV11" s="298"/>
      <c r="AW11" s="298"/>
      <c r="AX11" s="298"/>
      <c r="AY11" s="298"/>
      <c r="AZ11" s="298"/>
      <c r="BA11" s="298"/>
      <c r="BB11" s="298"/>
      <c r="BC11" s="298"/>
      <c r="BD11" s="298"/>
      <c r="BE11" s="298"/>
      <c r="BF11" s="298"/>
      <c r="BG11" s="298"/>
      <c r="BH11" s="298"/>
      <c r="BI11" s="298"/>
      <c r="BJ11" s="298"/>
      <c r="BK11" s="298"/>
      <c r="BL11" s="298"/>
      <c r="BM11" s="298"/>
      <c r="BN11" s="298"/>
      <c r="BO11" s="298"/>
      <c r="BP11" s="103"/>
    </row>
    <row r="12" spans="1:68" ht="30" customHeight="1">
      <c r="A12" s="124" t="s">
        <v>4</v>
      </c>
      <c r="B12" s="298" t="s">
        <v>291</v>
      </c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  <c r="AR12" s="298"/>
      <c r="AS12" s="298"/>
      <c r="AT12" s="298"/>
      <c r="AU12" s="298"/>
      <c r="AV12" s="298"/>
      <c r="AW12" s="298"/>
      <c r="AX12" s="298"/>
      <c r="AY12" s="298"/>
      <c r="AZ12" s="298"/>
      <c r="BA12" s="298"/>
      <c r="BB12" s="298"/>
      <c r="BC12" s="298"/>
      <c r="BD12" s="298"/>
      <c r="BE12" s="298"/>
      <c r="BF12" s="298"/>
      <c r="BG12" s="298"/>
      <c r="BH12" s="298"/>
      <c r="BI12" s="298"/>
      <c r="BJ12" s="298"/>
      <c r="BK12" s="298"/>
      <c r="BL12" s="298"/>
      <c r="BM12" s="298"/>
      <c r="BN12" s="298"/>
      <c r="BO12" s="298"/>
      <c r="BP12" s="103"/>
    </row>
    <row r="13" spans="1:68" ht="30" customHeight="1">
      <c r="A13" s="124" t="s">
        <v>5</v>
      </c>
      <c r="B13" s="298" t="s">
        <v>292</v>
      </c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  <c r="AR13" s="298"/>
      <c r="AS13" s="298"/>
      <c r="AT13" s="298"/>
      <c r="AU13" s="298"/>
      <c r="AV13" s="298"/>
      <c r="AW13" s="298"/>
      <c r="AX13" s="298"/>
      <c r="AY13" s="298"/>
      <c r="AZ13" s="298"/>
      <c r="BA13" s="298"/>
      <c r="BB13" s="298"/>
      <c r="BC13" s="298"/>
      <c r="BD13" s="298"/>
      <c r="BE13" s="298"/>
      <c r="BF13" s="298"/>
      <c r="BG13" s="298"/>
      <c r="BH13" s="298"/>
      <c r="BI13" s="298"/>
      <c r="BJ13" s="298"/>
      <c r="BK13" s="298"/>
      <c r="BL13" s="298"/>
      <c r="BM13" s="298"/>
      <c r="BN13" s="298"/>
      <c r="BO13" s="298"/>
      <c r="BP13" s="103"/>
    </row>
    <row r="14" spans="1:68" ht="30" customHeight="1">
      <c r="A14" s="124" t="s">
        <v>6</v>
      </c>
      <c r="B14" s="298" t="s">
        <v>293</v>
      </c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R14" s="298"/>
      <c r="AS14" s="298"/>
      <c r="AT14" s="298"/>
      <c r="AU14" s="298"/>
      <c r="AV14" s="298"/>
      <c r="AW14" s="298"/>
      <c r="AX14" s="298"/>
      <c r="AY14" s="298"/>
      <c r="AZ14" s="298"/>
      <c r="BA14" s="298"/>
      <c r="BB14" s="298"/>
      <c r="BC14" s="298"/>
      <c r="BD14" s="298"/>
      <c r="BE14" s="298"/>
      <c r="BF14" s="298"/>
      <c r="BG14" s="298"/>
      <c r="BH14" s="298"/>
      <c r="BI14" s="298"/>
      <c r="BJ14" s="298"/>
      <c r="BK14" s="298"/>
      <c r="BL14" s="298"/>
      <c r="BM14" s="298"/>
      <c r="BN14" s="298"/>
      <c r="BO14" s="298"/>
      <c r="BP14" s="103"/>
    </row>
    <row r="15" spans="1:68" ht="30" customHeight="1" thickBot="1">
      <c r="A15" s="157" t="s">
        <v>10</v>
      </c>
      <c r="B15" s="304" t="s">
        <v>294</v>
      </c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4"/>
      <c r="BB15" s="304"/>
      <c r="BC15" s="304"/>
      <c r="BD15" s="304"/>
      <c r="BE15" s="304"/>
      <c r="BF15" s="304"/>
      <c r="BG15" s="304"/>
      <c r="BH15" s="304"/>
      <c r="BI15" s="304"/>
      <c r="BJ15" s="304"/>
      <c r="BK15" s="304"/>
      <c r="BL15" s="304"/>
      <c r="BM15" s="304"/>
      <c r="BN15" s="304"/>
      <c r="BO15" s="304"/>
      <c r="BP15" s="103"/>
    </row>
    <row r="16" spans="1:68" ht="33" customHeight="1">
      <c r="A16" s="305" t="s">
        <v>284</v>
      </c>
      <c r="B16" s="308" t="s">
        <v>264</v>
      </c>
      <c r="C16" s="311"/>
      <c r="D16" s="308"/>
      <c r="E16" s="163" t="s">
        <v>42</v>
      </c>
      <c r="F16" s="164">
        <f>F17+F18+F19</f>
        <v>4646.727500000001</v>
      </c>
      <c r="G16" s="141">
        <f>AB16+AE16+AH16+AK16+AN16+AQ16+AT16+AW16+AZ16+BF16+BI16+BL16</f>
        <v>4646.727499999999</v>
      </c>
      <c r="H16" s="154">
        <f>G16/F16*100</f>
        <v>99.99999999999996</v>
      </c>
      <c r="I16" s="165" t="e">
        <f>I17+I18+I19+#REF!</f>
        <v>#REF!</v>
      </c>
      <c r="J16" s="165" t="e">
        <f>J17+J18+J19+#REF!</f>
        <v>#REF!</v>
      </c>
      <c r="K16" s="165" t="e">
        <f>K17+K18+K19+#REF!</f>
        <v>#REF!</v>
      </c>
      <c r="L16" s="165" t="e">
        <f>L17+L18+L19+#REF!</f>
        <v>#REF!</v>
      </c>
      <c r="M16" s="165" t="e">
        <f>M17+M18+M19+#REF!</f>
        <v>#REF!</v>
      </c>
      <c r="N16" s="165" t="e">
        <f>N17+N18+N19+#REF!</f>
        <v>#REF!</v>
      </c>
      <c r="O16" s="165" t="e">
        <f>O17+O18+O19+#REF!</f>
        <v>#REF!</v>
      </c>
      <c r="P16" s="165" t="e">
        <f>P17+P18+P19+#REF!</f>
        <v>#REF!</v>
      </c>
      <c r="Q16" s="165" t="e">
        <f>Q17+Q18+Q19+#REF!</f>
        <v>#REF!</v>
      </c>
      <c r="R16" s="165" t="e">
        <f>R17+R18+R19+#REF!</f>
        <v>#REF!</v>
      </c>
      <c r="S16" s="165" t="e">
        <f>S17+S18+S19+#REF!</f>
        <v>#REF!</v>
      </c>
      <c r="T16" s="165" t="e">
        <f>T17+T18+T19+#REF!</f>
        <v>#REF!</v>
      </c>
      <c r="U16" s="165" t="e">
        <f>U17+U18+U19+#REF!</f>
        <v>#REF!</v>
      </c>
      <c r="V16" s="165" t="e">
        <f>V17+V18+V19+#REF!</f>
        <v>#REF!</v>
      </c>
      <c r="W16" s="165" t="e">
        <f>W17+W18+W19+#REF!</f>
        <v>#REF!</v>
      </c>
      <c r="X16" s="165" t="e">
        <f>X17+X18+X19+#REF!</f>
        <v>#REF!</v>
      </c>
      <c r="Y16" s="165" t="e">
        <f>Y17+Y18+Y19+#REF!</f>
        <v>#REF!</v>
      </c>
      <c r="Z16" s="165" t="e">
        <f>Z17+Z18+Z19+#REF!</f>
        <v>#REF!</v>
      </c>
      <c r="AA16" s="164">
        <f>AA17+AA18+AA19</f>
        <v>0</v>
      </c>
      <c r="AB16" s="164">
        <f>AB17+AB18+AB19</f>
        <v>0</v>
      </c>
      <c r="AC16" s="154">
        <v>0</v>
      </c>
      <c r="AD16" s="164">
        <f>AD17+AD18+AD19</f>
        <v>0</v>
      </c>
      <c r="AE16" s="164">
        <f>AE17+AE18+AE19</f>
        <v>0</v>
      </c>
      <c r="AF16" s="154">
        <v>0</v>
      </c>
      <c r="AG16" s="164">
        <f>AG17+AG18+AG19</f>
        <v>0</v>
      </c>
      <c r="AH16" s="164">
        <f>AH17+AH18+AH19</f>
        <v>0</v>
      </c>
      <c r="AI16" s="154">
        <v>0</v>
      </c>
      <c r="AJ16" s="164">
        <f>AJ17+AJ18+AJ19</f>
        <v>0</v>
      </c>
      <c r="AK16" s="164">
        <f>AK17+AK18+AK19</f>
        <v>0</v>
      </c>
      <c r="AL16" s="154">
        <v>0</v>
      </c>
      <c r="AM16" s="164">
        <f>AM17+AM18+AM19</f>
        <v>0</v>
      </c>
      <c r="AN16" s="164">
        <f>AN17+AN18+AN19</f>
        <v>0</v>
      </c>
      <c r="AO16" s="154">
        <v>0</v>
      </c>
      <c r="AP16" s="164">
        <f>AP17+AP18+AP19</f>
        <v>300</v>
      </c>
      <c r="AQ16" s="164">
        <f>AQ17+AQ18+AQ19</f>
        <v>15</v>
      </c>
      <c r="AR16" s="154">
        <f>AQ16/AP16*100</f>
        <v>5</v>
      </c>
      <c r="AS16" s="164">
        <f>AS17+AS18+AS19</f>
        <v>300</v>
      </c>
      <c r="AT16" s="164">
        <f>AT17+AT18+AT19</f>
        <v>285</v>
      </c>
      <c r="AU16" s="154">
        <f>AT16/AS16*100</f>
        <v>95</v>
      </c>
      <c r="AV16" s="164">
        <f>AV17+AV18+AV19</f>
        <v>2142.4</v>
      </c>
      <c r="AW16" s="164">
        <f>AW17+AW18+AW19</f>
        <v>2227.5</v>
      </c>
      <c r="AX16" s="154">
        <f>AW16/AV16*100</f>
        <v>103.97218073188948</v>
      </c>
      <c r="AY16" s="164">
        <f>AY17+AY18+AY19</f>
        <v>1582.5</v>
      </c>
      <c r="AZ16" s="164">
        <f>AZ17+AZ18+AZ19</f>
        <v>1787</v>
      </c>
      <c r="BA16" s="154">
        <f>AZ16/AY16*100</f>
        <v>112.92259083728278</v>
      </c>
      <c r="BB16" s="154"/>
      <c r="BC16" s="154"/>
      <c r="BD16" s="154"/>
      <c r="BE16" s="164">
        <f>BE17+BE18+BE19</f>
        <v>46.4</v>
      </c>
      <c r="BF16" s="164">
        <f>BF17+BF18+BF19</f>
        <v>46.7</v>
      </c>
      <c r="BG16" s="154">
        <f>BF16/BE16*100</f>
        <v>100.64655172413795</v>
      </c>
      <c r="BH16" s="164">
        <f>BH17+BH18+BH19</f>
        <v>130.7</v>
      </c>
      <c r="BI16" s="164">
        <f>BI17+BI18+BI19</f>
        <v>140.9</v>
      </c>
      <c r="BJ16" s="154">
        <f>BI16/BH16*100</f>
        <v>107.80413159908188</v>
      </c>
      <c r="BK16" s="164">
        <f>BK17+BK18+BK19</f>
        <v>144.7275</v>
      </c>
      <c r="BL16" s="164">
        <f>BL17+BL18+BL19</f>
        <v>144.6275</v>
      </c>
      <c r="BM16" s="154">
        <f>BL16/BK16*100</f>
        <v>99.9309046311171</v>
      </c>
      <c r="BN16" s="313"/>
      <c r="BO16" s="316"/>
      <c r="BP16" s="105"/>
    </row>
    <row r="17" spans="1:68" ht="35.25" customHeight="1">
      <c r="A17" s="306"/>
      <c r="B17" s="309"/>
      <c r="C17" s="276"/>
      <c r="D17" s="309"/>
      <c r="E17" s="140" t="s">
        <v>261</v>
      </c>
      <c r="F17" s="141">
        <v>0</v>
      </c>
      <c r="G17" s="141">
        <v>0</v>
      </c>
      <c r="H17" s="142">
        <v>0</v>
      </c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1">
        <v>0</v>
      </c>
      <c r="AB17" s="141">
        <v>0</v>
      </c>
      <c r="AC17" s="142">
        <v>0</v>
      </c>
      <c r="AD17" s="141">
        <v>0</v>
      </c>
      <c r="AE17" s="141">
        <v>0</v>
      </c>
      <c r="AF17" s="142">
        <v>0</v>
      </c>
      <c r="AG17" s="141">
        <v>0</v>
      </c>
      <c r="AH17" s="141">
        <v>0</v>
      </c>
      <c r="AI17" s="142">
        <v>0</v>
      </c>
      <c r="AJ17" s="141">
        <v>0</v>
      </c>
      <c r="AK17" s="141">
        <v>0</v>
      </c>
      <c r="AL17" s="142">
        <v>0</v>
      </c>
      <c r="AM17" s="141">
        <v>0</v>
      </c>
      <c r="AN17" s="141">
        <v>0</v>
      </c>
      <c r="AO17" s="142">
        <v>0</v>
      </c>
      <c r="AP17" s="141">
        <v>0</v>
      </c>
      <c r="AQ17" s="141">
        <v>0</v>
      </c>
      <c r="AR17" s="142">
        <v>0</v>
      </c>
      <c r="AS17" s="141">
        <v>0</v>
      </c>
      <c r="AT17" s="141">
        <v>0</v>
      </c>
      <c r="AU17" s="142">
        <v>0</v>
      </c>
      <c r="AV17" s="141">
        <v>0</v>
      </c>
      <c r="AW17" s="141">
        <v>0</v>
      </c>
      <c r="AX17" s="142">
        <v>0</v>
      </c>
      <c r="AY17" s="141">
        <v>0</v>
      </c>
      <c r="AZ17" s="141">
        <v>0</v>
      </c>
      <c r="BA17" s="142">
        <v>0</v>
      </c>
      <c r="BB17" s="142"/>
      <c r="BC17" s="142"/>
      <c r="BD17" s="142"/>
      <c r="BE17" s="141">
        <v>0</v>
      </c>
      <c r="BF17" s="141">
        <v>0</v>
      </c>
      <c r="BG17" s="142">
        <v>0</v>
      </c>
      <c r="BH17" s="141">
        <v>0</v>
      </c>
      <c r="BI17" s="141">
        <v>0</v>
      </c>
      <c r="BJ17" s="142">
        <v>0</v>
      </c>
      <c r="BK17" s="141">
        <v>0</v>
      </c>
      <c r="BL17" s="141">
        <v>0</v>
      </c>
      <c r="BM17" s="142">
        <v>0</v>
      </c>
      <c r="BN17" s="314"/>
      <c r="BO17" s="317"/>
      <c r="BP17" s="104"/>
    </row>
    <row r="18" spans="1:68" ht="51.75" customHeight="1">
      <c r="A18" s="306"/>
      <c r="B18" s="309"/>
      <c r="C18" s="276"/>
      <c r="D18" s="309"/>
      <c r="E18" s="148" t="s">
        <v>3</v>
      </c>
      <c r="F18" s="141">
        <f>F32+F35+F38+F41</f>
        <v>4288.200000000001</v>
      </c>
      <c r="G18" s="141">
        <f>AB18+AE18+AH18+AK18+AN18+AQ18+AT18+AW18+AZ18+BF18+BI18+BL18</f>
        <v>4288.2</v>
      </c>
      <c r="H18" s="142">
        <f>G18/F18*100</f>
        <v>99.99999999999997</v>
      </c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9"/>
      <c r="Y18" s="149"/>
      <c r="Z18" s="149"/>
      <c r="AA18" s="141">
        <f>AA32+AA35+AA38+AA41</f>
        <v>0</v>
      </c>
      <c r="AB18" s="141">
        <f>AB32+AB35+AB38+AB41</f>
        <v>0</v>
      </c>
      <c r="AC18" s="142">
        <v>0</v>
      </c>
      <c r="AD18" s="141">
        <f>AD32+AD35+AD38+AD41</f>
        <v>0</v>
      </c>
      <c r="AE18" s="141">
        <f>AE32+AE35+AE38+AE41</f>
        <v>0</v>
      </c>
      <c r="AF18" s="142">
        <v>0</v>
      </c>
      <c r="AG18" s="141">
        <f>AG32+AG35+AG38+AG41</f>
        <v>0</v>
      </c>
      <c r="AH18" s="141">
        <f>AH32+AH35+AH38+AH41</f>
        <v>0</v>
      </c>
      <c r="AI18" s="142">
        <v>0</v>
      </c>
      <c r="AJ18" s="141">
        <f>AJ32+AJ35+AJ38+AJ41</f>
        <v>0</v>
      </c>
      <c r="AK18" s="141">
        <f>AK32+AK35+AK38+AK41</f>
        <v>0</v>
      </c>
      <c r="AL18" s="142">
        <v>0</v>
      </c>
      <c r="AM18" s="141">
        <f>AM32+AM35+AM38+AM41</f>
        <v>0</v>
      </c>
      <c r="AN18" s="141">
        <f>AN32+AN35+AN38+AN41</f>
        <v>0</v>
      </c>
      <c r="AO18" s="142">
        <v>0</v>
      </c>
      <c r="AP18" s="141">
        <f>AP32+AP35+AP38+AP41</f>
        <v>285</v>
      </c>
      <c r="AQ18" s="141">
        <f>AQ32+AQ35+AQ38+AQ41</f>
        <v>0</v>
      </c>
      <c r="AR18" s="142">
        <f>AQ18/AP18*100</f>
        <v>0</v>
      </c>
      <c r="AS18" s="141">
        <f>AS32+AS35+AS38+AS41</f>
        <v>285</v>
      </c>
      <c r="AT18" s="141">
        <f>AT32+AT35+AT38+AT41</f>
        <v>285</v>
      </c>
      <c r="AU18" s="142">
        <f>AT18/AS18*100</f>
        <v>100</v>
      </c>
      <c r="AV18" s="141">
        <f>AV32+AV35+AV38+AV41</f>
        <v>2035.2</v>
      </c>
      <c r="AW18" s="141">
        <f>AW32+AW35+AW38+AW41</f>
        <v>2116.1</v>
      </c>
      <c r="AX18" s="142">
        <f>AW18/AV18*100</f>
        <v>103.9750393081761</v>
      </c>
      <c r="AY18" s="141">
        <f>AY32+AY35+AY38+AY41</f>
        <v>1453.2</v>
      </c>
      <c r="AZ18" s="141">
        <f>AZ32+AZ35+AZ38+AZ41</f>
        <v>1646.9</v>
      </c>
      <c r="BA18" s="142">
        <f>AZ18/AY18*100</f>
        <v>113.32920451417561</v>
      </c>
      <c r="BB18" s="142">
        <f>AS18+AV18+AY18</f>
        <v>3773.3999999999996</v>
      </c>
      <c r="BC18" s="142">
        <f>AT18+AW18+AZ18</f>
        <v>4048</v>
      </c>
      <c r="BD18" s="142"/>
      <c r="BE18" s="141">
        <f>BE32+BE35+BE38+BE41</f>
        <v>43.6</v>
      </c>
      <c r="BF18" s="141">
        <f>BF32+BF35+BF38+BF41</f>
        <v>43.6</v>
      </c>
      <c r="BG18" s="142">
        <f>BF18/BE18*100</f>
        <v>100</v>
      </c>
      <c r="BH18" s="141">
        <f>BH32+BH35+BH38+BH41</f>
        <v>124.7</v>
      </c>
      <c r="BI18" s="141">
        <f>BI32+BI35+BI38+BI41</f>
        <v>135.1</v>
      </c>
      <c r="BJ18" s="142">
        <f>BI18/BH18*100</f>
        <v>108.34001603849237</v>
      </c>
      <c r="BK18" s="141">
        <f>BK32+BK35+BK38+BK41</f>
        <v>61.49999999999999</v>
      </c>
      <c r="BL18" s="141">
        <f>BL32+BL35+BL38+BL41</f>
        <v>61.49999999999999</v>
      </c>
      <c r="BM18" s="142">
        <f>BL18/BK18*100</f>
        <v>100</v>
      </c>
      <c r="BN18" s="314"/>
      <c r="BO18" s="317"/>
      <c r="BP18" s="103"/>
    </row>
    <row r="19" spans="1:69" ht="37.5" customHeight="1" thickBot="1">
      <c r="A19" s="307"/>
      <c r="B19" s="310"/>
      <c r="C19" s="312"/>
      <c r="D19" s="310"/>
      <c r="E19" s="166" t="s">
        <v>44</v>
      </c>
      <c r="F19" s="167">
        <f>F33+F36+F39++F42</f>
        <v>358.5275</v>
      </c>
      <c r="G19" s="167">
        <f>AB19++AE19+AH19+AK19+AN19+AQ19+AT19+AW19+AZ19+BF19+BI19+BL19</f>
        <v>358.52750000000003</v>
      </c>
      <c r="H19" s="156">
        <f>G19/F19*100</f>
        <v>100.00000000000003</v>
      </c>
      <c r="I19" s="167" t="e">
        <f>#REF!+#REF!+I30+#REF!+#REF!+#REF!+#REF!+#REF!+#REF!</f>
        <v>#REF!</v>
      </c>
      <c r="J19" s="167" t="e">
        <f>#REF!+#REF!+J30+#REF!+#REF!+#REF!+#REF!+#REF!+#REF!</f>
        <v>#REF!</v>
      </c>
      <c r="K19" s="167" t="e">
        <f>#REF!+#REF!+K30+#REF!+#REF!+#REF!+#REF!+#REF!+#REF!</f>
        <v>#REF!</v>
      </c>
      <c r="L19" s="167" t="e">
        <f>#REF!+#REF!+L30+#REF!+#REF!+#REF!+#REF!+#REF!+#REF!</f>
        <v>#REF!</v>
      </c>
      <c r="M19" s="167" t="e">
        <f>#REF!+#REF!+M30+#REF!+#REF!+#REF!+#REF!+#REF!+#REF!</f>
        <v>#REF!</v>
      </c>
      <c r="N19" s="167" t="e">
        <f>#REF!+#REF!+N30+#REF!+#REF!+#REF!+#REF!+#REF!+#REF!</f>
        <v>#REF!</v>
      </c>
      <c r="O19" s="167" t="e">
        <f>#REF!+#REF!+O30+#REF!+#REF!+#REF!+#REF!+#REF!+#REF!</f>
        <v>#REF!</v>
      </c>
      <c r="P19" s="167" t="e">
        <f>#REF!+#REF!+P30+#REF!+#REF!+#REF!+#REF!+#REF!+#REF!</f>
        <v>#REF!</v>
      </c>
      <c r="Q19" s="167" t="e">
        <f>#REF!+#REF!+Q30+#REF!+#REF!+#REF!+#REF!+#REF!+#REF!</f>
        <v>#REF!</v>
      </c>
      <c r="R19" s="167" t="e">
        <f>#REF!+#REF!+R30+#REF!+#REF!+#REF!+#REF!+#REF!+#REF!</f>
        <v>#REF!</v>
      </c>
      <c r="S19" s="167" t="e">
        <f>#REF!+#REF!+S30+#REF!+#REF!+#REF!+#REF!+#REF!+#REF!</f>
        <v>#REF!</v>
      </c>
      <c r="T19" s="167" t="e">
        <f>#REF!+#REF!+T30+#REF!+#REF!+#REF!+#REF!+#REF!+#REF!</f>
        <v>#REF!</v>
      </c>
      <c r="U19" s="167" t="e">
        <f>#REF!+#REF!+U30+#REF!+#REF!+#REF!+#REF!+#REF!+#REF!</f>
        <v>#REF!</v>
      </c>
      <c r="V19" s="167" t="e">
        <f>#REF!+#REF!+V30+#REF!+#REF!+#REF!+#REF!+#REF!+#REF!</f>
        <v>#REF!</v>
      </c>
      <c r="W19" s="167" t="e">
        <f>#REF!+#REF!+W30+#REF!+#REF!+#REF!+#REF!+#REF!+#REF!</f>
        <v>#REF!</v>
      </c>
      <c r="X19" s="167" t="e">
        <f>#REF!+#REF!+X30+#REF!+#REF!+#REF!+#REF!+#REF!+#REF!</f>
        <v>#REF!</v>
      </c>
      <c r="Y19" s="167" t="e">
        <f>#REF!+#REF!+Y30+#REF!+#REF!+#REF!+#REF!+#REF!+#REF!</f>
        <v>#REF!</v>
      </c>
      <c r="Z19" s="167" t="e">
        <f>#REF!+#REF!+Z30+#REF!+#REF!+#REF!+#REF!+#REF!+#REF!</f>
        <v>#REF!</v>
      </c>
      <c r="AA19" s="167">
        <f>AA33+AA36+AA39++AA42</f>
        <v>0</v>
      </c>
      <c r="AB19" s="167">
        <f>AB33+AB36+AB39++AB42</f>
        <v>0</v>
      </c>
      <c r="AC19" s="156">
        <v>0</v>
      </c>
      <c r="AD19" s="167">
        <f>AD33+AD36+AD39++AD42</f>
        <v>0</v>
      </c>
      <c r="AE19" s="167">
        <f>AE33+AE36+AE39++AE42</f>
        <v>0</v>
      </c>
      <c r="AF19" s="156">
        <v>0</v>
      </c>
      <c r="AG19" s="167">
        <f>AG33+AG36+AG39++AG42</f>
        <v>0</v>
      </c>
      <c r="AH19" s="167">
        <f>AH33+AH36+AH39++AH42</f>
        <v>0</v>
      </c>
      <c r="AI19" s="156">
        <v>0</v>
      </c>
      <c r="AJ19" s="167">
        <f>AJ33+AJ36+AJ39++AJ42</f>
        <v>0</v>
      </c>
      <c r="AK19" s="167">
        <f>AK33+AK36+AK39++AK42</f>
        <v>0</v>
      </c>
      <c r="AL19" s="156">
        <v>0</v>
      </c>
      <c r="AM19" s="167">
        <f>AM33+AM36+AM39++AM42</f>
        <v>0</v>
      </c>
      <c r="AN19" s="167">
        <f>AN33+AN36+AN39++AN42</f>
        <v>0</v>
      </c>
      <c r="AO19" s="156">
        <v>0</v>
      </c>
      <c r="AP19" s="167">
        <f>AP33+AP36+AP39++AP42</f>
        <v>15</v>
      </c>
      <c r="AQ19" s="167">
        <f>AQ33+AQ36+AQ39++AQ42</f>
        <v>15</v>
      </c>
      <c r="AR19" s="156">
        <f>AQ19/AP19*100</f>
        <v>100</v>
      </c>
      <c r="AS19" s="167">
        <f>AS33+AS36+AS39++AS42</f>
        <v>15</v>
      </c>
      <c r="AT19" s="167">
        <f>AT33+AT36+AT39++AT42</f>
        <v>0</v>
      </c>
      <c r="AU19" s="156">
        <f>AT19/AS19*100</f>
        <v>0</v>
      </c>
      <c r="AV19" s="167">
        <f>AV33+AV36+AV39++AV42</f>
        <v>107.19999999999999</v>
      </c>
      <c r="AW19" s="167">
        <f>AW33+AW36+AW39++AW42</f>
        <v>111.39999999999999</v>
      </c>
      <c r="AX19" s="156">
        <f>AW19/AV19*100</f>
        <v>103.9179104477612</v>
      </c>
      <c r="AY19" s="167">
        <f>AY33+AY36+AY39++AY42</f>
        <v>129.3</v>
      </c>
      <c r="AZ19" s="167">
        <f>AZ33+AZ36+AZ39++AZ42</f>
        <v>140.10000000000002</v>
      </c>
      <c r="BA19" s="156">
        <f>AZ19/AY19*100</f>
        <v>108.35266821345708</v>
      </c>
      <c r="BB19" s="156">
        <f>AS19+AV19+AY19</f>
        <v>251.5</v>
      </c>
      <c r="BC19" s="156">
        <f>AT19+AW19+AZ19</f>
        <v>251.5</v>
      </c>
      <c r="BD19" s="156"/>
      <c r="BE19" s="167">
        <f>BE33+BE36+BE39++BE42</f>
        <v>2.8</v>
      </c>
      <c r="BF19" s="167">
        <f>BF33+BF36+BF39++BF42</f>
        <v>3.1</v>
      </c>
      <c r="BG19" s="156">
        <f>BF19/BE19*100</f>
        <v>110.71428571428572</v>
      </c>
      <c r="BH19" s="167">
        <f>BH33+BH36+BH39++BH42</f>
        <v>6</v>
      </c>
      <c r="BI19" s="167">
        <f>BI33+BI36+BI39++BI42</f>
        <v>5.8</v>
      </c>
      <c r="BJ19" s="156">
        <f>BI19/BH19*100</f>
        <v>96.66666666666667</v>
      </c>
      <c r="BK19" s="167">
        <f>BK33+BK36+BK39++BK42</f>
        <v>83.22749999999999</v>
      </c>
      <c r="BL19" s="167">
        <f>BL33+BL36+BL39++BL42</f>
        <v>83.1275</v>
      </c>
      <c r="BM19" s="156">
        <f>BL19/BK19*100</f>
        <v>99.8798474062059</v>
      </c>
      <c r="BN19" s="315"/>
      <c r="BO19" s="318"/>
      <c r="BP19" s="104"/>
      <c r="BQ19" s="104"/>
    </row>
    <row r="20" spans="1:67" ht="93" customHeight="1">
      <c r="A20" s="169" t="s">
        <v>285</v>
      </c>
      <c r="B20" s="230" t="s">
        <v>286</v>
      </c>
      <c r="C20" s="188" t="s">
        <v>298</v>
      </c>
      <c r="D20" s="158">
        <v>1</v>
      </c>
      <c r="E20" s="171" t="s">
        <v>287</v>
      </c>
      <c r="F20" s="159"/>
      <c r="G20" s="159"/>
      <c r="H20" s="160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231"/>
      <c r="Y20" s="231"/>
      <c r="Z20" s="231"/>
      <c r="AA20" s="159"/>
      <c r="AB20" s="172"/>
      <c r="AC20" s="160"/>
      <c r="AD20" s="172"/>
      <c r="AE20" s="172"/>
      <c r="AF20" s="160"/>
      <c r="AG20" s="172"/>
      <c r="AH20" s="172"/>
      <c r="AI20" s="160"/>
      <c r="AJ20" s="172"/>
      <c r="AK20" s="172"/>
      <c r="AL20" s="159"/>
      <c r="AM20" s="159"/>
      <c r="AN20" s="159"/>
      <c r="AO20" s="160"/>
      <c r="AP20" s="159"/>
      <c r="AQ20" s="159"/>
      <c r="AR20" s="198"/>
      <c r="AS20" s="159"/>
      <c r="AT20" s="159"/>
      <c r="AU20" s="198"/>
      <c r="AV20" s="159"/>
      <c r="AW20" s="159"/>
      <c r="AX20" s="198"/>
      <c r="AY20" s="159"/>
      <c r="AZ20" s="159"/>
      <c r="BA20" s="198"/>
      <c r="BB20" s="198"/>
      <c r="BC20" s="198"/>
      <c r="BD20" s="198"/>
      <c r="BE20" s="159"/>
      <c r="BF20" s="159"/>
      <c r="BG20" s="198"/>
      <c r="BH20" s="159"/>
      <c r="BI20" s="159"/>
      <c r="BJ20" s="198"/>
      <c r="BK20" s="159"/>
      <c r="BL20" s="159"/>
      <c r="BM20" s="198"/>
      <c r="BN20" s="232" t="s">
        <v>382</v>
      </c>
      <c r="BO20" s="162"/>
    </row>
    <row r="21" spans="1:67" ht="135" customHeight="1">
      <c r="A21" s="125" t="s">
        <v>295</v>
      </c>
      <c r="B21" s="223" t="s">
        <v>296</v>
      </c>
      <c r="C21" s="220" t="s">
        <v>297</v>
      </c>
      <c r="D21" s="119">
        <v>1</v>
      </c>
      <c r="E21" s="118" t="s">
        <v>287</v>
      </c>
      <c r="F21" s="120"/>
      <c r="G21" s="120"/>
      <c r="H21" s="116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3"/>
      <c r="Y21" s="123"/>
      <c r="Z21" s="123"/>
      <c r="AA21" s="120"/>
      <c r="AB21" s="120"/>
      <c r="AC21" s="116"/>
      <c r="AD21" s="120"/>
      <c r="AE21" s="120"/>
      <c r="AF21" s="116"/>
      <c r="AG21" s="120"/>
      <c r="AH21" s="120"/>
      <c r="AI21" s="116"/>
      <c r="AJ21" s="120"/>
      <c r="AK21" s="120"/>
      <c r="AL21" s="120"/>
      <c r="AM21" s="120"/>
      <c r="AN21" s="120"/>
      <c r="AO21" s="116"/>
      <c r="AP21" s="120"/>
      <c r="AQ21" s="120"/>
      <c r="AR21" s="142"/>
      <c r="AS21" s="120"/>
      <c r="AT21" s="120"/>
      <c r="AU21" s="142"/>
      <c r="AV21" s="120"/>
      <c r="AW21" s="120"/>
      <c r="AX21" s="142"/>
      <c r="AY21" s="120"/>
      <c r="AZ21" s="120"/>
      <c r="BA21" s="142"/>
      <c r="BB21" s="142"/>
      <c r="BC21" s="142"/>
      <c r="BD21" s="142"/>
      <c r="BE21" s="120"/>
      <c r="BF21" s="120"/>
      <c r="BG21" s="142"/>
      <c r="BH21" s="120"/>
      <c r="BI21" s="120"/>
      <c r="BJ21" s="142"/>
      <c r="BK21" s="120"/>
      <c r="BL21" s="120"/>
      <c r="BM21" s="142"/>
      <c r="BN21" s="199" t="s">
        <v>374</v>
      </c>
      <c r="BO21" s="117"/>
    </row>
    <row r="22" spans="1:67" ht="92.25" customHeight="1">
      <c r="A22" s="125" t="s">
        <v>365</v>
      </c>
      <c r="B22" s="222" t="s">
        <v>288</v>
      </c>
      <c r="C22" s="220" t="s">
        <v>298</v>
      </c>
      <c r="D22" s="119">
        <v>1</v>
      </c>
      <c r="E22" s="118" t="s">
        <v>287</v>
      </c>
      <c r="F22" s="120"/>
      <c r="G22" s="120"/>
      <c r="H22" s="116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3"/>
      <c r="Y22" s="123"/>
      <c r="Z22" s="123"/>
      <c r="AA22" s="120"/>
      <c r="AB22" s="120"/>
      <c r="AC22" s="116"/>
      <c r="AD22" s="120"/>
      <c r="AE22" s="120"/>
      <c r="AF22" s="116"/>
      <c r="AG22" s="120"/>
      <c r="AH22" s="120"/>
      <c r="AI22" s="116"/>
      <c r="AJ22" s="120"/>
      <c r="AK22" s="120"/>
      <c r="AL22" s="120"/>
      <c r="AM22" s="120"/>
      <c r="AN22" s="120"/>
      <c r="AO22" s="116"/>
      <c r="AP22" s="120"/>
      <c r="AQ22" s="120"/>
      <c r="AR22" s="142"/>
      <c r="AS22" s="120"/>
      <c r="AT22" s="120"/>
      <c r="AU22" s="142"/>
      <c r="AV22" s="120"/>
      <c r="AW22" s="120"/>
      <c r="AX22" s="142"/>
      <c r="AY22" s="120"/>
      <c r="AZ22" s="120"/>
      <c r="BA22" s="142"/>
      <c r="BB22" s="142"/>
      <c r="BC22" s="142"/>
      <c r="BD22" s="142"/>
      <c r="BE22" s="120"/>
      <c r="BF22" s="120"/>
      <c r="BG22" s="142"/>
      <c r="BH22" s="120"/>
      <c r="BI22" s="120"/>
      <c r="BJ22" s="142"/>
      <c r="BK22" s="120"/>
      <c r="BL22" s="120"/>
      <c r="BM22" s="142"/>
      <c r="BN22" s="201" t="s">
        <v>395</v>
      </c>
      <c r="BO22" s="117"/>
    </row>
    <row r="23" spans="1:67" ht="98.25" customHeight="1">
      <c r="A23" s="125" t="s">
        <v>366</v>
      </c>
      <c r="B23" s="223" t="s">
        <v>299</v>
      </c>
      <c r="C23" s="220" t="s">
        <v>266</v>
      </c>
      <c r="D23" s="119">
        <v>1</v>
      </c>
      <c r="E23" s="118" t="s">
        <v>287</v>
      </c>
      <c r="F23" s="120"/>
      <c r="G23" s="120"/>
      <c r="H23" s="116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3"/>
      <c r="Y23" s="123"/>
      <c r="Z23" s="123"/>
      <c r="AA23" s="120"/>
      <c r="AB23" s="120"/>
      <c r="AC23" s="116"/>
      <c r="AD23" s="120"/>
      <c r="AE23" s="120"/>
      <c r="AF23" s="116"/>
      <c r="AG23" s="120"/>
      <c r="AH23" s="120"/>
      <c r="AI23" s="116"/>
      <c r="AJ23" s="120"/>
      <c r="AK23" s="120"/>
      <c r="AL23" s="120"/>
      <c r="AM23" s="120"/>
      <c r="AN23" s="120"/>
      <c r="AO23" s="116"/>
      <c r="AP23" s="120"/>
      <c r="AQ23" s="120"/>
      <c r="AR23" s="142"/>
      <c r="AS23" s="120"/>
      <c r="AT23" s="120"/>
      <c r="AU23" s="142"/>
      <c r="AV23" s="120"/>
      <c r="AW23" s="120"/>
      <c r="AX23" s="142"/>
      <c r="AY23" s="120"/>
      <c r="AZ23" s="120"/>
      <c r="BA23" s="142"/>
      <c r="BB23" s="142"/>
      <c r="BC23" s="142"/>
      <c r="BD23" s="142"/>
      <c r="BE23" s="120"/>
      <c r="BF23" s="120"/>
      <c r="BG23" s="142"/>
      <c r="BH23" s="120"/>
      <c r="BI23" s="120"/>
      <c r="BJ23" s="142"/>
      <c r="BK23" s="120"/>
      <c r="BL23" s="120"/>
      <c r="BM23" s="142"/>
      <c r="BN23" s="201" t="s">
        <v>384</v>
      </c>
      <c r="BO23" s="117"/>
    </row>
    <row r="24" spans="1:67" ht="78.75">
      <c r="A24" s="125" t="s">
        <v>304</v>
      </c>
      <c r="B24" s="223" t="s">
        <v>300</v>
      </c>
      <c r="C24" s="220" t="s">
        <v>266</v>
      </c>
      <c r="D24" s="119">
        <v>1</v>
      </c>
      <c r="E24" s="118" t="s">
        <v>287</v>
      </c>
      <c r="F24" s="120"/>
      <c r="G24" s="120"/>
      <c r="H24" s="116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3"/>
      <c r="Y24" s="123"/>
      <c r="Z24" s="123"/>
      <c r="AA24" s="120"/>
      <c r="AB24" s="120"/>
      <c r="AC24" s="116"/>
      <c r="AD24" s="120"/>
      <c r="AE24" s="120"/>
      <c r="AF24" s="116"/>
      <c r="AG24" s="120"/>
      <c r="AH24" s="120"/>
      <c r="AI24" s="116"/>
      <c r="AJ24" s="120"/>
      <c r="AK24" s="120"/>
      <c r="AL24" s="120"/>
      <c r="AM24" s="120"/>
      <c r="AN24" s="120"/>
      <c r="AO24" s="116"/>
      <c r="AP24" s="120"/>
      <c r="AQ24" s="120"/>
      <c r="AR24" s="142"/>
      <c r="AS24" s="120"/>
      <c r="AT24" s="120"/>
      <c r="AU24" s="142"/>
      <c r="AV24" s="120"/>
      <c r="AW24" s="120"/>
      <c r="AX24" s="142"/>
      <c r="AY24" s="120"/>
      <c r="AZ24" s="120"/>
      <c r="BA24" s="142"/>
      <c r="BB24" s="142"/>
      <c r="BC24" s="142"/>
      <c r="BD24" s="142"/>
      <c r="BE24" s="120"/>
      <c r="BF24" s="120"/>
      <c r="BG24" s="142"/>
      <c r="BH24" s="120"/>
      <c r="BI24" s="120"/>
      <c r="BJ24" s="142"/>
      <c r="BK24" s="120"/>
      <c r="BL24" s="120"/>
      <c r="BM24" s="142"/>
      <c r="BN24" s="201" t="s">
        <v>375</v>
      </c>
      <c r="BO24" s="117"/>
    </row>
    <row r="25" spans="1:67" ht="78.75">
      <c r="A25" s="125" t="s">
        <v>367</v>
      </c>
      <c r="B25" s="223" t="s">
        <v>301</v>
      </c>
      <c r="C25" s="119" t="s">
        <v>266</v>
      </c>
      <c r="D25" s="119">
        <v>1</v>
      </c>
      <c r="E25" s="118" t="s">
        <v>287</v>
      </c>
      <c r="F25" s="106"/>
      <c r="G25" s="106"/>
      <c r="H25" s="110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2"/>
      <c r="Y25" s="102"/>
      <c r="Z25" s="102"/>
      <c r="AA25" s="106"/>
      <c r="AB25" s="106"/>
      <c r="AC25" s="110"/>
      <c r="AD25" s="106"/>
      <c r="AE25" s="106"/>
      <c r="AF25" s="110"/>
      <c r="AG25" s="106"/>
      <c r="AH25" s="106"/>
      <c r="AI25" s="110"/>
      <c r="AJ25" s="106"/>
      <c r="AK25" s="106"/>
      <c r="AL25" s="106"/>
      <c r="AM25" s="106"/>
      <c r="AN25" s="106"/>
      <c r="AO25" s="110"/>
      <c r="AP25" s="106"/>
      <c r="AQ25" s="106"/>
      <c r="AR25" s="110"/>
      <c r="AS25" s="106"/>
      <c r="AT25" s="106"/>
      <c r="AU25" s="110"/>
      <c r="AV25" s="106"/>
      <c r="AW25" s="106"/>
      <c r="AX25" s="110"/>
      <c r="AY25" s="106"/>
      <c r="AZ25" s="106"/>
      <c r="BA25" s="110"/>
      <c r="BB25" s="110"/>
      <c r="BC25" s="110"/>
      <c r="BD25" s="110"/>
      <c r="BE25" s="106"/>
      <c r="BF25" s="106"/>
      <c r="BG25" s="110"/>
      <c r="BH25" s="106"/>
      <c r="BI25" s="106"/>
      <c r="BJ25" s="110"/>
      <c r="BK25" s="106"/>
      <c r="BL25" s="106"/>
      <c r="BM25" s="110"/>
      <c r="BN25" s="218" t="s">
        <v>400</v>
      </c>
      <c r="BO25" s="209"/>
    </row>
    <row r="26" spans="1:67" ht="144" customHeight="1">
      <c r="A26" s="125" t="s">
        <v>368</v>
      </c>
      <c r="B26" s="223" t="s">
        <v>302</v>
      </c>
      <c r="C26" s="219" t="s">
        <v>303</v>
      </c>
      <c r="D26" s="119">
        <v>1</v>
      </c>
      <c r="E26" s="118" t="s">
        <v>287</v>
      </c>
      <c r="F26" s="106"/>
      <c r="G26" s="106"/>
      <c r="H26" s="11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2"/>
      <c r="Y26" s="102"/>
      <c r="Z26" s="102"/>
      <c r="AA26" s="106"/>
      <c r="AB26" s="106"/>
      <c r="AC26" s="111"/>
      <c r="AD26" s="106"/>
      <c r="AE26" s="106"/>
      <c r="AF26" s="108"/>
      <c r="AG26" s="106"/>
      <c r="AH26" s="106"/>
      <c r="AI26" s="111"/>
      <c r="AJ26" s="106"/>
      <c r="AK26" s="106"/>
      <c r="AL26" s="106"/>
      <c r="AM26" s="106"/>
      <c r="AN26" s="106"/>
      <c r="AO26" s="111"/>
      <c r="AP26" s="106"/>
      <c r="AQ26" s="106"/>
      <c r="AR26" s="110"/>
      <c r="AS26" s="106"/>
      <c r="AT26" s="106"/>
      <c r="AU26" s="110"/>
      <c r="AV26" s="106"/>
      <c r="AW26" s="106"/>
      <c r="AX26" s="110"/>
      <c r="AY26" s="106"/>
      <c r="AZ26" s="106"/>
      <c r="BA26" s="110"/>
      <c r="BB26" s="110"/>
      <c r="BC26" s="110"/>
      <c r="BD26" s="110"/>
      <c r="BE26" s="106"/>
      <c r="BF26" s="106"/>
      <c r="BG26" s="110"/>
      <c r="BH26" s="106"/>
      <c r="BI26" s="106"/>
      <c r="BJ26" s="110"/>
      <c r="BK26" s="106"/>
      <c r="BL26" s="106"/>
      <c r="BM26" s="110"/>
      <c r="BN26" s="210" t="s">
        <v>376</v>
      </c>
      <c r="BO26" s="112"/>
    </row>
    <row r="27" spans="1:67" ht="144" customHeight="1">
      <c r="A27" s="125" t="s">
        <v>401</v>
      </c>
      <c r="B27" s="223" t="s">
        <v>402</v>
      </c>
      <c r="C27" s="219" t="s">
        <v>306</v>
      </c>
      <c r="D27" s="119">
        <v>1</v>
      </c>
      <c r="E27" s="118" t="s">
        <v>287</v>
      </c>
      <c r="F27" s="106"/>
      <c r="G27" s="106"/>
      <c r="H27" s="11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2"/>
      <c r="Y27" s="102"/>
      <c r="Z27" s="102"/>
      <c r="AA27" s="106"/>
      <c r="AB27" s="106"/>
      <c r="AC27" s="111"/>
      <c r="AD27" s="106"/>
      <c r="AE27" s="106"/>
      <c r="AF27" s="108"/>
      <c r="AG27" s="106"/>
      <c r="AH27" s="106"/>
      <c r="AI27" s="111"/>
      <c r="AJ27" s="106"/>
      <c r="AK27" s="106"/>
      <c r="AL27" s="106"/>
      <c r="AM27" s="106"/>
      <c r="AN27" s="106"/>
      <c r="AO27" s="111"/>
      <c r="AP27" s="106"/>
      <c r="AQ27" s="106"/>
      <c r="AR27" s="110"/>
      <c r="AT27" s="106"/>
      <c r="AU27" s="110"/>
      <c r="AV27" s="106"/>
      <c r="AW27" s="106"/>
      <c r="AX27" s="110"/>
      <c r="AY27" s="106"/>
      <c r="AZ27" s="106"/>
      <c r="BA27" s="110"/>
      <c r="BB27" s="110"/>
      <c r="BC27" s="110"/>
      <c r="BD27" s="110"/>
      <c r="BE27" s="106"/>
      <c r="BF27" s="106"/>
      <c r="BG27" s="110"/>
      <c r="BH27" s="106"/>
      <c r="BI27" s="106"/>
      <c r="BJ27" s="110"/>
      <c r="BK27" s="106"/>
      <c r="BL27" s="106"/>
      <c r="BM27" s="110"/>
      <c r="BN27" s="106" t="s">
        <v>403</v>
      </c>
      <c r="BO27" s="234"/>
    </row>
    <row r="28" spans="1:68" ht="30" customHeight="1">
      <c r="A28" s="274" t="s">
        <v>404</v>
      </c>
      <c r="B28" s="275" t="s">
        <v>275</v>
      </c>
      <c r="C28" s="276" t="s">
        <v>266</v>
      </c>
      <c r="D28" s="276">
        <v>1</v>
      </c>
      <c r="E28" s="319" t="s">
        <v>318</v>
      </c>
      <c r="F28" s="320"/>
      <c r="G28" s="320"/>
      <c r="H28" s="3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320"/>
      <c r="AB28" s="320"/>
      <c r="AC28" s="320"/>
      <c r="AD28" s="320"/>
      <c r="AE28" s="320"/>
      <c r="AF28" s="320"/>
      <c r="AG28" s="320"/>
      <c r="AH28" s="320"/>
      <c r="AI28" s="320"/>
      <c r="AJ28" s="320"/>
      <c r="AK28" s="320"/>
      <c r="AL28" s="320"/>
      <c r="AM28" s="320"/>
      <c r="AN28" s="320"/>
      <c r="AO28" s="320"/>
      <c r="AP28" s="320"/>
      <c r="AQ28" s="320"/>
      <c r="AR28" s="320"/>
      <c r="AS28" s="320"/>
      <c r="AT28" s="320"/>
      <c r="AU28" s="320"/>
      <c r="AV28" s="320"/>
      <c r="AW28" s="320"/>
      <c r="AX28" s="320"/>
      <c r="AY28" s="320"/>
      <c r="AZ28" s="320"/>
      <c r="BA28" s="320"/>
      <c r="BB28" s="120"/>
      <c r="BC28" s="120"/>
      <c r="BD28" s="120"/>
      <c r="BE28" s="320"/>
      <c r="BF28" s="320"/>
      <c r="BG28" s="320"/>
      <c r="BH28" s="320"/>
      <c r="BI28" s="320"/>
      <c r="BJ28" s="320"/>
      <c r="BK28" s="320"/>
      <c r="BL28" s="320"/>
      <c r="BM28" s="320"/>
      <c r="BN28" s="277" t="s">
        <v>405</v>
      </c>
      <c r="BO28" s="277"/>
      <c r="BP28" s="107"/>
    </row>
    <row r="29" spans="1:68" ht="30" customHeight="1">
      <c r="A29" s="274"/>
      <c r="B29" s="275"/>
      <c r="C29" s="276"/>
      <c r="D29" s="276"/>
      <c r="E29" s="319"/>
      <c r="F29" s="320"/>
      <c r="G29" s="320"/>
      <c r="H29" s="320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3"/>
      <c r="Y29" s="123"/>
      <c r="Z29" s="123"/>
      <c r="AA29" s="320"/>
      <c r="AB29" s="320"/>
      <c r="AC29" s="320"/>
      <c r="AD29" s="320"/>
      <c r="AE29" s="320"/>
      <c r="AF29" s="320"/>
      <c r="AG29" s="320"/>
      <c r="AH29" s="320"/>
      <c r="AI29" s="320"/>
      <c r="AJ29" s="320"/>
      <c r="AK29" s="320"/>
      <c r="AL29" s="320"/>
      <c r="AM29" s="320"/>
      <c r="AN29" s="320"/>
      <c r="AO29" s="320"/>
      <c r="AP29" s="320"/>
      <c r="AQ29" s="320"/>
      <c r="AR29" s="320"/>
      <c r="AS29" s="320"/>
      <c r="AT29" s="320"/>
      <c r="AU29" s="320"/>
      <c r="AV29" s="320"/>
      <c r="AW29" s="320"/>
      <c r="AX29" s="320"/>
      <c r="AY29" s="320"/>
      <c r="AZ29" s="320"/>
      <c r="BA29" s="320"/>
      <c r="BB29" s="120"/>
      <c r="BC29" s="120"/>
      <c r="BD29" s="120"/>
      <c r="BE29" s="320"/>
      <c r="BF29" s="320"/>
      <c r="BG29" s="320"/>
      <c r="BH29" s="320"/>
      <c r="BI29" s="320"/>
      <c r="BJ29" s="320"/>
      <c r="BK29" s="320"/>
      <c r="BL29" s="320"/>
      <c r="BM29" s="320"/>
      <c r="BN29" s="278"/>
      <c r="BO29" s="278"/>
      <c r="BP29" s="107"/>
    </row>
    <row r="30" spans="1:67" ht="81.75" customHeight="1">
      <c r="A30" s="274"/>
      <c r="B30" s="275"/>
      <c r="C30" s="276"/>
      <c r="D30" s="276"/>
      <c r="E30" s="319"/>
      <c r="F30" s="320"/>
      <c r="G30" s="320"/>
      <c r="H30" s="320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3"/>
      <c r="Y30" s="123"/>
      <c r="Z30" s="123"/>
      <c r="AA30" s="320"/>
      <c r="AB30" s="320"/>
      <c r="AC30" s="320"/>
      <c r="AD30" s="320"/>
      <c r="AE30" s="320"/>
      <c r="AF30" s="320"/>
      <c r="AG30" s="320"/>
      <c r="AH30" s="320"/>
      <c r="AI30" s="320"/>
      <c r="AJ30" s="320"/>
      <c r="AK30" s="320"/>
      <c r="AL30" s="320"/>
      <c r="AM30" s="320"/>
      <c r="AN30" s="320"/>
      <c r="AO30" s="320"/>
      <c r="AP30" s="320"/>
      <c r="AQ30" s="320"/>
      <c r="AR30" s="320"/>
      <c r="AS30" s="320"/>
      <c r="AT30" s="320"/>
      <c r="AU30" s="320"/>
      <c r="AV30" s="320"/>
      <c r="AW30" s="320"/>
      <c r="AX30" s="320"/>
      <c r="AY30" s="320"/>
      <c r="AZ30" s="320"/>
      <c r="BA30" s="320"/>
      <c r="BB30" s="120"/>
      <c r="BC30" s="120"/>
      <c r="BD30" s="120"/>
      <c r="BE30" s="320"/>
      <c r="BF30" s="320"/>
      <c r="BG30" s="320"/>
      <c r="BH30" s="320"/>
      <c r="BI30" s="320"/>
      <c r="BJ30" s="320"/>
      <c r="BK30" s="320"/>
      <c r="BL30" s="320"/>
      <c r="BM30" s="320"/>
      <c r="BN30" s="279"/>
      <c r="BO30" s="279"/>
    </row>
    <row r="31" spans="1:67" ht="30" customHeight="1">
      <c r="A31" s="274" t="s">
        <v>406</v>
      </c>
      <c r="B31" s="275" t="s">
        <v>369</v>
      </c>
      <c r="C31" s="276" t="s">
        <v>266</v>
      </c>
      <c r="D31" s="276">
        <v>1</v>
      </c>
      <c r="E31" s="130" t="s">
        <v>42</v>
      </c>
      <c r="F31" s="120">
        <f>F32+F33</f>
        <v>770.1999999999998</v>
      </c>
      <c r="G31" s="120">
        <f>G32+G33</f>
        <v>770.2</v>
      </c>
      <c r="H31" s="120">
        <f aca="true" t="shared" si="3" ref="H31:H39">G31/F31*100</f>
        <v>100.00000000000003</v>
      </c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>
        <f>AA32+AA33</f>
        <v>0</v>
      </c>
      <c r="AB31" s="120">
        <f>AB32+AB33</f>
        <v>0</v>
      </c>
      <c r="AC31" s="120">
        <v>0</v>
      </c>
      <c r="AD31" s="120">
        <f>AD32+AD33</f>
        <v>0</v>
      </c>
      <c r="AE31" s="120">
        <f>AE32+AE33</f>
        <v>0</v>
      </c>
      <c r="AF31" s="120">
        <v>0</v>
      </c>
      <c r="AG31" s="120">
        <f>AG32+AG33</f>
        <v>0</v>
      </c>
      <c r="AH31" s="120">
        <f>AH32+AH33</f>
        <v>0</v>
      </c>
      <c r="AI31" s="120">
        <v>0</v>
      </c>
      <c r="AJ31" s="120">
        <f>AJ32+AJ33</f>
        <v>0</v>
      </c>
      <c r="AK31" s="120">
        <f>AK32+AK33</f>
        <v>0</v>
      </c>
      <c r="AL31" s="120">
        <v>0</v>
      </c>
      <c r="AM31" s="120">
        <f>AM32+AM33</f>
        <v>0</v>
      </c>
      <c r="AN31" s="120">
        <f>AN32+AN33</f>
        <v>0</v>
      </c>
      <c r="AO31" s="120">
        <v>0</v>
      </c>
      <c r="AP31" s="120">
        <f>AP32+AP33</f>
        <v>0</v>
      </c>
      <c r="AQ31" s="120">
        <f>AQ32+AQ33</f>
        <v>0</v>
      </c>
      <c r="AR31" s="120">
        <v>0</v>
      </c>
      <c r="AS31" s="120">
        <f>AS32+AS33</f>
        <v>0</v>
      </c>
      <c r="AT31" s="120">
        <f>AT32+AT33</f>
        <v>0</v>
      </c>
      <c r="AU31" s="120">
        <v>0</v>
      </c>
      <c r="AV31" s="120">
        <f>AV32+AV33</f>
        <v>12</v>
      </c>
      <c r="AW31" s="120">
        <f>AW32+AW33</f>
        <v>12</v>
      </c>
      <c r="AX31" s="120">
        <f aca="true" t="shared" si="4" ref="AX31:AX39">AW31/AV31*100</f>
        <v>100</v>
      </c>
      <c r="AY31" s="120">
        <f>AY32+AY33</f>
        <v>540.4</v>
      </c>
      <c r="AZ31" s="120">
        <f>AZ32+AZ33</f>
        <v>530</v>
      </c>
      <c r="BA31" s="120">
        <f aca="true" t="shared" si="5" ref="BA31:BA39">AZ31*100/AY31</f>
        <v>98.07549962990377</v>
      </c>
      <c r="BB31" s="120"/>
      <c r="BC31" s="120"/>
      <c r="BD31" s="120"/>
      <c r="BE31" s="120">
        <f>BE32+BE33</f>
        <v>46.4</v>
      </c>
      <c r="BF31" s="120">
        <f>BF32+BF33</f>
        <v>46.7</v>
      </c>
      <c r="BG31" s="120">
        <f>BF31/BE31*100</f>
        <v>100.64655172413795</v>
      </c>
      <c r="BH31" s="120">
        <f>BH32+BH33</f>
        <v>40.5</v>
      </c>
      <c r="BI31" s="120">
        <f>BI32+BI33</f>
        <v>50.699999999999996</v>
      </c>
      <c r="BJ31" s="120">
        <f>BI31/BH31*100</f>
        <v>125.18518518518518</v>
      </c>
      <c r="BK31" s="120">
        <f>BK32+BK33</f>
        <v>130.89999999999998</v>
      </c>
      <c r="BL31" s="120">
        <f>BL32+BL33</f>
        <v>130.8</v>
      </c>
      <c r="BM31" s="120">
        <f aca="true" t="shared" si="6" ref="BM31:BM36">BL31/BK31*100</f>
        <v>99.92360580595877</v>
      </c>
      <c r="BN31" s="277" t="s">
        <v>398</v>
      </c>
      <c r="BO31" s="277" t="s">
        <v>407</v>
      </c>
    </row>
    <row r="32" spans="1:67" ht="51.75" customHeight="1">
      <c r="A32" s="274"/>
      <c r="B32" s="275"/>
      <c r="C32" s="276"/>
      <c r="D32" s="276"/>
      <c r="E32" s="122" t="s">
        <v>3</v>
      </c>
      <c r="F32" s="120">
        <f>AA32+AD32+AG32+AJ32+AM32+AP32+AS32+AV32+AY32+BE32+BH32+BK32</f>
        <v>605.4999999999999</v>
      </c>
      <c r="G32" s="120">
        <f>AB32+AE32+AH32+AK32+AN32+AQ32+AT32+AW32+AZ32+BF32+BI32+BL32</f>
        <v>605.5</v>
      </c>
      <c r="H32" s="120">
        <f t="shared" si="3"/>
        <v>100.00000000000003</v>
      </c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>
        <v>0</v>
      </c>
      <c r="AB32" s="120">
        <v>0</v>
      </c>
      <c r="AC32" s="120">
        <v>0</v>
      </c>
      <c r="AD32" s="120">
        <v>0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20">
        <v>0</v>
      </c>
      <c r="AR32" s="120">
        <v>0</v>
      </c>
      <c r="AS32" s="120">
        <v>0</v>
      </c>
      <c r="AT32" s="120">
        <v>0</v>
      </c>
      <c r="AU32" s="120">
        <v>0</v>
      </c>
      <c r="AV32" s="120">
        <v>11.4</v>
      </c>
      <c r="AW32" s="120">
        <v>11.4</v>
      </c>
      <c r="AX32" s="120">
        <f t="shared" si="4"/>
        <v>100</v>
      </c>
      <c r="AY32" s="120">
        <v>463.2</v>
      </c>
      <c r="AZ32" s="120">
        <v>452.8</v>
      </c>
      <c r="BA32" s="120">
        <f t="shared" si="5"/>
        <v>97.75474956822107</v>
      </c>
      <c r="BB32" s="120"/>
      <c r="BC32" s="120"/>
      <c r="BD32" s="120"/>
      <c r="BE32" s="120">
        <v>43.6</v>
      </c>
      <c r="BF32" s="120">
        <v>43.6</v>
      </c>
      <c r="BG32" s="120">
        <f>BF32/BE32*100</f>
        <v>100</v>
      </c>
      <c r="BH32" s="120">
        <v>39</v>
      </c>
      <c r="BI32" s="120">
        <v>49.4</v>
      </c>
      <c r="BJ32" s="120">
        <f>BI32/BH32*100</f>
        <v>126.66666666666666</v>
      </c>
      <c r="BK32" s="120">
        <v>48.3</v>
      </c>
      <c r="BL32" s="120">
        <v>48.3</v>
      </c>
      <c r="BM32" s="120">
        <f t="shared" si="6"/>
        <v>100</v>
      </c>
      <c r="BN32" s="278"/>
      <c r="BO32" s="281"/>
    </row>
    <row r="33" spans="1:67" ht="184.5" customHeight="1">
      <c r="A33" s="274"/>
      <c r="B33" s="275"/>
      <c r="C33" s="276"/>
      <c r="D33" s="276"/>
      <c r="E33" s="122" t="s">
        <v>44</v>
      </c>
      <c r="F33" s="120">
        <f>AA33+AD33+AG33+AJ33+AM33+AP33+AS33+AV33+AY33+BE33+BH33+BK33</f>
        <v>164.7</v>
      </c>
      <c r="G33" s="120">
        <f>AB33+AE33+AH33+AK33+AN33+AQ33+AT33+AW33+AZ33+BF33+BI33+BL33</f>
        <v>164.7</v>
      </c>
      <c r="H33" s="120">
        <f t="shared" si="3"/>
        <v>100</v>
      </c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>
        <v>0</v>
      </c>
      <c r="AB33" s="120">
        <v>0</v>
      </c>
      <c r="AC33" s="120">
        <v>0</v>
      </c>
      <c r="AD33" s="120">
        <v>0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20">
        <v>0</v>
      </c>
      <c r="AR33" s="120">
        <v>0</v>
      </c>
      <c r="AS33" s="120">
        <v>0</v>
      </c>
      <c r="AT33" s="120">
        <v>0</v>
      </c>
      <c r="AU33" s="120">
        <v>0</v>
      </c>
      <c r="AV33" s="120">
        <v>0.6</v>
      </c>
      <c r="AW33" s="120">
        <v>0.6</v>
      </c>
      <c r="AX33" s="120">
        <f t="shared" si="4"/>
        <v>100</v>
      </c>
      <c r="AY33" s="120">
        <v>77.2</v>
      </c>
      <c r="AZ33" s="120">
        <v>77.2</v>
      </c>
      <c r="BA33" s="120">
        <f t="shared" si="5"/>
        <v>100</v>
      </c>
      <c r="BB33" s="120"/>
      <c r="BC33" s="120"/>
      <c r="BD33" s="120"/>
      <c r="BE33" s="120">
        <v>2.8</v>
      </c>
      <c r="BF33" s="120">
        <v>3.1</v>
      </c>
      <c r="BG33" s="120">
        <f>BF33/BE33*100</f>
        <v>110.71428571428572</v>
      </c>
      <c r="BH33" s="120">
        <v>1.5</v>
      </c>
      <c r="BI33" s="120">
        <v>1.3</v>
      </c>
      <c r="BJ33" s="120">
        <f>BI33/BH33*100</f>
        <v>86.66666666666667</v>
      </c>
      <c r="BK33" s="120">
        <v>82.6</v>
      </c>
      <c r="BL33" s="120">
        <v>82.5</v>
      </c>
      <c r="BM33" s="120">
        <f t="shared" si="6"/>
        <v>99.87893462469735</v>
      </c>
      <c r="BN33" s="279"/>
      <c r="BO33" s="282"/>
    </row>
    <row r="34" spans="1:67" ht="30" customHeight="1">
      <c r="A34" s="274" t="s">
        <v>408</v>
      </c>
      <c r="B34" s="275" t="s">
        <v>370</v>
      </c>
      <c r="C34" s="276" t="s">
        <v>266</v>
      </c>
      <c r="D34" s="276">
        <v>1</v>
      </c>
      <c r="E34" s="130" t="s">
        <v>42</v>
      </c>
      <c r="F34" s="120">
        <f>F35+F36</f>
        <v>2360.8</v>
      </c>
      <c r="G34" s="120">
        <f>G35+G36</f>
        <v>2360.8</v>
      </c>
      <c r="H34" s="120">
        <f t="shared" si="3"/>
        <v>100</v>
      </c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>
        <f>AA35+AA36</f>
        <v>0</v>
      </c>
      <c r="AB34" s="120">
        <f>AB35+AB36</f>
        <v>0</v>
      </c>
      <c r="AC34" s="120">
        <v>0</v>
      </c>
      <c r="AD34" s="120">
        <f>AD35+AD36</f>
        <v>0</v>
      </c>
      <c r="AE34" s="120">
        <f>AE35+AE36</f>
        <v>0</v>
      </c>
      <c r="AF34" s="120">
        <v>0</v>
      </c>
      <c r="AG34" s="120">
        <f>AG35+AG36</f>
        <v>0</v>
      </c>
      <c r="AH34" s="120">
        <f>AH35+AH36</f>
        <v>0</v>
      </c>
      <c r="AI34" s="120">
        <v>0</v>
      </c>
      <c r="AJ34" s="120">
        <f>AJ35+AJ36</f>
        <v>0</v>
      </c>
      <c r="AK34" s="120">
        <f>AK35+AK36</f>
        <v>0</v>
      </c>
      <c r="AL34" s="120">
        <v>0</v>
      </c>
      <c r="AM34" s="120">
        <f>AM35+AM36</f>
        <v>0</v>
      </c>
      <c r="AN34" s="120">
        <f>AN35+AN36</f>
        <v>0</v>
      </c>
      <c r="AO34" s="120">
        <v>0</v>
      </c>
      <c r="AP34" s="120">
        <f>AP35+AP36</f>
        <v>0</v>
      </c>
      <c r="AQ34" s="120">
        <f>AQ35+AQ36</f>
        <v>0</v>
      </c>
      <c r="AR34" s="120">
        <v>0</v>
      </c>
      <c r="AS34" s="120">
        <f>AS35+AS36</f>
        <v>0</v>
      </c>
      <c r="AT34" s="120">
        <f>AT35+AT36</f>
        <v>0</v>
      </c>
      <c r="AU34" s="120">
        <v>0</v>
      </c>
      <c r="AV34" s="120">
        <f>AV35+AV36</f>
        <v>1705.3</v>
      </c>
      <c r="AW34" s="120">
        <f>AW35+AW36</f>
        <v>1705.3</v>
      </c>
      <c r="AX34" s="120">
        <f t="shared" si="4"/>
        <v>100</v>
      </c>
      <c r="AY34" s="120">
        <f>AY35+AY36</f>
        <v>642.1</v>
      </c>
      <c r="AZ34" s="120">
        <f>AZ35+AZ36</f>
        <v>642.1</v>
      </c>
      <c r="BA34" s="120">
        <f t="shared" si="5"/>
        <v>100</v>
      </c>
      <c r="BB34" s="120"/>
      <c r="BC34" s="120"/>
      <c r="BD34" s="120"/>
      <c r="BE34" s="120">
        <f>BE35+BE36</f>
        <v>0</v>
      </c>
      <c r="BF34" s="120">
        <f>BF35+BF36</f>
        <v>0</v>
      </c>
      <c r="BG34" s="120">
        <v>0</v>
      </c>
      <c r="BH34" s="120">
        <f>BH35+BH36</f>
        <v>0</v>
      </c>
      <c r="BI34" s="120">
        <f>BI35+BI36</f>
        <v>0</v>
      </c>
      <c r="BJ34" s="120">
        <v>0</v>
      </c>
      <c r="BK34" s="120">
        <f>BK35+BK36</f>
        <v>13.4</v>
      </c>
      <c r="BL34" s="120">
        <f>BL35+BL36</f>
        <v>13.4</v>
      </c>
      <c r="BM34" s="120">
        <f t="shared" si="6"/>
        <v>100</v>
      </c>
      <c r="BN34" s="277" t="s">
        <v>385</v>
      </c>
      <c r="BO34" s="280"/>
    </row>
    <row r="35" spans="1:67" ht="60" customHeight="1">
      <c r="A35" s="274"/>
      <c r="B35" s="275"/>
      <c r="C35" s="276"/>
      <c r="D35" s="276"/>
      <c r="E35" s="122" t="s">
        <v>3</v>
      </c>
      <c r="F35" s="120">
        <f>AA35+AD35+AG35+AJ35+AM35+AP35+AS35+AV35+AY35+BE35+BH35+BK35</f>
        <v>2242.8</v>
      </c>
      <c r="G35" s="120">
        <f>AB35+AE35+AH35+AK35+AN35+AQ35+AT35+AW35+AZ35+BF35+BI35+BL35</f>
        <v>2242.8</v>
      </c>
      <c r="H35" s="120">
        <f t="shared" si="3"/>
        <v>100</v>
      </c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>
        <v>0</v>
      </c>
      <c r="AB35" s="120">
        <v>0</v>
      </c>
      <c r="AC35" s="120">
        <v>0</v>
      </c>
      <c r="AD35" s="120">
        <v>0</v>
      </c>
      <c r="AE35" s="120">
        <v>0</v>
      </c>
      <c r="AF35" s="120">
        <v>0</v>
      </c>
      <c r="AG35" s="120">
        <v>0</v>
      </c>
      <c r="AH35" s="120">
        <v>0</v>
      </c>
      <c r="AI35" s="120">
        <v>0</v>
      </c>
      <c r="AJ35" s="120">
        <v>0</v>
      </c>
      <c r="AK35" s="120">
        <v>0</v>
      </c>
      <c r="AL35" s="120">
        <v>0</v>
      </c>
      <c r="AM35" s="120">
        <v>0</v>
      </c>
      <c r="AN35" s="120">
        <v>0</v>
      </c>
      <c r="AO35" s="120">
        <v>0</v>
      </c>
      <c r="AP35" s="120">
        <v>0</v>
      </c>
      <c r="AQ35" s="120">
        <v>0</v>
      </c>
      <c r="AR35" s="120">
        <v>0</v>
      </c>
      <c r="AS35" s="120">
        <v>0</v>
      </c>
      <c r="AT35" s="120">
        <v>0</v>
      </c>
      <c r="AU35" s="120">
        <v>0</v>
      </c>
      <c r="AV35" s="120">
        <v>1620</v>
      </c>
      <c r="AW35" s="120">
        <v>1620</v>
      </c>
      <c r="AX35" s="120">
        <f t="shared" si="4"/>
        <v>100</v>
      </c>
      <c r="AY35" s="120">
        <v>610</v>
      </c>
      <c r="AZ35" s="120">
        <v>610</v>
      </c>
      <c r="BA35" s="120">
        <f t="shared" si="5"/>
        <v>100</v>
      </c>
      <c r="BB35" s="120"/>
      <c r="BC35" s="120"/>
      <c r="BD35" s="120"/>
      <c r="BE35" s="120">
        <v>0</v>
      </c>
      <c r="BF35" s="120">
        <v>0</v>
      </c>
      <c r="BG35" s="120">
        <v>0</v>
      </c>
      <c r="BH35" s="120">
        <v>0</v>
      </c>
      <c r="BI35" s="120">
        <v>0</v>
      </c>
      <c r="BJ35" s="120">
        <v>0</v>
      </c>
      <c r="BK35" s="120">
        <v>12.8</v>
      </c>
      <c r="BL35" s="120">
        <v>12.8</v>
      </c>
      <c r="BM35" s="120">
        <f t="shared" si="6"/>
        <v>100</v>
      </c>
      <c r="BN35" s="278"/>
      <c r="BO35" s="281"/>
    </row>
    <row r="36" spans="1:67" ht="50.25" customHeight="1">
      <c r="A36" s="274"/>
      <c r="B36" s="275"/>
      <c r="C36" s="276"/>
      <c r="D36" s="276"/>
      <c r="E36" s="122" t="s">
        <v>44</v>
      </c>
      <c r="F36" s="120">
        <f>AA36+AD36+AG36+AJ36+AM36+AP36+AS36+AV36+AY36+BE36+BH36+BK36</f>
        <v>118</v>
      </c>
      <c r="G36" s="120">
        <f>AB36+AE36+AH36+AK36+AN36+AQ36+AT36+AW36+AZ36+BF36+BI36+BL36</f>
        <v>118</v>
      </c>
      <c r="H36" s="120">
        <f t="shared" si="3"/>
        <v>100</v>
      </c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>
        <v>0</v>
      </c>
      <c r="AB36" s="120">
        <v>0</v>
      </c>
      <c r="AC36" s="120">
        <v>0</v>
      </c>
      <c r="AD36" s="120">
        <v>0</v>
      </c>
      <c r="AE36" s="120">
        <v>0</v>
      </c>
      <c r="AF36" s="120">
        <v>0</v>
      </c>
      <c r="AG36" s="120">
        <v>0</v>
      </c>
      <c r="AH36" s="120">
        <v>0</v>
      </c>
      <c r="AI36" s="120">
        <v>0</v>
      </c>
      <c r="AJ36" s="120">
        <v>0</v>
      </c>
      <c r="AK36" s="120">
        <v>0</v>
      </c>
      <c r="AL36" s="120">
        <v>0</v>
      </c>
      <c r="AM36" s="120">
        <v>0</v>
      </c>
      <c r="AN36" s="120">
        <v>0</v>
      </c>
      <c r="AO36" s="120">
        <v>0</v>
      </c>
      <c r="AP36" s="120">
        <v>0</v>
      </c>
      <c r="AQ36" s="120">
        <v>0</v>
      </c>
      <c r="AR36" s="120">
        <v>0</v>
      </c>
      <c r="AS36" s="120">
        <v>0</v>
      </c>
      <c r="AT36" s="120">
        <v>0</v>
      </c>
      <c r="AU36" s="120">
        <v>0</v>
      </c>
      <c r="AV36" s="120">
        <v>85.3</v>
      </c>
      <c r="AW36" s="120">
        <v>85.3</v>
      </c>
      <c r="AX36" s="120">
        <f t="shared" si="4"/>
        <v>100</v>
      </c>
      <c r="AY36" s="120">
        <v>32.1</v>
      </c>
      <c r="AZ36" s="120">
        <v>32.1</v>
      </c>
      <c r="BA36" s="120">
        <f t="shared" si="5"/>
        <v>100</v>
      </c>
      <c r="BB36" s="120"/>
      <c r="BC36" s="120"/>
      <c r="BD36" s="120"/>
      <c r="BE36" s="120">
        <v>0</v>
      </c>
      <c r="BF36" s="120">
        <v>0</v>
      </c>
      <c r="BG36" s="120">
        <v>0</v>
      </c>
      <c r="BH36" s="120">
        <v>0</v>
      </c>
      <c r="BI36" s="120">
        <v>0</v>
      </c>
      <c r="BJ36" s="120">
        <v>0</v>
      </c>
      <c r="BK36" s="120">
        <v>0.6</v>
      </c>
      <c r="BL36" s="120">
        <v>0.6</v>
      </c>
      <c r="BM36" s="120">
        <f t="shared" si="6"/>
        <v>100</v>
      </c>
      <c r="BN36" s="279"/>
      <c r="BO36" s="282"/>
    </row>
    <row r="37" spans="1:67" ht="38.25" customHeight="1">
      <c r="A37" s="274" t="s">
        <v>409</v>
      </c>
      <c r="B37" s="275" t="s">
        <v>372</v>
      </c>
      <c r="C37" s="276" t="s">
        <v>266</v>
      </c>
      <c r="D37" s="276">
        <v>1</v>
      </c>
      <c r="E37" s="130" t="s">
        <v>42</v>
      </c>
      <c r="F37" s="120">
        <f>F38+F39</f>
        <v>1425.1</v>
      </c>
      <c r="G37" s="120">
        <f>G38+G39</f>
        <v>1425.1000000000001</v>
      </c>
      <c r="H37" s="120">
        <f t="shared" si="3"/>
        <v>100.00000000000003</v>
      </c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>
        <f>AA38+AA39</f>
        <v>0</v>
      </c>
      <c r="AB37" s="120">
        <f>AB38+AB39</f>
        <v>0</v>
      </c>
      <c r="AC37" s="120">
        <v>0</v>
      </c>
      <c r="AD37" s="120">
        <f>AD38+AD39</f>
        <v>0</v>
      </c>
      <c r="AE37" s="120">
        <f>AE38+AE39</f>
        <v>0</v>
      </c>
      <c r="AF37" s="120">
        <v>0</v>
      </c>
      <c r="AG37" s="120">
        <f>AG38+AG39</f>
        <v>0</v>
      </c>
      <c r="AH37" s="120">
        <f>AH38+AH39</f>
        <v>0</v>
      </c>
      <c r="AI37" s="120">
        <v>0</v>
      </c>
      <c r="AJ37" s="120">
        <f>AJ38+AJ39</f>
        <v>0</v>
      </c>
      <c r="AK37" s="120">
        <f>AK38+AK39</f>
        <v>0</v>
      </c>
      <c r="AL37" s="120">
        <v>0</v>
      </c>
      <c r="AM37" s="120">
        <f>AM38+AM39</f>
        <v>0</v>
      </c>
      <c r="AN37" s="120">
        <f>AN38+AN39</f>
        <v>0</v>
      </c>
      <c r="AO37" s="120">
        <v>0</v>
      </c>
      <c r="AP37" s="120">
        <f>AP38+AP39</f>
        <v>300</v>
      </c>
      <c r="AQ37" s="120">
        <f>AQ38+AQ39</f>
        <v>15</v>
      </c>
      <c r="AR37" s="120">
        <v>0</v>
      </c>
      <c r="AS37" s="120">
        <f>AS38+AS39</f>
        <v>300</v>
      </c>
      <c r="AT37" s="120">
        <f>AT38+AT39</f>
        <v>285</v>
      </c>
      <c r="AU37" s="120">
        <v>0</v>
      </c>
      <c r="AV37" s="120">
        <f>AV38+AV39</f>
        <v>425.1</v>
      </c>
      <c r="AW37" s="120">
        <f>AW38+AW39</f>
        <v>510.2</v>
      </c>
      <c r="AX37" s="120">
        <f t="shared" si="4"/>
        <v>120.01881910138789</v>
      </c>
      <c r="AY37" s="120">
        <f>AY38+AY39</f>
        <v>400</v>
      </c>
      <c r="AZ37" s="120">
        <f>AZ38+AZ39</f>
        <v>614.9</v>
      </c>
      <c r="BA37" s="120">
        <f t="shared" si="5"/>
        <v>153.725</v>
      </c>
      <c r="BB37" s="120"/>
      <c r="BC37" s="120"/>
      <c r="BD37" s="120"/>
      <c r="BE37" s="120">
        <f>BE38+BE39</f>
        <v>0</v>
      </c>
      <c r="BF37" s="120">
        <f>BF38+BF39</f>
        <v>0</v>
      </c>
      <c r="BG37" s="120">
        <v>0</v>
      </c>
      <c r="BH37" s="120">
        <f>BH38+BH39</f>
        <v>0</v>
      </c>
      <c r="BI37" s="120">
        <f>BI38+BI39</f>
        <v>0</v>
      </c>
      <c r="BJ37" s="120">
        <v>0</v>
      </c>
      <c r="BK37" s="120">
        <f>BK38+BK39</f>
        <v>0</v>
      </c>
      <c r="BL37" s="120">
        <f>BL38+BL39</f>
        <v>0</v>
      </c>
      <c r="BM37" s="120">
        <v>0</v>
      </c>
      <c r="BN37" s="277" t="s">
        <v>377</v>
      </c>
      <c r="BO37" s="280"/>
    </row>
    <row r="38" spans="1:67" ht="56.25" customHeight="1">
      <c r="A38" s="274"/>
      <c r="B38" s="275"/>
      <c r="C38" s="276"/>
      <c r="D38" s="276"/>
      <c r="E38" s="122" t="s">
        <v>3</v>
      </c>
      <c r="F38" s="120">
        <f>AA38+AD38+AG38+AJ38+AM38+AP38+AS38+AV38+AY38+BE38+BH38+BK38</f>
        <v>1353.8</v>
      </c>
      <c r="G38" s="120">
        <f>AB38+AE38+AH38+AK38+AN38+AQ38+AT38+AW38+AZ38+BF38+BI38+BL38</f>
        <v>1353.8000000000002</v>
      </c>
      <c r="H38" s="120">
        <f t="shared" si="3"/>
        <v>100.00000000000003</v>
      </c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>
        <v>0</v>
      </c>
      <c r="AB38" s="120">
        <v>0</v>
      </c>
      <c r="AC38" s="120">
        <v>0</v>
      </c>
      <c r="AD38" s="120">
        <v>0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285</v>
      </c>
      <c r="AQ38" s="120">
        <v>0</v>
      </c>
      <c r="AR38" s="120">
        <v>0</v>
      </c>
      <c r="AS38" s="120">
        <v>285</v>
      </c>
      <c r="AT38" s="120">
        <f>285</f>
        <v>285</v>
      </c>
      <c r="AU38" s="120">
        <f>AT38*100/AS38</f>
        <v>100</v>
      </c>
      <c r="AV38" s="120">
        <v>403.8</v>
      </c>
      <c r="AW38" s="120">
        <v>484.7</v>
      </c>
      <c r="AX38" s="120">
        <f t="shared" si="4"/>
        <v>120.03467062902426</v>
      </c>
      <c r="AY38" s="120">
        <v>380</v>
      </c>
      <c r="AZ38" s="120">
        <v>584.1</v>
      </c>
      <c r="BA38" s="120">
        <f t="shared" si="5"/>
        <v>153.71052631578948</v>
      </c>
      <c r="BB38" s="120"/>
      <c r="BC38" s="120"/>
      <c r="BD38" s="120"/>
      <c r="BE38" s="120">
        <v>0</v>
      </c>
      <c r="BF38" s="120">
        <v>0</v>
      </c>
      <c r="BG38" s="120">
        <v>0</v>
      </c>
      <c r="BH38" s="120">
        <v>0</v>
      </c>
      <c r="BI38" s="120">
        <v>0</v>
      </c>
      <c r="BJ38" s="120">
        <v>0</v>
      </c>
      <c r="BK38" s="120">
        <v>0</v>
      </c>
      <c r="BL38" s="120">
        <v>0</v>
      </c>
      <c r="BM38" s="120">
        <v>0</v>
      </c>
      <c r="BN38" s="278"/>
      <c r="BO38" s="281"/>
    </row>
    <row r="39" spans="1:67" ht="57.75" customHeight="1">
      <c r="A39" s="274"/>
      <c r="B39" s="275"/>
      <c r="C39" s="276"/>
      <c r="D39" s="276"/>
      <c r="E39" s="122" t="s">
        <v>44</v>
      </c>
      <c r="F39" s="120">
        <f>AA39+AD39+AG39+AJ39+AM39+AP39+AS39+AV39+AY39+BE39+BH39+BK39</f>
        <v>71.3</v>
      </c>
      <c r="G39" s="120">
        <f>AB39+AE39+AH39+AK39+AN39+AQ39+AT39+AW39+AZ39+BF39+BI39+BL39</f>
        <v>71.3</v>
      </c>
      <c r="H39" s="120">
        <f t="shared" si="3"/>
        <v>100</v>
      </c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>
        <v>0</v>
      </c>
      <c r="AB39" s="120">
        <v>0</v>
      </c>
      <c r="AC39" s="120">
        <v>0</v>
      </c>
      <c r="AD39" s="120">
        <v>0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15</v>
      </c>
      <c r="AQ39" s="120">
        <v>15</v>
      </c>
      <c r="AR39" s="120">
        <f>AQ39*100/AP39</f>
        <v>100</v>
      </c>
      <c r="AS39" s="120">
        <v>15</v>
      </c>
      <c r="AT39" s="120">
        <v>0</v>
      </c>
      <c r="AU39" s="120">
        <v>0</v>
      </c>
      <c r="AV39" s="120">
        <v>21.3</v>
      </c>
      <c r="AW39" s="120">
        <v>25.5</v>
      </c>
      <c r="AX39" s="120">
        <f t="shared" si="4"/>
        <v>119.71830985915493</v>
      </c>
      <c r="AY39" s="120">
        <v>20</v>
      </c>
      <c r="AZ39" s="120">
        <v>30.8</v>
      </c>
      <c r="BA39" s="120">
        <f t="shared" si="5"/>
        <v>154</v>
      </c>
      <c r="BB39" s="120"/>
      <c r="BC39" s="120"/>
      <c r="BD39" s="120"/>
      <c r="BE39" s="120">
        <v>0</v>
      </c>
      <c r="BF39" s="120">
        <v>0</v>
      </c>
      <c r="BG39" s="120">
        <v>0</v>
      </c>
      <c r="BH39" s="120">
        <v>0</v>
      </c>
      <c r="BI39" s="120">
        <v>0</v>
      </c>
      <c r="BJ39" s="120">
        <v>0</v>
      </c>
      <c r="BK39" s="120">
        <v>0</v>
      </c>
      <c r="BL39" s="120">
        <v>0</v>
      </c>
      <c r="BM39" s="120">
        <v>0</v>
      </c>
      <c r="BN39" s="279"/>
      <c r="BO39" s="282"/>
    </row>
    <row r="40" spans="1:67" ht="36.75" customHeight="1">
      <c r="A40" s="274" t="s">
        <v>410</v>
      </c>
      <c r="B40" s="322" t="s">
        <v>371</v>
      </c>
      <c r="C40" s="276" t="s">
        <v>266</v>
      </c>
      <c r="D40" s="276">
        <v>1</v>
      </c>
      <c r="E40" s="130" t="s">
        <v>42</v>
      </c>
      <c r="F40" s="120">
        <f>F41+F42</f>
        <v>90.62750000000001</v>
      </c>
      <c r="G40" s="120">
        <f>G41+G42</f>
        <v>90.62750000000001</v>
      </c>
      <c r="H40" s="120">
        <f>G40/F40*100</f>
        <v>100</v>
      </c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>
        <f>AA41+AA42</f>
        <v>0</v>
      </c>
      <c r="AB40" s="120">
        <f>AB41+AB42</f>
        <v>0</v>
      </c>
      <c r="AC40" s="120">
        <v>0</v>
      </c>
      <c r="AD40" s="120">
        <f>AD41+AD42</f>
        <v>0</v>
      </c>
      <c r="AE40" s="120">
        <f>AE41+AE42</f>
        <v>0</v>
      </c>
      <c r="AF40" s="120">
        <v>0</v>
      </c>
      <c r="AG40" s="120">
        <f>AG41+AG42</f>
        <v>0</v>
      </c>
      <c r="AH40" s="120">
        <f>AH41+AH42</f>
        <v>0</v>
      </c>
      <c r="AI40" s="120">
        <v>0</v>
      </c>
      <c r="AJ40" s="120">
        <f>AJ41+AJ42</f>
        <v>0</v>
      </c>
      <c r="AK40" s="120">
        <f>AK41+AK42</f>
        <v>0</v>
      </c>
      <c r="AL40" s="120">
        <v>0</v>
      </c>
      <c r="AM40" s="120">
        <f>AM41+AM42</f>
        <v>0</v>
      </c>
      <c r="AN40" s="120">
        <f>AN41+AN42</f>
        <v>0</v>
      </c>
      <c r="AO40" s="120">
        <v>0</v>
      </c>
      <c r="AP40" s="120">
        <f>AP41+AP42</f>
        <v>0</v>
      </c>
      <c r="AQ40" s="120">
        <f>AQ41+AQ42</f>
        <v>0</v>
      </c>
      <c r="AR40" s="120">
        <v>0</v>
      </c>
      <c r="AS40" s="120">
        <f>AS41+AS42</f>
        <v>0</v>
      </c>
      <c r="AT40" s="120">
        <f>AT41+AT42</f>
        <v>0</v>
      </c>
      <c r="AU40" s="120">
        <v>0</v>
      </c>
      <c r="AV40" s="120">
        <f>AV41+AV42</f>
        <v>0</v>
      </c>
      <c r="AW40" s="120">
        <f>AW41+AW42</f>
        <v>0</v>
      </c>
      <c r="AX40" s="120">
        <v>0</v>
      </c>
      <c r="AY40" s="120">
        <f>AY41+AY42</f>
        <v>0</v>
      </c>
      <c r="AZ40" s="120">
        <f>AZ41+AZ42</f>
        <v>0</v>
      </c>
      <c r="BA40" s="120">
        <v>0</v>
      </c>
      <c r="BB40" s="120"/>
      <c r="BC40" s="120"/>
      <c r="BD40" s="120"/>
      <c r="BE40" s="120">
        <f>BE41+BE42</f>
        <v>0</v>
      </c>
      <c r="BF40" s="120">
        <f>BF41+BF42</f>
        <v>0</v>
      </c>
      <c r="BG40" s="120">
        <v>0</v>
      </c>
      <c r="BH40" s="120">
        <f>BH41+BH42</f>
        <v>90.2</v>
      </c>
      <c r="BI40" s="120">
        <f>BI41+BI42</f>
        <v>90.2</v>
      </c>
      <c r="BJ40" s="120">
        <f>BI40/BH40*100</f>
        <v>100</v>
      </c>
      <c r="BK40" s="120">
        <f>BK41+BK42</f>
        <v>0.42750000000000005</v>
      </c>
      <c r="BL40" s="120">
        <f>BL41+BL42</f>
        <v>0.42750000000000005</v>
      </c>
      <c r="BM40" s="120">
        <f>BL40/BK40*100</f>
        <v>100</v>
      </c>
      <c r="BN40" s="277" t="s">
        <v>386</v>
      </c>
      <c r="BO40" s="280"/>
    </row>
    <row r="41" spans="1:67" ht="53.25" customHeight="1">
      <c r="A41" s="274"/>
      <c r="B41" s="322"/>
      <c r="C41" s="276"/>
      <c r="D41" s="276"/>
      <c r="E41" s="122" t="s">
        <v>3</v>
      </c>
      <c r="F41" s="120">
        <f>AA41+AD41+AG41+AJ41+AM41+AP41+AS41+AV41+AY41+BE41+BH41+BK41</f>
        <v>86.10000000000001</v>
      </c>
      <c r="G41" s="120">
        <f>AB41+AE41+AH41+AK41+AN41+AQ41+AT41+AW41+AZ41+BF41+BI41+BL41</f>
        <v>86.10000000000001</v>
      </c>
      <c r="H41" s="120">
        <f>G41/F41*100</f>
        <v>100</v>
      </c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>
        <v>0</v>
      </c>
      <c r="AB41" s="120">
        <v>0</v>
      </c>
      <c r="AC41" s="120">
        <v>0</v>
      </c>
      <c r="AD41" s="120">
        <v>0</v>
      </c>
      <c r="AE41" s="120">
        <v>0</v>
      </c>
      <c r="AF41" s="120">
        <v>0</v>
      </c>
      <c r="AG41" s="120">
        <v>0</v>
      </c>
      <c r="AH41" s="120">
        <v>0</v>
      </c>
      <c r="AI41" s="120">
        <v>0</v>
      </c>
      <c r="AJ41" s="120">
        <v>0</v>
      </c>
      <c r="AK41" s="120">
        <v>0</v>
      </c>
      <c r="AL41" s="120">
        <v>0</v>
      </c>
      <c r="AM41" s="120">
        <v>0</v>
      </c>
      <c r="AN41" s="120">
        <v>0</v>
      </c>
      <c r="AO41" s="120">
        <v>0</v>
      </c>
      <c r="AP41" s="120">
        <v>0</v>
      </c>
      <c r="AQ41" s="120">
        <v>0</v>
      </c>
      <c r="AR41" s="120">
        <v>0</v>
      </c>
      <c r="AS41" s="120">
        <v>0</v>
      </c>
      <c r="AT41" s="120">
        <v>0</v>
      </c>
      <c r="AU41" s="120">
        <v>0</v>
      </c>
      <c r="AV41" s="120">
        <v>0</v>
      </c>
      <c r="AW41" s="120">
        <v>0</v>
      </c>
      <c r="AX41" s="120">
        <v>0</v>
      </c>
      <c r="AY41" s="120">
        <v>0</v>
      </c>
      <c r="AZ41" s="120">
        <v>0</v>
      </c>
      <c r="BA41" s="120">
        <v>0</v>
      </c>
      <c r="BB41" s="120"/>
      <c r="BC41" s="120"/>
      <c r="BD41" s="120"/>
      <c r="BE41" s="120">
        <v>0</v>
      </c>
      <c r="BF41" s="120">
        <v>0</v>
      </c>
      <c r="BG41" s="120">
        <v>0</v>
      </c>
      <c r="BH41" s="120">
        <v>85.7</v>
      </c>
      <c r="BI41" s="120">
        <v>85.7</v>
      </c>
      <c r="BJ41" s="120">
        <f>BI41/BH41*100</f>
        <v>100</v>
      </c>
      <c r="BK41" s="120">
        <v>0.4</v>
      </c>
      <c r="BL41" s="120">
        <v>0.4</v>
      </c>
      <c r="BM41" s="120">
        <f>BL41/BK41*100</f>
        <v>100</v>
      </c>
      <c r="BN41" s="278"/>
      <c r="BO41" s="281"/>
    </row>
    <row r="42" spans="1:67" ht="41.25" customHeight="1">
      <c r="A42" s="274"/>
      <c r="B42" s="322"/>
      <c r="C42" s="276"/>
      <c r="D42" s="276"/>
      <c r="E42" s="122" t="s">
        <v>44</v>
      </c>
      <c r="F42" s="120">
        <f>AA42+AD42+AG42+AJ42+AM42+AP42+AS42+AV42+AY42+BE42+BH42+BK42</f>
        <v>4.5275</v>
      </c>
      <c r="G42" s="120">
        <f>AB42+AE42+AH42+AK42+AN42+AQ42+AT42+AW42+AZ42+BF42+BI42+BL42</f>
        <v>4.5275</v>
      </c>
      <c r="H42" s="120">
        <f>G42/F42*100</f>
        <v>100</v>
      </c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>
        <v>0</v>
      </c>
      <c r="AB42" s="120">
        <v>0</v>
      </c>
      <c r="AC42" s="120">
        <v>0</v>
      </c>
      <c r="AD42" s="120">
        <v>0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0">
        <v>0</v>
      </c>
      <c r="AR42" s="120">
        <v>0</v>
      </c>
      <c r="AS42" s="120">
        <v>0</v>
      </c>
      <c r="AT42" s="120">
        <v>0</v>
      </c>
      <c r="AU42" s="120">
        <v>0</v>
      </c>
      <c r="AV42" s="120">
        <v>0</v>
      </c>
      <c r="AW42" s="120">
        <v>0</v>
      </c>
      <c r="AX42" s="120">
        <v>0</v>
      </c>
      <c r="AY42" s="120">
        <v>0</v>
      </c>
      <c r="AZ42" s="120">
        <v>0</v>
      </c>
      <c r="BA42" s="120">
        <v>0</v>
      </c>
      <c r="BB42" s="120"/>
      <c r="BC42" s="120"/>
      <c r="BD42" s="120"/>
      <c r="BE42" s="120">
        <v>0</v>
      </c>
      <c r="BF42" s="120">
        <v>0</v>
      </c>
      <c r="BG42" s="120">
        <v>0</v>
      </c>
      <c r="BH42" s="120">
        <v>4.5</v>
      </c>
      <c r="BI42" s="120">
        <v>4.5</v>
      </c>
      <c r="BJ42" s="120">
        <f>BI42/BH42*100</f>
        <v>100</v>
      </c>
      <c r="BK42" s="120">
        <v>0.0275</v>
      </c>
      <c r="BL42" s="120">
        <v>0.0275</v>
      </c>
      <c r="BM42" s="120">
        <f>BL42/BK42*100</f>
        <v>100</v>
      </c>
      <c r="BN42" s="279"/>
      <c r="BO42" s="282"/>
    </row>
    <row r="43" spans="1:67" ht="30" customHeight="1">
      <c r="A43" s="134" t="s">
        <v>9</v>
      </c>
      <c r="B43" s="298" t="s">
        <v>292</v>
      </c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  <c r="AH43" s="298"/>
      <c r="AI43" s="298"/>
      <c r="AJ43" s="298"/>
      <c r="AK43" s="298"/>
      <c r="AL43" s="298"/>
      <c r="AM43" s="298"/>
      <c r="AN43" s="298"/>
      <c r="AO43" s="298"/>
      <c r="AP43" s="298"/>
      <c r="AQ43" s="298"/>
      <c r="AR43" s="298"/>
      <c r="AS43" s="298"/>
      <c r="AT43" s="298"/>
      <c r="AU43" s="298"/>
      <c r="AV43" s="298"/>
      <c r="AW43" s="298"/>
      <c r="AX43" s="298"/>
      <c r="AY43" s="298"/>
      <c r="AZ43" s="298"/>
      <c r="BA43" s="298"/>
      <c r="BB43" s="298"/>
      <c r="BC43" s="298"/>
      <c r="BD43" s="298"/>
      <c r="BE43" s="298"/>
      <c r="BF43" s="298"/>
      <c r="BG43" s="298"/>
      <c r="BH43" s="298"/>
      <c r="BI43" s="298"/>
      <c r="BJ43" s="298"/>
      <c r="BK43" s="298"/>
      <c r="BL43" s="298"/>
      <c r="BM43" s="298"/>
      <c r="BN43" s="298"/>
      <c r="BO43" s="298"/>
    </row>
    <row r="44" spans="1:67" ht="30" customHeight="1">
      <c r="A44" s="134" t="s">
        <v>15</v>
      </c>
      <c r="B44" s="298" t="s">
        <v>293</v>
      </c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  <c r="AF44" s="298"/>
      <c r="AG44" s="298"/>
      <c r="AH44" s="298"/>
      <c r="AI44" s="298"/>
      <c r="AJ44" s="298"/>
      <c r="AK44" s="298"/>
      <c r="AL44" s="298"/>
      <c r="AM44" s="298"/>
      <c r="AN44" s="298"/>
      <c r="AO44" s="298"/>
      <c r="AP44" s="298"/>
      <c r="AQ44" s="298"/>
      <c r="AR44" s="298"/>
      <c r="AS44" s="298"/>
      <c r="AT44" s="298"/>
      <c r="AU44" s="298"/>
      <c r="AV44" s="298"/>
      <c r="AW44" s="298"/>
      <c r="AX44" s="298"/>
      <c r="AY44" s="298"/>
      <c r="AZ44" s="298"/>
      <c r="BA44" s="298"/>
      <c r="BB44" s="298"/>
      <c r="BC44" s="298"/>
      <c r="BD44" s="298"/>
      <c r="BE44" s="298"/>
      <c r="BF44" s="298"/>
      <c r="BG44" s="298"/>
      <c r="BH44" s="298"/>
      <c r="BI44" s="298"/>
      <c r="BJ44" s="298"/>
      <c r="BK44" s="298"/>
      <c r="BL44" s="298"/>
      <c r="BM44" s="298"/>
      <c r="BN44" s="298"/>
      <c r="BO44" s="298"/>
    </row>
    <row r="45" spans="1:67" ht="30" customHeight="1" thickBot="1">
      <c r="A45" s="168" t="s">
        <v>16</v>
      </c>
      <c r="B45" s="304" t="s">
        <v>294</v>
      </c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304"/>
      <c r="AK45" s="304"/>
      <c r="AL45" s="304"/>
      <c r="AM45" s="304"/>
      <c r="AN45" s="304"/>
      <c r="AO45" s="304"/>
      <c r="AP45" s="304"/>
      <c r="AQ45" s="304"/>
      <c r="AR45" s="304"/>
      <c r="AS45" s="304"/>
      <c r="AT45" s="304"/>
      <c r="AU45" s="304"/>
      <c r="AV45" s="304"/>
      <c r="AW45" s="304"/>
      <c r="AX45" s="304"/>
      <c r="AY45" s="304"/>
      <c r="AZ45" s="304"/>
      <c r="BA45" s="304"/>
      <c r="BB45" s="304"/>
      <c r="BC45" s="304"/>
      <c r="BD45" s="304"/>
      <c r="BE45" s="304"/>
      <c r="BF45" s="304"/>
      <c r="BG45" s="304"/>
      <c r="BH45" s="304"/>
      <c r="BI45" s="304"/>
      <c r="BJ45" s="304"/>
      <c r="BK45" s="304"/>
      <c r="BL45" s="304"/>
      <c r="BM45" s="304"/>
      <c r="BN45" s="304"/>
      <c r="BO45" s="304"/>
    </row>
    <row r="46" spans="1:67" ht="54.75" customHeight="1" thickBot="1">
      <c r="A46" s="176" t="s">
        <v>307</v>
      </c>
      <c r="B46" s="177" t="s">
        <v>262</v>
      </c>
      <c r="C46" s="178"/>
      <c r="D46" s="178"/>
      <c r="E46" s="179"/>
      <c r="F46" s="180"/>
      <c r="G46" s="180"/>
      <c r="H46" s="181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3"/>
      <c r="Y46" s="183"/>
      <c r="Z46" s="183"/>
      <c r="AA46" s="180"/>
      <c r="AB46" s="180"/>
      <c r="AC46" s="181"/>
      <c r="AD46" s="180"/>
      <c r="AE46" s="180"/>
      <c r="AF46" s="181"/>
      <c r="AG46" s="180"/>
      <c r="AH46" s="180"/>
      <c r="AI46" s="181"/>
      <c r="AJ46" s="180"/>
      <c r="AK46" s="180"/>
      <c r="AL46" s="180"/>
      <c r="AM46" s="180"/>
      <c r="AN46" s="180"/>
      <c r="AO46" s="181"/>
      <c r="AP46" s="180"/>
      <c r="AQ46" s="180"/>
      <c r="AR46" s="181"/>
      <c r="AS46" s="180"/>
      <c r="AT46" s="180"/>
      <c r="AU46" s="181"/>
      <c r="AV46" s="180"/>
      <c r="AW46" s="180"/>
      <c r="AX46" s="181"/>
      <c r="AY46" s="180"/>
      <c r="AZ46" s="180"/>
      <c r="BA46" s="181"/>
      <c r="BB46" s="181"/>
      <c r="BC46" s="181"/>
      <c r="BD46" s="181"/>
      <c r="BE46" s="180"/>
      <c r="BF46" s="180"/>
      <c r="BG46" s="181"/>
      <c r="BH46" s="180"/>
      <c r="BI46" s="180"/>
      <c r="BJ46" s="181"/>
      <c r="BK46" s="180"/>
      <c r="BL46" s="180"/>
      <c r="BM46" s="181"/>
      <c r="BN46" s="184"/>
      <c r="BO46" s="185"/>
    </row>
    <row r="47" spans="1:67" ht="70.5" customHeight="1">
      <c r="A47" s="169" t="s">
        <v>308</v>
      </c>
      <c r="B47" s="224" t="s">
        <v>289</v>
      </c>
      <c r="C47" s="170" t="s">
        <v>310</v>
      </c>
      <c r="D47" s="203">
        <v>2.3</v>
      </c>
      <c r="E47" s="171" t="s">
        <v>287</v>
      </c>
      <c r="F47" s="172"/>
      <c r="G47" s="172"/>
      <c r="H47" s="160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4"/>
      <c r="Y47" s="174"/>
      <c r="Z47" s="174"/>
      <c r="AA47" s="172"/>
      <c r="AB47" s="172"/>
      <c r="AC47" s="160"/>
      <c r="AD47" s="172"/>
      <c r="AE47" s="172"/>
      <c r="AF47" s="160"/>
      <c r="AG47" s="172"/>
      <c r="AH47" s="172"/>
      <c r="AI47" s="160"/>
      <c r="AJ47" s="172"/>
      <c r="AK47" s="172"/>
      <c r="AL47" s="172"/>
      <c r="AM47" s="172"/>
      <c r="AN47" s="172"/>
      <c r="AO47" s="160"/>
      <c r="AP47" s="159"/>
      <c r="AQ47" s="159"/>
      <c r="AR47" s="198"/>
      <c r="AS47" s="159"/>
      <c r="AT47" s="159"/>
      <c r="AU47" s="198"/>
      <c r="AV47" s="159"/>
      <c r="AW47" s="159"/>
      <c r="AX47" s="198"/>
      <c r="AY47" s="159"/>
      <c r="AZ47" s="159"/>
      <c r="BA47" s="198"/>
      <c r="BB47" s="198"/>
      <c r="BC47" s="198"/>
      <c r="BD47" s="198"/>
      <c r="BE47" s="159"/>
      <c r="BF47" s="159"/>
      <c r="BG47" s="198"/>
      <c r="BH47" s="159"/>
      <c r="BI47" s="159"/>
      <c r="BJ47" s="198"/>
      <c r="BK47" s="159"/>
      <c r="BL47" s="159"/>
      <c r="BM47" s="198"/>
      <c r="BN47" s="211" t="s">
        <v>373</v>
      </c>
      <c r="BO47" s="175"/>
    </row>
    <row r="48" spans="1:67" ht="72.75" customHeight="1">
      <c r="A48" s="125" t="s">
        <v>309</v>
      </c>
      <c r="B48" s="221" t="s">
        <v>311</v>
      </c>
      <c r="C48" s="204" t="s">
        <v>266</v>
      </c>
      <c r="D48" s="205">
        <v>2.3</v>
      </c>
      <c r="E48" s="118" t="s">
        <v>287</v>
      </c>
      <c r="F48" s="126"/>
      <c r="G48" s="126"/>
      <c r="H48" s="116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9"/>
      <c r="Y48" s="129"/>
      <c r="Z48" s="129"/>
      <c r="AA48" s="126"/>
      <c r="AB48" s="126"/>
      <c r="AC48" s="116"/>
      <c r="AD48" s="126"/>
      <c r="AE48" s="126"/>
      <c r="AF48" s="116"/>
      <c r="AG48" s="126"/>
      <c r="AH48" s="126"/>
      <c r="AI48" s="116"/>
      <c r="AJ48" s="126"/>
      <c r="AK48" s="126"/>
      <c r="AL48" s="126"/>
      <c r="AM48" s="126"/>
      <c r="AN48" s="126"/>
      <c r="AO48" s="116"/>
      <c r="AP48" s="120"/>
      <c r="AQ48" s="120"/>
      <c r="AR48" s="142"/>
      <c r="AS48" s="120"/>
      <c r="AT48" s="120"/>
      <c r="AU48" s="142"/>
      <c r="AV48" s="120"/>
      <c r="AW48" s="120"/>
      <c r="AX48" s="142"/>
      <c r="AY48" s="120"/>
      <c r="AZ48" s="120"/>
      <c r="BA48" s="142"/>
      <c r="BB48" s="142"/>
      <c r="BC48" s="142"/>
      <c r="BD48" s="142"/>
      <c r="BE48" s="120"/>
      <c r="BF48" s="120"/>
      <c r="BG48" s="142"/>
      <c r="BH48" s="120"/>
      <c r="BI48" s="120"/>
      <c r="BJ48" s="142"/>
      <c r="BK48" s="120"/>
      <c r="BL48" s="120"/>
      <c r="BM48" s="142"/>
      <c r="BN48" s="212" t="s">
        <v>393</v>
      </c>
      <c r="BO48" s="132"/>
    </row>
    <row r="49" spans="1:67" ht="71.25" customHeight="1">
      <c r="A49" s="125" t="s">
        <v>312</v>
      </c>
      <c r="B49" s="221" t="s">
        <v>313</v>
      </c>
      <c r="C49" s="204" t="s">
        <v>266</v>
      </c>
      <c r="D49" s="205">
        <v>2</v>
      </c>
      <c r="E49" s="118" t="s">
        <v>287</v>
      </c>
      <c r="F49" s="126"/>
      <c r="G49" s="126"/>
      <c r="H49" s="116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9"/>
      <c r="Y49" s="129"/>
      <c r="Z49" s="129"/>
      <c r="AA49" s="126"/>
      <c r="AB49" s="126"/>
      <c r="AC49" s="116"/>
      <c r="AD49" s="126"/>
      <c r="AE49" s="126"/>
      <c r="AF49" s="116"/>
      <c r="AG49" s="126"/>
      <c r="AH49" s="126"/>
      <c r="AI49" s="116"/>
      <c r="AJ49" s="126"/>
      <c r="AK49" s="126"/>
      <c r="AL49" s="126"/>
      <c r="AM49" s="126"/>
      <c r="AN49" s="126"/>
      <c r="AO49" s="116"/>
      <c r="AP49" s="120"/>
      <c r="AQ49" s="120"/>
      <c r="AR49" s="142"/>
      <c r="AS49" s="120"/>
      <c r="AT49" s="120"/>
      <c r="AU49" s="142"/>
      <c r="AV49" s="120"/>
      <c r="AW49" s="120"/>
      <c r="AX49" s="142"/>
      <c r="AY49" s="120"/>
      <c r="AZ49" s="120"/>
      <c r="BA49" s="142"/>
      <c r="BB49" s="142"/>
      <c r="BC49" s="142"/>
      <c r="BD49" s="142"/>
      <c r="BE49" s="120"/>
      <c r="BF49" s="120"/>
      <c r="BG49" s="142"/>
      <c r="BH49" s="120"/>
      <c r="BI49" s="120"/>
      <c r="BJ49" s="142"/>
      <c r="BK49" s="120"/>
      <c r="BL49" s="120"/>
      <c r="BM49" s="142"/>
      <c r="BN49" s="196" t="s">
        <v>356</v>
      </c>
      <c r="BO49" s="132"/>
    </row>
    <row r="50" spans="1:67" ht="153.75" customHeight="1">
      <c r="A50" s="125" t="s">
        <v>314</v>
      </c>
      <c r="B50" s="221" t="s">
        <v>315</v>
      </c>
      <c r="C50" s="215" t="s">
        <v>317</v>
      </c>
      <c r="D50" s="205">
        <v>2.3</v>
      </c>
      <c r="E50" s="118" t="s">
        <v>287</v>
      </c>
      <c r="F50" s="126"/>
      <c r="G50" s="126"/>
      <c r="H50" s="116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9"/>
      <c r="Y50" s="129"/>
      <c r="Z50" s="129"/>
      <c r="AA50" s="126"/>
      <c r="AB50" s="126"/>
      <c r="AC50" s="116"/>
      <c r="AD50" s="126"/>
      <c r="AE50" s="126"/>
      <c r="AF50" s="116"/>
      <c r="AG50" s="126"/>
      <c r="AH50" s="126"/>
      <c r="AI50" s="116"/>
      <c r="AJ50" s="126"/>
      <c r="AK50" s="126"/>
      <c r="AL50" s="126"/>
      <c r="AM50" s="126"/>
      <c r="AN50" s="126"/>
      <c r="AO50" s="116"/>
      <c r="AP50" s="120"/>
      <c r="AQ50" s="120"/>
      <c r="AR50" s="142"/>
      <c r="AS50" s="120"/>
      <c r="AT50" s="120"/>
      <c r="AU50" s="142"/>
      <c r="AV50" s="120"/>
      <c r="AW50" s="120"/>
      <c r="AX50" s="142"/>
      <c r="AY50" s="120"/>
      <c r="AZ50" s="120"/>
      <c r="BA50" s="142"/>
      <c r="BB50" s="142"/>
      <c r="BC50" s="142"/>
      <c r="BD50" s="142"/>
      <c r="BE50" s="120"/>
      <c r="BF50" s="120"/>
      <c r="BG50" s="142"/>
      <c r="BH50" s="120"/>
      <c r="BI50" s="120"/>
      <c r="BJ50" s="142"/>
      <c r="BK50" s="120"/>
      <c r="BL50" s="120"/>
      <c r="BM50" s="142"/>
      <c r="BN50" s="212" t="s">
        <v>392</v>
      </c>
      <c r="BO50" s="132"/>
    </row>
    <row r="51" spans="1:67" ht="66" customHeight="1">
      <c r="A51" s="125" t="s">
        <v>319</v>
      </c>
      <c r="B51" s="221" t="s">
        <v>316</v>
      </c>
      <c r="C51" s="204" t="s">
        <v>266</v>
      </c>
      <c r="D51" s="205">
        <v>2.3</v>
      </c>
      <c r="E51" s="118" t="s">
        <v>318</v>
      </c>
      <c r="F51" s="126"/>
      <c r="G51" s="126"/>
      <c r="H51" s="116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9"/>
      <c r="Y51" s="129"/>
      <c r="Z51" s="129"/>
      <c r="AA51" s="126"/>
      <c r="AB51" s="126"/>
      <c r="AC51" s="116"/>
      <c r="AD51" s="126"/>
      <c r="AE51" s="126"/>
      <c r="AF51" s="116"/>
      <c r="AG51" s="126"/>
      <c r="AH51" s="126"/>
      <c r="AI51" s="116"/>
      <c r="AJ51" s="126"/>
      <c r="AK51" s="126"/>
      <c r="AL51" s="126"/>
      <c r="AM51" s="126"/>
      <c r="AN51" s="126"/>
      <c r="AO51" s="116"/>
      <c r="AP51" s="120"/>
      <c r="AQ51" s="120"/>
      <c r="AR51" s="142"/>
      <c r="AS51" s="120"/>
      <c r="AT51" s="120"/>
      <c r="AU51" s="142"/>
      <c r="AV51" s="120"/>
      <c r="AW51" s="120"/>
      <c r="AX51" s="142"/>
      <c r="AY51" s="120"/>
      <c r="AZ51" s="120"/>
      <c r="BA51" s="142"/>
      <c r="BB51" s="142"/>
      <c r="BC51" s="142"/>
      <c r="BD51" s="142"/>
      <c r="BE51" s="120"/>
      <c r="BF51" s="120"/>
      <c r="BG51" s="142"/>
      <c r="BH51" s="120"/>
      <c r="BI51" s="120"/>
      <c r="BJ51" s="142"/>
      <c r="BK51" s="120"/>
      <c r="BL51" s="120"/>
      <c r="BM51" s="142"/>
      <c r="BN51" s="213" t="s">
        <v>394</v>
      </c>
      <c r="BO51" s="132"/>
    </row>
    <row r="52" spans="1:67" ht="154.5" customHeight="1">
      <c r="A52" s="131" t="s">
        <v>399</v>
      </c>
      <c r="B52" s="221" t="s">
        <v>360</v>
      </c>
      <c r="C52" s="215" t="s">
        <v>320</v>
      </c>
      <c r="D52" s="205">
        <v>2.3</v>
      </c>
      <c r="E52" s="118" t="s">
        <v>287</v>
      </c>
      <c r="F52" s="126"/>
      <c r="G52" s="126"/>
      <c r="H52" s="116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9"/>
      <c r="Y52" s="129"/>
      <c r="Z52" s="129"/>
      <c r="AA52" s="126"/>
      <c r="AB52" s="126"/>
      <c r="AC52" s="116"/>
      <c r="AD52" s="126"/>
      <c r="AE52" s="126"/>
      <c r="AF52" s="116"/>
      <c r="AG52" s="126"/>
      <c r="AH52" s="126"/>
      <c r="AI52" s="116"/>
      <c r="AJ52" s="126"/>
      <c r="AK52" s="126"/>
      <c r="AL52" s="126"/>
      <c r="AM52" s="126"/>
      <c r="AN52" s="126"/>
      <c r="AO52" s="116"/>
      <c r="AP52" s="120"/>
      <c r="AQ52" s="120"/>
      <c r="AR52" s="142"/>
      <c r="AS52" s="120"/>
      <c r="AT52" s="120"/>
      <c r="AU52" s="142"/>
      <c r="AV52" s="120"/>
      <c r="AW52" s="120"/>
      <c r="AX52" s="142"/>
      <c r="AY52" s="120"/>
      <c r="AZ52" s="120"/>
      <c r="BA52" s="142"/>
      <c r="BB52" s="142"/>
      <c r="BC52" s="142"/>
      <c r="BD52" s="142"/>
      <c r="BE52" s="120"/>
      <c r="BF52" s="120"/>
      <c r="BG52" s="142"/>
      <c r="BH52" s="120"/>
      <c r="BI52" s="120"/>
      <c r="BJ52" s="142"/>
      <c r="BK52" s="120"/>
      <c r="BL52" s="120"/>
      <c r="BM52" s="142"/>
      <c r="BN52" s="206" t="s">
        <v>361</v>
      </c>
      <c r="BO52" s="132"/>
    </row>
    <row r="53" spans="1:67" ht="30" customHeight="1">
      <c r="A53" s="135" t="s">
        <v>321</v>
      </c>
      <c r="B53" s="323" t="s">
        <v>322</v>
      </c>
      <c r="C53" s="323"/>
      <c r="D53" s="323"/>
      <c r="E53" s="323"/>
      <c r="F53" s="323"/>
      <c r="G53" s="323"/>
      <c r="H53" s="323"/>
      <c r="I53" s="323"/>
      <c r="J53" s="323"/>
      <c r="K53" s="323"/>
      <c r="L53" s="323"/>
      <c r="M53" s="323"/>
      <c r="N53" s="323"/>
      <c r="O53" s="323"/>
      <c r="P53" s="323"/>
      <c r="Q53" s="323"/>
      <c r="R53" s="323"/>
      <c r="S53" s="323"/>
      <c r="T53" s="323"/>
      <c r="U53" s="323"/>
      <c r="V53" s="323"/>
      <c r="W53" s="323"/>
      <c r="X53" s="323"/>
      <c r="Y53" s="323"/>
      <c r="Z53" s="323"/>
      <c r="AA53" s="323"/>
      <c r="AB53" s="323"/>
      <c r="AC53" s="323"/>
      <c r="AD53" s="323"/>
      <c r="AE53" s="323"/>
      <c r="AF53" s="323"/>
      <c r="AG53" s="323"/>
      <c r="AH53" s="323"/>
      <c r="AI53" s="323"/>
      <c r="AJ53" s="323"/>
      <c r="AK53" s="323"/>
      <c r="AL53" s="323"/>
      <c r="AM53" s="323"/>
      <c r="AN53" s="323"/>
      <c r="AO53" s="323"/>
      <c r="AP53" s="323"/>
      <c r="AQ53" s="323"/>
      <c r="AR53" s="323"/>
      <c r="AS53" s="323"/>
      <c r="AT53" s="323"/>
      <c r="AU53" s="323"/>
      <c r="AV53" s="323"/>
      <c r="AW53" s="323"/>
      <c r="AX53" s="323"/>
      <c r="AY53" s="323"/>
      <c r="AZ53" s="323"/>
      <c r="BA53" s="323"/>
      <c r="BB53" s="323"/>
      <c r="BC53" s="323"/>
      <c r="BD53" s="323"/>
      <c r="BE53" s="323"/>
      <c r="BF53" s="323"/>
      <c r="BG53" s="323"/>
      <c r="BH53" s="323"/>
      <c r="BI53" s="323"/>
      <c r="BJ53" s="323"/>
      <c r="BK53" s="323"/>
      <c r="BL53" s="323"/>
      <c r="BM53" s="323"/>
      <c r="BN53" s="323"/>
      <c r="BO53" s="323"/>
    </row>
    <row r="54" spans="1:67" ht="30" customHeight="1">
      <c r="A54" s="135" t="s">
        <v>17</v>
      </c>
      <c r="B54" s="298" t="s">
        <v>290</v>
      </c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  <c r="AJ54" s="298"/>
      <c r="AK54" s="298"/>
      <c r="AL54" s="298"/>
      <c r="AM54" s="298"/>
      <c r="AN54" s="298"/>
      <c r="AO54" s="298"/>
      <c r="AP54" s="298"/>
      <c r="AQ54" s="298"/>
      <c r="AR54" s="298"/>
      <c r="AS54" s="298"/>
      <c r="AT54" s="298"/>
      <c r="AU54" s="298"/>
      <c r="AV54" s="298"/>
      <c r="AW54" s="298"/>
      <c r="AX54" s="298"/>
      <c r="AY54" s="298"/>
      <c r="AZ54" s="298"/>
      <c r="BA54" s="298"/>
      <c r="BB54" s="298"/>
      <c r="BC54" s="298"/>
      <c r="BD54" s="298"/>
      <c r="BE54" s="298"/>
      <c r="BF54" s="298"/>
      <c r="BG54" s="298"/>
      <c r="BH54" s="298"/>
      <c r="BI54" s="298"/>
      <c r="BJ54" s="298"/>
      <c r="BK54" s="298"/>
      <c r="BL54" s="298"/>
      <c r="BM54" s="298"/>
      <c r="BN54" s="298"/>
      <c r="BO54" s="298"/>
    </row>
    <row r="55" spans="1:67" ht="30" customHeight="1">
      <c r="A55" s="135" t="s">
        <v>323</v>
      </c>
      <c r="B55" s="298" t="s">
        <v>291</v>
      </c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8"/>
      <c r="Z55" s="298"/>
      <c r="AA55" s="298"/>
      <c r="AB55" s="298"/>
      <c r="AC55" s="298"/>
      <c r="AD55" s="298"/>
      <c r="AE55" s="298"/>
      <c r="AF55" s="298"/>
      <c r="AG55" s="298"/>
      <c r="AH55" s="298"/>
      <c r="AI55" s="298"/>
      <c r="AJ55" s="298"/>
      <c r="AK55" s="298"/>
      <c r="AL55" s="298"/>
      <c r="AM55" s="298"/>
      <c r="AN55" s="298"/>
      <c r="AO55" s="298"/>
      <c r="AP55" s="298"/>
      <c r="AQ55" s="298"/>
      <c r="AR55" s="298"/>
      <c r="AS55" s="298"/>
      <c r="AT55" s="298"/>
      <c r="AU55" s="298"/>
      <c r="AV55" s="298"/>
      <c r="AW55" s="298"/>
      <c r="AX55" s="298"/>
      <c r="AY55" s="298"/>
      <c r="AZ55" s="298"/>
      <c r="BA55" s="298"/>
      <c r="BB55" s="298"/>
      <c r="BC55" s="298"/>
      <c r="BD55" s="298"/>
      <c r="BE55" s="298"/>
      <c r="BF55" s="298"/>
      <c r="BG55" s="298"/>
      <c r="BH55" s="298"/>
      <c r="BI55" s="298"/>
      <c r="BJ55" s="298"/>
      <c r="BK55" s="298"/>
      <c r="BL55" s="298"/>
      <c r="BM55" s="298"/>
      <c r="BN55" s="298"/>
      <c r="BO55" s="298"/>
    </row>
    <row r="56" spans="1:67" ht="30" customHeight="1">
      <c r="A56" s="135" t="s">
        <v>324</v>
      </c>
      <c r="B56" s="298" t="s">
        <v>292</v>
      </c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298"/>
      <c r="AG56" s="298"/>
      <c r="AH56" s="298"/>
      <c r="AI56" s="298"/>
      <c r="AJ56" s="298"/>
      <c r="AK56" s="298"/>
      <c r="AL56" s="298"/>
      <c r="AM56" s="298"/>
      <c r="AN56" s="298"/>
      <c r="AO56" s="298"/>
      <c r="AP56" s="298"/>
      <c r="AQ56" s="298"/>
      <c r="AR56" s="298"/>
      <c r="AS56" s="298"/>
      <c r="AT56" s="298"/>
      <c r="AU56" s="298"/>
      <c r="AV56" s="298"/>
      <c r="AW56" s="298"/>
      <c r="AX56" s="298"/>
      <c r="AY56" s="298"/>
      <c r="AZ56" s="298"/>
      <c r="BA56" s="298"/>
      <c r="BB56" s="298"/>
      <c r="BC56" s="298"/>
      <c r="BD56" s="298"/>
      <c r="BE56" s="298"/>
      <c r="BF56" s="298"/>
      <c r="BG56" s="298"/>
      <c r="BH56" s="298"/>
      <c r="BI56" s="298"/>
      <c r="BJ56" s="298"/>
      <c r="BK56" s="298"/>
      <c r="BL56" s="298"/>
      <c r="BM56" s="298"/>
      <c r="BN56" s="298"/>
      <c r="BO56" s="298"/>
    </row>
    <row r="57" spans="1:67" ht="30" customHeight="1">
      <c r="A57" s="135" t="s">
        <v>325</v>
      </c>
      <c r="B57" s="298" t="s">
        <v>293</v>
      </c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8"/>
      <c r="AD57" s="298"/>
      <c r="AE57" s="298"/>
      <c r="AF57" s="298"/>
      <c r="AG57" s="298"/>
      <c r="AH57" s="298"/>
      <c r="AI57" s="298"/>
      <c r="AJ57" s="298"/>
      <c r="AK57" s="298"/>
      <c r="AL57" s="298"/>
      <c r="AM57" s="298"/>
      <c r="AN57" s="298"/>
      <c r="AO57" s="298"/>
      <c r="AP57" s="298"/>
      <c r="AQ57" s="298"/>
      <c r="AR57" s="298"/>
      <c r="AS57" s="298"/>
      <c r="AT57" s="298"/>
      <c r="AU57" s="298"/>
      <c r="AV57" s="298"/>
      <c r="AW57" s="298"/>
      <c r="AX57" s="298"/>
      <c r="AY57" s="298"/>
      <c r="AZ57" s="298"/>
      <c r="BA57" s="298"/>
      <c r="BB57" s="298"/>
      <c r="BC57" s="298"/>
      <c r="BD57" s="298"/>
      <c r="BE57" s="298"/>
      <c r="BF57" s="298"/>
      <c r="BG57" s="298"/>
      <c r="BH57" s="298"/>
      <c r="BI57" s="298"/>
      <c r="BJ57" s="298"/>
      <c r="BK57" s="298"/>
      <c r="BL57" s="298"/>
      <c r="BM57" s="298"/>
      <c r="BN57" s="298"/>
      <c r="BO57" s="298"/>
    </row>
    <row r="58" spans="1:67" ht="30" customHeight="1">
      <c r="A58" s="137" t="s">
        <v>326</v>
      </c>
      <c r="B58" s="298" t="s">
        <v>294</v>
      </c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8"/>
      <c r="AH58" s="298"/>
      <c r="AI58" s="298"/>
      <c r="AJ58" s="298"/>
      <c r="AK58" s="298"/>
      <c r="AL58" s="298"/>
      <c r="AM58" s="298"/>
      <c r="AN58" s="298"/>
      <c r="AO58" s="298"/>
      <c r="AP58" s="298"/>
      <c r="AQ58" s="298"/>
      <c r="AR58" s="298"/>
      <c r="AS58" s="298"/>
      <c r="AT58" s="298"/>
      <c r="AU58" s="298"/>
      <c r="AV58" s="298"/>
      <c r="AW58" s="298"/>
      <c r="AX58" s="298"/>
      <c r="AY58" s="298"/>
      <c r="AZ58" s="298"/>
      <c r="BA58" s="298"/>
      <c r="BB58" s="298"/>
      <c r="BC58" s="298"/>
      <c r="BD58" s="298"/>
      <c r="BE58" s="298"/>
      <c r="BF58" s="298"/>
      <c r="BG58" s="298"/>
      <c r="BH58" s="298"/>
      <c r="BI58" s="298"/>
      <c r="BJ58" s="298"/>
      <c r="BK58" s="298"/>
      <c r="BL58" s="298"/>
      <c r="BM58" s="298"/>
      <c r="BN58" s="298"/>
      <c r="BO58" s="298"/>
    </row>
    <row r="59" spans="1:67" ht="30" customHeight="1">
      <c r="A59" s="135" t="s">
        <v>327</v>
      </c>
      <c r="B59" s="323" t="s">
        <v>329</v>
      </c>
      <c r="C59" s="323"/>
      <c r="D59" s="323"/>
      <c r="E59" s="323"/>
      <c r="F59" s="323"/>
      <c r="G59" s="323"/>
      <c r="H59" s="323"/>
      <c r="I59" s="323"/>
      <c r="J59" s="323"/>
      <c r="K59" s="323"/>
      <c r="L59" s="323"/>
      <c r="M59" s="323"/>
      <c r="N59" s="323"/>
      <c r="O59" s="323"/>
      <c r="P59" s="323"/>
      <c r="Q59" s="323"/>
      <c r="R59" s="323"/>
      <c r="S59" s="323"/>
      <c r="T59" s="323"/>
      <c r="U59" s="323"/>
      <c r="V59" s="323"/>
      <c r="W59" s="323"/>
      <c r="X59" s="323"/>
      <c r="Y59" s="323"/>
      <c r="Z59" s="323"/>
      <c r="AA59" s="323"/>
      <c r="AB59" s="323"/>
      <c r="AC59" s="323"/>
      <c r="AD59" s="323"/>
      <c r="AE59" s="323"/>
      <c r="AF59" s="323"/>
      <c r="AG59" s="323"/>
      <c r="AH59" s="323"/>
      <c r="AI59" s="323"/>
      <c r="AJ59" s="323"/>
      <c r="AK59" s="323"/>
      <c r="AL59" s="323"/>
      <c r="AM59" s="323"/>
      <c r="AN59" s="323"/>
      <c r="AO59" s="323"/>
      <c r="AP59" s="323"/>
      <c r="AQ59" s="323"/>
      <c r="AR59" s="323"/>
      <c r="AS59" s="323"/>
      <c r="AT59" s="323"/>
      <c r="AU59" s="323"/>
      <c r="AV59" s="323"/>
      <c r="AW59" s="323"/>
      <c r="AX59" s="323"/>
      <c r="AY59" s="323"/>
      <c r="AZ59" s="323"/>
      <c r="BA59" s="323"/>
      <c r="BB59" s="323"/>
      <c r="BC59" s="323"/>
      <c r="BD59" s="323"/>
      <c r="BE59" s="323"/>
      <c r="BF59" s="323"/>
      <c r="BG59" s="323"/>
      <c r="BH59" s="323"/>
      <c r="BI59" s="323"/>
      <c r="BJ59" s="323"/>
      <c r="BK59" s="323"/>
      <c r="BL59" s="323"/>
      <c r="BM59" s="323"/>
      <c r="BN59" s="323"/>
      <c r="BO59" s="323"/>
    </row>
    <row r="60" spans="1:67" ht="30" customHeight="1" thickBot="1">
      <c r="A60" s="186" t="s">
        <v>328</v>
      </c>
      <c r="B60" s="324" t="s">
        <v>330</v>
      </c>
      <c r="C60" s="324"/>
      <c r="D60" s="324"/>
      <c r="E60" s="324"/>
      <c r="F60" s="324"/>
      <c r="G60" s="324"/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  <c r="T60" s="324"/>
      <c r="U60" s="324"/>
      <c r="V60" s="324"/>
      <c r="W60" s="324"/>
      <c r="X60" s="324"/>
      <c r="Y60" s="324"/>
      <c r="Z60" s="324"/>
      <c r="AA60" s="324"/>
      <c r="AB60" s="324"/>
      <c r="AC60" s="324"/>
      <c r="AD60" s="324"/>
      <c r="AE60" s="324"/>
      <c r="AF60" s="324"/>
      <c r="AG60" s="324"/>
      <c r="AH60" s="324"/>
      <c r="AI60" s="324"/>
      <c r="AJ60" s="324"/>
      <c r="AK60" s="324"/>
      <c r="AL60" s="324"/>
      <c r="AM60" s="324"/>
      <c r="AN60" s="324"/>
      <c r="AO60" s="324"/>
      <c r="AP60" s="324"/>
      <c r="AQ60" s="324"/>
      <c r="AR60" s="324"/>
      <c r="AS60" s="324"/>
      <c r="AT60" s="324"/>
      <c r="AU60" s="324"/>
      <c r="AV60" s="324"/>
      <c r="AW60" s="324"/>
      <c r="AX60" s="324"/>
      <c r="AY60" s="324"/>
      <c r="AZ60" s="324"/>
      <c r="BA60" s="324"/>
      <c r="BB60" s="324"/>
      <c r="BC60" s="324"/>
      <c r="BD60" s="324"/>
      <c r="BE60" s="324"/>
      <c r="BF60" s="324"/>
      <c r="BG60" s="324"/>
      <c r="BH60" s="324"/>
      <c r="BI60" s="324"/>
      <c r="BJ60" s="324"/>
      <c r="BK60" s="324"/>
      <c r="BL60" s="324"/>
      <c r="BM60" s="324"/>
      <c r="BN60" s="324"/>
      <c r="BO60" s="324"/>
    </row>
    <row r="61" spans="1:67" ht="30" customHeight="1">
      <c r="A61" s="325" t="s">
        <v>331</v>
      </c>
      <c r="B61" s="328" t="s">
        <v>265</v>
      </c>
      <c r="C61" s="290"/>
      <c r="D61" s="290"/>
      <c r="E61" s="163" t="s">
        <v>42</v>
      </c>
      <c r="F61" s="154">
        <f>F65+F73+F82</f>
        <v>35355</v>
      </c>
      <c r="G61" s="154">
        <f>G62+G63</f>
        <v>35355</v>
      </c>
      <c r="H61" s="154">
        <f>G61/F61*100</f>
        <v>100</v>
      </c>
      <c r="I61" s="164" t="e">
        <f aca="true" t="shared" si="7" ref="I61:Z61">I65+I73</f>
        <v>#REF!</v>
      </c>
      <c r="J61" s="164" t="e">
        <f t="shared" si="7"/>
        <v>#REF!</v>
      </c>
      <c r="K61" s="164" t="e">
        <f t="shared" si="7"/>
        <v>#REF!</v>
      </c>
      <c r="L61" s="164" t="e">
        <f t="shared" si="7"/>
        <v>#REF!</v>
      </c>
      <c r="M61" s="164" t="e">
        <f t="shared" si="7"/>
        <v>#REF!</v>
      </c>
      <c r="N61" s="164" t="e">
        <f t="shared" si="7"/>
        <v>#REF!</v>
      </c>
      <c r="O61" s="164" t="e">
        <f t="shared" si="7"/>
        <v>#REF!</v>
      </c>
      <c r="P61" s="164" t="e">
        <f t="shared" si="7"/>
        <v>#REF!</v>
      </c>
      <c r="Q61" s="164" t="e">
        <f t="shared" si="7"/>
        <v>#REF!</v>
      </c>
      <c r="R61" s="164" t="e">
        <f t="shared" si="7"/>
        <v>#REF!</v>
      </c>
      <c r="S61" s="164" t="e">
        <f t="shared" si="7"/>
        <v>#REF!</v>
      </c>
      <c r="T61" s="164" t="e">
        <f t="shared" si="7"/>
        <v>#REF!</v>
      </c>
      <c r="U61" s="164" t="e">
        <f t="shared" si="7"/>
        <v>#REF!</v>
      </c>
      <c r="V61" s="164" t="e">
        <f t="shared" si="7"/>
        <v>#REF!</v>
      </c>
      <c r="W61" s="164" t="e">
        <f t="shared" si="7"/>
        <v>#REF!</v>
      </c>
      <c r="X61" s="164" t="e">
        <f t="shared" si="7"/>
        <v>#REF!</v>
      </c>
      <c r="Y61" s="164" t="e">
        <f t="shared" si="7"/>
        <v>#REF!</v>
      </c>
      <c r="Z61" s="164" t="e">
        <f t="shared" si="7"/>
        <v>#REF!</v>
      </c>
      <c r="AA61" s="154">
        <f>AA65+AA73+AA82</f>
        <v>1300</v>
      </c>
      <c r="AB61" s="154">
        <f>AB62+AB63</f>
        <v>0</v>
      </c>
      <c r="AC61" s="154">
        <f>AB61/AA61*100</f>
        <v>0</v>
      </c>
      <c r="AD61" s="154">
        <f>AD65+AD73+AD82</f>
        <v>2824</v>
      </c>
      <c r="AE61" s="154">
        <f>AE62+AE63</f>
        <v>3793.4</v>
      </c>
      <c r="AF61" s="154">
        <f>AE61/AD61*100</f>
        <v>134.3271954674221</v>
      </c>
      <c r="AG61" s="154">
        <f>AG65+AG73+AG82</f>
        <v>2470.6</v>
      </c>
      <c r="AH61" s="154">
        <f>AH62+AH63</f>
        <v>2801.2</v>
      </c>
      <c r="AI61" s="154">
        <f>AH61/AG61*100</f>
        <v>113.38136485064356</v>
      </c>
      <c r="AJ61" s="154">
        <f>AJ65+AJ73+AJ82</f>
        <v>2100</v>
      </c>
      <c r="AK61" s="154">
        <f>AK62+AK63</f>
        <v>3626.5</v>
      </c>
      <c r="AL61" s="154">
        <f>AK61/AJ61*100</f>
        <v>172.6904761904762</v>
      </c>
      <c r="AM61" s="154">
        <f>AM65+AM73+AM82</f>
        <v>2100</v>
      </c>
      <c r="AN61" s="154">
        <f>AN62+AN63</f>
        <v>2605.5</v>
      </c>
      <c r="AO61" s="154">
        <f>AN61/AM61*100</f>
        <v>124.07142857142857</v>
      </c>
      <c r="AP61" s="154">
        <f>AP65+AP73+AP82</f>
        <v>4933.3</v>
      </c>
      <c r="AQ61" s="154">
        <f>AQ62+AQ63</f>
        <v>2345.8</v>
      </c>
      <c r="AR61" s="154">
        <f>AQ61/AP61*100</f>
        <v>47.55032128595464</v>
      </c>
      <c r="AS61" s="154">
        <f>AS65+AS73+AS82</f>
        <v>3629.2</v>
      </c>
      <c r="AT61" s="154">
        <f>AT62+AT63</f>
        <v>4370.5</v>
      </c>
      <c r="AU61" s="154">
        <f>AT61/AS61*100</f>
        <v>120.4259891987215</v>
      </c>
      <c r="AV61" s="154">
        <f>AV65+AV73+AV82</f>
        <v>3200</v>
      </c>
      <c r="AW61" s="154">
        <f>AW62+AW63</f>
        <v>2636.4</v>
      </c>
      <c r="AX61" s="154">
        <f>AW61/AV61*100</f>
        <v>82.3875</v>
      </c>
      <c r="AY61" s="154">
        <f>AY65+AY73+AY82</f>
        <v>2253.5</v>
      </c>
      <c r="AZ61" s="154">
        <f>AZ62+AZ63</f>
        <v>2631.2</v>
      </c>
      <c r="BA61" s="154">
        <f>AZ61/AY61*100</f>
        <v>116.76059463057464</v>
      </c>
      <c r="BB61" s="154"/>
      <c r="BC61" s="154"/>
      <c r="BD61" s="154"/>
      <c r="BE61" s="154">
        <f>BE65+BE73+BE82</f>
        <v>2262.7</v>
      </c>
      <c r="BF61" s="154">
        <f>BF62+BF63</f>
        <v>2606.8</v>
      </c>
      <c r="BG61" s="154">
        <f>BF61/BE61*100</f>
        <v>115.20749547001373</v>
      </c>
      <c r="BH61" s="154">
        <f>BH65+BH73+BH82</f>
        <v>2834.8</v>
      </c>
      <c r="BI61" s="154">
        <f>BI62+BI63</f>
        <v>2834.8</v>
      </c>
      <c r="BJ61" s="154">
        <f>BI61/BH61*100</f>
        <v>100</v>
      </c>
      <c r="BK61" s="154">
        <f>BK65+BK73+BK82</f>
        <v>5102.9</v>
      </c>
      <c r="BL61" s="154">
        <f>BL62+BL63</f>
        <v>5102.9</v>
      </c>
      <c r="BM61" s="227">
        <f>BL61/BK61*100</f>
        <v>100</v>
      </c>
      <c r="BN61" s="189"/>
      <c r="BO61" s="190"/>
    </row>
    <row r="62" spans="1:67" ht="61.5" customHeight="1">
      <c r="A62" s="326"/>
      <c r="B62" s="329"/>
      <c r="C62" s="291"/>
      <c r="D62" s="291"/>
      <c r="E62" s="143" t="s">
        <v>3</v>
      </c>
      <c r="F62" s="142">
        <f>F66+F74+F83</f>
        <v>30815</v>
      </c>
      <c r="G62" s="142">
        <f>G66+G74+G83</f>
        <v>30815</v>
      </c>
      <c r="H62" s="142">
        <f>G62/F62*100</f>
        <v>100</v>
      </c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5"/>
      <c r="Y62" s="145"/>
      <c r="Z62" s="145"/>
      <c r="AA62" s="142">
        <f>AA66+AA74+AA83</f>
        <v>1300</v>
      </c>
      <c r="AB62" s="142">
        <f>AB66+AB74+AB83</f>
        <v>0</v>
      </c>
      <c r="AC62" s="142">
        <f>AB62/AA62*100</f>
        <v>0</v>
      </c>
      <c r="AD62" s="142">
        <f>AD66+AD74+AD83</f>
        <v>2800</v>
      </c>
      <c r="AE62" s="142">
        <f>AE66+AE74+AE83</f>
        <v>3769.4</v>
      </c>
      <c r="AF62" s="142">
        <f>AE62/AD62*100</f>
        <v>134.62142857142857</v>
      </c>
      <c r="AG62" s="142">
        <f>AG66+AG74+AG83</f>
        <v>2470.6</v>
      </c>
      <c r="AH62" s="142">
        <f>AH66+AH74+AH83</f>
        <v>2801.2</v>
      </c>
      <c r="AI62" s="142">
        <f>AH62/AG62*100</f>
        <v>113.38136485064356</v>
      </c>
      <c r="AJ62" s="142">
        <f>AJ66+AJ74+AJ83</f>
        <v>2100</v>
      </c>
      <c r="AK62" s="142">
        <f>AK66+AK74+AK83</f>
        <v>3626.5</v>
      </c>
      <c r="AL62" s="142">
        <f>AK62/AJ62*100</f>
        <v>172.6904761904762</v>
      </c>
      <c r="AM62" s="142">
        <f>AM66+AM74+AM83</f>
        <v>2100</v>
      </c>
      <c r="AN62" s="142">
        <f>AN66+AN74+AN83</f>
        <v>2605.5</v>
      </c>
      <c r="AO62" s="142">
        <f>AN62/AM62*100</f>
        <v>124.07142857142857</v>
      </c>
      <c r="AP62" s="142">
        <f>AP66+AP74+AP83</f>
        <v>4933.3</v>
      </c>
      <c r="AQ62" s="142">
        <f>AQ66+AQ74+AQ83</f>
        <v>2345.8</v>
      </c>
      <c r="AR62" s="142">
        <f>AQ62/AP62*100</f>
        <v>47.55032128595464</v>
      </c>
      <c r="AS62" s="142">
        <f>AS66+AS74+AS83</f>
        <v>2300</v>
      </c>
      <c r="AT62" s="142">
        <f>AT66+AT74+AT83</f>
        <v>3041.3</v>
      </c>
      <c r="AU62" s="142">
        <f>AT62/AS62*100</f>
        <v>132.2304347826087</v>
      </c>
      <c r="AV62" s="142">
        <f>AV66+AV74+AV83</f>
        <v>3200</v>
      </c>
      <c r="AW62" s="142">
        <f>AW66+AW74+AW83</f>
        <v>2636.4</v>
      </c>
      <c r="AX62" s="142">
        <f>AW62/AV62*100</f>
        <v>82.3875</v>
      </c>
      <c r="AY62" s="142">
        <f>AY66+AY74+AY83</f>
        <v>2253.5</v>
      </c>
      <c r="AZ62" s="142">
        <f>AZ66+AZ74+AZ83</f>
        <v>2631.2</v>
      </c>
      <c r="BA62" s="142">
        <f>AZ62/AY62*100</f>
        <v>116.76059463057464</v>
      </c>
      <c r="BB62" s="142"/>
      <c r="BC62" s="142"/>
      <c r="BD62" s="142"/>
      <c r="BE62" s="142">
        <f>BE66+BE74+BE83</f>
        <v>2262.7</v>
      </c>
      <c r="BF62" s="142">
        <f>BF66+BF74+BF83</f>
        <v>2262.8</v>
      </c>
      <c r="BG62" s="142">
        <f>BF62/BE62*100</f>
        <v>100.00441949882885</v>
      </c>
      <c r="BH62" s="142">
        <f>BH66+BH74+BH83</f>
        <v>2834.8</v>
      </c>
      <c r="BI62" s="142">
        <f>BI66+BI74+BI83</f>
        <v>2834.8</v>
      </c>
      <c r="BJ62" s="142">
        <f>BI62/BH62*100</f>
        <v>100</v>
      </c>
      <c r="BK62" s="142">
        <f>BK66+BK74+BK83</f>
        <v>2260.1</v>
      </c>
      <c r="BL62" s="142">
        <f>BL66+BL74+BL83</f>
        <v>2260.1</v>
      </c>
      <c r="BM62" s="228">
        <f>BL62/BK62*100</f>
        <v>100</v>
      </c>
      <c r="BN62" s="132"/>
      <c r="BO62" s="191"/>
    </row>
    <row r="63" spans="1:67" ht="39.75" customHeight="1" thickBot="1">
      <c r="A63" s="327"/>
      <c r="B63" s="330"/>
      <c r="C63" s="292"/>
      <c r="D63" s="292"/>
      <c r="E63" s="155" t="s">
        <v>44</v>
      </c>
      <c r="F63" s="156">
        <f>F67+F75+F84</f>
        <v>4540</v>
      </c>
      <c r="G63" s="156">
        <f>G67+G75+G84</f>
        <v>4540</v>
      </c>
      <c r="H63" s="156">
        <f>G63/F63*100</f>
        <v>100</v>
      </c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3"/>
      <c r="Y63" s="193"/>
      <c r="Z63" s="193"/>
      <c r="AA63" s="156">
        <f>AA67+AA75+AA84</f>
        <v>0</v>
      </c>
      <c r="AB63" s="156">
        <f>AB67+AB75+AB84</f>
        <v>0</v>
      </c>
      <c r="AC63" s="156">
        <v>0</v>
      </c>
      <c r="AD63" s="156">
        <f>AD67+AD75+AD84</f>
        <v>24</v>
      </c>
      <c r="AE63" s="156">
        <f>AE67+AE75+AE84</f>
        <v>24</v>
      </c>
      <c r="AF63" s="156">
        <f>AE63/AD63*100</f>
        <v>100</v>
      </c>
      <c r="AG63" s="156">
        <f>AG67+AG75+AG84</f>
        <v>0</v>
      </c>
      <c r="AH63" s="156">
        <f>AH67+AH75+AH84</f>
        <v>0</v>
      </c>
      <c r="AI63" s="156">
        <v>0</v>
      </c>
      <c r="AJ63" s="156">
        <f>AJ67+AJ75+AJ84</f>
        <v>0</v>
      </c>
      <c r="AK63" s="156">
        <f>AK67+AK75+AK84</f>
        <v>0</v>
      </c>
      <c r="AL63" s="156">
        <v>0</v>
      </c>
      <c r="AM63" s="156">
        <f>AM67+AM75+AM84</f>
        <v>0</v>
      </c>
      <c r="AN63" s="156">
        <f>AN67+AN75+AN84</f>
        <v>0</v>
      </c>
      <c r="AO63" s="156">
        <v>0</v>
      </c>
      <c r="AP63" s="156">
        <f>AP67+AP75+AP84</f>
        <v>0</v>
      </c>
      <c r="AQ63" s="156">
        <f>AQ67+AQ75+AQ84</f>
        <v>0</v>
      </c>
      <c r="AR63" s="156">
        <v>0</v>
      </c>
      <c r="AS63" s="156">
        <f>AS67+AS75+AS84</f>
        <v>1329.2</v>
      </c>
      <c r="AT63" s="156">
        <f>AT67+AT75+AT84</f>
        <v>1329.2</v>
      </c>
      <c r="AU63" s="156">
        <f>AT63/AS63*100</f>
        <v>100</v>
      </c>
      <c r="AV63" s="156">
        <f>AV67+AV75+AV84</f>
        <v>0</v>
      </c>
      <c r="AW63" s="156">
        <f>AW67+AW75+AW84</f>
        <v>0</v>
      </c>
      <c r="AX63" s="156">
        <v>0</v>
      </c>
      <c r="AY63" s="156">
        <f>AY67+AY75+AY84</f>
        <v>0</v>
      </c>
      <c r="AZ63" s="156">
        <f>AZ67+AZ75+AZ84</f>
        <v>0</v>
      </c>
      <c r="BA63" s="156">
        <v>0</v>
      </c>
      <c r="BB63" s="156"/>
      <c r="BC63" s="156"/>
      <c r="BD63" s="156"/>
      <c r="BE63" s="156">
        <f>BE67+BE75+BE84</f>
        <v>344</v>
      </c>
      <c r="BF63" s="156">
        <f>BF67+BF75+BF84</f>
        <v>344</v>
      </c>
      <c r="BG63" s="156">
        <v>0</v>
      </c>
      <c r="BH63" s="156">
        <f>BH67+BH75+BH84</f>
        <v>0</v>
      </c>
      <c r="BI63" s="156">
        <f>BI67+BI75+BI84</f>
        <v>0</v>
      </c>
      <c r="BJ63" s="156">
        <v>0</v>
      </c>
      <c r="BK63" s="156">
        <f>BK67+BK75+BK84</f>
        <v>2842.8</v>
      </c>
      <c r="BL63" s="156">
        <f>BL67+BL75+BL84</f>
        <v>2842.8</v>
      </c>
      <c r="BM63" s="229">
        <f>BL63/BK63*100</f>
        <v>100</v>
      </c>
      <c r="BN63" s="194"/>
      <c r="BO63" s="195"/>
    </row>
    <row r="64" spans="1:67" ht="76.5" customHeight="1">
      <c r="A64" s="187" t="s">
        <v>332</v>
      </c>
      <c r="B64" s="225" t="s">
        <v>333</v>
      </c>
      <c r="C64" s="188" t="s">
        <v>266</v>
      </c>
      <c r="D64" s="158" t="s">
        <v>273</v>
      </c>
      <c r="E64" s="171" t="s">
        <v>287</v>
      </c>
      <c r="F64" s="172"/>
      <c r="G64" s="172"/>
      <c r="H64" s="172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4"/>
      <c r="Y64" s="174"/>
      <c r="Z64" s="174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98"/>
      <c r="BN64" s="200" t="s">
        <v>396</v>
      </c>
      <c r="BO64" s="175"/>
    </row>
    <row r="65" spans="1:67" ht="70.5" customHeight="1">
      <c r="A65" s="331" t="s">
        <v>334</v>
      </c>
      <c r="B65" s="332" t="s">
        <v>268</v>
      </c>
      <c r="C65" s="333" t="s">
        <v>266</v>
      </c>
      <c r="D65" s="333" t="s">
        <v>273</v>
      </c>
      <c r="E65" s="133" t="s">
        <v>42</v>
      </c>
      <c r="F65" s="126">
        <f>F66+F67</f>
        <v>4540</v>
      </c>
      <c r="G65" s="126">
        <f>G66+G67</f>
        <v>4540</v>
      </c>
      <c r="H65" s="126">
        <f>G65/F65*100</f>
        <v>100</v>
      </c>
      <c r="I65" s="126" t="e">
        <f>#REF!+I66+I67</f>
        <v>#REF!</v>
      </c>
      <c r="J65" s="126" t="e">
        <f>#REF!+J66+J67</f>
        <v>#REF!</v>
      </c>
      <c r="K65" s="126" t="e">
        <f>#REF!+K66+K67</f>
        <v>#REF!</v>
      </c>
      <c r="L65" s="126" t="e">
        <f>#REF!+L66+L67</f>
        <v>#REF!</v>
      </c>
      <c r="M65" s="126" t="e">
        <f>#REF!+M66+M67</f>
        <v>#REF!</v>
      </c>
      <c r="N65" s="126" t="e">
        <f>#REF!+N66+N67</f>
        <v>#REF!</v>
      </c>
      <c r="O65" s="126" t="e">
        <f>#REF!+O66+O67</f>
        <v>#REF!</v>
      </c>
      <c r="P65" s="126" t="e">
        <f>#REF!+P66+P67</f>
        <v>#REF!</v>
      </c>
      <c r="Q65" s="126" t="e">
        <f>#REF!+Q66+Q67</f>
        <v>#REF!</v>
      </c>
      <c r="R65" s="126" t="e">
        <f>#REF!+R66+R67</f>
        <v>#REF!</v>
      </c>
      <c r="S65" s="126" t="e">
        <f>#REF!+S66+S67</f>
        <v>#REF!</v>
      </c>
      <c r="T65" s="126" t="e">
        <f>#REF!+T66+T67</f>
        <v>#REF!</v>
      </c>
      <c r="U65" s="126" t="e">
        <f>#REF!+U66+U67</f>
        <v>#REF!</v>
      </c>
      <c r="V65" s="126" t="e">
        <f>#REF!+V66+V67</f>
        <v>#REF!</v>
      </c>
      <c r="W65" s="126" t="e">
        <f>#REF!+W66+W67</f>
        <v>#REF!</v>
      </c>
      <c r="X65" s="126" t="e">
        <f>#REF!+X66+X67</f>
        <v>#REF!</v>
      </c>
      <c r="Y65" s="126" t="e">
        <f>#REF!+Y66+Y67</f>
        <v>#REF!</v>
      </c>
      <c r="Z65" s="126" t="e">
        <f>#REF!+Z66+Z67</f>
        <v>#REF!</v>
      </c>
      <c r="AA65" s="120">
        <v>0</v>
      </c>
      <c r="AB65" s="120">
        <v>0</v>
      </c>
      <c r="AC65" s="120">
        <v>0</v>
      </c>
      <c r="AD65" s="120">
        <f>AD67</f>
        <v>24</v>
      </c>
      <c r="AE65" s="120">
        <f>AE67</f>
        <v>24</v>
      </c>
      <c r="AF65" s="120">
        <f>AE65/AD65*100</f>
        <v>100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f>AP66+AP67</f>
        <v>0</v>
      </c>
      <c r="AQ65" s="120">
        <v>0</v>
      </c>
      <c r="AR65" s="120">
        <v>0</v>
      </c>
      <c r="AS65" s="120">
        <f>AS67</f>
        <v>1329.2</v>
      </c>
      <c r="AT65" s="120">
        <f>AT67</f>
        <v>1329.2</v>
      </c>
      <c r="AU65" s="120">
        <f>AT65/AS65*100</f>
        <v>100</v>
      </c>
      <c r="AV65" s="120">
        <f>AV67</f>
        <v>0</v>
      </c>
      <c r="AW65" s="120">
        <f>AW67</f>
        <v>0</v>
      </c>
      <c r="AX65" s="120">
        <v>0</v>
      </c>
      <c r="AY65" s="120">
        <f>AY67</f>
        <v>0</v>
      </c>
      <c r="AZ65" s="120">
        <v>0</v>
      </c>
      <c r="BA65" s="120">
        <v>0</v>
      </c>
      <c r="BB65" s="120"/>
      <c r="BC65" s="120"/>
      <c r="BD65" s="120"/>
      <c r="BE65" s="120">
        <v>0</v>
      </c>
      <c r="BF65" s="120">
        <v>0</v>
      </c>
      <c r="BG65" s="120">
        <v>0</v>
      </c>
      <c r="BH65" s="120">
        <f>BH67</f>
        <v>0</v>
      </c>
      <c r="BI65" s="120">
        <f>BI67</f>
        <v>0</v>
      </c>
      <c r="BJ65" s="120">
        <v>0</v>
      </c>
      <c r="BK65" s="120">
        <f>BK67</f>
        <v>2842.8</v>
      </c>
      <c r="BL65" s="120">
        <f>BL67</f>
        <v>2842.8</v>
      </c>
      <c r="BM65" s="142">
        <f>BM67</f>
        <v>100</v>
      </c>
      <c r="BN65" s="334" t="s">
        <v>387</v>
      </c>
      <c r="BO65" s="277"/>
    </row>
    <row r="66" spans="1:67" ht="78" customHeight="1">
      <c r="A66" s="331"/>
      <c r="B66" s="332"/>
      <c r="C66" s="333"/>
      <c r="D66" s="333"/>
      <c r="E66" s="128" t="s">
        <v>3</v>
      </c>
      <c r="F66" s="127">
        <f>AA66+AD66+AG66+AJ66+AM66+AP66+AS66+AV66+AY66+BE66+BH66+BK66</f>
        <v>0</v>
      </c>
      <c r="G66" s="127">
        <f>AB66+AE66+AH66+AK66+AN66+AQ66+AT66+AW66+AZ66+BF66+BI66+BL66</f>
        <v>0</v>
      </c>
      <c r="H66" s="126">
        <v>0</v>
      </c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0">
        <v>0</v>
      </c>
      <c r="AB66" s="120">
        <v>0</v>
      </c>
      <c r="AC66" s="120">
        <v>0</v>
      </c>
      <c r="AD66" s="120">
        <v>0</v>
      </c>
      <c r="AE66" s="120">
        <v>0</v>
      </c>
      <c r="AF66" s="120">
        <v>0</v>
      </c>
      <c r="AG66" s="120">
        <v>0</v>
      </c>
      <c r="AH66" s="120">
        <v>0</v>
      </c>
      <c r="AI66" s="120">
        <v>0</v>
      </c>
      <c r="AJ66" s="120">
        <v>0</v>
      </c>
      <c r="AK66" s="120">
        <v>0</v>
      </c>
      <c r="AL66" s="120">
        <v>0</v>
      </c>
      <c r="AM66" s="120">
        <v>0</v>
      </c>
      <c r="AN66" s="120">
        <v>0</v>
      </c>
      <c r="AO66" s="120">
        <v>0</v>
      </c>
      <c r="AP66" s="120">
        <v>0</v>
      </c>
      <c r="AQ66" s="120">
        <v>0</v>
      </c>
      <c r="AR66" s="120">
        <v>0</v>
      </c>
      <c r="AS66" s="120">
        <v>0</v>
      </c>
      <c r="AT66" s="120">
        <v>0</v>
      </c>
      <c r="AU66" s="120">
        <v>0</v>
      </c>
      <c r="AV66" s="120">
        <v>0</v>
      </c>
      <c r="AW66" s="120">
        <v>0</v>
      </c>
      <c r="AX66" s="120">
        <v>0</v>
      </c>
      <c r="AY66" s="120">
        <v>0</v>
      </c>
      <c r="AZ66" s="120">
        <v>0</v>
      </c>
      <c r="BA66" s="120">
        <v>0</v>
      </c>
      <c r="BB66" s="120"/>
      <c r="BC66" s="120"/>
      <c r="BD66" s="120"/>
      <c r="BE66" s="120">
        <v>0</v>
      </c>
      <c r="BF66" s="120">
        <v>0</v>
      </c>
      <c r="BG66" s="120">
        <v>0</v>
      </c>
      <c r="BH66" s="120">
        <v>0</v>
      </c>
      <c r="BI66" s="120">
        <v>0</v>
      </c>
      <c r="BJ66" s="120">
        <v>0</v>
      </c>
      <c r="BK66" s="120">
        <v>0</v>
      </c>
      <c r="BL66" s="120">
        <v>0</v>
      </c>
      <c r="BM66" s="142">
        <v>0</v>
      </c>
      <c r="BN66" s="335"/>
      <c r="BO66" s="278"/>
    </row>
    <row r="67" spans="1:67" ht="79.5" customHeight="1">
      <c r="A67" s="331"/>
      <c r="B67" s="332"/>
      <c r="C67" s="333"/>
      <c r="D67" s="333"/>
      <c r="E67" s="128" t="s">
        <v>44</v>
      </c>
      <c r="F67" s="127">
        <f>AA67+AD67+AG67+AJ67+AM67+AP67+AS67+AV67+AY67+BE67+BH67+BK67</f>
        <v>4540</v>
      </c>
      <c r="G67" s="127">
        <f>AB67+AE67+AH67+AK67+AN67+AQ67+AT67+AW67+AZ67+BF67+BI67+BL67</f>
        <v>4540</v>
      </c>
      <c r="H67" s="126">
        <f>G67/F67*100</f>
        <v>100</v>
      </c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9"/>
      <c r="Y67" s="129"/>
      <c r="Z67" s="129"/>
      <c r="AA67" s="121">
        <v>0</v>
      </c>
      <c r="AB67" s="121">
        <v>0</v>
      </c>
      <c r="AC67" s="120">
        <v>0</v>
      </c>
      <c r="AD67" s="121">
        <v>24</v>
      </c>
      <c r="AE67" s="121">
        <v>24</v>
      </c>
      <c r="AF67" s="120">
        <v>100</v>
      </c>
      <c r="AG67" s="121">
        <v>0</v>
      </c>
      <c r="AH67" s="121">
        <v>0</v>
      </c>
      <c r="AI67" s="120">
        <v>0</v>
      </c>
      <c r="AJ67" s="121">
        <v>0</v>
      </c>
      <c r="AK67" s="121">
        <v>0</v>
      </c>
      <c r="AL67" s="120">
        <v>0</v>
      </c>
      <c r="AM67" s="121">
        <v>0</v>
      </c>
      <c r="AN67" s="121">
        <v>0</v>
      </c>
      <c r="AO67" s="120">
        <v>0</v>
      </c>
      <c r="AP67" s="121">
        <v>0</v>
      </c>
      <c r="AQ67" s="121">
        <v>0</v>
      </c>
      <c r="AR67" s="120">
        <v>0</v>
      </c>
      <c r="AS67" s="121">
        <v>1329.2</v>
      </c>
      <c r="AT67" s="121">
        <v>1329.2</v>
      </c>
      <c r="AU67" s="120">
        <f>AT67/AS67*100</f>
        <v>100</v>
      </c>
      <c r="AV67" s="121">
        <v>0</v>
      </c>
      <c r="AW67" s="121">
        <v>0</v>
      </c>
      <c r="AX67" s="120">
        <v>0</v>
      </c>
      <c r="AY67" s="121">
        <v>0</v>
      </c>
      <c r="AZ67" s="121">
        <v>0</v>
      </c>
      <c r="BA67" s="120">
        <v>0</v>
      </c>
      <c r="BB67" s="120"/>
      <c r="BC67" s="120"/>
      <c r="BD67" s="120"/>
      <c r="BE67" s="121">
        <v>344</v>
      </c>
      <c r="BF67" s="121">
        <v>344</v>
      </c>
      <c r="BG67" s="120">
        <f>BF67/BE67*100</f>
        <v>100</v>
      </c>
      <c r="BH67" s="121">
        <v>0</v>
      </c>
      <c r="BI67" s="121">
        <v>0</v>
      </c>
      <c r="BJ67" s="120">
        <v>0</v>
      </c>
      <c r="BK67" s="121">
        <v>2842.8</v>
      </c>
      <c r="BL67" s="121">
        <v>2842.8</v>
      </c>
      <c r="BM67" s="142">
        <f>BL67/BK67*100</f>
        <v>100</v>
      </c>
      <c r="BN67" s="336"/>
      <c r="BO67" s="279"/>
    </row>
    <row r="68" spans="1:67" ht="147" customHeight="1">
      <c r="A68" s="216" t="s">
        <v>335</v>
      </c>
      <c r="B68" s="221" t="s">
        <v>336</v>
      </c>
      <c r="C68" s="215" t="s">
        <v>337</v>
      </c>
      <c r="D68" s="217" t="s">
        <v>273</v>
      </c>
      <c r="E68" s="128" t="s">
        <v>287</v>
      </c>
      <c r="F68" s="127"/>
      <c r="G68" s="127"/>
      <c r="H68" s="126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9"/>
      <c r="Y68" s="129"/>
      <c r="Z68" s="129"/>
      <c r="AA68" s="127"/>
      <c r="AB68" s="127"/>
      <c r="AC68" s="126"/>
      <c r="AD68" s="127"/>
      <c r="AE68" s="127"/>
      <c r="AF68" s="126"/>
      <c r="AG68" s="127"/>
      <c r="AH68" s="127"/>
      <c r="AI68" s="126"/>
      <c r="AJ68" s="127"/>
      <c r="AK68" s="127"/>
      <c r="AL68" s="126"/>
      <c r="AM68" s="127"/>
      <c r="AN68" s="127"/>
      <c r="AO68" s="126"/>
      <c r="AP68" s="121"/>
      <c r="AQ68" s="121"/>
      <c r="AR68" s="120"/>
      <c r="AS68" s="121"/>
      <c r="AT68" s="121"/>
      <c r="AU68" s="120"/>
      <c r="AV68" s="121"/>
      <c r="AW68" s="121"/>
      <c r="AX68" s="120"/>
      <c r="AY68" s="121"/>
      <c r="AZ68" s="121"/>
      <c r="BA68" s="120"/>
      <c r="BB68" s="120"/>
      <c r="BC68" s="120"/>
      <c r="BD68" s="120"/>
      <c r="BE68" s="121"/>
      <c r="BF68" s="121"/>
      <c r="BG68" s="120"/>
      <c r="BH68" s="121"/>
      <c r="BI68" s="121"/>
      <c r="BJ68" s="120"/>
      <c r="BK68" s="121"/>
      <c r="BL68" s="121"/>
      <c r="BM68" s="142"/>
      <c r="BN68" s="197" t="s">
        <v>380</v>
      </c>
      <c r="BO68" s="132"/>
    </row>
    <row r="69" spans="1:67" ht="168" customHeight="1">
      <c r="A69" s="216" t="s">
        <v>338</v>
      </c>
      <c r="B69" s="221" t="s">
        <v>339</v>
      </c>
      <c r="C69" s="217" t="s">
        <v>266</v>
      </c>
      <c r="D69" s="119" t="s">
        <v>273</v>
      </c>
      <c r="E69" s="118" t="s">
        <v>287</v>
      </c>
      <c r="F69" s="127"/>
      <c r="G69" s="127"/>
      <c r="H69" s="126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9"/>
      <c r="Y69" s="129"/>
      <c r="Z69" s="129"/>
      <c r="AA69" s="127"/>
      <c r="AB69" s="127"/>
      <c r="AC69" s="126"/>
      <c r="AD69" s="127"/>
      <c r="AE69" s="127"/>
      <c r="AF69" s="126"/>
      <c r="AG69" s="127"/>
      <c r="AH69" s="127"/>
      <c r="AI69" s="126"/>
      <c r="AJ69" s="127"/>
      <c r="AK69" s="127"/>
      <c r="AL69" s="126"/>
      <c r="AM69" s="127"/>
      <c r="AN69" s="127"/>
      <c r="AO69" s="126"/>
      <c r="AP69" s="121"/>
      <c r="AQ69" s="121"/>
      <c r="AR69" s="120"/>
      <c r="AS69" s="121"/>
      <c r="AT69" s="121"/>
      <c r="AU69" s="120"/>
      <c r="AV69" s="121"/>
      <c r="AW69" s="121"/>
      <c r="AX69" s="120"/>
      <c r="AY69" s="121"/>
      <c r="AZ69" s="121"/>
      <c r="BA69" s="120"/>
      <c r="BB69" s="120"/>
      <c r="BC69" s="120"/>
      <c r="BD69" s="120"/>
      <c r="BE69" s="121"/>
      <c r="BF69" s="121"/>
      <c r="BG69" s="120"/>
      <c r="BH69" s="121"/>
      <c r="BI69" s="121"/>
      <c r="BJ69" s="120"/>
      <c r="BK69" s="121"/>
      <c r="BL69" s="121"/>
      <c r="BM69" s="142"/>
      <c r="BN69" s="197" t="s">
        <v>397</v>
      </c>
      <c r="BO69" s="132"/>
    </row>
    <row r="70" spans="1:67" ht="134.25" customHeight="1">
      <c r="A70" s="125" t="s">
        <v>340</v>
      </c>
      <c r="B70" s="226" t="s">
        <v>341</v>
      </c>
      <c r="C70" s="214" t="s">
        <v>342</v>
      </c>
      <c r="D70" s="119" t="s">
        <v>273</v>
      </c>
      <c r="E70" s="118" t="s">
        <v>287</v>
      </c>
      <c r="F70" s="121"/>
      <c r="G70" s="121"/>
      <c r="H70" s="120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3"/>
      <c r="Y70" s="123"/>
      <c r="Z70" s="123"/>
      <c r="AA70" s="121"/>
      <c r="AB70" s="121"/>
      <c r="AC70" s="120"/>
      <c r="AD70" s="121"/>
      <c r="AE70" s="121"/>
      <c r="AF70" s="120"/>
      <c r="AG70" s="121"/>
      <c r="AH70" s="121"/>
      <c r="AI70" s="120"/>
      <c r="AJ70" s="121"/>
      <c r="AK70" s="121"/>
      <c r="AL70" s="120"/>
      <c r="AM70" s="121"/>
      <c r="AN70" s="121"/>
      <c r="AO70" s="120"/>
      <c r="AP70" s="121"/>
      <c r="AQ70" s="121"/>
      <c r="AR70" s="120"/>
      <c r="AS70" s="121"/>
      <c r="AT70" s="121"/>
      <c r="AU70" s="120"/>
      <c r="AV70" s="121"/>
      <c r="AW70" s="121"/>
      <c r="AX70" s="120"/>
      <c r="AY70" s="121"/>
      <c r="AZ70" s="121"/>
      <c r="BA70" s="120"/>
      <c r="BB70" s="120"/>
      <c r="BC70" s="120"/>
      <c r="BD70" s="120"/>
      <c r="BE70" s="121"/>
      <c r="BF70" s="121"/>
      <c r="BG70" s="120"/>
      <c r="BH70" s="121"/>
      <c r="BI70" s="121"/>
      <c r="BJ70" s="120"/>
      <c r="BK70" s="121"/>
      <c r="BL70" s="121"/>
      <c r="BM70" s="142"/>
      <c r="BN70" s="196" t="s">
        <v>388</v>
      </c>
      <c r="BO70" s="132"/>
    </row>
    <row r="71" spans="1:67" ht="141" customHeight="1">
      <c r="A71" s="216" t="s">
        <v>343</v>
      </c>
      <c r="B71" s="221" t="s">
        <v>344</v>
      </c>
      <c r="C71" s="217" t="s">
        <v>266</v>
      </c>
      <c r="D71" s="119" t="s">
        <v>273</v>
      </c>
      <c r="E71" s="118" t="s">
        <v>287</v>
      </c>
      <c r="F71" s="127"/>
      <c r="G71" s="127"/>
      <c r="H71" s="126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9"/>
      <c r="Y71" s="129"/>
      <c r="Z71" s="129"/>
      <c r="AA71" s="127"/>
      <c r="AB71" s="127"/>
      <c r="AC71" s="126"/>
      <c r="AD71" s="127"/>
      <c r="AE71" s="127"/>
      <c r="AF71" s="126"/>
      <c r="AG71" s="127"/>
      <c r="AH71" s="127"/>
      <c r="AI71" s="126"/>
      <c r="AJ71" s="127"/>
      <c r="AK71" s="127"/>
      <c r="AL71" s="126"/>
      <c r="AM71" s="127"/>
      <c r="AN71" s="127"/>
      <c r="AO71" s="126"/>
      <c r="AP71" s="121"/>
      <c r="AQ71" s="121"/>
      <c r="AR71" s="120"/>
      <c r="AS71" s="121"/>
      <c r="AT71" s="121"/>
      <c r="AU71" s="120"/>
      <c r="AV71" s="121"/>
      <c r="AW71" s="121"/>
      <c r="AX71" s="120"/>
      <c r="AY71" s="121"/>
      <c r="AZ71" s="121"/>
      <c r="BA71" s="120"/>
      <c r="BB71" s="120"/>
      <c r="BC71" s="120"/>
      <c r="BD71" s="120"/>
      <c r="BE71" s="121"/>
      <c r="BF71" s="121"/>
      <c r="BG71" s="120"/>
      <c r="BH71" s="121"/>
      <c r="BI71" s="121"/>
      <c r="BJ71" s="120"/>
      <c r="BK71" s="121"/>
      <c r="BL71" s="121"/>
      <c r="BM71" s="142"/>
      <c r="BN71" s="197" t="s">
        <v>389</v>
      </c>
      <c r="BO71" s="202"/>
    </row>
    <row r="72" spans="1:67" ht="153.75" customHeight="1">
      <c r="A72" s="216" t="s">
        <v>345</v>
      </c>
      <c r="B72" s="221" t="s">
        <v>305</v>
      </c>
      <c r="C72" s="215" t="s">
        <v>306</v>
      </c>
      <c r="D72" s="119" t="s">
        <v>273</v>
      </c>
      <c r="E72" s="118" t="s">
        <v>287</v>
      </c>
      <c r="F72" s="127"/>
      <c r="G72" s="127"/>
      <c r="H72" s="126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9"/>
      <c r="Y72" s="129"/>
      <c r="Z72" s="129"/>
      <c r="AA72" s="127"/>
      <c r="AB72" s="127"/>
      <c r="AC72" s="126"/>
      <c r="AD72" s="127"/>
      <c r="AE72" s="127"/>
      <c r="AF72" s="126"/>
      <c r="AG72" s="127"/>
      <c r="AH72" s="127"/>
      <c r="AI72" s="126"/>
      <c r="AJ72" s="127"/>
      <c r="AK72" s="127"/>
      <c r="AL72" s="126"/>
      <c r="AM72" s="127"/>
      <c r="AN72" s="127"/>
      <c r="AO72" s="126"/>
      <c r="AP72" s="121"/>
      <c r="AQ72" s="121"/>
      <c r="AR72" s="120"/>
      <c r="AS72" s="121"/>
      <c r="AT72" s="121"/>
      <c r="AU72" s="120"/>
      <c r="AV72" s="121"/>
      <c r="AW72" s="121"/>
      <c r="AX72" s="120"/>
      <c r="AY72" s="121"/>
      <c r="AZ72" s="121"/>
      <c r="BA72" s="120"/>
      <c r="BB72" s="120"/>
      <c r="BC72" s="120"/>
      <c r="BD72" s="120"/>
      <c r="BE72" s="121"/>
      <c r="BF72" s="121"/>
      <c r="BG72" s="120"/>
      <c r="BH72" s="121"/>
      <c r="BI72" s="121"/>
      <c r="BJ72" s="120"/>
      <c r="BK72" s="121"/>
      <c r="BL72" s="121"/>
      <c r="BM72" s="142"/>
      <c r="BN72" s="197" t="s">
        <v>363</v>
      </c>
      <c r="BO72" s="132"/>
    </row>
    <row r="73" spans="1:67" ht="57.75" customHeight="1">
      <c r="A73" s="274" t="s">
        <v>346</v>
      </c>
      <c r="B73" s="322" t="s">
        <v>270</v>
      </c>
      <c r="C73" s="276" t="s">
        <v>266</v>
      </c>
      <c r="D73" s="276" t="s">
        <v>274</v>
      </c>
      <c r="E73" s="130" t="s">
        <v>42</v>
      </c>
      <c r="F73" s="126">
        <f>F74+F75</f>
        <v>30815</v>
      </c>
      <c r="G73" s="126">
        <f>G74+G75</f>
        <v>30815</v>
      </c>
      <c r="H73" s="126">
        <f>G73/F73*100</f>
        <v>100</v>
      </c>
      <c r="I73" s="121">
        <f aca="true" t="shared" si="8" ref="I73:AB73">I74+I75+I78</f>
        <v>0</v>
      </c>
      <c r="J73" s="121">
        <f t="shared" si="8"/>
        <v>0</v>
      </c>
      <c r="K73" s="121">
        <f t="shared" si="8"/>
        <v>0</v>
      </c>
      <c r="L73" s="121">
        <f t="shared" si="8"/>
        <v>0</v>
      </c>
      <c r="M73" s="121">
        <f t="shared" si="8"/>
        <v>0</v>
      </c>
      <c r="N73" s="121">
        <f t="shared" si="8"/>
        <v>0</v>
      </c>
      <c r="O73" s="121">
        <f t="shared" si="8"/>
        <v>0</v>
      </c>
      <c r="P73" s="121">
        <f t="shared" si="8"/>
        <v>0</v>
      </c>
      <c r="Q73" s="121">
        <f t="shared" si="8"/>
        <v>0</v>
      </c>
      <c r="R73" s="121">
        <f t="shared" si="8"/>
        <v>0</v>
      </c>
      <c r="S73" s="121">
        <f t="shared" si="8"/>
        <v>0</v>
      </c>
      <c r="T73" s="121">
        <f t="shared" si="8"/>
        <v>0</v>
      </c>
      <c r="U73" s="121">
        <f t="shared" si="8"/>
        <v>0</v>
      </c>
      <c r="V73" s="121">
        <f t="shared" si="8"/>
        <v>0</v>
      </c>
      <c r="W73" s="121">
        <f t="shared" si="8"/>
        <v>0</v>
      </c>
      <c r="X73" s="121">
        <f t="shared" si="8"/>
        <v>0</v>
      </c>
      <c r="Y73" s="121">
        <f t="shared" si="8"/>
        <v>0</v>
      </c>
      <c r="Z73" s="121">
        <f t="shared" si="8"/>
        <v>0</v>
      </c>
      <c r="AA73" s="120">
        <f t="shared" si="8"/>
        <v>1300</v>
      </c>
      <c r="AB73" s="120">
        <f t="shared" si="8"/>
        <v>0</v>
      </c>
      <c r="AC73" s="120">
        <f>AB73/AA73*100</f>
        <v>0</v>
      </c>
      <c r="AD73" s="120">
        <f>AD74+AD75+AD78</f>
        <v>2800</v>
      </c>
      <c r="AE73" s="120">
        <f>AE74+AE75+AE78</f>
        <v>3769.4</v>
      </c>
      <c r="AF73" s="120">
        <f>AE73/AD73*100</f>
        <v>134.62142857142857</v>
      </c>
      <c r="AG73" s="120">
        <f>AG74+AG75+AG78</f>
        <v>2470.6</v>
      </c>
      <c r="AH73" s="120">
        <f>AH74+AH75+AH78</f>
        <v>2801.2</v>
      </c>
      <c r="AI73" s="120">
        <f>AH73/AG73*100</f>
        <v>113.38136485064356</v>
      </c>
      <c r="AJ73" s="120">
        <f>AJ74+AJ75+AJ78</f>
        <v>2100</v>
      </c>
      <c r="AK73" s="120">
        <f>AK74+AK75+AK78</f>
        <v>3626.5</v>
      </c>
      <c r="AL73" s="120">
        <f>AK73/AJ73*100</f>
        <v>172.6904761904762</v>
      </c>
      <c r="AM73" s="120">
        <f>AM74+AM75+AM78</f>
        <v>2100</v>
      </c>
      <c r="AN73" s="120">
        <f>AN74+AN75+AN78</f>
        <v>2605.5</v>
      </c>
      <c r="AO73" s="120">
        <f>AN73/AM73*100</f>
        <v>124.07142857142857</v>
      </c>
      <c r="AP73" s="120">
        <f>AP74+AP75+AP78</f>
        <v>4933.3</v>
      </c>
      <c r="AQ73" s="120">
        <f>AQ74+AQ75+AQ78</f>
        <v>2345.8</v>
      </c>
      <c r="AR73" s="120">
        <f>AQ73/AP73*100</f>
        <v>47.55032128595464</v>
      </c>
      <c r="AS73" s="120">
        <f>SUM(AS74:AS75)</f>
        <v>2300</v>
      </c>
      <c r="AT73" s="120">
        <f>SUM(AT74)</f>
        <v>3041.3</v>
      </c>
      <c r="AU73" s="120">
        <f>AT73/AS73*100</f>
        <v>132.2304347826087</v>
      </c>
      <c r="AV73" s="120">
        <f>AV74</f>
        <v>3200</v>
      </c>
      <c r="AW73" s="120">
        <f>SUM(AW74)</f>
        <v>2636.4</v>
      </c>
      <c r="AX73" s="120">
        <f>AW73/AV73*100</f>
        <v>82.3875</v>
      </c>
      <c r="AY73" s="120">
        <f>AY74</f>
        <v>2253.5</v>
      </c>
      <c r="AZ73" s="120">
        <f>AZ76</f>
        <v>2631.2</v>
      </c>
      <c r="BA73" s="120">
        <f>AZ73/AY73*100</f>
        <v>116.76059463057464</v>
      </c>
      <c r="BB73" s="120"/>
      <c r="BC73" s="120"/>
      <c r="BD73" s="120"/>
      <c r="BE73" s="120">
        <f>BE74</f>
        <v>2262.7</v>
      </c>
      <c r="BF73" s="120">
        <f>BF74</f>
        <v>2262.8</v>
      </c>
      <c r="BG73" s="120">
        <f>BF73/BE73*100</f>
        <v>100.00441949882885</v>
      </c>
      <c r="BH73" s="120">
        <f>BH74</f>
        <v>2834.8</v>
      </c>
      <c r="BI73" s="120">
        <f>BI74</f>
        <v>2834.8</v>
      </c>
      <c r="BJ73" s="120">
        <f>BI73/BH73*100</f>
        <v>100</v>
      </c>
      <c r="BK73" s="120">
        <f>SUM(BK74:BK75)</f>
        <v>2260.1</v>
      </c>
      <c r="BL73" s="120">
        <f>BL74</f>
        <v>2260.1</v>
      </c>
      <c r="BM73" s="120">
        <f>BM74</f>
        <v>100</v>
      </c>
      <c r="BN73" s="277" t="s">
        <v>378</v>
      </c>
      <c r="BO73" s="132"/>
    </row>
    <row r="74" spans="1:67" ht="72" customHeight="1">
      <c r="A74" s="274"/>
      <c r="B74" s="322"/>
      <c r="C74" s="276"/>
      <c r="D74" s="276"/>
      <c r="E74" s="122" t="s">
        <v>3</v>
      </c>
      <c r="F74" s="127">
        <f>AA74+AD74+AG74+AJ74+AM74+AP74+AS74+AV74+AY74+BE74+BH74+BK74</f>
        <v>30815</v>
      </c>
      <c r="G74" s="127">
        <f>AB74+AE74+AH74+AK74+AN74+AQ74+AT74+AW74+AZ74+BF74+BI74+BL74</f>
        <v>30815</v>
      </c>
      <c r="H74" s="126">
        <f>G74/F74*100</f>
        <v>100</v>
      </c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3"/>
      <c r="Y74" s="123"/>
      <c r="Z74" s="123"/>
      <c r="AA74" s="120">
        <f>AA77</f>
        <v>1300</v>
      </c>
      <c r="AB74" s="120">
        <f>AB77</f>
        <v>0</v>
      </c>
      <c r="AC74" s="120">
        <f>AB74/AA74*100</f>
        <v>0</v>
      </c>
      <c r="AD74" s="120">
        <f>AD77</f>
        <v>2800</v>
      </c>
      <c r="AE74" s="120">
        <f>AE77</f>
        <v>3769.4</v>
      </c>
      <c r="AF74" s="120">
        <f>AE74/AD74*100</f>
        <v>134.62142857142857</v>
      </c>
      <c r="AG74" s="120">
        <f>AG77</f>
        <v>2470.6</v>
      </c>
      <c r="AH74" s="120">
        <f>AH77</f>
        <v>2801.2</v>
      </c>
      <c r="AI74" s="120">
        <f>AH74/AG74*100</f>
        <v>113.38136485064356</v>
      </c>
      <c r="AJ74" s="120">
        <f>AJ77</f>
        <v>2100</v>
      </c>
      <c r="AK74" s="120">
        <f>AK77</f>
        <v>3626.5</v>
      </c>
      <c r="AL74" s="120">
        <f>AK74/AJ74*100</f>
        <v>172.6904761904762</v>
      </c>
      <c r="AM74" s="120">
        <f>AM77</f>
        <v>2100</v>
      </c>
      <c r="AN74" s="120">
        <f>AN77</f>
        <v>2605.5</v>
      </c>
      <c r="AO74" s="120">
        <f>AN74/AM74*100</f>
        <v>124.07142857142857</v>
      </c>
      <c r="AP74" s="120">
        <f>AP77</f>
        <v>4933.3</v>
      </c>
      <c r="AQ74" s="120">
        <f>AQ77</f>
        <v>2345.8</v>
      </c>
      <c r="AR74" s="120">
        <f>AQ74/AP74*100</f>
        <v>47.55032128595464</v>
      </c>
      <c r="AS74" s="120">
        <f>AS77</f>
        <v>2300</v>
      </c>
      <c r="AT74" s="120">
        <f>AT77</f>
        <v>3041.3</v>
      </c>
      <c r="AU74" s="120">
        <f>AT74/AS74*100</f>
        <v>132.2304347826087</v>
      </c>
      <c r="AV74" s="120">
        <f>AV77</f>
        <v>3200</v>
      </c>
      <c r="AW74" s="120">
        <f>AW77</f>
        <v>2636.4</v>
      </c>
      <c r="AX74" s="120">
        <f>AW74/AV74*100</f>
        <v>82.3875</v>
      </c>
      <c r="AY74" s="120">
        <f>AY77</f>
        <v>2253.5</v>
      </c>
      <c r="AZ74" s="120">
        <f>AZ77</f>
        <v>2631.2</v>
      </c>
      <c r="BA74" s="120">
        <f>AZ74/AY74*100</f>
        <v>116.76059463057464</v>
      </c>
      <c r="BB74" s="120"/>
      <c r="BC74" s="120"/>
      <c r="BD74" s="120"/>
      <c r="BE74" s="120">
        <f>BE77</f>
        <v>2262.7</v>
      </c>
      <c r="BF74" s="120">
        <f>BF77</f>
        <v>2262.8</v>
      </c>
      <c r="BG74" s="120">
        <f>BF74/BE74*100</f>
        <v>100.00441949882885</v>
      </c>
      <c r="BH74" s="120">
        <f>BH77</f>
        <v>2834.8</v>
      </c>
      <c r="BI74" s="120">
        <f>BI77</f>
        <v>2834.8</v>
      </c>
      <c r="BJ74" s="120">
        <f>BI74/BH74*100</f>
        <v>100</v>
      </c>
      <c r="BK74" s="120">
        <f>BK77</f>
        <v>2260.1</v>
      </c>
      <c r="BL74" s="120">
        <f>BL77</f>
        <v>2260.1</v>
      </c>
      <c r="BM74" s="120">
        <f>BL74/BK74*100</f>
        <v>100</v>
      </c>
      <c r="BN74" s="278"/>
      <c r="BO74" s="132"/>
    </row>
    <row r="75" spans="1:67" ht="60.75" customHeight="1">
      <c r="A75" s="274"/>
      <c r="B75" s="322"/>
      <c r="C75" s="276"/>
      <c r="D75" s="276"/>
      <c r="E75" s="122" t="s">
        <v>44</v>
      </c>
      <c r="F75" s="127">
        <f>AA75+AD75+AG75+AJ75+AM75+AP75+AS75+AV75+AY75+BE75+BH75+BK75</f>
        <v>0</v>
      </c>
      <c r="G75" s="127">
        <f>AB75+AE75+AH75+AK75+AN75+AQ75+AT75+AW75+AZ75+BF75+BI75+BL75</f>
        <v>0</v>
      </c>
      <c r="H75" s="126">
        <v>0</v>
      </c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3"/>
      <c r="Y75" s="123"/>
      <c r="Z75" s="123"/>
      <c r="AA75" s="121">
        <f>AA78</f>
        <v>0</v>
      </c>
      <c r="AB75" s="121">
        <f>AB78</f>
        <v>0</v>
      </c>
      <c r="AC75" s="120">
        <v>0</v>
      </c>
      <c r="AD75" s="121">
        <f>AD78</f>
        <v>0</v>
      </c>
      <c r="AE75" s="121">
        <f>AE78</f>
        <v>0</v>
      </c>
      <c r="AF75" s="120">
        <v>0</v>
      </c>
      <c r="AG75" s="121">
        <f>AG78</f>
        <v>0</v>
      </c>
      <c r="AH75" s="121">
        <f>AH78</f>
        <v>0</v>
      </c>
      <c r="AI75" s="120">
        <v>0</v>
      </c>
      <c r="AJ75" s="121">
        <f>AJ78</f>
        <v>0</v>
      </c>
      <c r="AK75" s="121">
        <f>AK78</f>
        <v>0</v>
      </c>
      <c r="AL75" s="120">
        <v>0</v>
      </c>
      <c r="AM75" s="121">
        <f>AM78</f>
        <v>0</v>
      </c>
      <c r="AN75" s="121">
        <f>AN78</f>
        <v>0</v>
      </c>
      <c r="AO75" s="120">
        <v>0</v>
      </c>
      <c r="AP75" s="121">
        <f>AP78</f>
        <v>0</v>
      </c>
      <c r="AQ75" s="121">
        <f>AQ78</f>
        <v>0</v>
      </c>
      <c r="AR75" s="120">
        <v>0</v>
      </c>
      <c r="AS75" s="121">
        <f>AS78</f>
        <v>0</v>
      </c>
      <c r="AT75" s="121">
        <f>AT78</f>
        <v>0</v>
      </c>
      <c r="AU75" s="120">
        <v>0</v>
      </c>
      <c r="AV75" s="121">
        <f>AV78</f>
        <v>0</v>
      </c>
      <c r="AW75" s="121">
        <f>AW78</f>
        <v>0</v>
      </c>
      <c r="AX75" s="120">
        <v>0</v>
      </c>
      <c r="AY75" s="121">
        <f>AY78</f>
        <v>0</v>
      </c>
      <c r="AZ75" s="121">
        <f>AZ78</f>
        <v>0</v>
      </c>
      <c r="BA75" s="120">
        <v>0</v>
      </c>
      <c r="BB75" s="120"/>
      <c r="BC75" s="120"/>
      <c r="BD75" s="120"/>
      <c r="BE75" s="121">
        <f>BE78</f>
        <v>0</v>
      </c>
      <c r="BF75" s="121">
        <f>BF78</f>
        <v>0</v>
      </c>
      <c r="BG75" s="120">
        <v>0</v>
      </c>
      <c r="BH75" s="121">
        <f>BH78</f>
        <v>0</v>
      </c>
      <c r="BI75" s="121">
        <f>BI78</f>
        <v>0</v>
      </c>
      <c r="BJ75" s="120">
        <v>0</v>
      </c>
      <c r="BK75" s="121">
        <f>BK78</f>
        <v>0</v>
      </c>
      <c r="BL75" s="121">
        <f>BL78</f>
        <v>0</v>
      </c>
      <c r="BM75" s="120">
        <v>0</v>
      </c>
      <c r="BN75" s="279"/>
      <c r="BO75" s="132"/>
    </row>
    <row r="76" spans="1:67" ht="57" customHeight="1">
      <c r="A76" s="274" t="s">
        <v>347</v>
      </c>
      <c r="B76" s="322" t="s">
        <v>269</v>
      </c>
      <c r="C76" s="276" t="s">
        <v>266</v>
      </c>
      <c r="D76" s="276" t="s">
        <v>274</v>
      </c>
      <c r="E76" s="130" t="s">
        <v>42</v>
      </c>
      <c r="F76" s="126">
        <f>F77+F78</f>
        <v>30815</v>
      </c>
      <c r="G76" s="126">
        <f>G77+G78</f>
        <v>30815</v>
      </c>
      <c r="H76" s="126">
        <f>G76/F76*100</f>
        <v>100</v>
      </c>
      <c r="I76" s="120">
        <f aca="true" t="shared" si="9" ref="I76:BM76">I77+I78</f>
        <v>0</v>
      </c>
      <c r="J76" s="120">
        <f t="shared" si="9"/>
        <v>0</v>
      </c>
      <c r="K76" s="120">
        <f t="shared" si="9"/>
        <v>0</v>
      </c>
      <c r="L76" s="120">
        <f t="shared" si="9"/>
        <v>0</v>
      </c>
      <c r="M76" s="120">
        <f t="shared" si="9"/>
        <v>0</v>
      </c>
      <c r="N76" s="120">
        <f t="shared" si="9"/>
        <v>0</v>
      </c>
      <c r="O76" s="120">
        <f t="shared" si="9"/>
        <v>0</v>
      </c>
      <c r="P76" s="120">
        <f t="shared" si="9"/>
        <v>0</v>
      </c>
      <c r="Q76" s="120">
        <f t="shared" si="9"/>
        <v>0</v>
      </c>
      <c r="R76" s="120">
        <f t="shared" si="9"/>
        <v>0</v>
      </c>
      <c r="S76" s="120">
        <f t="shared" si="9"/>
        <v>0</v>
      </c>
      <c r="T76" s="120">
        <f t="shared" si="9"/>
        <v>0</v>
      </c>
      <c r="U76" s="120">
        <f t="shared" si="9"/>
        <v>0</v>
      </c>
      <c r="V76" s="120">
        <f t="shared" si="9"/>
        <v>0</v>
      </c>
      <c r="W76" s="120">
        <f t="shared" si="9"/>
        <v>0</v>
      </c>
      <c r="X76" s="120">
        <f t="shared" si="9"/>
        <v>0</v>
      </c>
      <c r="Y76" s="120">
        <f t="shared" si="9"/>
        <v>0</v>
      </c>
      <c r="Z76" s="120">
        <f t="shared" si="9"/>
        <v>0</v>
      </c>
      <c r="AA76" s="120">
        <f t="shared" si="9"/>
        <v>1300</v>
      </c>
      <c r="AB76" s="120">
        <f t="shared" si="9"/>
        <v>0</v>
      </c>
      <c r="AC76" s="120">
        <f t="shared" si="9"/>
        <v>0</v>
      </c>
      <c r="AD76" s="120">
        <f t="shared" si="9"/>
        <v>2800</v>
      </c>
      <c r="AE76" s="120">
        <f t="shared" si="9"/>
        <v>3769.4</v>
      </c>
      <c r="AF76" s="120">
        <f t="shared" si="9"/>
        <v>134.62142857142857</v>
      </c>
      <c r="AG76" s="120">
        <f t="shared" si="9"/>
        <v>2470.6</v>
      </c>
      <c r="AH76" s="120">
        <f t="shared" si="9"/>
        <v>2801.2</v>
      </c>
      <c r="AI76" s="120">
        <f t="shared" si="9"/>
        <v>113.38136485064356</v>
      </c>
      <c r="AJ76" s="120">
        <f t="shared" si="9"/>
        <v>2100</v>
      </c>
      <c r="AK76" s="120">
        <f t="shared" si="9"/>
        <v>3626.5</v>
      </c>
      <c r="AL76" s="120">
        <f t="shared" si="9"/>
        <v>172.6904761904762</v>
      </c>
      <c r="AM76" s="120">
        <f t="shared" si="9"/>
        <v>2100</v>
      </c>
      <c r="AN76" s="120">
        <f t="shared" si="9"/>
        <v>2605.5</v>
      </c>
      <c r="AO76" s="120">
        <f t="shared" si="9"/>
        <v>124.07142857142857</v>
      </c>
      <c r="AP76" s="120">
        <f>AP77+AP78</f>
        <v>4933.3</v>
      </c>
      <c r="AQ76" s="120">
        <f t="shared" si="9"/>
        <v>2345.8</v>
      </c>
      <c r="AR76" s="120">
        <f t="shared" si="9"/>
        <v>47.55032128595464</v>
      </c>
      <c r="AS76" s="120">
        <f t="shared" si="9"/>
        <v>2300</v>
      </c>
      <c r="AT76" s="120">
        <f t="shared" si="9"/>
        <v>3041.3</v>
      </c>
      <c r="AU76" s="120">
        <f t="shared" si="9"/>
        <v>132.2304347826087</v>
      </c>
      <c r="AV76" s="120">
        <f t="shared" si="9"/>
        <v>3200</v>
      </c>
      <c r="AW76" s="120">
        <f t="shared" si="9"/>
        <v>2636.4</v>
      </c>
      <c r="AX76" s="120">
        <f t="shared" si="9"/>
        <v>82.3875</v>
      </c>
      <c r="AY76" s="120">
        <f t="shared" si="9"/>
        <v>2253.5</v>
      </c>
      <c r="AZ76" s="120">
        <f t="shared" si="9"/>
        <v>2631.2</v>
      </c>
      <c r="BA76" s="120">
        <f t="shared" si="9"/>
        <v>116.76059463057464</v>
      </c>
      <c r="BB76" s="120"/>
      <c r="BC76" s="120"/>
      <c r="BD76" s="120"/>
      <c r="BE76" s="120">
        <f t="shared" si="9"/>
        <v>2262.7</v>
      </c>
      <c r="BF76" s="120">
        <f t="shared" si="9"/>
        <v>2262.8</v>
      </c>
      <c r="BG76" s="120">
        <f t="shared" si="9"/>
        <v>100.00441949882885</v>
      </c>
      <c r="BH76" s="120">
        <f t="shared" si="9"/>
        <v>2834.8</v>
      </c>
      <c r="BI76" s="120">
        <f t="shared" si="9"/>
        <v>2834.8</v>
      </c>
      <c r="BJ76" s="120">
        <f t="shared" si="9"/>
        <v>100</v>
      </c>
      <c r="BK76" s="120">
        <f t="shared" si="9"/>
        <v>2260.1</v>
      </c>
      <c r="BL76" s="120">
        <f t="shared" si="9"/>
        <v>2260.1</v>
      </c>
      <c r="BM76" s="208">
        <f t="shared" si="9"/>
        <v>100</v>
      </c>
      <c r="BN76" s="277" t="s">
        <v>378</v>
      </c>
      <c r="BO76" s="132"/>
    </row>
    <row r="77" spans="1:67" ht="65.25" customHeight="1">
      <c r="A77" s="274"/>
      <c r="B77" s="322"/>
      <c r="C77" s="276"/>
      <c r="D77" s="276"/>
      <c r="E77" s="122" t="s">
        <v>3</v>
      </c>
      <c r="F77" s="127">
        <f>AA77+AD77+AG77+AJ77+AM77+AP77+AS77+AV77+AY77+BE77+BH77+BK77</f>
        <v>30815</v>
      </c>
      <c r="G77" s="127">
        <f>AB77+AE77+AH77+AK77+AN77+AQ77+AT77+AW77+AZ77+BF77+BI77+BL77</f>
        <v>30815</v>
      </c>
      <c r="H77" s="126">
        <f>G77/F77*100</f>
        <v>100</v>
      </c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3"/>
      <c r="Y77" s="123"/>
      <c r="Z77" s="123"/>
      <c r="AA77" s="120">
        <v>1300</v>
      </c>
      <c r="AB77" s="120">
        <v>0</v>
      </c>
      <c r="AC77" s="120">
        <f>AB77/AA77*100</f>
        <v>0</v>
      </c>
      <c r="AD77" s="120">
        <v>2800</v>
      </c>
      <c r="AE77" s="120">
        <v>3769.4</v>
      </c>
      <c r="AF77" s="120">
        <f>AE77/AD77*100</f>
        <v>134.62142857142857</v>
      </c>
      <c r="AG77" s="120">
        <v>2470.6</v>
      </c>
      <c r="AH77" s="120">
        <v>2801.2</v>
      </c>
      <c r="AI77" s="120">
        <f>AH77/AG77*100</f>
        <v>113.38136485064356</v>
      </c>
      <c r="AJ77" s="120">
        <v>2100</v>
      </c>
      <c r="AK77" s="120">
        <v>3626.5</v>
      </c>
      <c r="AL77" s="120">
        <f>AK77/AJ77*100</f>
        <v>172.6904761904762</v>
      </c>
      <c r="AM77" s="120">
        <v>2100</v>
      </c>
      <c r="AN77" s="120">
        <v>2605.5</v>
      </c>
      <c r="AO77" s="120">
        <f>AN77/AM77*100</f>
        <v>124.07142857142857</v>
      </c>
      <c r="AP77" s="120">
        <v>4933.3</v>
      </c>
      <c r="AQ77" s="120">
        <v>2345.8</v>
      </c>
      <c r="AR77" s="120">
        <f>AQ77/AP77*100</f>
        <v>47.55032128595464</v>
      </c>
      <c r="AS77" s="120">
        <v>2300</v>
      </c>
      <c r="AT77" s="120">
        <v>3041.3</v>
      </c>
      <c r="AU77" s="120">
        <f>AT77/AS77*100</f>
        <v>132.2304347826087</v>
      </c>
      <c r="AV77" s="120">
        <v>3200</v>
      </c>
      <c r="AW77" s="120">
        <v>2636.4</v>
      </c>
      <c r="AX77" s="120">
        <f>AW77/AV77*100</f>
        <v>82.3875</v>
      </c>
      <c r="AY77" s="120">
        <v>2253.5</v>
      </c>
      <c r="AZ77" s="120">
        <v>2631.2</v>
      </c>
      <c r="BA77" s="120">
        <f>AZ77/AY77*100</f>
        <v>116.76059463057464</v>
      </c>
      <c r="BB77" s="120"/>
      <c r="BC77" s="120"/>
      <c r="BD77" s="120"/>
      <c r="BE77" s="120">
        <v>2262.7</v>
      </c>
      <c r="BF77" s="120">
        <v>2262.8</v>
      </c>
      <c r="BG77" s="120">
        <f>BF77/BE77*100</f>
        <v>100.00441949882885</v>
      </c>
      <c r="BH77" s="120">
        <v>2834.8</v>
      </c>
      <c r="BI77" s="120">
        <v>2834.8</v>
      </c>
      <c r="BJ77" s="120">
        <f>BI77/BH77*100</f>
        <v>100</v>
      </c>
      <c r="BK77" s="120">
        <v>2260.1</v>
      </c>
      <c r="BL77" s="120">
        <v>2260.1</v>
      </c>
      <c r="BM77" s="120">
        <f>BL77/BK77*100</f>
        <v>100</v>
      </c>
      <c r="BN77" s="278"/>
      <c r="BO77" s="132"/>
    </row>
    <row r="78" spans="1:67" ht="70.5" customHeight="1" thickBot="1">
      <c r="A78" s="274"/>
      <c r="B78" s="322"/>
      <c r="C78" s="276"/>
      <c r="D78" s="276"/>
      <c r="E78" s="122" t="s">
        <v>44</v>
      </c>
      <c r="F78" s="127">
        <f>AA78+AD78+AG78+AJ78+AM78+AP78+AS78+AV78+AY78+BE78+BH78+BK78</f>
        <v>0</v>
      </c>
      <c r="G78" s="127">
        <f>AB78+AE78+AH78+AK78+AN78+AQ78+AT78+AW78+AZ78+BF78+BI78+BL78</f>
        <v>0</v>
      </c>
      <c r="H78" s="126">
        <v>0</v>
      </c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3"/>
      <c r="Y78" s="123"/>
      <c r="Z78" s="123"/>
      <c r="AA78" s="121">
        <v>0</v>
      </c>
      <c r="AB78" s="121">
        <v>0</v>
      </c>
      <c r="AC78" s="120">
        <v>0</v>
      </c>
      <c r="AD78" s="121">
        <v>0</v>
      </c>
      <c r="AE78" s="121">
        <v>0</v>
      </c>
      <c r="AF78" s="120">
        <v>0</v>
      </c>
      <c r="AG78" s="121">
        <v>0</v>
      </c>
      <c r="AH78" s="121">
        <v>0</v>
      </c>
      <c r="AI78" s="120">
        <v>0</v>
      </c>
      <c r="AJ78" s="121">
        <v>0</v>
      </c>
      <c r="AK78" s="121">
        <v>0</v>
      </c>
      <c r="AL78" s="120">
        <v>0</v>
      </c>
      <c r="AM78" s="121">
        <v>0</v>
      </c>
      <c r="AN78" s="121">
        <v>0</v>
      </c>
      <c r="AO78" s="120">
        <v>0</v>
      </c>
      <c r="AP78" s="121">
        <v>0</v>
      </c>
      <c r="AQ78" s="121">
        <v>0</v>
      </c>
      <c r="AR78" s="120">
        <v>0</v>
      </c>
      <c r="AS78" s="121">
        <v>0</v>
      </c>
      <c r="AT78" s="121">
        <v>0</v>
      </c>
      <c r="AU78" s="120">
        <v>0</v>
      </c>
      <c r="AV78" s="121">
        <v>0</v>
      </c>
      <c r="AW78" s="121">
        <v>0</v>
      </c>
      <c r="AX78" s="120">
        <v>0</v>
      </c>
      <c r="AY78" s="121">
        <v>0</v>
      </c>
      <c r="AZ78" s="121">
        <v>0</v>
      </c>
      <c r="BA78" s="120">
        <v>0</v>
      </c>
      <c r="BB78" s="120"/>
      <c r="BC78" s="120"/>
      <c r="BD78" s="120"/>
      <c r="BE78" s="121">
        <v>0</v>
      </c>
      <c r="BF78" s="121">
        <v>0</v>
      </c>
      <c r="BG78" s="120">
        <v>0</v>
      </c>
      <c r="BH78" s="121">
        <v>0</v>
      </c>
      <c r="BI78" s="121">
        <v>0</v>
      </c>
      <c r="BJ78" s="120">
        <v>0</v>
      </c>
      <c r="BK78" s="121">
        <v>0</v>
      </c>
      <c r="BL78" s="121">
        <v>0</v>
      </c>
      <c r="BM78" s="120">
        <v>0</v>
      </c>
      <c r="BN78" s="279"/>
      <c r="BO78" s="132"/>
    </row>
    <row r="79" spans="1:67" ht="38.25" customHeight="1">
      <c r="A79" s="337"/>
      <c r="B79" s="340" t="s">
        <v>362</v>
      </c>
      <c r="C79" s="276" t="s">
        <v>266</v>
      </c>
      <c r="D79" s="343" t="s">
        <v>274</v>
      </c>
      <c r="E79" s="207" t="s">
        <v>42</v>
      </c>
      <c r="F79" s="126">
        <f>F80+F81</f>
        <v>28.3</v>
      </c>
      <c r="G79" s="126">
        <f>G80+G81</f>
        <v>28.3</v>
      </c>
      <c r="H79" s="126">
        <f>G79/F79*100</f>
        <v>100</v>
      </c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3"/>
      <c r="Y79" s="123"/>
      <c r="Z79" s="123"/>
      <c r="AA79" s="121">
        <v>0</v>
      </c>
      <c r="AB79" s="121">
        <v>0</v>
      </c>
      <c r="AC79" s="120">
        <v>0</v>
      </c>
      <c r="AD79" s="121">
        <v>0</v>
      </c>
      <c r="AE79" s="121">
        <v>0</v>
      </c>
      <c r="AF79" s="120">
        <v>0</v>
      </c>
      <c r="AG79" s="121">
        <f>AG80</f>
        <v>28.3</v>
      </c>
      <c r="AH79" s="121">
        <f>AH80</f>
        <v>28.3</v>
      </c>
      <c r="AI79" s="120">
        <v>100</v>
      </c>
      <c r="AJ79" s="121">
        <v>0</v>
      </c>
      <c r="AK79" s="121">
        <v>0</v>
      </c>
      <c r="AL79" s="120">
        <v>0</v>
      </c>
      <c r="AM79" s="121">
        <v>0</v>
      </c>
      <c r="AN79" s="121">
        <v>0</v>
      </c>
      <c r="AO79" s="120">
        <v>0</v>
      </c>
      <c r="AP79" s="121">
        <v>0</v>
      </c>
      <c r="AQ79" s="121">
        <v>0</v>
      </c>
      <c r="AR79" s="120">
        <v>0</v>
      </c>
      <c r="AS79" s="121">
        <v>0</v>
      </c>
      <c r="AT79" s="121">
        <v>0</v>
      </c>
      <c r="AU79" s="120">
        <v>0</v>
      </c>
      <c r="AV79" s="121">
        <v>0</v>
      </c>
      <c r="AW79" s="121">
        <v>0</v>
      </c>
      <c r="AX79" s="120">
        <v>0</v>
      </c>
      <c r="AY79" s="121">
        <v>0</v>
      </c>
      <c r="AZ79" s="121">
        <v>0</v>
      </c>
      <c r="BA79" s="120">
        <v>0</v>
      </c>
      <c r="BB79" s="120"/>
      <c r="BC79" s="120"/>
      <c r="BD79" s="120"/>
      <c r="BE79" s="121">
        <v>0</v>
      </c>
      <c r="BF79" s="121">
        <v>0</v>
      </c>
      <c r="BG79" s="120">
        <v>0</v>
      </c>
      <c r="BH79" s="121">
        <v>0</v>
      </c>
      <c r="BI79" s="121">
        <v>0</v>
      </c>
      <c r="BJ79" s="120">
        <v>0</v>
      </c>
      <c r="BK79" s="121">
        <v>0</v>
      </c>
      <c r="BL79" s="121">
        <v>0</v>
      </c>
      <c r="BM79" s="120">
        <v>0</v>
      </c>
      <c r="BN79" s="277" t="s">
        <v>381</v>
      </c>
      <c r="BO79" s="280"/>
    </row>
    <row r="80" spans="1:67" ht="54.75" customHeight="1">
      <c r="A80" s="338"/>
      <c r="B80" s="341"/>
      <c r="C80" s="276"/>
      <c r="D80" s="344"/>
      <c r="E80" s="122" t="s">
        <v>3</v>
      </c>
      <c r="F80" s="127">
        <f>AA80+AD80+AG80+AJ80+AM80+AP80+AS80+AV80+AY80+BE80+BH80+BK80</f>
        <v>28.3</v>
      </c>
      <c r="G80" s="127">
        <f>AB80+AE80+AH80+AK80+AN80+AQ80+AT80+AW80+AZ80+BF80+BI80+BL80</f>
        <v>28.3</v>
      </c>
      <c r="H80" s="126">
        <f>G80/F80*100</f>
        <v>100</v>
      </c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3"/>
      <c r="Y80" s="123"/>
      <c r="Z80" s="123"/>
      <c r="AA80" s="121">
        <v>0</v>
      </c>
      <c r="AB80" s="121">
        <v>0</v>
      </c>
      <c r="AC80" s="120">
        <v>0</v>
      </c>
      <c r="AD80" s="121">
        <v>0</v>
      </c>
      <c r="AE80" s="121">
        <v>0</v>
      </c>
      <c r="AF80" s="120">
        <v>0</v>
      </c>
      <c r="AG80" s="121">
        <v>28.3</v>
      </c>
      <c r="AH80" s="121">
        <v>28.3</v>
      </c>
      <c r="AI80" s="120">
        <v>100</v>
      </c>
      <c r="AJ80" s="121">
        <v>0</v>
      </c>
      <c r="AK80" s="121">
        <v>0</v>
      </c>
      <c r="AL80" s="120">
        <v>0</v>
      </c>
      <c r="AM80" s="121">
        <v>0</v>
      </c>
      <c r="AN80" s="121">
        <v>0</v>
      </c>
      <c r="AO80" s="120">
        <v>0</v>
      </c>
      <c r="AP80" s="121">
        <v>0</v>
      </c>
      <c r="AQ80" s="121">
        <v>0</v>
      </c>
      <c r="AR80" s="120">
        <v>0</v>
      </c>
      <c r="AS80" s="121">
        <v>0</v>
      </c>
      <c r="AT80" s="121">
        <v>0</v>
      </c>
      <c r="AU80" s="120">
        <v>0</v>
      </c>
      <c r="AV80" s="121">
        <v>0</v>
      </c>
      <c r="AW80" s="121">
        <v>0</v>
      </c>
      <c r="AX80" s="120">
        <v>0</v>
      </c>
      <c r="AY80" s="121">
        <v>0</v>
      </c>
      <c r="AZ80" s="121">
        <v>0</v>
      </c>
      <c r="BA80" s="120">
        <v>0</v>
      </c>
      <c r="BB80" s="120"/>
      <c r="BC80" s="120"/>
      <c r="BD80" s="120"/>
      <c r="BE80" s="121">
        <v>0</v>
      </c>
      <c r="BF80" s="121">
        <v>0</v>
      </c>
      <c r="BG80" s="120">
        <v>0</v>
      </c>
      <c r="BH80" s="121">
        <v>0</v>
      </c>
      <c r="BI80" s="121">
        <v>0</v>
      </c>
      <c r="BJ80" s="120">
        <v>0</v>
      </c>
      <c r="BK80" s="121">
        <v>0</v>
      </c>
      <c r="BL80" s="121">
        <v>0</v>
      </c>
      <c r="BM80" s="120">
        <v>0</v>
      </c>
      <c r="BN80" s="278"/>
      <c r="BO80" s="281"/>
    </row>
    <row r="81" spans="1:67" ht="42" customHeight="1">
      <c r="A81" s="339"/>
      <c r="B81" s="342"/>
      <c r="C81" s="276"/>
      <c r="D81" s="345"/>
      <c r="E81" s="122" t="s">
        <v>44</v>
      </c>
      <c r="F81" s="127">
        <f>AA81+AD81+AG81+AJ81+AM81+AP81+AS81+AV81+AY81+BE81+BH81+BK81</f>
        <v>0</v>
      </c>
      <c r="G81" s="127">
        <f>AB81+AE81+AH81+AK81+AN81+AQ81+AT81+AW81+AZ81+BF81+BI81+BL81</f>
        <v>0</v>
      </c>
      <c r="H81" s="126">
        <v>0</v>
      </c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3"/>
      <c r="Y81" s="123"/>
      <c r="Z81" s="123"/>
      <c r="AA81" s="121">
        <v>0</v>
      </c>
      <c r="AB81" s="121">
        <v>0</v>
      </c>
      <c r="AC81" s="120">
        <v>0</v>
      </c>
      <c r="AD81" s="121">
        <v>0</v>
      </c>
      <c r="AE81" s="121">
        <v>0</v>
      </c>
      <c r="AF81" s="120">
        <v>0</v>
      </c>
      <c r="AG81" s="121">
        <v>0</v>
      </c>
      <c r="AH81" s="121">
        <v>0</v>
      </c>
      <c r="AI81" s="120">
        <v>0</v>
      </c>
      <c r="AJ81" s="121">
        <v>0</v>
      </c>
      <c r="AK81" s="121">
        <v>0</v>
      </c>
      <c r="AL81" s="120">
        <v>0</v>
      </c>
      <c r="AM81" s="121">
        <v>0</v>
      </c>
      <c r="AN81" s="121">
        <v>0</v>
      </c>
      <c r="AO81" s="120">
        <v>0</v>
      </c>
      <c r="AP81" s="121">
        <v>0</v>
      </c>
      <c r="AQ81" s="121">
        <v>0</v>
      </c>
      <c r="AR81" s="120">
        <v>0</v>
      </c>
      <c r="AS81" s="121">
        <v>0</v>
      </c>
      <c r="AT81" s="121">
        <v>0</v>
      </c>
      <c r="AU81" s="120">
        <v>0</v>
      </c>
      <c r="AV81" s="121">
        <v>0</v>
      </c>
      <c r="AW81" s="121">
        <v>0</v>
      </c>
      <c r="AX81" s="120">
        <v>0</v>
      </c>
      <c r="AY81" s="121">
        <v>0</v>
      </c>
      <c r="AZ81" s="121">
        <v>0</v>
      </c>
      <c r="BA81" s="120">
        <v>0</v>
      </c>
      <c r="BB81" s="120"/>
      <c r="BC81" s="120"/>
      <c r="BD81" s="120"/>
      <c r="BE81" s="121">
        <v>0</v>
      </c>
      <c r="BF81" s="121">
        <v>0</v>
      </c>
      <c r="BG81" s="120">
        <v>0</v>
      </c>
      <c r="BH81" s="121">
        <v>0</v>
      </c>
      <c r="BI81" s="121">
        <v>0</v>
      </c>
      <c r="BJ81" s="120">
        <v>0</v>
      </c>
      <c r="BK81" s="121">
        <v>0</v>
      </c>
      <c r="BL81" s="121">
        <v>0</v>
      </c>
      <c r="BM81" s="120">
        <v>0</v>
      </c>
      <c r="BN81" s="279"/>
      <c r="BO81" s="282"/>
    </row>
    <row r="82" spans="1:67" ht="37.5" customHeight="1">
      <c r="A82" s="274" t="s">
        <v>349</v>
      </c>
      <c r="B82" s="347" t="s">
        <v>348</v>
      </c>
      <c r="C82" s="276" t="s">
        <v>266</v>
      </c>
      <c r="D82" s="276" t="s">
        <v>274</v>
      </c>
      <c r="E82" s="130" t="s">
        <v>42</v>
      </c>
      <c r="F82" s="121">
        <v>0</v>
      </c>
      <c r="G82" s="121">
        <v>0</v>
      </c>
      <c r="H82" s="126">
        <v>0</v>
      </c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3"/>
      <c r="Y82" s="123"/>
      <c r="Z82" s="123"/>
      <c r="AA82" s="121">
        <v>0</v>
      </c>
      <c r="AB82" s="121">
        <v>0</v>
      </c>
      <c r="AC82" s="120">
        <v>0</v>
      </c>
      <c r="AD82" s="121">
        <v>0</v>
      </c>
      <c r="AE82" s="121">
        <v>0</v>
      </c>
      <c r="AF82" s="120">
        <v>0</v>
      </c>
      <c r="AG82" s="121">
        <v>0</v>
      </c>
      <c r="AH82" s="121">
        <v>0</v>
      </c>
      <c r="AI82" s="120">
        <v>0</v>
      </c>
      <c r="AJ82" s="121">
        <v>0</v>
      </c>
      <c r="AK82" s="121">
        <v>0</v>
      </c>
      <c r="AL82" s="120">
        <v>0</v>
      </c>
      <c r="AM82" s="121">
        <v>0</v>
      </c>
      <c r="AN82" s="121">
        <v>0</v>
      </c>
      <c r="AO82" s="120">
        <v>0</v>
      </c>
      <c r="AP82" s="121">
        <v>0</v>
      </c>
      <c r="AQ82" s="121">
        <v>0</v>
      </c>
      <c r="AR82" s="120">
        <v>0</v>
      </c>
      <c r="AS82" s="121">
        <v>0</v>
      </c>
      <c r="AT82" s="121">
        <v>0</v>
      </c>
      <c r="AU82" s="120">
        <v>0</v>
      </c>
      <c r="AV82" s="121">
        <v>0</v>
      </c>
      <c r="AW82" s="121">
        <v>0</v>
      </c>
      <c r="AX82" s="120">
        <v>0</v>
      </c>
      <c r="AY82" s="121">
        <v>0</v>
      </c>
      <c r="AZ82" s="121">
        <v>0</v>
      </c>
      <c r="BA82" s="120">
        <v>0</v>
      </c>
      <c r="BB82" s="120"/>
      <c r="BC82" s="120"/>
      <c r="BD82" s="120"/>
      <c r="BE82" s="121">
        <v>0</v>
      </c>
      <c r="BF82" s="121">
        <v>0</v>
      </c>
      <c r="BG82" s="120">
        <v>0</v>
      </c>
      <c r="BH82" s="121">
        <v>0</v>
      </c>
      <c r="BI82" s="121">
        <v>0</v>
      </c>
      <c r="BJ82" s="120">
        <v>0</v>
      </c>
      <c r="BK82" s="121">
        <v>0</v>
      </c>
      <c r="BL82" s="121">
        <v>0</v>
      </c>
      <c r="BM82" s="120" t="e">
        <f>BL82/BK82*100</f>
        <v>#DIV/0!</v>
      </c>
      <c r="BN82" s="277" t="s">
        <v>364</v>
      </c>
      <c r="BO82" s="277"/>
    </row>
    <row r="83" spans="1:67" ht="55.5" customHeight="1">
      <c r="A83" s="274"/>
      <c r="B83" s="347"/>
      <c r="C83" s="276"/>
      <c r="D83" s="276"/>
      <c r="E83" s="122" t="s">
        <v>3</v>
      </c>
      <c r="F83" s="121">
        <v>0</v>
      </c>
      <c r="G83" s="121">
        <v>0</v>
      </c>
      <c r="H83" s="126">
        <v>0</v>
      </c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3"/>
      <c r="Y83" s="123"/>
      <c r="Z83" s="123"/>
      <c r="AA83" s="121">
        <v>0</v>
      </c>
      <c r="AB83" s="121">
        <v>0</v>
      </c>
      <c r="AC83" s="120">
        <v>0</v>
      </c>
      <c r="AD83" s="121">
        <v>0</v>
      </c>
      <c r="AE83" s="121">
        <v>0</v>
      </c>
      <c r="AF83" s="120">
        <v>0</v>
      </c>
      <c r="AG83" s="121">
        <v>0</v>
      </c>
      <c r="AH83" s="121">
        <v>0</v>
      </c>
      <c r="AI83" s="120">
        <v>0</v>
      </c>
      <c r="AJ83" s="121">
        <v>0</v>
      </c>
      <c r="AK83" s="121">
        <v>0</v>
      </c>
      <c r="AL83" s="120">
        <v>0</v>
      </c>
      <c r="AM83" s="121">
        <v>0</v>
      </c>
      <c r="AN83" s="121">
        <v>0</v>
      </c>
      <c r="AO83" s="120">
        <v>0</v>
      </c>
      <c r="AP83" s="121">
        <v>0</v>
      </c>
      <c r="AQ83" s="121">
        <v>0</v>
      </c>
      <c r="AR83" s="120">
        <v>0</v>
      </c>
      <c r="AS83" s="121">
        <v>0</v>
      </c>
      <c r="AT83" s="121">
        <v>0</v>
      </c>
      <c r="AU83" s="120">
        <v>0</v>
      </c>
      <c r="AV83" s="121">
        <v>0</v>
      </c>
      <c r="AW83" s="121">
        <v>0</v>
      </c>
      <c r="AX83" s="120">
        <v>0</v>
      </c>
      <c r="AY83" s="121">
        <v>0</v>
      </c>
      <c r="AZ83" s="121">
        <v>0</v>
      </c>
      <c r="BA83" s="120">
        <v>0</v>
      </c>
      <c r="BB83" s="120"/>
      <c r="BC83" s="120"/>
      <c r="BD83" s="120"/>
      <c r="BE83" s="121">
        <v>0</v>
      </c>
      <c r="BF83" s="121">
        <v>0</v>
      </c>
      <c r="BG83" s="120">
        <v>0</v>
      </c>
      <c r="BH83" s="121">
        <v>0</v>
      </c>
      <c r="BI83" s="121">
        <v>0</v>
      </c>
      <c r="BJ83" s="120">
        <v>0</v>
      </c>
      <c r="BK83" s="121">
        <v>0</v>
      </c>
      <c r="BL83" s="121">
        <v>0</v>
      </c>
      <c r="BM83" s="120" t="e">
        <f>BL83/BK83*100</f>
        <v>#DIV/0!</v>
      </c>
      <c r="BN83" s="278"/>
      <c r="BO83" s="278"/>
    </row>
    <row r="84" spans="1:67" ht="48" customHeight="1">
      <c r="A84" s="274"/>
      <c r="B84" s="347"/>
      <c r="C84" s="276"/>
      <c r="D84" s="276"/>
      <c r="E84" s="122" t="s">
        <v>44</v>
      </c>
      <c r="F84" s="121">
        <v>0</v>
      </c>
      <c r="G84" s="121">
        <v>0</v>
      </c>
      <c r="H84" s="126">
        <v>0</v>
      </c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3"/>
      <c r="Y84" s="123"/>
      <c r="Z84" s="123"/>
      <c r="AA84" s="121">
        <v>0</v>
      </c>
      <c r="AB84" s="121">
        <v>0</v>
      </c>
      <c r="AC84" s="120">
        <v>0</v>
      </c>
      <c r="AD84" s="121">
        <v>0</v>
      </c>
      <c r="AE84" s="121">
        <v>0</v>
      </c>
      <c r="AF84" s="120">
        <v>0</v>
      </c>
      <c r="AG84" s="121">
        <v>0</v>
      </c>
      <c r="AH84" s="121">
        <v>0</v>
      </c>
      <c r="AI84" s="120">
        <v>0</v>
      </c>
      <c r="AJ84" s="121">
        <v>0</v>
      </c>
      <c r="AK84" s="121">
        <v>0</v>
      </c>
      <c r="AL84" s="120">
        <v>0</v>
      </c>
      <c r="AM84" s="121">
        <v>0</v>
      </c>
      <c r="AN84" s="121">
        <v>0</v>
      </c>
      <c r="AO84" s="120">
        <v>0</v>
      </c>
      <c r="AP84" s="121">
        <v>0</v>
      </c>
      <c r="AQ84" s="121">
        <v>0</v>
      </c>
      <c r="AR84" s="120">
        <v>0</v>
      </c>
      <c r="AS84" s="121">
        <v>0</v>
      </c>
      <c r="AT84" s="121">
        <v>0</v>
      </c>
      <c r="AU84" s="120">
        <v>0</v>
      </c>
      <c r="AV84" s="121">
        <v>0</v>
      </c>
      <c r="AW84" s="121">
        <v>0</v>
      </c>
      <c r="AX84" s="120">
        <v>0</v>
      </c>
      <c r="AY84" s="121">
        <v>0</v>
      </c>
      <c r="AZ84" s="121">
        <v>0</v>
      </c>
      <c r="BA84" s="120">
        <v>0</v>
      </c>
      <c r="BB84" s="120"/>
      <c r="BC84" s="120"/>
      <c r="BD84" s="120"/>
      <c r="BE84" s="121">
        <v>0</v>
      </c>
      <c r="BF84" s="121">
        <v>0</v>
      </c>
      <c r="BG84" s="120">
        <v>0</v>
      </c>
      <c r="BH84" s="121">
        <v>0</v>
      </c>
      <c r="BI84" s="121">
        <v>0</v>
      </c>
      <c r="BJ84" s="120">
        <v>0</v>
      </c>
      <c r="BK84" s="121">
        <v>0</v>
      </c>
      <c r="BL84" s="121">
        <v>0</v>
      </c>
      <c r="BM84" s="120">
        <v>0</v>
      </c>
      <c r="BN84" s="279"/>
      <c r="BO84" s="279"/>
    </row>
    <row r="85" spans="1:67" ht="64.5" customHeight="1">
      <c r="A85" s="132" t="s">
        <v>350</v>
      </c>
      <c r="B85" s="226" t="s">
        <v>351</v>
      </c>
      <c r="C85" s="119" t="s">
        <v>266</v>
      </c>
      <c r="D85" s="132"/>
      <c r="E85" s="138" t="s">
        <v>318</v>
      </c>
      <c r="F85" s="121">
        <v>0</v>
      </c>
      <c r="G85" s="121">
        <v>0</v>
      </c>
      <c r="H85" s="126">
        <v>0</v>
      </c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3"/>
      <c r="Y85" s="123"/>
      <c r="Z85" s="123"/>
      <c r="AA85" s="121">
        <v>0</v>
      </c>
      <c r="AB85" s="121">
        <v>0</v>
      </c>
      <c r="AC85" s="120">
        <v>0</v>
      </c>
      <c r="AD85" s="121">
        <v>0</v>
      </c>
      <c r="AE85" s="121">
        <v>0</v>
      </c>
      <c r="AF85" s="120">
        <v>0</v>
      </c>
      <c r="AG85" s="121">
        <v>0</v>
      </c>
      <c r="AH85" s="121">
        <v>0</v>
      </c>
      <c r="AI85" s="120">
        <v>0</v>
      </c>
      <c r="AJ85" s="121">
        <v>0</v>
      </c>
      <c r="AK85" s="121">
        <v>0</v>
      </c>
      <c r="AL85" s="120">
        <v>0</v>
      </c>
      <c r="AM85" s="121">
        <v>0</v>
      </c>
      <c r="AN85" s="121">
        <v>0</v>
      </c>
      <c r="AO85" s="120">
        <v>0</v>
      </c>
      <c r="AP85" s="121">
        <v>0</v>
      </c>
      <c r="AQ85" s="121">
        <v>0</v>
      </c>
      <c r="AR85" s="120">
        <v>0</v>
      </c>
      <c r="AS85" s="121">
        <v>0</v>
      </c>
      <c r="AT85" s="121">
        <v>0</v>
      </c>
      <c r="AU85" s="120">
        <v>0</v>
      </c>
      <c r="AV85" s="121">
        <v>0</v>
      </c>
      <c r="AW85" s="121">
        <v>0</v>
      </c>
      <c r="AX85" s="120">
        <v>0</v>
      </c>
      <c r="AY85" s="121">
        <v>0</v>
      </c>
      <c r="AZ85" s="121">
        <v>0</v>
      </c>
      <c r="BA85" s="120">
        <v>0</v>
      </c>
      <c r="BB85" s="120"/>
      <c r="BC85" s="120"/>
      <c r="BD85" s="120"/>
      <c r="BE85" s="121">
        <v>0</v>
      </c>
      <c r="BF85" s="121">
        <v>0</v>
      </c>
      <c r="BG85" s="120">
        <v>0</v>
      </c>
      <c r="BH85" s="121">
        <v>0</v>
      </c>
      <c r="BI85" s="121">
        <v>0</v>
      </c>
      <c r="BJ85" s="120">
        <v>0</v>
      </c>
      <c r="BK85" s="121">
        <v>0</v>
      </c>
      <c r="BL85" s="121">
        <v>0</v>
      </c>
      <c r="BM85" s="120">
        <v>0</v>
      </c>
      <c r="BN85" s="196" t="s">
        <v>357</v>
      </c>
      <c r="BO85" s="132"/>
    </row>
    <row r="87" ht="12.75">
      <c r="BI87" s="109"/>
    </row>
    <row r="88" spans="1:61" ht="15.75">
      <c r="A88" s="233" t="s">
        <v>352</v>
      </c>
      <c r="B88" s="233"/>
      <c r="C88" s="233"/>
      <c r="G88" s="114"/>
      <c r="H88" s="113" t="s">
        <v>354</v>
      </c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BI88" s="109"/>
    </row>
    <row r="89" spans="1:29" ht="15.75">
      <c r="A89" s="346" t="s">
        <v>353</v>
      </c>
      <c r="B89" s="346"/>
      <c r="C89" s="346"/>
      <c r="G89" s="114"/>
      <c r="H89" s="113" t="s">
        <v>355</v>
      </c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</row>
    <row r="90" spans="1:29" ht="15.75">
      <c r="A90" s="113"/>
      <c r="B90" s="113"/>
      <c r="C90" s="113"/>
      <c r="G90" s="115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</row>
    <row r="91" spans="1:29" ht="15.75">
      <c r="A91" s="113" t="s">
        <v>390</v>
      </c>
      <c r="B91" s="113"/>
      <c r="C91" s="113"/>
      <c r="G91" s="114"/>
      <c r="H91" s="113" t="s">
        <v>391</v>
      </c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</row>
    <row r="92" spans="8:29" ht="15.75"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</row>
    <row r="93" spans="8:29" ht="15.75"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</row>
    <row r="94" spans="8:29" ht="15.75"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</row>
    <row r="95" spans="8:29" ht="124.5" customHeight="1" hidden="1"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</row>
    <row r="96" spans="1:29" ht="15.75">
      <c r="A96" s="99" t="s">
        <v>278</v>
      </c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</row>
    <row r="97" spans="1:29" ht="15.75">
      <c r="A97" s="99" t="s">
        <v>279</v>
      </c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</row>
    <row r="98" spans="1:29" ht="15.75">
      <c r="A98" s="99" t="s">
        <v>280</v>
      </c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</row>
    <row r="99" spans="1:29" ht="15.75">
      <c r="A99" s="99" t="s">
        <v>281</v>
      </c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</row>
    <row r="100" spans="1:29" ht="15.75">
      <c r="A100" s="99" t="s">
        <v>282</v>
      </c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</row>
    <row r="101" spans="1:29" ht="15.75">
      <c r="A101" s="139">
        <v>33369</v>
      </c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36"/>
      <c r="AC101" s="113"/>
    </row>
    <row r="102" spans="1:29" ht="15.75">
      <c r="A102" s="99" t="s">
        <v>358</v>
      </c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</row>
    <row r="103" spans="1:29" ht="15.75">
      <c r="A103" s="99" t="s">
        <v>280</v>
      </c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</row>
    <row r="104" spans="1:29" ht="15.75">
      <c r="A104" s="99" t="s">
        <v>281</v>
      </c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</row>
    <row r="105" spans="1:29" ht="15.75">
      <c r="A105" s="99" t="s">
        <v>359</v>
      </c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</row>
    <row r="106" ht="12.75">
      <c r="A106" s="139">
        <v>22349</v>
      </c>
    </row>
  </sheetData>
  <sheetProtection/>
  <mergeCells count="161">
    <mergeCell ref="BN79:BN81"/>
    <mergeCell ref="BO79:BO81"/>
    <mergeCell ref="A89:C89"/>
    <mergeCell ref="A82:A84"/>
    <mergeCell ref="B82:B84"/>
    <mergeCell ref="C82:C84"/>
    <mergeCell ref="D82:D84"/>
    <mergeCell ref="BN82:BN84"/>
    <mergeCell ref="A76:A78"/>
    <mergeCell ref="B76:B78"/>
    <mergeCell ref="C76:C78"/>
    <mergeCell ref="D76:D78"/>
    <mergeCell ref="BN76:BN78"/>
    <mergeCell ref="BO82:BO84"/>
    <mergeCell ref="A79:A81"/>
    <mergeCell ref="B79:B81"/>
    <mergeCell ref="C79:C81"/>
    <mergeCell ref="D79:D81"/>
    <mergeCell ref="BN65:BN67"/>
    <mergeCell ref="BO65:BO67"/>
    <mergeCell ref="A73:A75"/>
    <mergeCell ref="B73:B75"/>
    <mergeCell ref="C73:C75"/>
    <mergeCell ref="D73:D75"/>
    <mergeCell ref="BN73:BN75"/>
    <mergeCell ref="A61:A63"/>
    <mergeCell ref="B61:B63"/>
    <mergeCell ref="C61:C63"/>
    <mergeCell ref="D61:D63"/>
    <mergeCell ref="A65:A67"/>
    <mergeCell ref="B65:B67"/>
    <mergeCell ref="C65:C67"/>
    <mergeCell ref="D65:D67"/>
    <mergeCell ref="B55:BO55"/>
    <mergeCell ref="B56:BO56"/>
    <mergeCell ref="B57:BO57"/>
    <mergeCell ref="B58:BO58"/>
    <mergeCell ref="B59:BO59"/>
    <mergeCell ref="B60:BO60"/>
    <mergeCell ref="BO40:BO42"/>
    <mergeCell ref="B43:BO43"/>
    <mergeCell ref="B44:BO44"/>
    <mergeCell ref="B45:BO45"/>
    <mergeCell ref="B53:BO53"/>
    <mergeCell ref="B54:BO54"/>
    <mergeCell ref="A1:BM1"/>
    <mergeCell ref="BN6:BN9"/>
    <mergeCell ref="BO6:BO9"/>
    <mergeCell ref="BG28:BG30"/>
    <mergeCell ref="BH28:BH30"/>
    <mergeCell ref="A40:A42"/>
    <mergeCell ref="B40:B42"/>
    <mergeCell ref="C40:C42"/>
    <mergeCell ref="D40:D42"/>
    <mergeCell ref="BN40:BN42"/>
    <mergeCell ref="BA28:BA30"/>
    <mergeCell ref="BE28:BE30"/>
    <mergeCell ref="BL28:BL30"/>
    <mergeCell ref="BM28:BM30"/>
    <mergeCell ref="BN28:BN30"/>
    <mergeCell ref="BO28:BO30"/>
    <mergeCell ref="BF28:BF30"/>
    <mergeCell ref="AT28:AT30"/>
    <mergeCell ref="AU28:AU30"/>
    <mergeCell ref="AV28:AV30"/>
    <mergeCell ref="BI28:BI30"/>
    <mergeCell ref="BJ28:BJ30"/>
    <mergeCell ref="BK28:BK30"/>
    <mergeCell ref="AW28:AW30"/>
    <mergeCell ref="AX28:AX30"/>
    <mergeCell ref="AY28:AY30"/>
    <mergeCell ref="AZ28:AZ30"/>
    <mergeCell ref="AN28:AN30"/>
    <mergeCell ref="AO28:AO30"/>
    <mergeCell ref="AP28:AP30"/>
    <mergeCell ref="AQ28:AQ30"/>
    <mergeCell ref="AR28:AR30"/>
    <mergeCell ref="AS28:AS30"/>
    <mergeCell ref="AH28:AH30"/>
    <mergeCell ref="AI28:AI30"/>
    <mergeCell ref="AJ28:AJ30"/>
    <mergeCell ref="AK28:AK30"/>
    <mergeCell ref="AL28:AL30"/>
    <mergeCell ref="AM28:AM30"/>
    <mergeCell ref="AB28:AB30"/>
    <mergeCell ref="AC28:AC30"/>
    <mergeCell ref="AD28:AD30"/>
    <mergeCell ref="AE28:AE30"/>
    <mergeCell ref="AF28:AF30"/>
    <mergeCell ref="AG28:AG30"/>
    <mergeCell ref="BO16:BO19"/>
    <mergeCell ref="A28:A30"/>
    <mergeCell ref="B28:B30"/>
    <mergeCell ref="C28:C30"/>
    <mergeCell ref="D28:D30"/>
    <mergeCell ref="E28:E30"/>
    <mergeCell ref="F28:F30"/>
    <mergeCell ref="G28:G30"/>
    <mergeCell ref="H28:H30"/>
    <mergeCell ref="AA28:AA30"/>
    <mergeCell ref="B15:BO15"/>
    <mergeCell ref="B3:B5"/>
    <mergeCell ref="C3:C5"/>
    <mergeCell ref="D3:D5"/>
    <mergeCell ref="B11:BO11"/>
    <mergeCell ref="A16:A19"/>
    <mergeCell ref="B16:B19"/>
    <mergeCell ref="C16:C19"/>
    <mergeCell ref="D16:D19"/>
    <mergeCell ref="BN16:BN19"/>
    <mergeCell ref="U4:W4"/>
    <mergeCell ref="BE4:BG4"/>
    <mergeCell ref="BH4:BJ4"/>
    <mergeCell ref="BK4:BM4"/>
    <mergeCell ref="BO3:BO5"/>
    <mergeCell ref="AV4:AX4"/>
    <mergeCell ref="AY4:BA4"/>
    <mergeCell ref="BB4:BD4"/>
    <mergeCell ref="AS4:AU4"/>
    <mergeCell ref="AP4:AR4"/>
    <mergeCell ref="X4:Z4"/>
    <mergeCell ref="BN3:BN5"/>
    <mergeCell ref="E3:E5"/>
    <mergeCell ref="F3:H4"/>
    <mergeCell ref="AA3:BM3"/>
    <mergeCell ref="AG4:AI4"/>
    <mergeCell ref="AJ4:AL4"/>
    <mergeCell ref="AM4:AO4"/>
    <mergeCell ref="AA4:AC4"/>
    <mergeCell ref="AD4:AF4"/>
    <mergeCell ref="O4:Q4"/>
    <mergeCell ref="R4:T4"/>
    <mergeCell ref="A6:A9"/>
    <mergeCell ref="B6:B9"/>
    <mergeCell ref="C6:C9"/>
    <mergeCell ref="D6:D9"/>
    <mergeCell ref="A3:A5"/>
    <mergeCell ref="I4:K4"/>
    <mergeCell ref="L4:N4"/>
    <mergeCell ref="A31:A33"/>
    <mergeCell ref="B31:B33"/>
    <mergeCell ref="C31:C33"/>
    <mergeCell ref="D31:D33"/>
    <mergeCell ref="B10:BO10"/>
    <mergeCell ref="BN31:BN33"/>
    <mergeCell ref="BO31:BO33"/>
    <mergeCell ref="B12:BO12"/>
    <mergeCell ref="B13:BO13"/>
    <mergeCell ref="B14:BO14"/>
    <mergeCell ref="A34:A36"/>
    <mergeCell ref="B34:B36"/>
    <mergeCell ref="C34:C36"/>
    <mergeCell ref="D34:D36"/>
    <mergeCell ref="BN34:BN36"/>
    <mergeCell ref="BO34:BO36"/>
    <mergeCell ref="A37:A39"/>
    <mergeCell ref="B37:B39"/>
    <mergeCell ref="C37:C39"/>
    <mergeCell ref="D37:D39"/>
    <mergeCell ref="BN37:BN39"/>
    <mergeCell ref="BO37:BO39"/>
  </mergeCells>
  <conditionalFormatting sqref="K73 N73 Q73 T73 W73 Z73 K66 N66 Q66 T66 W66 Z66 AJ64:AN64 AG64:AH64 AA64:AB64 AD64:AE64 F66:G66 AY66:AZ66 AV66:AW66 AW67 BK66:BL66 BE66:BF66 BH66:BI66 AD77:AE85 AG77:AH85 AA77:AB85 AP77:AQ85 AJ77:AN85 AJ46:AN52 AP46:AQ52 AA46:AB52 AG46:AH52 AD46:AE52 N40:N41 Q40:Q41 T40:T41 W40:W41 K40:K41 Z40:AB41 BE41:BF41 BH41:BI41 BK41:BL41 AS41:AT41 AV41:AW41 AY41:AZ41 AA42:AB42 F66:F67 G67 AP64:AQ64 AA66:AB75 AD66:AE75 AG66:AH75 AJ66:AN75 AP66:AQ75 AS66:AT67 F74:G75 F77:G78 F80:G81 AS74:AT75 AV74:AW75 AY74:AZ75 BE74:BF75 BH74:BI75 BK74:BL75 BE29:BF29 BH29:BI29 BK29:BL29 AY29:AZ29 AS29:AT29 AV29:AW29 Z28 Z29:AB29 N28:N29 Q28:Q29 T28:T29 W28:W29 K28:K29 Z16 K16 N16 Q16 T16 AA20:AB28 W16 N31:N32 Q31:Q32 T31:T32 W31:W32 K31:K32 Z31:AB32 BE32:BF32 BK32:BL32 AS32:AT32 AV32:AW32 AY32:AZ32 BH32:BI32 N34:N35 Q34:Q35 T34:T35 W34:W35 K34:K35 Z34:AB35 BE35:BF35 BH35:BI35 AS35:AT35 AV35:AW35 AY35:AZ35 BK35:BL35 BH36:BH39 N37:N38 Q37:Q38 T37:T38 W37:W38 K37:K38 Z37:AB38 BE38:BF38 BH38:BI38 BK38:BL38 AV38:AW38 AY38:AZ38 AA30:AB39 BE39 AT38 AS33:AS39 AV36:AV39 AP20:AQ42 AJ20:AN42 AG20:AH42 AD20:AE42">
    <cfRule type="cellIs" priority="14" dxfId="2" operator="notEqual" stopIfTrue="1">
      <formula>#REF!</formula>
    </cfRule>
  </conditionalFormatting>
  <printOptions/>
  <pageMargins left="0.11811023622047245" right="0.1968503937007874" top="0.35433070866141736" bottom="0.35433070866141736" header="0.31496062992125984" footer="0.31496062992125984"/>
  <pageSetup fitToHeight="2" fitToWidth="1" horizontalDpi="600" verticalDpi="600" orientation="landscape" pageOrder="overThenDown" paperSize="8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Пользователь</cp:lastModifiedBy>
  <cp:lastPrinted>2019-02-01T09:54:45Z</cp:lastPrinted>
  <dcterms:created xsi:type="dcterms:W3CDTF">2011-05-17T05:04:33Z</dcterms:created>
  <dcterms:modified xsi:type="dcterms:W3CDTF">2019-02-04T04:06:12Z</dcterms:modified>
  <cp:category/>
  <cp:version/>
  <cp:contentType/>
  <cp:contentStatus/>
</cp:coreProperties>
</file>