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/>
  </bookViews>
  <sheets>
    <sheet name="за 2018 год" sheetId="1" r:id="rId1"/>
  </sheets>
  <calcPr calcId="125725"/>
</workbook>
</file>

<file path=xl/calcChain.xml><?xml version="1.0" encoding="utf-8"?>
<calcChain xmlns="http://schemas.openxmlformats.org/spreadsheetml/2006/main">
  <c r="AH30" i="1"/>
  <c r="AH54"/>
  <c r="AQ29"/>
  <c r="AQ30"/>
  <c r="AN21"/>
  <c r="AN54"/>
  <c r="AN52" s="1"/>
  <c r="AN61"/>
  <c r="AN25"/>
  <c r="AQ53"/>
  <c r="AQ54"/>
  <c r="AE54"/>
  <c r="AP61"/>
  <c r="AK61"/>
  <c r="AE61"/>
  <c r="AB61"/>
  <c r="AA61"/>
  <c r="Y61"/>
  <c r="X61"/>
  <c r="V61"/>
  <c r="U61"/>
  <c r="S61"/>
  <c r="R61"/>
  <c r="P61"/>
  <c r="O61"/>
  <c r="AQ28" l="1"/>
  <c r="AQ23"/>
  <c r="AQ22"/>
  <c r="AP22"/>
  <c r="AN22"/>
  <c r="AM22"/>
  <c r="AJ22"/>
  <c r="AJ61" s="1"/>
  <c r="F61" s="1"/>
  <c r="AG22"/>
  <c r="AE22"/>
  <c r="AD22"/>
  <c r="F22" s="1"/>
  <c r="G22"/>
  <c r="H22" s="1"/>
  <c r="AF24"/>
  <c r="G24"/>
  <c r="H24" s="1"/>
  <c r="F24"/>
  <c r="AR32"/>
  <c r="AR33"/>
  <c r="AQ61" l="1"/>
  <c r="G23"/>
  <c r="AF22"/>
  <c r="AQ52" l="1"/>
  <c r="G61"/>
  <c r="AP54"/>
  <c r="AR54" s="1"/>
  <c r="X54"/>
  <c r="R54"/>
  <c r="AE53"/>
  <c r="AD53"/>
  <c r="X53"/>
  <c r="R52"/>
  <c r="F45"/>
  <c r="F44"/>
  <c r="G37"/>
  <c r="F37"/>
  <c r="G36"/>
  <c r="F36"/>
  <c r="G35"/>
  <c r="F35"/>
  <c r="AI34"/>
  <c r="AF34"/>
  <c r="AC34"/>
  <c r="Z34"/>
  <c r="V54"/>
  <c r="U34"/>
  <c r="F34" s="1"/>
  <c r="S34"/>
  <c r="S54" s="1"/>
  <c r="S52" s="1"/>
  <c r="G34"/>
  <c r="H34" s="1"/>
  <c r="AO33"/>
  <c r="AI33"/>
  <c r="AA33"/>
  <c r="G33"/>
  <c r="G30" s="1"/>
  <c r="F33"/>
  <c r="AP32"/>
  <c r="AH53"/>
  <c r="G53" s="1"/>
  <c r="AG53"/>
  <c r="AA32"/>
  <c r="AA53" s="1"/>
  <c r="G32"/>
  <c r="F32"/>
  <c r="AP30"/>
  <c r="AN30"/>
  <c r="AM30"/>
  <c r="AK30"/>
  <c r="AK54" s="1"/>
  <c r="AK52" s="1"/>
  <c r="AJ30"/>
  <c r="AG30"/>
  <c r="AE30"/>
  <c r="AD30"/>
  <c r="AD54" s="1"/>
  <c r="AB30"/>
  <c r="AB54" s="1"/>
  <c r="AA30"/>
  <c r="AA54" s="1"/>
  <c r="Y30"/>
  <c r="Y54" s="1"/>
  <c r="X30"/>
  <c r="V30"/>
  <c r="U30"/>
  <c r="U54" s="1"/>
  <c r="U52" s="1"/>
  <c r="S30"/>
  <c r="R30"/>
  <c r="P30"/>
  <c r="P54" s="1"/>
  <c r="O30"/>
  <c r="O54" s="1"/>
  <c r="N30"/>
  <c r="M30"/>
  <c r="L30"/>
  <c r="K30"/>
  <c r="J30"/>
  <c r="I30"/>
  <c r="AP29"/>
  <c r="AP53" s="1"/>
  <c r="AP52" s="1"/>
  <c r="AM29"/>
  <c r="AK29"/>
  <c r="AJ29"/>
  <c r="AH29"/>
  <c r="AH28" s="1"/>
  <c r="AG29"/>
  <c r="AE29"/>
  <c r="AD29"/>
  <c r="AC29"/>
  <c r="AB29"/>
  <c r="AA29"/>
  <c r="Z29"/>
  <c r="Y29"/>
  <c r="Y53" s="1"/>
  <c r="Y52" s="1"/>
  <c r="X29"/>
  <c r="W29"/>
  <c r="V29"/>
  <c r="U29"/>
  <c r="T29"/>
  <c r="S29"/>
  <c r="R29"/>
  <c r="Q29"/>
  <c r="P29"/>
  <c r="O29"/>
  <c r="N29"/>
  <c r="M29"/>
  <c r="L29"/>
  <c r="K29"/>
  <c r="J29"/>
  <c r="I29"/>
  <c r="G29"/>
  <c r="F29"/>
  <c r="H29" s="1"/>
  <c r="AP28"/>
  <c r="AN28"/>
  <c r="AM28"/>
  <c r="AK28"/>
  <c r="AG28"/>
  <c r="AE28"/>
  <c r="AB28"/>
  <c r="Y28"/>
  <c r="X28"/>
  <c r="V28"/>
  <c r="W28" s="1"/>
  <c r="U28"/>
  <c r="S28"/>
  <c r="R28"/>
  <c r="P28"/>
  <c r="O28"/>
  <c r="N28"/>
  <c r="M28"/>
  <c r="L28"/>
  <c r="K28"/>
  <c r="J28"/>
  <c r="I28"/>
  <c r="G25"/>
  <c r="F25"/>
  <c r="AP23"/>
  <c r="AN23"/>
  <c r="AM23"/>
  <c r="AJ23"/>
  <c r="AG23"/>
  <c r="AE23"/>
  <c r="AE21" s="1"/>
  <c r="AD23"/>
  <c r="AD21" s="1"/>
  <c r="AQ21"/>
  <c r="AP21"/>
  <c r="AM21"/>
  <c r="AJ21"/>
  <c r="AG21"/>
  <c r="F21" s="1"/>
  <c r="AG18"/>
  <c r="F18" s="1"/>
  <c r="F15" s="1"/>
  <c r="H17"/>
  <c r="F17"/>
  <c r="AP15"/>
  <c r="AM15"/>
  <c r="AJ15"/>
  <c r="AP14"/>
  <c r="AM14"/>
  <c r="AJ14"/>
  <c r="F14" s="1"/>
  <c r="AM54" l="1"/>
  <c r="AM52" s="1"/>
  <c r="G21"/>
  <c r="AF21"/>
  <c r="AG54"/>
  <c r="W30"/>
  <c r="AJ28"/>
  <c r="Z30"/>
  <c r="AI29"/>
  <c r="G28"/>
  <c r="AO28"/>
  <c r="AO30"/>
  <c r="AR52"/>
  <c r="AL28"/>
  <c r="AJ54"/>
  <c r="AL30"/>
  <c r="AI30"/>
  <c r="AD28"/>
  <c r="AF28" s="1"/>
  <c r="Z28"/>
  <c r="Z54"/>
  <c r="X52"/>
  <c r="Z52" s="1"/>
  <c r="V52"/>
  <c r="W52" s="1"/>
  <c r="W54"/>
  <c r="AA28"/>
  <c r="AC28" s="1"/>
  <c r="AI28"/>
  <c r="F54"/>
  <c r="AD52"/>
  <c r="H33"/>
  <c r="H32"/>
  <c r="F30"/>
  <c r="F28" s="1"/>
  <c r="H28" s="1"/>
  <c r="AI53"/>
  <c r="AH52"/>
  <c r="AA52"/>
  <c r="AI54"/>
  <c r="O52"/>
  <c r="P52"/>
  <c r="AC54"/>
  <c r="AB52"/>
  <c r="AO54"/>
  <c r="AO52"/>
  <c r="AG52"/>
  <c r="F53"/>
  <c r="H21"/>
  <c r="F23"/>
  <c r="AF30"/>
  <c r="AI32"/>
  <c r="W34"/>
  <c r="AF54"/>
  <c r="AC30"/>
  <c r="T34"/>
  <c r="T30" s="1"/>
  <c r="T28" s="1"/>
  <c r="AJ52" l="1"/>
  <c r="AL52" s="1"/>
  <c r="AL54"/>
  <c r="AC52"/>
  <c r="H30"/>
  <c r="AE52"/>
  <c r="AF52" s="1"/>
  <c r="AI52"/>
  <c r="G54"/>
  <c r="H53"/>
  <c r="F52" l="1"/>
  <c r="H54"/>
  <c r="G52"/>
  <c r="H52" s="1"/>
</calcChain>
</file>

<file path=xl/sharedStrings.xml><?xml version="1.0" encoding="utf-8"?>
<sst xmlns="http://schemas.openxmlformats.org/spreadsheetml/2006/main" count="166" uniqueCount="98">
  <si>
    <t>Приложение 2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</si>
  <si>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</si>
  <si>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 xml:space="preserve">Отчет о ходе исполнения комплексного плана (сетевого графика) по реализации в 2018 году муниципальной программы </t>
  </si>
  <si>
    <t>№</t>
  </si>
  <si>
    <t>Наименование  программных   мероприятий</t>
  </si>
  <si>
    <t>Исполнитель</t>
  </si>
  <si>
    <t>Целевой показатель№</t>
  </si>
  <si>
    <t>Источники финансирования</t>
  </si>
  <si>
    <t xml:space="preserve">Объем финансирования, 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</si>
  <si>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</si>
  <si>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</si>
  <si>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</si>
  <si>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всего на год,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</si>
  <si>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</si>
  <si>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</si>
  <si>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</si>
  <si>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</si>
  <si>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</si>
  <si>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</si>
  <si>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</si>
  <si>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</si>
  <si>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</si>
  <si>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</si>
  <si>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</si>
  <si>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</si>
  <si>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</si>
  <si>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</si>
  <si>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</si>
  <si>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</si>
  <si>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8=7/6*100</t>
  </si>
  <si>
    <t>Цель 1 Создание условий для увеличения объемов жилищного строительства;</t>
  </si>
  <si>
    <t>1.1.</t>
  </si>
  <si>
    <t xml:space="preserve">Задача 1 Обеспечение объектами коммунальной инфраструктуры территорий, предназначенных для жилищного и социально-культурного строительства
</t>
  </si>
  <si>
    <t>1.1.1.</t>
  </si>
  <si>
    <t>Мероприятие 1. 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</t>
  </si>
  <si>
    <t>МКУ «УКС г.Урай»</t>
  </si>
  <si>
    <t>2.3.</t>
  </si>
  <si>
    <t>ИТОГО:</t>
  </si>
  <si>
    <t>местный бюджет</t>
  </si>
  <si>
    <t>Мероприятие по реконструкции и строительству объектов коммунальной инфраструктуры города Урай</t>
  </si>
  <si>
    <t>Инженерные сети микрорайона 1 А, г. Урай. Наружные сети канализации (ПИР)</t>
  </si>
  <si>
    <t>1.2.</t>
  </si>
  <si>
    <t>Инженерные сети микрорайона "Солнечный" (ПИР)</t>
  </si>
  <si>
    <t>Бюджет
городского
округа города
Урай</t>
  </si>
  <si>
    <t xml:space="preserve">Цель 2 Обеспечение населения города  коммунальными услугами нормативного качества
</t>
  </si>
  <si>
    <t>2.1.</t>
  </si>
  <si>
    <t xml:space="preserve">Задача 2 Модернизация систем коммунальной инфраструктуры на основе использования энергоэффективных и экологически чистых технологий
</t>
  </si>
  <si>
    <t>Мероприятие 2. Строительство инженерных систем  инженерной инфраструктуры в целях обеспечения инженерной подготовки земельных участков для жилищного строительства</t>
  </si>
  <si>
    <t>Бюджет Ханты-
Мансийского
автономного
округа - Югры</t>
  </si>
  <si>
    <t>2.1.1.1</t>
  </si>
  <si>
    <t>Инженерные сети микрорайона 1 А, г. Урай</t>
  </si>
  <si>
    <t>2.1.1.2</t>
  </si>
  <si>
    <t>Инженерные сети и проезды по улицам микрорайона "Южный" (район Орбиты) в г.Урай.</t>
  </si>
  <si>
    <t>2.4.</t>
  </si>
  <si>
    <t>1.4.</t>
  </si>
  <si>
    <t>Водопонижение в микрорайоне Юго-Восточный. Пескоуловитель</t>
  </si>
  <si>
    <t xml:space="preserve">Цель 3 Обеспечение надежной и эффективной работы коммунальной инфраструктуры
</t>
  </si>
  <si>
    <t>3.1.</t>
  </si>
  <si>
    <t xml:space="preserve">Задача 3 Повышение надежности, качества и эффективности коммунальных услуг
</t>
  </si>
  <si>
    <t xml:space="preserve">Мероприятие 3. Строительство инженерных систем  инженерной инфраструктуры в целях обеспечения  населения коммунальными услугами нормативного качества </t>
  </si>
  <si>
    <t>3.1.1.1</t>
  </si>
  <si>
    <t>Малогабаритная автоматизированная котельная МАК-8 в г.Урай. Наружные  инженерные  сети.</t>
  </si>
  <si>
    <t xml:space="preserve">Цель 4 Обеспечение экологической безопасности, в части обеспечения жителей города коммунальными услугами
</t>
  </si>
  <si>
    <t>4.1.</t>
  </si>
  <si>
    <t xml:space="preserve">Задача 4 Повышение уровня обеспеченности населения коммунальными услугами
</t>
  </si>
  <si>
    <t>Мероприятия по включению объектов в Адресную инвестиционную программу Ханты- Мансийского автономного округа - Югры</t>
  </si>
  <si>
    <t>Мероприятие без финансового обеспечения</t>
  </si>
  <si>
    <t>ВСЕГО по Программе</t>
  </si>
  <si>
    <t>Всего:</t>
  </si>
  <si>
    <t>Согласовано:</t>
  </si>
  <si>
    <t>Комитет по финансам  администрации города Урай</t>
  </si>
  <si>
    <t xml:space="preserve">                               подпись</t>
  </si>
  <si>
    <t xml:space="preserve">      подпись</t>
  </si>
  <si>
    <t>Демакова Е.Н., тел.: 3-19-64 доб.448</t>
  </si>
  <si>
    <t>местный бюджет за счет остатков средств прошедших периодов(*)</t>
  </si>
  <si>
    <t xml:space="preserve">  «Проектирование и строительство инженерных систем коммунальной инфраструктуры в городе Урай» на 2014-2020 годы  за 2018 год </t>
  </si>
  <si>
    <t>При производстве работ комиссией выявлено несоответствие заявленых грунтов в проекте и фактических что ведет увеличению объема материала используемого для отсыпки насыпи. Строительно монтажные работы на объекте приостановлены для уточнения полной потребности материала для отсыпки насыпи.</t>
  </si>
  <si>
    <t>60,0тыс. руб. - договор №83 от 26.11.2018 с ИП Кучин С.И., срок выполнения работ до  24.01.2019</t>
  </si>
  <si>
    <t xml:space="preserve">Объем финансирования – 27 232,9 тыс. руб. за счет средств местного бюджета, предусмотрен на строительство проездов и перенос линий электропередач по улицам микрорайона «Южный». 19.03.2018 с ООО «Выбор» заключен муниципальный контракт на выполнение строительно-монтажных работ на объекте на сумму 27 142,9 тыс. руб., работы по муниципальному контракту приостановлены, возобновление работ планируется  в весене-летний период 2019 года.  Всего будет выполнено обустройство проездов в щебеночном исполнении пяти улиц микрорайона, общей протяженностью 1,075 км, шириной 6 м.  На отчетную дату освоено 25 825,2 тыс. руб., кассовый расход составил 25 825,2 тыс. руб. Заключен договор на выполнение кадастровых работ (вынесение на местности красных линий) с ИП Кучин С.И. на сумму 90,0 тыс. руб., работы выполнены и оплачены. </t>
  </si>
  <si>
    <t xml:space="preserve">Заключен контракт №5 от 30.03.2017г. с ООО «Нефтедорстрой» на сумму 32 418,9 тыс. руб.  В 2018 году завершено строительство сетей водоснабжения и газоснабжения микрорайона 1 «А».  
На отчетную дату освоено 13 045,1 тыс. руб., кассовый расход составил 13 045,1 тыс. руб. 
</t>
  </si>
  <si>
    <t>И.о.директора  МКУ "УКС г.Урай"  Т.К.Каримова</t>
  </si>
  <si>
    <t>местный бюджет за счет остатков средств прошлых периодов(*)</t>
  </si>
  <si>
    <t xml:space="preserve">В адрес Департамента строительства ХМАО-Югры направлены предложения:
- от 03.05.2018 о включении объектов в проект Адресной программы при реализации мероприятия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 в рамках госпрограммы «Обеспечение доступным и комфортным жильем жителей ХМАО-Югры» в 2018-2025 годах и на период до 2030 года («Инженерные сети микрорайона 1 «А», г.Урай. Наружные сети канализации», «Инженерные сети микрорайона 1 «Г», г.Урай»);
- от 04.06.2018  о включении объектов в проект Адресной программы при реализации мероприятия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строительства» в рамках госпрограммы «Обеспечение доступным и комфортным жильем жителей ХМАО-Югры» в 2018-2025 годах и на период до 2030 года («Инженерные сети и проезды по улицам микрорайона «Солнечный» (район Орбиты) г.Урай», «Инженерные сети микрорайона Солнечный, г.Урай»).
Дополнительного финансирования не поступило.  
</t>
  </si>
  <si>
    <t>«____»  января  2019г. _________________________________</t>
  </si>
  <si>
    <t>«     »    января   2019г.___________________________</t>
  </si>
  <si>
    <t>*Примечание: на исполнение мероприятий программы 2017 года за счет остатков средств прошлых периодов по данной программе</t>
  </si>
  <si>
    <t>В рамках данного мероприятия финансируются проектно-изыскательские работы для строительства инженерных систем коммунальной инфраструктуры. Объем средств по мероприятию в сумме  1 401,6тыс. руб. предусмотрен на исполнение бюджетных обязательств согласно заключенному муниципальному контракту от 25.10.2017 с ООО «Технодор» по объекту "Инженерные сети и проезды микрорайона "Солнечный" (ПИР)" . Заключены договора на выполнение работ по проведению государственной экспертизы проектно сметной документации с АУ "Управление государственной экспертизы проектной документации" на сумму 413,6 тыс.руб. На отчетную дату работы по объекту выполнены , ПСД разработана, получено положительное заключение госэкспертизы сметных расчетов стоимости строительства объекта.  На отчетную дату освоено  и оплачено 1 401,6 тыс. руб.</t>
  </si>
  <si>
    <t xml:space="preserve">Цель 1) Создание условий для увеличения объемов жилищного строительства;
Цель 2) Обеспечение населения города  коммунальными услугами нормативного качества;
Цель 3) Обеспечение надежной и эффективной работы коммунальной инфраструктуры;
Цель 4) Обеспечение экологической безопасности, в части обеспечения жителей города коммунальными услугами.
</t>
  </si>
  <si>
    <t xml:space="preserve">Задача 1) Обеспечение объектами коммунальной инфраструктуры территорий, предназначенных для жилищного и социально-культурного строительства; 
Задача 2) Модернизация систем коммунальной инфраструктуры на основе использования энергоэффективных и экологически чистых технологий;
Задача 3) Повышение надежности, качества и эффективности коммунальных услуг;
Задача 4) Повышение уровня обеспеченности населения коммунальными услугами.
</t>
  </si>
  <si>
    <t>1; 2; 2.1; 2.2; 2.2.1; 2.3; 2.3.1; 2.4; 2.4.1; 2.5; 2.5.1; 2.6; 2.6.1; 2.7; 2.7.1; 2.8.</t>
  </si>
  <si>
    <t xml:space="preserve"> 1; 2; 2.1; 2.2; 2.2.1; 2.3; 2.3.1; 2.4; 2.4.1; 2.5; 2.5.1; 2.6; 2.6.1.</t>
  </si>
  <si>
    <t>2.7; 2.7.1; 2.8.</t>
  </si>
  <si>
    <t xml:space="preserve">Финансирование по мероприятию в сумме 40 758,9 тыс руб. предусмотрено строительство инженерных систем коммунальной инфраструктуры. Заключен контракт №5 от 30.03.2017г. с ООО «Нефтедорстрой» на сумму 32 418,9 тыс. руб. на выполнение СМР по объекту "Инженерныве сети микрораойна 1 "А", г.Урай". В 2018 году завершено строительство сетей водоснабжения и газоснабжения микрорайона 1 «А».  
На отчетную дату освоено 13 045,1 тыс. руб., кассовый расход составил 13 045,1 тыс. руб. Объем финансирования – 27 232,9 тыс. руб. за счет средств местного бюджета, предусмотрен на строительство проездов и перенос линий электропередач по улицам микрорайона «Южный». 19.03.2018 с ООО «Выбор» заключен муниципальный контракт на выполнение строительно-монтажных работ на объекте на сумму 27 142,9 тыс. руб., работы по муниципальному контракту приостановлены, возобновление работ планируется  в весене-летний период 2019 года.  Всего  выполнено обустройство проездов в щебеночном исполнении пяти улиц микрорайона, общей протяженностью 1,075 км, шириной 6 м.  На отчетную дату освоено и оплачено в рамках контракта на СМР  25 735,2 тыс. руб. Заключен договор на выполнение кадастровых работ (вынесение на местности красных линий) с ИП Кучин С.И. на сумму 90,0 тыс. руб., работы выполнены и оплачены. Всего освоение и кассовый расход по объекту составил 25 825,2 тыс. руб.
</t>
  </si>
  <si>
    <t>60,0 тыс. руб. - договор №83 от 26.11.2018 с ИП Кучин С.И., срок выполнения работ до  24.01.2019.                                                                   420,8 тыс.руб. экономия по факту выполненных работ по заключенному контракту №5 от 30.03.2017г. с ООО «Нефтедорстрой» на строительно-монтажные работы. При производстве работ комиссией выявлено несоответствие заявленых грунтов в проекте и фактических что ведет увеличению объема материала используемого для отсыпки насыпи. Строительно монтажные работы на объекте приостановлены для уточнения полной потребности материала для отсыпки насыпи.                                            1 407,7тыс. руб. - МК №9 от 19.03.2018 с ООО "Выбор", строительно-монтажные работы приостановлены в связи с доп.объемами для уточнения полной потребности в материалах для отсыпки насыпи (объемы не предусмотренные в ПСД).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</si>
  <si>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на 2018 год не предусмотрено</t>
  </si>
  <si>
    <t>1.1.2.</t>
  </si>
  <si>
    <t>1.1.3.</t>
  </si>
  <si>
    <t>1.1.4.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</si>
</sst>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2" borderId="0" xfId="0" applyFont="1" applyFill="1"/>
    <xf numFmtId="0" fontId="0" fillId="2" borderId="0" xfId="0" applyFill="1" applyAlignment="1"/>
    <xf numFmtId="0" fontId="4" fillId="2" borderId="0" xfId="0" applyFont="1" applyFill="1"/>
    <xf numFmtId="0" fontId="1" fillId="2" borderId="0" xfId="0" applyFont="1" applyFill="1" applyAlignment="1"/>
    <xf numFmtId="0" fontId="4" fillId="2" borderId="0" xfId="0" applyFont="1" applyFill="1" applyAlignment="1"/>
    <xf numFmtId="164" fontId="1" fillId="2" borderId="0" xfId="0" applyNumberFormat="1" applyFont="1" applyFill="1" applyAlignment="1"/>
    <xf numFmtId="165" fontId="12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4" fillId="0" borderId="0" xfId="0" applyFont="1" applyFill="1"/>
    <xf numFmtId="3" fontId="1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9" fillId="2" borderId="0" xfId="0" applyFont="1" applyFill="1"/>
    <xf numFmtId="0" fontId="0" fillId="2" borderId="0" xfId="0" applyFont="1" applyFill="1"/>
    <xf numFmtId="0" fontId="12" fillId="2" borderId="4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165" fontId="15" fillId="2" borderId="0" xfId="0" applyNumberFormat="1" applyFont="1" applyFill="1"/>
    <xf numFmtId="0" fontId="3" fillId="2" borderId="9" xfId="0" applyFont="1" applyFill="1" applyBorder="1" applyAlignment="1"/>
    <xf numFmtId="165" fontId="3" fillId="2" borderId="9" xfId="0" applyNumberFormat="1" applyFont="1" applyFill="1" applyBorder="1" applyAlignment="1"/>
    <xf numFmtId="165" fontId="3" fillId="2" borderId="0" xfId="0" applyNumberFormat="1" applyFont="1" applyFill="1"/>
    <xf numFmtId="165" fontId="9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3" fillId="2" borderId="0" xfId="0" applyFont="1" applyFill="1" applyAlignment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/>
    <xf numFmtId="0" fontId="10" fillId="2" borderId="1" xfId="0" applyNumberFormat="1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15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165" fontId="11" fillId="2" borderId="5" xfId="0" applyNumberFormat="1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165" fontId="11" fillId="2" borderId="5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4" fontId="13" fillId="2" borderId="5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9" fillId="2" borderId="7" xfId="0" applyFont="1" applyFill="1" applyBorder="1"/>
    <xf numFmtId="0" fontId="9" fillId="2" borderId="6" xfId="0" applyFont="1" applyFill="1" applyBorder="1"/>
    <xf numFmtId="0" fontId="19" fillId="2" borderId="5" xfId="0" applyFont="1" applyFill="1" applyBorder="1" applyAlignment="1">
      <alignment vertical="top" wrapText="1"/>
    </xf>
    <xf numFmtId="0" fontId="18" fillId="2" borderId="7" xfId="0" applyFont="1" applyFill="1" applyBorder="1" applyAlignment="1">
      <alignment vertical="top" wrapText="1"/>
    </xf>
    <xf numFmtId="0" fontId="18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7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0" fillId="2" borderId="5" xfId="0" applyNumberFormat="1" applyFont="1" applyFill="1" applyBorder="1" applyAlignment="1">
      <alignment vertical="top" wrapText="1"/>
    </xf>
    <xf numFmtId="0" fontId="10" fillId="2" borderId="7" xfId="0" applyNumberFormat="1" applyFont="1" applyFill="1" applyBorder="1" applyAlignment="1">
      <alignment vertical="top" wrapText="1"/>
    </xf>
    <xf numFmtId="0" fontId="10" fillId="2" borderId="6" xfId="0" applyNumberFormat="1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/>
    </xf>
    <xf numFmtId="0" fontId="3" fillId="2" borderId="0" xfId="0" applyFont="1" applyFill="1" applyBorder="1" applyAlignment="1"/>
    <xf numFmtId="0" fontId="3" fillId="2" borderId="5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0" xfId="0" applyFont="1" applyFill="1" applyAlignment="1">
      <alignment horizontal="justify" wrapText="1"/>
    </xf>
    <xf numFmtId="0" fontId="3" fillId="2" borderId="0" xfId="0" applyFont="1" applyFill="1" applyAlignment="1">
      <alignment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/>
    <xf numFmtId="0" fontId="2" fillId="2" borderId="9" xfId="0" applyFont="1" applyFill="1" applyBorder="1" applyAlignment="1"/>
    <xf numFmtId="0" fontId="20" fillId="2" borderId="0" xfId="0" applyFont="1" applyFill="1" applyAlignment="1">
      <alignment horizontal="justify" wrapText="1"/>
    </xf>
    <xf numFmtId="0" fontId="20" fillId="2" borderId="0" xfId="0" applyFont="1" applyFill="1" applyAlignment="1">
      <alignment wrapText="1"/>
    </xf>
    <xf numFmtId="165" fontId="20" fillId="2" borderId="0" xfId="0" applyNumberFormat="1" applyFont="1" applyFill="1"/>
    <xf numFmtId="0" fontId="20" fillId="2" borderId="0" xfId="0" applyFont="1" applyFill="1" applyAlignment="1"/>
    <xf numFmtId="0" fontId="20" fillId="2" borderId="0" xfId="0" applyFont="1" applyFill="1"/>
    <xf numFmtId="165" fontId="21" fillId="2" borderId="0" xfId="0" applyNumberFormat="1" applyFont="1" applyFill="1"/>
    <xf numFmtId="0" fontId="21" fillId="2" borderId="0" xfId="0" applyFont="1" applyFill="1"/>
    <xf numFmtId="0" fontId="22" fillId="2" borderId="0" xfId="0" applyFont="1" applyFill="1"/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1"/>
  <sheetViews>
    <sheetView tabSelected="1" topLeftCell="AH43" zoomScale="85" zoomScaleNormal="85" workbookViewId="0">
      <selection activeCell="AT52" sqref="AT52:AT61"/>
    </sheetView>
  </sheetViews>
  <sheetFormatPr defaultColWidth="9.109375" defaultRowHeight="13.8"/>
  <cols>
    <col min="1" max="1" width="6.88671875" style="4" customWidth="1"/>
    <col min="2" max="2" width="25.88671875" style="1" customWidth="1"/>
    <col min="3" max="3" width="11.44140625" style="1" customWidth="1"/>
    <col min="4" max="4" width="9.44140625" style="1" customWidth="1"/>
    <col min="5" max="5" width="16.21875" style="29" customWidth="1"/>
    <col min="6" max="6" width="10.44140625" style="1" customWidth="1"/>
    <col min="7" max="7" width="11" style="1" customWidth="1"/>
    <col min="8" max="8" width="7.44140625" style="1" customWidth="1"/>
    <col min="9" max="10" width="5.33203125" style="1" customWidth="1"/>
    <col min="11" max="11" width="5.6640625" style="1" customWidth="1"/>
    <col min="12" max="13" width="5.109375" style="1" customWidth="1"/>
    <col min="14" max="14" width="6.33203125" style="1" customWidth="1"/>
    <col min="15" max="15" width="5.44140625" style="1" customWidth="1"/>
    <col min="16" max="16" width="5.6640625" style="1" customWidth="1"/>
    <col min="17" max="17" width="5.77734375" style="1" customWidth="1"/>
    <col min="18" max="18" width="6.33203125" style="1" customWidth="1"/>
    <col min="19" max="19" width="6.109375" style="1" customWidth="1"/>
    <col min="20" max="20" width="6" style="1" customWidth="1"/>
    <col min="21" max="21" width="7" style="1" customWidth="1"/>
    <col min="22" max="22" width="7.44140625" style="1" customWidth="1"/>
    <col min="23" max="23" width="6.88671875" style="1" customWidth="1"/>
    <col min="24" max="24" width="8.109375" style="1" customWidth="1"/>
    <col min="25" max="25" width="7.5546875" style="1" customWidth="1"/>
    <col min="26" max="26" width="6.21875" style="1" customWidth="1"/>
    <col min="27" max="27" width="6.77734375" style="3" customWidth="1"/>
    <col min="28" max="28" width="6.44140625" style="3" customWidth="1"/>
    <col min="29" max="29" width="6" style="3" customWidth="1"/>
    <col min="30" max="30" width="8.77734375" style="3" customWidth="1"/>
    <col min="31" max="31" width="9.33203125" style="3" customWidth="1"/>
    <col min="32" max="32" width="6.6640625" style="3" customWidth="1"/>
    <col min="33" max="33" width="9.109375" style="3" customWidth="1"/>
    <col min="34" max="34" width="8.88671875" style="3" customWidth="1"/>
    <col min="35" max="35" width="7.33203125" style="3" customWidth="1"/>
    <col min="36" max="36" width="8.44140625" style="1" customWidth="1"/>
    <col min="37" max="37" width="6.21875" style="1" customWidth="1"/>
    <col min="38" max="38" width="6.6640625" style="1" customWidth="1"/>
    <col min="39" max="39" width="6.109375" style="1" customWidth="1"/>
    <col min="40" max="40" width="8.21875" style="1" customWidth="1"/>
    <col min="41" max="41" width="7.6640625" style="1" customWidth="1"/>
    <col min="42" max="42" width="7.5546875" style="1" customWidth="1"/>
    <col min="43" max="43" width="8.33203125" style="1" customWidth="1"/>
    <col min="44" max="44" width="5.88671875" style="1" customWidth="1"/>
    <col min="45" max="45" width="43.33203125" style="29" customWidth="1"/>
    <col min="46" max="46" width="45.44140625" style="29" customWidth="1"/>
    <col min="47" max="16384" width="9.109375" style="1"/>
  </cols>
  <sheetData>
    <row r="1" spans="1:46" ht="67.2" customHeight="1">
      <c r="B1" s="80"/>
      <c r="C1" s="80"/>
      <c r="D1" s="80"/>
      <c r="E1" s="80"/>
      <c r="P1" s="45"/>
      <c r="Q1" s="81" t="s">
        <v>0</v>
      </c>
      <c r="R1" s="82"/>
      <c r="S1" s="82"/>
      <c r="T1" s="82"/>
      <c r="U1" s="82"/>
      <c r="V1" s="82"/>
      <c r="W1" s="82"/>
      <c r="X1" s="82"/>
      <c r="Y1" s="37"/>
      <c r="Z1" s="2"/>
    </row>
    <row r="2" spans="1:46" ht="10.95" hidden="1" customHeight="1">
      <c r="A2" s="47"/>
      <c r="B2" s="80"/>
      <c r="C2" s="80"/>
      <c r="D2" s="80"/>
      <c r="E2" s="80"/>
      <c r="F2" s="4"/>
      <c r="G2" s="4"/>
      <c r="H2" s="4"/>
      <c r="I2" s="4"/>
      <c r="J2" s="4"/>
      <c r="K2" s="4"/>
      <c r="L2" s="4"/>
      <c r="M2" s="4"/>
      <c r="N2" s="4"/>
      <c r="O2" s="4"/>
      <c r="P2" s="46"/>
      <c r="Q2" s="46"/>
      <c r="R2" s="46"/>
      <c r="S2" s="46"/>
      <c r="T2" s="46"/>
      <c r="U2" s="46"/>
      <c r="V2" s="46"/>
      <c r="W2" s="2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4"/>
      <c r="AK2" s="4"/>
      <c r="AL2" s="4"/>
      <c r="AM2" s="4"/>
      <c r="AN2" s="4"/>
      <c r="AO2" s="4"/>
      <c r="AP2" s="4"/>
      <c r="AQ2" s="4"/>
      <c r="AR2" s="4"/>
      <c r="AS2" s="57"/>
      <c r="AT2" s="57"/>
    </row>
    <row r="3" spans="1:46" ht="12" customHeight="1">
      <c r="A3" s="47"/>
      <c r="B3" s="80"/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3" t="s">
        <v>1</v>
      </c>
      <c r="W3" s="84"/>
      <c r="X3" s="84"/>
      <c r="Y3" s="38"/>
      <c r="Z3" s="46"/>
    </row>
    <row r="4" spans="1:46" ht="18">
      <c r="A4" s="85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4"/>
      <c r="AK4" s="4"/>
      <c r="AL4" s="4"/>
      <c r="AM4" s="4"/>
      <c r="AN4" s="4"/>
      <c r="AO4" s="4"/>
      <c r="AP4" s="4"/>
      <c r="AQ4" s="4"/>
      <c r="AR4" s="4"/>
      <c r="AS4" s="57"/>
      <c r="AT4" s="57"/>
    </row>
    <row r="5" spans="1:46" ht="19.2" customHeight="1">
      <c r="A5" s="87" t="s">
        <v>75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4"/>
      <c r="Y5" s="4"/>
      <c r="Z5" s="4"/>
      <c r="AA5" s="5"/>
      <c r="AB5" s="5"/>
      <c r="AC5" s="5"/>
      <c r="AD5" s="5"/>
      <c r="AE5" s="5"/>
      <c r="AF5" s="5"/>
      <c r="AG5" s="5"/>
      <c r="AH5" s="5"/>
      <c r="AI5" s="5"/>
      <c r="AJ5" s="4"/>
      <c r="AK5" s="4"/>
      <c r="AL5" s="4"/>
      <c r="AM5" s="4"/>
      <c r="AN5" s="4"/>
      <c r="AO5" s="4"/>
      <c r="AP5" s="4"/>
      <c r="AQ5" s="6"/>
      <c r="AR5" s="4"/>
      <c r="AS5" s="57"/>
      <c r="AT5" s="57"/>
    </row>
    <row r="6" spans="1:46" ht="10.8" hidden="1" customHeight="1">
      <c r="A6" s="47"/>
    </row>
    <row r="7" spans="1:46" s="29" customFormat="1" ht="16.5" customHeight="1">
      <c r="A7" s="88" t="s">
        <v>3</v>
      </c>
      <c r="B7" s="89" t="s">
        <v>4</v>
      </c>
      <c r="C7" s="89" t="s">
        <v>5</v>
      </c>
      <c r="D7" s="89" t="s">
        <v>6</v>
      </c>
      <c r="E7" s="90" t="s">
        <v>7</v>
      </c>
      <c r="F7" s="90" t="s">
        <v>8</v>
      </c>
      <c r="G7" s="90"/>
      <c r="H7" s="90"/>
      <c r="I7" s="90" t="s">
        <v>9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 t="s">
        <v>10</v>
      </c>
      <c r="AT7" s="91" t="s">
        <v>11</v>
      </c>
    </row>
    <row r="8" spans="1:46" s="29" customFormat="1" ht="22.5" customHeight="1">
      <c r="A8" s="88"/>
      <c r="B8" s="88"/>
      <c r="C8" s="89"/>
      <c r="D8" s="89"/>
      <c r="E8" s="91"/>
      <c r="F8" s="90" t="s">
        <v>12</v>
      </c>
      <c r="G8" s="90"/>
      <c r="H8" s="90"/>
      <c r="I8" s="90" t="s">
        <v>13</v>
      </c>
      <c r="J8" s="90"/>
      <c r="K8" s="90"/>
      <c r="L8" s="90" t="s">
        <v>14</v>
      </c>
      <c r="M8" s="90"/>
      <c r="N8" s="90"/>
      <c r="O8" s="90" t="s">
        <v>15</v>
      </c>
      <c r="P8" s="90"/>
      <c r="Q8" s="90"/>
      <c r="R8" s="90" t="s">
        <v>16</v>
      </c>
      <c r="S8" s="90"/>
      <c r="T8" s="90"/>
      <c r="U8" s="90" t="s">
        <v>17</v>
      </c>
      <c r="V8" s="90"/>
      <c r="W8" s="90"/>
      <c r="X8" s="90" t="s">
        <v>18</v>
      </c>
      <c r="Y8" s="90"/>
      <c r="Z8" s="90"/>
      <c r="AA8" s="69" t="s">
        <v>19</v>
      </c>
      <c r="AB8" s="69"/>
      <c r="AC8" s="69"/>
      <c r="AD8" s="69" t="s">
        <v>20</v>
      </c>
      <c r="AE8" s="69"/>
      <c r="AF8" s="69"/>
      <c r="AG8" s="69" t="s">
        <v>21</v>
      </c>
      <c r="AH8" s="69"/>
      <c r="AI8" s="69"/>
      <c r="AJ8" s="90" t="s">
        <v>22</v>
      </c>
      <c r="AK8" s="90"/>
      <c r="AL8" s="90"/>
      <c r="AM8" s="90" t="s">
        <v>23</v>
      </c>
      <c r="AN8" s="90"/>
      <c r="AO8" s="90"/>
      <c r="AP8" s="90" t="s">
        <v>24</v>
      </c>
      <c r="AQ8" s="90"/>
      <c r="AR8" s="90"/>
      <c r="AS8" s="90"/>
      <c r="AT8" s="91"/>
    </row>
    <row r="9" spans="1:46" s="29" customFormat="1" ht="33.6" customHeight="1">
      <c r="A9" s="88"/>
      <c r="B9" s="88"/>
      <c r="C9" s="89"/>
      <c r="D9" s="89"/>
      <c r="E9" s="91"/>
      <c r="F9" s="90" t="s">
        <v>25</v>
      </c>
      <c r="G9" s="90" t="s">
        <v>26</v>
      </c>
      <c r="H9" s="91" t="s">
        <v>27</v>
      </c>
      <c r="I9" s="90" t="s">
        <v>25</v>
      </c>
      <c r="J9" s="90" t="s">
        <v>28</v>
      </c>
      <c r="K9" s="91" t="s">
        <v>27</v>
      </c>
      <c r="L9" s="90" t="s">
        <v>25</v>
      </c>
      <c r="M9" s="90" t="s">
        <v>28</v>
      </c>
      <c r="N9" s="91" t="s">
        <v>27</v>
      </c>
      <c r="O9" s="90" t="s">
        <v>25</v>
      </c>
      <c r="P9" s="90" t="s">
        <v>28</v>
      </c>
      <c r="Q9" s="91" t="s">
        <v>27</v>
      </c>
      <c r="R9" s="90" t="s">
        <v>25</v>
      </c>
      <c r="S9" s="90" t="s">
        <v>28</v>
      </c>
      <c r="T9" s="91" t="s">
        <v>27</v>
      </c>
      <c r="U9" s="90" t="s">
        <v>25</v>
      </c>
      <c r="V9" s="90" t="s">
        <v>28</v>
      </c>
      <c r="W9" s="91" t="s">
        <v>27</v>
      </c>
      <c r="X9" s="90" t="s">
        <v>25</v>
      </c>
      <c r="Y9" s="90" t="s">
        <v>28</v>
      </c>
      <c r="Z9" s="91" t="s">
        <v>27</v>
      </c>
      <c r="AA9" s="69" t="s">
        <v>25</v>
      </c>
      <c r="AB9" s="69" t="s">
        <v>28</v>
      </c>
      <c r="AC9" s="70" t="s">
        <v>27</v>
      </c>
      <c r="AD9" s="69" t="s">
        <v>25</v>
      </c>
      <c r="AE9" s="69" t="s">
        <v>28</v>
      </c>
      <c r="AF9" s="70" t="s">
        <v>27</v>
      </c>
      <c r="AG9" s="69" t="s">
        <v>25</v>
      </c>
      <c r="AH9" s="69" t="s">
        <v>28</v>
      </c>
      <c r="AI9" s="70" t="s">
        <v>27</v>
      </c>
      <c r="AJ9" s="90" t="s">
        <v>25</v>
      </c>
      <c r="AK9" s="90" t="s">
        <v>28</v>
      </c>
      <c r="AL9" s="91" t="s">
        <v>27</v>
      </c>
      <c r="AM9" s="90" t="s">
        <v>25</v>
      </c>
      <c r="AN9" s="90" t="s">
        <v>28</v>
      </c>
      <c r="AO9" s="91" t="s">
        <v>27</v>
      </c>
      <c r="AP9" s="90" t="s">
        <v>25</v>
      </c>
      <c r="AQ9" s="90" t="s">
        <v>28</v>
      </c>
      <c r="AR9" s="91" t="s">
        <v>27</v>
      </c>
      <c r="AS9" s="90"/>
      <c r="AT9" s="91"/>
    </row>
    <row r="10" spans="1:46" ht="43.5" hidden="1" customHeight="1">
      <c r="A10" s="88"/>
      <c r="B10" s="88"/>
      <c r="C10" s="89"/>
      <c r="D10" s="89"/>
      <c r="E10" s="91"/>
      <c r="F10" s="90"/>
      <c r="G10" s="90"/>
      <c r="H10" s="91"/>
      <c r="I10" s="90"/>
      <c r="J10" s="90"/>
      <c r="K10" s="91"/>
      <c r="L10" s="90"/>
      <c r="M10" s="90"/>
      <c r="N10" s="91"/>
      <c r="O10" s="90"/>
      <c r="P10" s="90"/>
      <c r="Q10" s="91"/>
      <c r="R10" s="90"/>
      <c r="S10" s="90"/>
      <c r="T10" s="91"/>
      <c r="U10" s="90"/>
      <c r="V10" s="90"/>
      <c r="W10" s="91"/>
      <c r="X10" s="90"/>
      <c r="Y10" s="90"/>
      <c r="Z10" s="91"/>
      <c r="AA10" s="69"/>
      <c r="AB10" s="69"/>
      <c r="AC10" s="70"/>
      <c r="AD10" s="69"/>
      <c r="AE10" s="69"/>
      <c r="AF10" s="70"/>
      <c r="AG10" s="69"/>
      <c r="AH10" s="69"/>
      <c r="AI10" s="70"/>
      <c r="AJ10" s="90"/>
      <c r="AK10" s="90"/>
      <c r="AL10" s="91"/>
      <c r="AM10" s="90"/>
      <c r="AN10" s="90"/>
      <c r="AO10" s="91"/>
      <c r="AP10" s="90"/>
      <c r="AQ10" s="90"/>
      <c r="AR10" s="91"/>
      <c r="AS10" s="90"/>
      <c r="AT10" s="91"/>
    </row>
    <row r="11" spans="1:46">
      <c r="A11" s="49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 t="s">
        <v>29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  <c r="T11" s="40">
        <v>20</v>
      </c>
      <c r="U11" s="40">
        <v>21</v>
      </c>
      <c r="V11" s="40">
        <v>22</v>
      </c>
      <c r="W11" s="40">
        <v>23</v>
      </c>
      <c r="X11" s="40">
        <v>24</v>
      </c>
      <c r="Y11" s="40">
        <v>25</v>
      </c>
      <c r="Z11" s="40">
        <v>26</v>
      </c>
      <c r="AA11" s="41">
        <v>27</v>
      </c>
      <c r="AB11" s="41">
        <v>28</v>
      </c>
      <c r="AC11" s="41">
        <v>29</v>
      </c>
      <c r="AD11" s="41">
        <v>30</v>
      </c>
      <c r="AE11" s="41">
        <v>31</v>
      </c>
      <c r="AF11" s="41">
        <v>32</v>
      </c>
      <c r="AG11" s="41">
        <v>33</v>
      </c>
      <c r="AH11" s="54">
        <v>34</v>
      </c>
      <c r="AI11" s="41">
        <v>35</v>
      </c>
      <c r="AJ11" s="40">
        <v>36</v>
      </c>
      <c r="AK11" s="40">
        <v>37</v>
      </c>
      <c r="AL11" s="40">
        <v>38</v>
      </c>
      <c r="AM11" s="40">
        <v>39</v>
      </c>
      <c r="AN11" s="40">
        <v>40</v>
      </c>
      <c r="AO11" s="40">
        <v>41</v>
      </c>
      <c r="AP11" s="40">
        <v>42</v>
      </c>
      <c r="AQ11" s="40">
        <v>43</v>
      </c>
      <c r="AR11" s="40">
        <v>44</v>
      </c>
      <c r="AS11" s="49">
        <v>45</v>
      </c>
      <c r="AT11" s="49">
        <v>46</v>
      </c>
    </row>
    <row r="12" spans="1:46" ht="20.25" hidden="1" customHeight="1">
      <c r="A12" s="67">
        <v>1</v>
      </c>
      <c r="B12" s="108" t="s">
        <v>30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10"/>
      <c r="AT12" s="111"/>
    </row>
    <row r="13" spans="1:46" ht="27.75" hidden="1" customHeight="1">
      <c r="A13" s="67" t="s">
        <v>31</v>
      </c>
      <c r="B13" s="112" t="s">
        <v>32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0"/>
      <c r="AT13" s="111"/>
    </row>
    <row r="14" spans="1:46" ht="70.5" hidden="1" customHeight="1">
      <c r="A14" s="92" t="s">
        <v>33</v>
      </c>
      <c r="B14" s="94" t="s">
        <v>34</v>
      </c>
      <c r="C14" s="94" t="s">
        <v>35</v>
      </c>
      <c r="D14" s="92" t="s">
        <v>36</v>
      </c>
      <c r="E14" s="30" t="s">
        <v>37</v>
      </c>
      <c r="F14" s="7">
        <f>I14+L14+O14+R14+U14+X14+AA14+AD14+AG14+AJ14+AM14+AP14</f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7">
        <f>AJ15</f>
        <v>0</v>
      </c>
      <c r="AK14" s="7">
        <v>0</v>
      </c>
      <c r="AL14" s="7">
        <v>0</v>
      </c>
      <c r="AM14" s="7">
        <f>AM15</f>
        <v>0</v>
      </c>
      <c r="AN14" s="7">
        <v>0</v>
      </c>
      <c r="AO14" s="7">
        <v>0</v>
      </c>
      <c r="AP14" s="7">
        <f>AP15</f>
        <v>0</v>
      </c>
      <c r="AQ14" s="7">
        <v>0</v>
      </c>
      <c r="AR14" s="7">
        <v>0</v>
      </c>
      <c r="AS14" s="58"/>
      <c r="AT14" s="71"/>
    </row>
    <row r="15" spans="1:46" s="3" customFormat="1" ht="79.5" hidden="1" customHeight="1">
      <c r="A15" s="93"/>
      <c r="B15" s="95"/>
      <c r="C15" s="95"/>
      <c r="D15" s="96"/>
      <c r="E15" s="31" t="s">
        <v>38</v>
      </c>
      <c r="F15" s="8">
        <f>F17+F18</f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f>AJ17</f>
        <v>0</v>
      </c>
      <c r="AK15" s="8">
        <v>0</v>
      </c>
      <c r="AL15" s="8">
        <v>0</v>
      </c>
      <c r="AM15" s="8">
        <f>AM17</f>
        <v>0</v>
      </c>
      <c r="AN15" s="8">
        <v>0</v>
      </c>
      <c r="AO15" s="8">
        <v>0</v>
      </c>
      <c r="AP15" s="8">
        <f>AP17+AP18</f>
        <v>0</v>
      </c>
      <c r="AQ15" s="8">
        <v>0</v>
      </c>
      <c r="AR15" s="8">
        <v>0</v>
      </c>
      <c r="AS15" s="59"/>
      <c r="AT15" s="97"/>
    </row>
    <row r="16" spans="1:46" s="3" customFormat="1" ht="84.75" hidden="1" customHeight="1">
      <c r="A16" s="56" t="s">
        <v>33</v>
      </c>
      <c r="B16" s="43" t="s">
        <v>39</v>
      </c>
      <c r="C16" s="43"/>
      <c r="D16" s="4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55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59"/>
      <c r="AT16" s="51"/>
    </row>
    <row r="17" spans="1:46" s="3" customFormat="1" ht="54" hidden="1" customHeight="1">
      <c r="A17" s="56" t="s">
        <v>31</v>
      </c>
      <c r="B17" s="98" t="s">
        <v>40</v>
      </c>
      <c r="C17" s="99"/>
      <c r="D17" s="100"/>
      <c r="E17" s="42" t="s">
        <v>38</v>
      </c>
      <c r="F17" s="9">
        <f>X17+AM17+AP17+AJ17</f>
        <v>0</v>
      </c>
      <c r="G17" s="9">
        <v>0</v>
      </c>
      <c r="H17" s="9" t="e">
        <f>G17/F17*100</f>
        <v>#DIV/0!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10">
        <v>0</v>
      </c>
      <c r="AP17" s="9">
        <v>0</v>
      </c>
      <c r="AQ17" s="9">
        <v>0</v>
      </c>
      <c r="AR17" s="9">
        <v>0</v>
      </c>
      <c r="AS17" s="60"/>
      <c r="AT17" s="61"/>
    </row>
    <row r="18" spans="1:46" s="3" customFormat="1" ht="105" hidden="1" customHeight="1">
      <c r="A18" s="56" t="s">
        <v>41</v>
      </c>
      <c r="B18" s="98" t="s">
        <v>42</v>
      </c>
      <c r="C18" s="99"/>
      <c r="D18" s="100"/>
      <c r="E18" s="42" t="s">
        <v>38</v>
      </c>
      <c r="F18" s="9">
        <f>I18+L18+O18+R18+U18+X18+AA18+AD18+AG18+AJ18+AM18+AP18</f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f>3559-200-3359</f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60"/>
      <c r="AT18" s="61"/>
    </row>
    <row r="19" spans="1:46" s="11" customFormat="1" ht="54.6" customHeight="1">
      <c r="A19" s="68">
        <v>1</v>
      </c>
      <c r="B19" s="101" t="s">
        <v>87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04"/>
    </row>
    <row r="20" spans="1:46" s="11" customFormat="1" ht="53.4" customHeight="1">
      <c r="A20" s="65" t="s">
        <v>31</v>
      </c>
      <c r="B20" s="101" t="s">
        <v>88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6"/>
      <c r="AT20" s="107"/>
    </row>
    <row r="21" spans="1:46" s="11" customFormat="1" ht="43.8" customHeight="1">
      <c r="A21" s="94" t="s">
        <v>33</v>
      </c>
      <c r="B21" s="127" t="s">
        <v>34</v>
      </c>
      <c r="C21" s="128" t="s">
        <v>35</v>
      </c>
      <c r="D21" s="92" t="s">
        <v>89</v>
      </c>
      <c r="E21" s="53" t="s">
        <v>37</v>
      </c>
      <c r="F21" s="7">
        <f>I21+L21+O21+R21+U21+X21+AA21+AD21+AG21+AJ21+AM21+AP21</f>
        <v>413.6</v>
      </c>
      <c r="G21" s="7">
        <f>AE21+AN21</f>
        <v>413.6</v>
      </c>
      <c r="H21" s="7">
        <f>G21/F21*100</f>
        <v>100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  <c r="AB21" s="8">
        <v>0</v>
      </c>
      <c r="AC21" s="8">
        <v>0</v>
      </c>
      <c r="AD21" s="8">
        <f>AD22+AD23</f>
        <v>413.6</v>
      </c>
      <c r="AE21" s="8">
        <f>AE22+AE23</f>
        <v>413.6</v>
      </c>
      <c r="AF21" s="8">
        <f>AE21/AD21*100</f>
        <v>100</v>
      </c>
      <c r="AG21" s="8">
        <f>AG23</f>
        <v>0</v>
      </c>
      <c r="AH21" s="8">
        <v>0</v>
      </c>
      <c r="AI21" s="8">
        <v>0</v>
      </c>
      <c r="AJ21" s="7">
        <f>AJ23</f>
        <v>0</v>
      </c>
      <c r="AK21" s="7">
        <v>0</v>
      </c>
      <c r="AL21" s="7">
        <v>0</v>
      </c>
      <c r="AM21" s="7">
        <f t="shared" ref="AM21:AN23" si="0">AM23</f>
        <v>0</v>
      </c>
      <c r="AN21" s="7">
        <f>AN24</f>
        <v>0</v>
      </c>
      <c r="AO21" s="7">
        <v>0</v>
      </c>
      <c r="AP21" s="7">
        <f>AP23</f>
        <v>0</v>
      </c>
      <c r="AQ21" s="7">
        <f>AQ23</f>
        <v>0</v>
      </c>
      <c r="AR21" s="7">
        <v>0</v>
      </c>
      <c r="AS21" s="133" t="s">
        <v>86</v>
      </c>
      <c r="AT21" s="71"/>
    </row>
    <row r="22" spans="1:46" s="12" customFormat="1" ht="56.4" hidden="1" customHeight="1">
      <c r="A22" s="125"/>
      <c r="B22" s="127"/>
      <c r="C22" s="129"/>
      <c r="D22" s="131"/>
      <c r="E22" s="44" t="s">
        <v>43</v>
      </c>
      <c r="F22" s="8">
        <f>AD22+AM22+AG22</f>
        <v>413.6</v>
      </c>
      <c r="G22" s="8">
        <f>AE22+AN22</f>
        <v>413.6</v>
      </c>
      <c r="H22" s="8">
        <f>G22/F22*100</f>
        <v>100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f>AD24</f>
        <v>413.6</v>
      </c>
      <c r="AE22" s="8">
        <f>AE24</f>
        <v>413.6</v>
      </c>
      <c r="AF22" s="8">
        <f>AE22/AD22*100</f>
        <v>100</v>
      </c>
      <c r="AG22" s="8">
        <f>AG24</f>
        <v>0</v>
      </c>
      <c r="AH22" s="8">
        <v>0</v>
      </c>
      <c r="AI22" s="8">
        <v>0</v>
      </c>
      <c r="AJ22" s="8">
        <f>AJ24</f>
        <v>0</v>
      </c>
      <c r="AK22" s="8">
        <v>0</v>
      </c>
      <c r="AL22" s="8">
        <v>0</v>
      </c>
      <c r="AM22" s="8">
        <f t="shared" si="0"/>
        <v>0</v>
      </c>
      <c r="AN22" s="8">
        <f t="shared" si="0"/>
        <v>0</v>
      </c>
      <c r="AO22" s="8">
        <v>0</v>
      </c>
      <c r="AP22" s="8">
        <f>AP24</f>
        <v>0</v>
      </c>
      <c r="AQ22" s="8">
        <f>AQ26</f>
        <v>0</v>
      </c>
      <c r="AR22" s="8">
        <v>0</v>
      </c>
      <c r="AS22" s="134"/>
      <c r="AT22" s="72"/>
    </row>
    <row r="23" spans="1:46" s="12" customFormat="1" ht="67.8" hidden="1" customHeight="1">
      <c r="A23" s="125"/>
      <c r="B23" s="127"/>
      <c r="C23" s="129"/>
      <c r="D23" s="131"/>
      <c r="E23" s="44" t="s">
        <v>74</v>
      </c>
      <c r="F23" s="8">
        <f>AD23+AM23+AG23</f>
        <v>0</v>
      </c>
      <c r="G23" s="8">
        <f>AQ23</f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f>AD25</f>
        <v>0</v>
      </c>
      <c r="AE23" s="8">
        <f>AE25</f>
        <v>0</v>
      </c>
      <c r="AF23" s="8">
        <v>0</v>
      </c>
      <c r="AG23" s="8">
        <f>AG25</f>
        <v>0</v>
      </c>
      <c r="AH23" s="8">
        <v>0</v>
      </c>
      <c r="AI23" s="8">
        <v>0</v>
      </c>
      <c r="AJ23" s="8">
        <f>AJ25</f>
        <v>0</v>
      </c>
      <c r="AK23" s="8">
        <v>0</v>
      </c>
      <c r="AL23" s="8">
        <v>0</v>
      </c>
      <c r="AM23" s="8">
        <f t="shared" si="0"/>
        <v>0</v>
      </c>
      <c r="AN23" s="8">
        <f t="shared" si="0"/>
        <v>988.02661999999998</v>
      </c>
      <c r="AO23" s="8">
        <v>0</v>
      </c>
      <c r="AP23" s="8">
        <f>AP25</f>
        <v>0</v>
      </c>
      <c r="AQ23" s="8">
        <f>AQ25</f>
        <v>0</v>
      </c>
      <c r="AR23" s="8">
        <v>0</v>
      </c>
      <c r="AS23" s="134"/>
      <c r="AT23" s="72"/>
    </row>
    <row r="24" spans="1:46" ht="57" customHeight="1">
      <c r="A24" s="125"/>
      <c r="B24" s="127"/>
      <c r="C24" s="129"/>
      <c r="D24" s="131"/>
      <c r="E24" s="43" t="s">
        <v>43</v>
      </c>
      <c r="F24" s="9">
        <f>I24+L24+O24+R24+U24+X24+AA24+AD24+AG24+AJ24+AM24+AP24</f>
        <v>413.6</v>
      </c>
      <c r="G24" s="9">
        <f>J24+M24+P24+S24+V24+Y24+AB24+AE24+AH24+AK24+AN24+AQ24</f>
        <v>413.6</v>
      </c>
      <c r="H24" s="9">
        <f>G24/F24*100</f>
        <v>100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10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413.6</v>
      </c>
      <c r="AE24" s="9">
        <v>413.6</v>
      </c>
      <c r="AF24" s="9">
        <f>AE24/AD24*100</f>
        <v>100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134"/>
      <c r="AT24" s="72"/>
    </row>
    <row r="25" spans="1:46" ht="56.4" customHeight="1">
      <c r="A25" s="126"/>
      <c r="B25" s="127"/>
      <c r="C25" s="130"/>
      <c r="D25" s="132"/>
      <c r="E25" s="43" t="s">
        <v>81</v>
      </c>
      <c r="F25" s="9">
        <f>I25+L25+O25+R25+U25+X25+AA25+AD25+AG25+AJ25+AM25+AP25</f>
        <v>0</v>
      </c>
      <c r="G25" s="9">
        <f>J25+M25+P25+S25+V25+Y25+AB25+AE25+AH25+AK25+AN25+AQ25</f>
        <v>988.02661999999998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10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f>988026.62/1000</f>
        <v>988.02661999999998</v>
      </c>
      <c r="AO25" s="9">
        <v>0</v>
      </c>
      <c r="AP25" s="9">
        <v>0</v>
      </c>
      <c r="AQ25" s="9">
        <v>0</v>
      </c>
      <c r="AR25" s="9">
        <v>0</v>
      </c>
      <c r="AS25" s="135"/>
      <c r="AT25" s="73"/>
    </row>
    <row r="26" spans="1:46" ht="16.2" hidden="1" customHeight="1">
      <c r="A26" s="64">
        <v>2</v>
      </c>
      <c r="B26" s="108" t="s">
        <v>44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36"/>
      <c r="AT26" s="137"/>
    </row>
    <row r="27" spans="1:46" ht="16.2" hidden="1" customHeight="1">
      <c r="A27" s="64" t="s">
        <v>45</v>
      </c>
      <c r="B27" s="138" t="s">
        <v>46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6"/>
      <c r="AT27" s="137"/>
    </row>
    <row r="28" spans="1:46" s="3" customFormat="1" ht="66" customHeight="1">
      <c r="A28" s="140" t="s">
        <v>95</v>
      </c>
      <c r="B28" s="143" t="s">
        <v>47</v>
      </c>
      <c r="C28" s="143" t="s">
        <v>35</v>
      </c>
      <c r="D28" s="144" t="s">
        <v>90</v>
      </c>
      <c r="E28" s="44" t="s">
        <v>37</v>
      </c>
      <c r="F28" s="8">
        <f>F29+F30</f>
        <v>40758.9</v>
      </c>
      <c r="G28" s="8">
        <f>G29+G30</f>
        <v>38870.299999999996</v>
      </c>
      <c r="H28" s="8">
        <f>G28/F28*100</f>
        <v>95.366410771635131</v>
      </c>
      <c r="I28" s="8">
        <f t="shared" ref="I28:AN28" si="1">I29+I30</f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0</v>
      </c>
      <c r="O28" s="8">
        <f t="shared" si="1"/>
        <v>0</v>
      </c>
      <c r="P28" s="8">
        <f t="shared" si="1"/>
        <v>0</v>
      </c>
      <c r="Q28" s="8">
        <v>0</v>
      </c>
      <c r="R28" s="8">
        <f t="shared" si="1"/>
        <v>0</v>
      </c>
      <c r="S28" s="8">
        <f t="shared" si="1"/>
        <v>90</v>
      </c>
      <c r="T28" s="8">
        <f t="shared" si="1"/>
        <v>0</v>
      </c>
      <c r="U28" s="8">
        <f t="shared" si="1"/>
        <v>804.1</v>
      </c>
      <c r="V28" s="8">
        <f t="shared" si="1"/>
        <v>1109.0999999999999</v>
      </c>
      <c r="W28" s="8">
        <f>V28/U28*100</f>
        <v>137.9306056460639</v>
      </c>
      <c r="X28" s="8">
        <f t="shared" si="1"/>
        <v>2810.4</v>
      </c>
      <c r="Y28" s="8">
        <f t="shared" si="1"/>
        <v>2415.3000000000002</v>
      </c>
      <c r="Z28" s="8">
        <f>Y28/X28*100</f>
        <v>85.941502988898378</v>
      </c>
      <c r="AA28" s="8">
        <f t="shared" si="1"/>
        <v>311.5</v>
      </c>
      <c r="AB28" s="8">
        <f t="shared" si="1"/>
        <v>311.5</v>
      </c>
      <c r="AC28" s="8">
        <f>AB28/AA28*100</f>
        <v>100</v>
      </c>
      <c r="AD28" s="8">
        <f t="shared" si="1"/>
        <v>5135.8</v>
      </c>
      <c r="AE28" s="8">
        <f t="shared" si="1"/>
        <v>11883.9</v>
      </c>
      <c r="AF28" s="13">
        <f>AE28/AD28*100</f>
        <v>231.39335643911366</v>
      </c>
      <c r="AG28" s="8">
        <f t="shared" si="1"/>
        <v>25006.600000000002</v>
      </c>
      <c r="AH28" s="8">
        <f>AH29+AH30</f>
        <v>18258.599999999999</v>
      </c>
      <c r="AI28" s="8">
        <f>AH28/AG28*100</f>
        <v>73.015124007262074</v>
      </c>
      <c r="AJ28" s="8">
        <f t="shared" si="1"/>
        <v>3545.5</v>
      </c>
      <c r="AK28" s="8">
        <f t="shared" si="1"/>
        <v>311.5</v>
      </c>
      <c r="AL28" s="8">
        <f>AK28/AJ28*100</f>
        <v>8.7857847976308001</v>
      </c>
      <c r="AM28" s="8">
        <f t="shared" si="1"/>
        <v>48.4</v>
      </c>
      <c r="AN28" s="8">
        <f t="shared" si="1"/>
        <v>1921.3</v>
      </c>
      <c r="AO28" s="8">
        <f>AN28/AM28*100</f>
        <v>3969.6280991735534</v>
      </c>
      <c r="AP28" s="8">
        <f>AP29+AP30</f>
        <v>3096.6000000000004</v>
      </c>
      <c r="AQ28" s="8">
        <f>AQ29+AQ30</f>
        <v>2569.1000000000004</v>
      </c>
      <c r="AR28" s="8">
        <v>0</v>
      </c>
      <c r="AS28" s="150" t="s">
        <v>92</v>
      </c>
      <c r="AT28" s="147" t="s">
        <v>93</v>
      </c>
    </row>
    <row r="29" spans="1:46" s="3" customFormat="1" ht="85.2" customHeight="1">
      <c r="A29" s="141"/>
      <c r="B29" s="114"/>
      <c r="C29" s="114"/>
      <c r="D29" s="145"/>
      <c r="E29" s="44" t="s">
        <v>48</v>
      </c>
      <c r="F29" s="8">
        <f>I29+L29+O29+R29+U29+X29+AA29+AD29+AG29+AJ29+AM29+AP29</f>
        <v>10063.1</v>
      </c>
      <c r="G29" s="8">
        <f>G32</f>
        <v>9665.1</v>
      </c>
      <c r="H29" s="8">
        <f>G29/F29*100</f>
        <v>96.044956325585545</v>
      </c>
      <c r="I29" s="8">
        <f t="shared" ref="I29:AM29" si="2">I32</f>
        <v>0</v>
      </c>
      <c r="J29" s="8">
        <f t="shared" si="2"/>
        <v>0</v>
      </c>
      <c r="K29" s="8">
        <f t="shared" si="2"/>
        <v>0</v>
      </c>
      <c r="L29" s="8">
        <f t="shared" si="2"/>
        <v>0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  <c r="R29" s="8">
        <f t="shared" si="2"/>
        <v>0</v>
      </c>
      <c r="S29" s="8">
        <f t="shared" si="2"/>
        <v>0</v>
      </c>
      <c r="T29" s="8">
        <f t="shared" si="2"/>
        <v>0</v>
      </c>
      <c r="U29" s="8">
        <f t="shared" si="2"/>
        <v>0</v>
      </c>
      <c r="V29" s="8">
        <f t="shared" si="2"/>
        <v>0</v>
      </c>
      <c r="W29" s="8">
        <f t="shared" si="2"/>
        <v>0</v>
      </c>
      <c r="X29" s="8">
        <f t="shared" si="2"/>
        <v>0</v>
      </c>
      <c r="Y29" s="8">
        <f>Y32</f>
        <v>0</v>
      </c>
      <c r="Z29" s="8">
        <f t="shared" si="2"/>
        <v>0</v>
      </c>
      <c r="AA29" s="8">
        <f>AA32</f>
        <v>0</v>
      </c>
      <c r="AB29" s="8">
        <f t="shared" si="2"/>
        <v>0</v>
      </c>
      <c r="AC29" s="8">
        <f t="shared" si="2"/>
        <v>0</v>
      </c>
      <c r="AD29" s="8">
        <f t="shared" si="2"/>
        <v>0</v>
      </c>
      <c r="AE29" s="8">
        <f t="shared" si="2"/>
        <v>0</v>
      </c>
      <c r="AF29" s="13">
        <v>0</v>
      </c>
      <c r="AG29" s="8">
        <f>AG32</f>
        <v>7785.7</v>
      </c>
      <c r="AH29" s="8">
        <f t="shared" si="2"/>
        <v>7785.7</v>
      </c>
      <c r="AI29" s="8">
        <f>AH29/AG29*100</f>
        <v>100</v>
      </c>
      <c r="AJ29" s="8">
        <f t="shared" si="2"/>
        <v>0</v>
      </c>
      <c r="AK29" s="8">
        <f t="shared" si="2"/>
        <v>0</v>
      </c>
      <c r="AL29" s="8">
        <v>0</v>
      </c>
      <c r="AM29" s="8">
        <f t="shared" si="2"/>
        <v>0</v>
      </c>
      <c r="AN29" s="8">
        <v>0</v>
      </c>
      <c r="AO29" s="8">
        <v>0</v>
      </c>
      <c r="AP29" s="8">
        <f>AP32</f>
        <v>2277.4</v>
      </c>
      <c r="AQ29" s="8">
        <f>AQ32</f>
        <v>1879.4</v>
      </c>
      <c r="AR29" s="8">
        <v>0</v>
      </c>
      <c r="AS29" s="151"/>
      <c r="AT29" s="148"/>
    </row>
    <row r="30" spans="1:46" s="3" customFormat="1" ht="96.6" customHeight="1">
      <c r="A30" s="142"/>
      <c r="B30" s="114"/>
      <c r="C30" s="114"/>
      <c r="D30" s="146"/>
      <c r="E30" s="44" t="s">
        <v>43</v>
      </c>
      <c r="F30" s="8">
        <f>F33+F34+F35+F36+F37</f>
        <v>30695.8</v>
      </c>
      <c r="G30" s="8">
        <f>G33+G34+G35+G36+G37</f>
        <v>29205.199999999997</v>
      </c>
      <c r="H30" s="8">
        <f>G30/F30*100</f>
        <v>95.143961063077029</v>
      </c>
      <c r="I30" s="8">
        <f t="shared" ref="I30:AB30" si="3">I33+I34+I35+I36+I37</f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>O33+O34+O35+O36+O37</f>
        <v>0</v>
      </c>
      <c r="P30" s="8">
        <f>P33+P34+P35+P36+P37</f>
        <v>0</v>
      </c>
      <c r="Q30" s="8">
        <v>0</v>
      </c>
      <c r="R30" s="8">
        <f t="shared" si="3"/>
        <v>0</v>
      </c>
      <c r="S30" s="8">
        <f t="shared" si="3"/>
        <v>90</v>
      </c>
      <c r="T30" s="8">
        <f t="shared" si="3"/>
        <v>0</v>
      </c>
      <c r="U30" s="8">
        <f t="shared" si="3"/>
        <v>804.1</v>
      </c>
      <c r="V30" s="8">
        <f t="shared" si="3"/>
        <v>1109.0999999999999</v>
      </c>
      <c r="W30" s="8">
        <f>V30/U30*100</f>
        <v>137.9306056460639</v>
      </c>
      <c r="X30" s="8">
        <f>X33+X34+X35+X36+X37</f>
        <v>2810.4</v>
      </c>
      <c r="Y30" s="8">
        <f>Y33+Y34+Y36+Y37</f>
        <v>2415.3000000000002</v>
      </c>
      <c r="Z30" s="8">
        <f>Y30/X30*100</f>
        <v>85.941502988898378</v>
      </c>
      <c r="AA30" s="8">
        <f>AA33+AA34+AA45</f>
        <v>311.5</v>
      </c>
      <c r="AB30" s="8">
        <f t="shared" si="3"/>
        <v>311.5</v>
      </c>
      <c r="AC30" s="8">
        <f>AB30/AA30*100</f>
        <v>100</v>
      </c>
      <c r="AD30" s="8">
        <f>AD33+AD34+AD35+AD36+AD37</f>
        <v>5135.8</v>
      </c>
      <c r="AE30" s="8">
        <f t="shared" ref="AE30:AK30" si="4">AE33+AE34+AE35+AE36+AE37</f>
        <v>11883.9</v>
      </c>
      <c r="AF30" s="13">
        <f>AE30/AD30*100</f>
        <v>231.39335643911366</v>
      </c>
      <c r="AG30" s="8">
        <f>AG33+AG34+AG35+AG36+AG37</f>
        <v>17220.900000000001</v>
      </c>
      <c r="AH30" s="8">
        <f>AH33+AH34+AH35+AH36+AH37</f>
        <v>10472.9</v>
      </c>
      <c r="AI30" s="8">
        <f>AH30/AG30*100</f>
        <v>60.81505612366368</v>
      </c>
      <c r="AJ30" s="8">
        <f>AJ33+AJ34+AJ35+AJ36+AJ37</f>
        <v>3545.5</v>
      </c>
      <c r="AK30" s="8">
        <f t="shared" si="4"/>
        <v>311.5</v>
      </c>
      <c r="AL30" s="8">
        <f>AK30/AJ30*100</f>
        <v>8.7857847976308001</v>
      </c>
      <c r="AM30" s="8">
        <f>AM33+AM34+AM35+AM36+AM37</f>
        <v>48.4</v>
      </c>
      <c r="AN30" s="8">
        <f>AN33+AN34</f>
        <v>1921.3</v>
      </c>
      <c r="AO30" s="8">
        <f>AN30/AM30*100</f>
        <v>3969.6280991735534</v>
      </c>
      <c r="AP30" s="8">
        <f>AP33+AP34</f>
        <v>819.2</v>
      </c>
      <c r="AQ30" s="8">
        <f>AQ33</f>
        <v>689.7</v>
      </c>
      <c r="AR30" s="8">
        <v>0</v>
      </c>
      <c r="AS30" s="124"/>
      <c r="AT30" s="149"/>
    </row>
    <row r="31" spans="1:46" s="3" customFormat="1" ht="13.5" hidden="1" customHeight="1">
      <c r="A31" s="48" t="s">
        <v>33</v>
      </c>
      <c r="B31" s="43" t="s">
        <v>39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55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62"/>
      <c r="AT31" s="51"/>
    </row>
    <row r="32" spans="1:46" s="3" customFormat="1" ht="58.8" hidden="1" customHeight="1">
      <c r="A32" s="114" t="s">
        <v>49</v>
      </c>
      <c r="B32" s="115" t="s">
        <v>50</v>
      </c>
      <c r="C32" s="116"/>
      <c r="D32" s="117"/>
      <c r="E32" s="43" t="s">
        <v>48</v>
      </c>
      <c r="F32" s="9">
        <f>I32+L32+O32+R32+U32+X32+AA32+AD32+AG32+AJ32+AM32+AP32</f>
        <v>10063.1</v>
      </c>
      <c r="G32" s="9">
        <f>P32+S32+V32+Y32+AB32+AE32+AH32+AK32+AN32+AQ32</f>
        <v>9665.1</v>
      </c>
      <c r="H32" s="9">
        <f>G32/F32*100</f>
        <v>96.044956325585545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f>10063.1-10063.1</f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7785.7</v>
      </c>
      <c r="AH32" s="9">
        <v>7785.7</v>
      </c>
      <c r="AI32" s="9">
        <f>AH32/AG32*100</f>
        <v>100</v>
      </c>
      <c r="AJ32" s="9">
        <v>0</v>
      </c>
      <c r="AK32" s="9">
        <v>0</v>
      </c>
      <c r="AL32" s="10">
        <v>0</v>
      </c>
      <c r="AM32" s="9">
        <v>0</v>
      </c>
      <c r="AN32" s="9">
        <v>0</v>
      </c>
      <c r="AO32" s="9">
        <v>0</v>
      </c>
      <c r="AP32" s="9">
        <f>2277.4</f>
        <v>2277.4</v>
      </c>
      <c r="AQ32" s="9">
        <v>1879.4</v>
      </c>
      <c r="AR32" s="9">
        <f>AQ32/AP32*100</f>
        <v>82.523930798278741</v>
      </c>
      <c r="AS32" s="121" t="s">
        <v>79</v>
      </c>
      <c r="AT32" s="123" t="s">
        <v>77</v>
      </c>
    </row>
    <row r="33" spans="1:46" s="3" customFormat="1" ht="75.599999999999994" hidden="1" customHeight="1">
      <c r="A33" s="114"/>
      <c r="B33" s="118"/>
      <c r="C33" s="119"/>
      <c r="D33" s="120"/>
      <c r="E33" s="43" t="s">
        <v>43</v>
      </c>
      <c r="F33" s="9">
        <f>I33+L33+O33+R33+U33+X33+AA33+AD33+AG33+AJ33+AM33+AP33</f>
        <v>3462.8</v>
      </c>
      <c r="G33" s="9">
        <f>J33+M33+P33+S33+V33+Y33+AB33+AE33+AH33+AK33+AN33+AQ33</f>
        <v>3379.8999999999996</v>
      </c>
      <c r="H33" s="9">
        <f>G33/F33*100</f>
        <v>97.605983597089036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f>3354.4-3354.4</f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2595.1999999999998</v>
      </c>
      <c r="AH33" s="9">
        <v>2595.1999999999998</v>
      </c>
      <c r="AI33" s="9">
        <f>AH33/AG33*100</f>
        <v>100</v>
      </c>
      <c r="AJ33" s="9">
        <v>0</v>
      </c>
      <c r="AK33" s="9">
        <v>0</v>
      </c>
      <c r="AL33" s="9">
        <v>0</v>
      </c>
      <c r="AM33" s="9">
        <v>48.4</v>
      </c>
      <c r="AN33" s="9">
        <v>95</v>
      </c>
      <c r="AO33" s="9">
        <f>AN33/AM33*100</f>
        <v>196.28099173553719</v>
      </c>
      <c r="AP33" s="9">
        <v>819.2</v>
      </c>
      <c r="AQ33" s="9">
        <v>689.7</v>
      </c>
      <c r="AR33" s="9">
        <f>AQ33/AP33*100</f>
        <v>84.19189453125</v>
      </c>
      <c r="AS33" s="122"/>
      <c r="AT33" s="124"/>
    </row>
    <row r="34" spans="1:46" s="3" customFormat="1" ht="352.8" hidden="1" customHeight="1">
      <c r="A34" s="48" t="s">
        <v>51</v>
      </c>
      <c r="B34" s="98" t="s">
        <v>52</v>
      </c>
      <c r="C34" s="99"/>
      <c r="D34" s="100"/>
      <c r="E34" s="43" t="s">
        <v>43</v>
      </c>
      <c r="F34" s="9">
        <f>I34+L34+O34+R34+U34+X34+AA34+AD34+AG34+AJ34+AM34+AP34</f>
        <v>27233</v>
      </c>
      <c r="G34" s="9">
        <f>J34+M34+P34+S34+V34+Y34+AB34+AE34+AH34+AK34+AN34+AQ34</f>
        <v>25825.3</v>
      </c>
      <c r="H34" s="9">
        <f>G34/F34*100</f>
        <v>94.830903683031607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0">
        <v>0</v>
      </c>
      <c r="R34" s="9">
        <v>0</v>
      </c>
      <c r="S34" s="9">
        <f>90000/1000</f>
        <v>90</v>
      </c>
      <c r="T34" s="9">
        <f>R34/S34*100</f>
        <v>0</v>
      </c>
      <c r="U34" s="9">
        <f>804.1</f>
        <v>804.1</v>
      </c>
      <c r="V34" s="9">
        <v>1109.0999999999999</v>
      </c>
      <c r="W34" s="9">
        <f>V34/U34*100</f>
        <v>137.9306056460639</v>
      </c>
      <c r="X34" s="9">
        <v>2810.4</v>
      </c>
      <c r="Y34" s="9">
        <v>2415.3000000000002</v>
      </c>
      <c r="Z34" s="9">
        <f>Y34/X34*100</f>
        <v>85.941502988898378</v>
      </c>
      <c r="AA34" s="9">
        <v>311.5</v>
      </c>
      <c r="AB34" s="9">
        <v>311.5</v>
      </c>
      <c r="AC34" s="9">
        <f>AB34/AA34*100</f>
        <v>100</v>
      </c>
      <c r="AD34" s="9">
        <v>5135.8</v>
      </c>
      <c r="AE34" s="9">
        <v>11883.9</v>
      </c>
      <c r="AF34" s="9">
        <f>AE34/AD34*100</f>
        <v>231.39335643911366</v>
      </c>
      <c r="AG34" s="9">
        <v>14625.7</v>
      </c>
      <c r="AH34" s="9">
        <v>7877.7</v>
      </c>
      <c r="AI34" s="9">
        <f>AH34/AG34*100</f>
        <v>53.862037372570192</v>
      </c>
      <c r="AJ34" s="9">
        <v>3545.5</v>
      </c>
      <c r="AK34" s="9">
        <v>311.5</v>
      </c>
      <c r="AL34" s="9">
        <v>0</v>
      </c>
      <c r="AM34" s="9">
        <v>0</v>
      </c>
      <c r="AN34" s="9">
        <v>1826.3</v>
      </c>
      <c r="AO34" s="9">
        <v>0</v>
      </c>
      <c r="AP34" s="9">
        <v>0</v>
      </c>
      <c r="AQ34" s="9">
        <v>0</v>
      </c>
      <c r="AR34" s="9">
        <v>0</v>
      </c>
      <c r="AS34" s="63" t="s">
        <v>78</v>
      </c>
      <c r="AT34" s="63" t="s">
        <v>76</v>
      </c>
    </row>
    <row r="35" spans="1:46" ht="57.75" hidden="1" customHeight="1">
      <c r="A35" s="52" t="s">
        <v>36</v>
      </c>
      <c r="B35" s="98"/>
      <c r="C35" s="99"/>
      <c r="D35" s="100"/>
      <c r="E35" s="43" t="s">
        <v>38</v>
      </c>
      <c r="F35" s="9">
        <f>AD35+AA35</f>
        <v>0</v>
      </c>
      <c r="G35" s="9">
        <f>V35+Y35+AB35+AE35+AH35+AK35+AN35+AQ35</f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10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50"/>
      <c r="AT35" s="50"/>
    </row>
    <row r="36" spans="1:46" ht="71.25" hidden="1" customHeight="1">
      <c r="A36" s="52" t="s">
        <v>53</v>
      </c>
      <c r="B36" s="98"/>
      <c r="C36" s="99"/>
      <c r="D36" s="100"/>
      <c r="E36" s="43" t="s">
        <v>38</v>
      </c>
      <c r="F36" s="9">
        <f>X36+AA36+AD36+AG36+AP36+AM36</f>
        <v>0</v>
      </c>
      <c r="G36" s="9">
        <f>J36+M36+P36+S36+V36+Y36+AB36+AE36+AH36+AK36+AN36+AQ36</f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50"/>
      <c r="AT36" s="50"/>
    </row>
    <row r="37" spans="1:46" ht="11.4" hidden="1" customHeight="1">
      <c r="A37" s="52" t="s">
        <v>54</v>
      </c>
      <c r="B37" s="98" t="s">
        <v>55</v>
      </c>
      <c r="C37" s="99"/>
      <c r="D37" s="100"/>
      <c r="E37" s="43" t="s">
        <v>43</v>
      </c>
      <c r="F37" s="9">
        <f>I37+L37+O37+R37+U37+X37+AA37+AD37+AG37+AJ37+AM37+AP37</f>
        <v>0</v>
      </c>
      <c r="G37" s="9">
        <f>J37+M37+P37+S37+V37+Y37+AB37+AE37+AH37+AK37+AN37+AQ37</f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50"/>
      <c r="AT37" s="50"/>
    </row>
    <row r="38" spans="1:46" ht="16.2" hidden="1" customHeight="1">
      <c r="A38" s="66">
        <v>3</v>
      </c>
      <c r="B38" s="152" t="s">
        <v>56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4"/>
      <c r="AT38" s="155"/>
    </row>
    <row r="39" spans="1:46" ht="57" hidden="1" customHeight="1">
      <c r="A39" s="66" t="s">
        <v>57</v>
      </c>
      <c r="B39" s="156" t="s">
        <v>58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36"/>
      <c r="AT39" s="137"/>
    </row>
    <row r="40" spans="1:46" ht="19.8" customHeight="1">
      <c r="A40" s="94" t="s">
        <v>96</v>
      </c>
      <c r="B40" s="144" t="s">
        <v>59</v>
      </c>
      <c r="C40" s="144" t="s">
        <v>35</v>
      </c>
      <c r="D40" s="160" t="s">
        <v>91</v>
      </c>
      <c r="E40" s="44" t="s">
        <v>37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161" t="s">
        <v>94</v>
      </c>
      <c r="AT40" s="164"/>
    </row>
    <row r="41" spans="1:46" ht="57" hidden="1" customHeight="1">
      <c r="A41" s="125"/>
      <c r="B41" s="158"/>
      <c r="C41" s="158"/>
      <c r="D41" s="145"/>
      <c r="E41" s="44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62"/>
      <c r="AT41" s="165"/>
    </row>
    <row r="42" spans="1:46" s="3" customFormat="1" ht="54" customHeight="1">
      <c r="A42" s="125"/>
      <c r="B42" s="158"/>
      <c r="C42" s="158"/>
      <c r="D42" s="145"/>
      <c r="E42" s="44" t="s">
        <v>48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162"/>
      <c r="AT42" s="165"/>
    </row>
    <row r="43" spans="1:46" ht="58.2" customHeight="1">
      <c r="A43" s="126"/>
      <c r="B43" s="159"/>
      <c r="C43" s="159"/>
      <c r="D43" s="146"/>
      <c r="E43" s="44" t="s">
        <v>43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162"/>
      <c r="AT43" s="97"/>
    </row>
    <row r="44" spans="1:46" ht="53.4" hidden="1" customHeight="1">
      <c r="A44" s="179" t="s">
        <v>60</v>
      </c>
      <c r="B44" s="180" t="s">
        <v>61</v>
      </c>
      <c r="C44" s="181"/>
      <c r="D44" s="182"/>
      <c r="E44" s="39" t="s">
        <v>48</v>
      </c>
      <c r="F44" s="14">
        <f>AD44</f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62"/>
      <c r="AT44" s="161"/>
    </row>
    <row r="45" spans="1:46" ht="48" hidden="1" customHeight="1">
      <c r="A45" s="95"/>
      <c r="B45" s="183"/>
      <c r="C45" s="184"/>
      <c r="D45" s="185"/>
      <c r="E45" s="39" t="s">
        <v>43</v>
      </c>
      <c r="F45" s="14">
        <f>AD45</f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63"/>
      <c r="AT45" s="163"/>
    </row>
    <row r="46" spans="1:46" ht="27" hidden="1" customHeight="1">
      <c r="A46" s="64">
        <v>4</v>
      </c>
      <c r="B46" s="108" t="s">
        <v>62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54"/>
      <c r="AT46" s="155"/>
    </row>
    <row r="47" spans="1:46" ht="29.4" hidden="1" customHeight="1">
      <c r="A47" s="64" t="s">
        <v>63</v>
      </c>
      <c r="B47" s="138" t="s">
        <v>64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54"/>
      <c r="AT47" s="155"/>
    </row>
    <row r="48" spans="1:46" ht="24.75" customHeight="1">
      <c r="A48" s="94" t="s">
        <v>97</v>
      </c>
      <c r="B48" s="94" t="s">
        <v>65</v>
      </c>
      <c r="C48" s="94" t="s">
        <v>35</v>
      </c>
      <c r="D48" s="94" t="s">
        <v>89</v>
      </c>
      <c r="E48" s="128" t="s">
        <v>66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7"/>
      <c r="AS48" s="166" t="s">
        <v>82</v>
      </c>
      <c r="AT48" s="164"/>
    </row>
    <row r="49" spans="1:46" ht="57" hidden="1" customHeight="1">
      <c r="A49" s="125"/>
      <c r="B49" s="125"/>
      <c r="C49" s="125"/>
      <c r="D49" s="125"/>
      <c r="E49" s="12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9"/>
      <c r="AD49" s="19"/>
      <c r="AE49" s="19"/>
      <c r="AF49" s="19"/>
      <c r="AG49" s="19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20"/>
      <c r="AS49" s="167"/>
      <c r="AT49" s="169"/>
    </row>
    <row r="50" spans="1:46" s="3" customFormat="1" ht="31.8" customHeight="1">
      <c r="A50" s="125"/>
      <c r="B50" s="125"/>
      <c r="C50" s="125"/>
      <c r="D50" s="125"/>
      <c r="E50" s="12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9"/>
      <c r="AD50" s="19"/>
      <c r="AE50" s="19"/>
      <c r="AF50" s="19"/>
      <c r="AG50" s="19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20"/>
      <c r="AS50" s="167"/>
      <c r="AT50" s="169"/>
    </row>
    <row r="51" spans="1:46" ht="160.80000000000001" customHeight="1">
      <c r="A51" s="125"/>
      <c r="B51" s="125"/>
      <c r="C51" s="125"/>
      <c r="D51" s="125"/>
      <c r="E51" s="1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  <c r="AD51" s="22"/>
      <c r="AE51" s="22"/>
      <c r="AF51" s="22"/>
      <c r="AG51" s="22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3"/>
      <c r="AS51" s="168"/>
      <c r="AT51" s="170"/>
    </row>
    <row r="52" spans="1:46" ht="21.75" customHeight="1">
      <c r="A52" s="171" t="s">
        <v>67</v>
      </c>
      <c r="B52" s="172"/>
      <c r="C52" s="172"/>
      <c r="D52" s="173"/>
      <c r="E52" s="28" t="s">
        <v>68</v>
      </c>
      <c r="F52" s="7">
        <f>I52+L52+O52+R52+U52+X52+AA52+AD52+AG52+AJ52+AM52+AP52</f>
        <v>41172.5</v>
      </c>
      <c r="G52" s="7">
        <f>J52+M52+P52+S52+V52+Y52+AB52+AE52+AH52+AK52+AN52+AQ52</f>
        <v>39283.9</v>
      </c>
      <c r="H52" s="7">
        <f>G52/F52*100</f>
        <v>95.412957678061815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f t="shared" ref="O52:U52" si="5">O53+O54</f>
        <v>0</v>
      </c>
      <c r="P52" s="7">
        <f t="shared" si="5"/>
        <v>0</v>
      </c>
      <c r="Q52" s="7">
        <v>0</v>
      </c>
      <c r="R52" s="7">
        <f t="shared" si="5"/>
        <v>0</v>
      </c>
      <c r="S52" s="7">
        <f t="shared" si="5"/>
        <v>90</v>
      </c>
      <c r="T52" s="7">
        <v>0</v>
      </c>
      <c r="U52" s="7">
        <f t="shared" si="5"/>
        <v>804.1</v>
      </c>
      <c r="V52" s="8">
        <f>V53+V54</f>
        <v>1109.0999999999999</v>
      </c>
      <c r="W52" s="7">
        <f>V52/U52*100</f>
        <v>137.9306056460639</v>
      </c>
      <c r="X52" s="7">
        <f>X53+X54</f>
        <v>2810.4</v>
      </c>
      <c r="Y52" s="7">
        <f>Y53+Y54</f>
        <v>2415.3000000000002</v>
      </c>
      <c r="Z52" s="7">
        <f>Y52/X52*100</f>
        <v>85.941502988898378</v>
      </c>
      <c r="AA52" s="8">
        <f>AA53+AA54</f>
        <v>311.5</v>
      </c>
      <c r="AB52" s="8">
        <f>AB53+AB54</f>
        <v>311.5</v>
      </c>
      <c r="AC52" s="8">
        <f>AB52/AA52*100</f>
        <v>100</v>
      </c>
      <c r="AD52" s="8">
        <f>AD53+AD54</f>
        <v>5549.4000000000005</v>
      </c>
      <c r="AE52" s="8">
        <f>AE53+AE54</f>
        <v>12297.5</v>
      </c>
      <c r="AF52" s="13">
        <f>AE52/AD52*100</f>
        <v>221.60053339099721</v>
      </c>
      <c r="AG52" s="8">
        <f>AG53+AG54</f>
        <v>25006.600000000002</v>
      </c>
      <c r="AH52" s="8">
        <f>AH53+AH54</f>
        <v>18258.599999999999</v>
      </c>
      <c r="AI52" s="8">
        <f>AH52/AG52*100</f>
        <v>73.015124007262074</v>
      </c>
      <c r="AJ52" s="7">
        <f>AJ53+AJ54</f>
        <v>3545.5</v>
      </c>
      <c r="AK52" s="7">
        <f>AK53+AK54</f>
        <v>311.5</v>
      </c>
      <c r="AL52" s="7">
        <f>AK52/AJ52*100</f>
        <v>8.7857847976308001</v>
      </c>
      <c r="AM52" s="7">
        <f>AM53+AM54</f>
        <v>48.4</v>
      </c>
      <c r="AN52" s="7">
        <f>AN53+AN54</f>
        <v>1921.3</v>
      </c>
      <c r="AO52" s="7">
        <f>AN52/AM52*100</f>
        <v>3969.6280991735534</v>
      </c>
      <c r="AP52" s="7">
        <f>AP53+AP54</f>
        <v>3096.6000000000004</v>
      </c>
      <c r="AQ52" s="7">
        <f>AQ53+AQ54+AQ61</f>
        <v>2569.1000000000004</v>
      </c>
      <c r="AR52" s="7">
        <f>AQ52/AP52*100</f>
        <v>82.965187625137247</v>
      </c>
      <c r="AS52" s="74"/>
      <c r="AT52" s="77"/>
    </row>
    <row r="53" spans="1:46" ht="54.6" customHeight="1">
      <c r="A53" s="174"/>
      <c r="B53" s="175"/>
      <c r="C53" s="175"/>
      <c r="D53" s="176"/>
      <c r="E53" s="28" t="s">
        <v>48</v>
      </c>
      <c r="F53" s="7">
        <f>X53+AA53+AD53+AG53+AJ53+AM53+AP53</f>
        <v>10063.1</v>
      </c>
      <c r="G53" s="7">
        <f>AE53+AH53+AQ53</f>
        <v>9665.1</v>
      </c>
      <c r="H53" s="7">
        <f>G53/F53*100</f>
        <v>96.044956325585545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8">
        <v>0</v>
      </c>
      <c r="W53" s="7">
        <v>0</v>
      </c>
      <c r="X53" s="7">
        <f>X32</f>
        <v>0</v>
      </c>
      <c r="Y53" s="7">
        <f>Y50+Y42+Y29</f>
        <v>0</v>
      </c>
      <c r="Z53" s="7">
        <v>0</v>
      </c>
      <c r="AA53" s="8">
        <f>AA32</f>
        <v>0</v>
      </c>
      <c r="AB53" s="8">
        <v>0</v>
      </c>
      <c r="AC53" s="8">
        <v>0</v>
      </c>
      <c r="AD53" s="8">
        <f>AD50+AD32</f>
        <v>0</v>
      </c>
      <c r="AE53" s="8">
        <f>AE32</f>
        <v>0</v>
      </c>
      <c r="AF53" s="13">
        <v>0</v>
      </c>
      <c r="AG53" s="8">
        <f>AG32</f>
        <v>7785.7</v>
      </c>
      <c r="AH53" s="8">
        <f>AH32</f>
        <v>7785.7</v>
      </c>
      <c r="AI53" s="8">
        <f>AH53/AG53*100</f>
        <v>100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f>AP29</f>
        <v>2277.4</v>
      </c>
      <c r="AQ53" s="7">
        <f>AQ32</f>
        <v>1879.4</v>
      </c>
      <c r="AR53" s="7">
        <v>0</v>
      </c>
      <c r="AS53" s="75"/>
      <c r="AT53" s="78"/>
    </row>
    <row r="54" spans="1:46" ht="48.6" customHeight="1">
      <c r="A54" s="174"/>
      <c r="B54" s="175"/>
      <c r="C54" s="175"/>
      <c r="D54" s="176"/>
      <c r="E54" s="28" t="s">
        <v>43</v>
      </c>
      <c r="F54" s="7">
        <f>O54+U54+X54+AA54+AD54+AG54+AM54+R54+AP54+AJ54</f>
        <v>31109.400000000005</v>
      </c>
      <c r="G54" s="7">
        <f>J54+M54+P54+S54+V54+Y54+AB54+AE54+AH54+AK54+AN54+AQ54</f>
        <v>29618.799999999999</v>
      </c>
      <c r="H54" s="7">
        <f>G54/F54*100</f>
        <v>95.208522183005755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f>O51+O43+O30+O15</f>
        <v>0</v>
      </c>
      <c r="P54" s="7">
        <f>P51+P43+P30+P15</f>
        <v>0</v>
      </c>
      <c r="Q54" s="7">
        <v>0</v>
      </c>
      <c r="R54" s="7">
        <f>R37</f>
        <v>0</v>
      </c>
      <c r="S54" s="7">
        <f>S34</f>
        <v>90</v>
      </c>
      <c r="T54" s="7">
        <v>0</v>
      </c>
      <c r="U54" s="7">
        <f>U51+U43+U30+U15</f>
        <v>804.1</v>
      </c>
      <c r="V54" s="8">
        <f>V34+V33</f>
        <v>1109.0999999999999</v>
      </c>
      <c r="W54" s="7">
        <f>V54/U54*100</f>
        <v>137.9306056460639</v>
      </c>
      <c r="X54" s="7">
        <f>X37+X36+X34+X33</f>
        <v>2810.4</v>
      </c>
      <c r="Y54" s="7">
        <f>Y51+Y43+Y30+Y15</f>
        <v>2415.3000000000002</v>
      </c>
      <c r="Z54" s="7">
        <f>Y54/X54*100</f>
        <v>85.941502988898378</v>
      </c>
      <c r="AA54" s="8">
        <f>AA51+AA43+AA30+AA15</f>
        <v>311.5</v>
      </c>
      <c r="AB54" s="8">
        <f>AB15+AB30+AB43</f>
        <v>311.5</v>
      </c>
      <c r="AC54" s="8">
        <f>AB54/AA54*100</f>
        <v>100</v>
      </c>
      <c r="AD54" s="8">
        <f>AD43+AD30+AD24</f>
        <v>5549.4000000000005</v>
      </c>
      <c r="AE54" s="8">
        <f>AE34+AE25+AE24</f>
        <v>12297.5</v>
      </c>
      <c r="AF54" s="13">
        <f>AE54/AD54*100</f>
        <v>221.60053339099721</v>
      </c>
      <c r="AG54" s="8">
        <f>AG43+AG30+AG23</f>
        <v>17220.900000000001</v>
      </c>
      <c r="AH54" s="8">
        <f>AH34+AH33+AH25</f>
        <v>10472.9</v>
      </c>
      <c r="AI54" s="8">
        <f>AH54/AG54*100</f>
        <v>60.81505612366368</v>
      </c>
      <c r="AJ54" s="7">
        <f>AJ30+AJ15</f>
        <v>3545.5</v>
      </c>
      <c r="AK54" s="7">
        <f>AK30</f>
        <v>311.5</v>
      </c>
      <c r="AL54" s="7">
        <f>AK54/AJ54*100</f>
        <v>8.7857847976308001</v>
      </c>
      <c r="AM54" s="7">
        <f>AM30+AM23</f>
        <v>48.4</v>
      </c>
      <c r="AN54" s="7">
        <f>AN34+AN33</f>
        <v>1921.3</v>
      </c>
      <c r="AO54" s="7">
        <f>AN54/AM54*100</f>
        <v>3969.6280991735534</v>
      </c>
      <c r="AP54" s="7">
        <f>AP33</f>
        <v>819.2</v>
      </c>
      <c r="AQ54" s="7">
        <f>AQ33</f>
        <v>689.7</v>
      </c>
      <c r="AR54" s="7">
        <f>AQ54/AP54*100</f>
        <v>84.19189453125</v>
      </c>
      <c r="AS54" s="75"/>
      <c r="AT54" s="78"/>
    </row>
    <row r="55" spans="1:46" ht="37.5" hidden="1" customHeight="1">
      <c r="A55" s="177"/>
      <c r="B55" s="178"/>
      <c r="C55" s="178"/>
      <c r="D55" s="178"/>
      <c r="E55" s="178"/>
      <c r="F55" s="178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5"/>
      <c r="AK55" s="25"/>
      <c r="AL55" s="25"/>
      <c r="AM55" s="25"/>
      <c r="AN55" s="25"/>
      <c r="AO55" s="25"/>
      <c r="AP55" s="25"/>
      <c r="AQ55" s="25"/>
      <c r="AR55" s="25"/>
      <c r="AS55" s="75"/>
      <c r="AT55" s="78"/>
    </row>
    <row r="56" spans="1:46" ht="23.25" hidden="1" customHeight="1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5"/>
      <c r="AK56" s="25"/>
      <c r="AL56" s="25"/>
      <c r="AM56" s="25"/>
      <c r="AN56" s="25"/>
      <c r="AO56" s="25"/>
      <c r="AP56" s="25"/>
      <c r="AQ56" s="25"/>
      <c r="AR56" s="25"/>
      <c r="AS56" s="75"/>
      <c r="AT56" s="78"/>
    </row>
    <row r="57" spans="1:46" ht="14.25" hidden="1" customHeight="1">
      <c r="A57" s="186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5"/>
      <c r="AK57" s="25"/>
      <c r="AL57" s="25"/>
      <c r="AM57" s="25"/>
      <c r="AN57" s="25"/>
      <c r="AO57" s="25"/>
      <c r="AP57" s="25"/>
      <c r="AQ57" s="25"/>
      <c r="AR57" s="25"/>
      <c r="AS57" s="75"/>
      <c r="AT57" s="78"/>
    </row>
    <row r="58" spans="1:46" ht="13.8" hidden="1" customHeight="1">
      <c r="A58" s="186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5"/>
      <c r="AK58" s="25"/>
      <c r="AL58" s="25"/>
      <c r="AM58" s="25"/>
      <c r="AN58" s="25"/>
      <c r="AO58" s="25"/>
      <c r="AP58" s="25"/>
      <c r="AQ58" s="25"/>
      <c r="AR58" s="25"/>
      <c r="AS58" s="75"/>
      <c r="AT58" s="78"/>
    </row>
    <row r="59" spans="1:46" ht="13.8" hidden="1" customHeight="1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25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5"/>
      <c r="AK59" s="25"/>
      <c r="AL59" s="25"/>
      <c r="AM59" s="25"/>
      <c r="AN59" s="25"/>
      <c r="AO59" s="25"/>
      <c r="AP59" s="25"/>
      <c r="AQ59" s="25"/>
      <c r="AR59" s="25"/>
      <c r="AS59" s="75"/>
      <c r="AT59" s="78"/>
    </row>
    <row r="60" spans="1:46" ht="13.8" hidden="1" customHeight="1">
      <c r="A60" s="4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75"/>
      <c r="AT60" s="78"/>
    </row>
    <row r="61" spans="1:46" ht="55.2" customHeight="1">
      <c r="A61" s="188"/>
      <c r="B61" s="188"/>
      <c r="C61" s="188"/>
      <c r="D61" s="189"/>
      <c r="E61" s="24" t="s">
        <v>81</v>
      </c>
      <c r="F61" s="7">
        <f>O61+U61+X61+AA61+AD61+AG61+AM61+R61+AP61+AJ61</f>
        <v>0</v>
      </c>
      <c r="G61" s="7">
        <f>J61+M61+P61+S61+V61+Y61+AB61+AE61+AH61+AK61+AN61+AQ61</f>
        <v>988.02661999999998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>O58+O50+O37+O22</f>
        <v>0</v>
      </c>
      <c r="P61" s="7">
        <f>P58+P50+P37+P22</f>
        <v>0</v>
      </c>
      <c r="Q61" s="7">
        <v>0</v>
      </c>
      <c r="R61" s="7">
        <f>R44</f>
        <v>0</v>
      </c>
      <c r="S61" s="7">
        <f>S41</f>
        <v>0</v>
      </c>
      <c r="T61" s="7">
        <v>0</v>
      </c>
      <c r="U61" s="7">
        <f>U58+U50+U37+U22</f>
        <v>0</v>
      </c>
      <c r="V61" s="8">
        <f>V41+V40</f>
        <v>0</v>
      </c>
      <c r="W61" s="7">
        <v>0</v>
      </c>
      <c r="X61" s="7">
        <f>X44+X43+X41+X40</f>
        <v>0</v>
      </c>
      <c r="Y61" s="7">
        <f>Y58+Y50+Y37+Y22</f>
        <v>0</v>
      </c>
      <c r="Z61" s="7">
        <v>0</v>
      </c>
      <c r="AA61" s="8">
        <f>AA58+AA50+AA37+AA22</f>
        <v>0</v>
      </c>
      <c r="AB61" s="8">
        <f>AB22+AB37+AB50</f>
        <v>0</v>
      </c>
      <c r="AC61" s="8">
        <v>0</v>
      </c>
      <c r="AD61" s="8">
        <v>0</v>
      </c>
      <c r="AE61" s="8">
        <f>AE41+AE32</f>
        <v>0</v>
      </c>
      <c r="AF61" s="13">
        <v>0</v>
      </c>
      <c r="AG61" s="8">
        <v>0</v>
      </c>
      <c r="AH61" s="8">
        <v>0</v>
      </c>
      <c r="AI61" s="8">
        <v>0</v>
      </c>
      <c r="AJ61" s="7">
        <f>AJ37+AJ22</f>
        <v>0</v>
      </c>
      <c r="AK61" s="7">
        <f>AK37</f>
        <v>0</v>
      </c>
      <c r="AL61" s="7">
        <v>0</v>
      </c>
      <c r="AM61" s="7">
        <v>0</v>
      </c>
      <c r="AN61" s="7">
        <f>AN25</f>
        <v>988.02661999999998</v>
      </c>
      <c r="AO61" s="7">
        <v>0</v>
      </c>
      <c r="AP61" s="7">
        <f>AP40</f>
        <v>0</v>
      </c>
      <c r="AQ61" s="7">
        <f>AQ23</f>
        <v>0</v>
      </c>
      <c r="AR61" s="7">
        <v>0</v>
      </c>
      <c r="AS61" s="76"/>
      <c r="AT61" s="79"/>
    </row>
    <row r="62" spans="1:46" s="27" customFormat="1" ht="22.8" customHeight="1">
      <c r="A62" s="195" t="s">
        <v>85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  <c r="O62" s="34"/>
      <c r="P62" s="33"/>
      <c r="Q62" s="33"/>
      <c r="R62" s="34"/>
      <c r="S62" s="33"/>
      <c r="T62" s="33"/>
      <c r="U62" s="33"/>
      <c r="V62" s="33"/>
      <c r="W62" s="33"/>
      <c r="X62" s="33"/>
      <c r="Y62" s="35"/>
      <c r="Z62" s="25"/>
      <c r="AA62" s="36"/>
      <c r="AB62" s="36"/>
      <c r="AC62" s="26"/>
      <c r="AD62" s="26"/>
      <c r="AE62" s="26"/>
      <c r="AF62" s="26"/>
      <c r="AG62" s="26"/>
      <c r="AH62" s="26"/>
      <c r="AI62" s="26"/>
      <c r="AJ62" s="35"/>
      <c r="AK62" s="35"/>
      <c r="AL62" s="25"/>
      <c r="AM62" s="25"/>
      <c r="AN62" s="35"/>
      <c r="AO62" s="25"/>
      <c r="AP62" s="35"/>
      <c r="AQ62" s="25"/>
      <c r="AR62" s="25"/>
      <c r="AS62" s="29"/>
      <c r="AT62" s="29"/>
    </row>
    <row r="63" spans="1:46" s="203" customFormat="1" ht="54" customHeight="1">
      <c r="A63" s="196" t="s">
        <v>80</v>
      </c>
      <c r="B63" s="197"/>
      <c r="C63" s="197"/>
      <c r="D63" s="197"/>
      <c r="E63" s="197"/>
      <c r="F63" s="197"/>
      <c r="G63" s="198"/>
      <c r="H63" s="199" t="s">
        <v>69</v>
      </c>
      <c r="I63" s="199"/>
      <c r="J63" s="199"/>
      <c r="K63" s="199"/>
      <c r="L63" s="199"/>
      <c r="M63" s="199"/>
      <c r="N63" s="199"/>
      <c r="O63" s="200"/>
      <c r="P63" s="200"/>
      <c r="Q63" s="200"/>
      <c r="R63" s="200"/>
      <c r="S63" s="200"/>
      <c r="T63" s="200"/>
      <c r="U63" s="200"/>
      <c r="V63" s="200"/>
      <c r="W63" s="198"/>
      <c r="X63" s="198"/>
      <c r="Y63" s="200"/>
      <c r="Z63" s="200"/>
      <c r="AA63" s="201"/>
      <c r="AB63" s="202"/>
      <c r="AC63" s="202"/>
      <c r="AD63" s="202"/>
      <c r="AE63" s="202"/>
      <c r="AF63" s="202"/>
      <c r="AG63" s="201"/>
      <c r="AH63" s="202"/>
      <c r="AI63" s="202"/>
      <c r="AJ63" s="200"/>
      <c r="AK63" s="200"/>
      <c r="AL63" s="200"/>
      <c r="AM63" s="200"/>
      <c r="AN63" s="200"/>
      <c r="AO63" s="200"/>
      <c r="AP63" s="200"/>
      <c r="AQ63" s="200"/>
      <c r="AR63" s="200"/>
    </row>
    <row r="64" spans="1:46" s="203" customFormat="1" ht="21" customHeight="1">
      <c r="A64" s="196"/>
      <c r="B64" s="197"/>
      <c r="C64" s="197"/>
      <c r="D64" s="197"/>
      <c r="E64" s="197"/>
      <c r="F64" s="200"/>
      <c r="G64" s="200"/>
      <c r="H64" s="204" t="s">
        <v>70</v>
      </c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0"/>
      <c r="X64" s="200"/>
      <c r="Y64" s="198"/>
      <c r="Z64" s="200"/>
      <c r="AA64" s="201"/>
      <c r="AB64" s="202"/>
      <c r="AC64" s="202"/>
      <c r="AD64" s="202"/>
      <c r="AE64" s="202"/>
      <c r="AF64" s="202"/>
      <c r="AG64" s="202"/>
      <c r="AH64" s="202"/>
      <c r="AI64" s="202"/>
      <c r="AJ64" s="198"/>
      <c r="AK64" s="200"/>
      <c r="AL64" s="200"/>
      <c r="AM64" s="200"/>
      <c r="AN64" s="200"/>
      <c r="AO64" s="200"/>
      <c r="AP64" s="200"/>
      <c r="AQ64" s="200"/>
      <c r="AR64" s="200"/>
    </row>
    <row r="65" spans="1:44" s="203" customFormat="1" ht="38.25" customHeight="1">
      <c r="A65" s="204" t="s">
        <v>84</v>
      </c>
      <c r="B65" s="204"/>
      <c r="C65" s="204"/>
      <c r="D65" s="204"/>
      <c r="E65" s="204"/>
      <c r="F65" s="204"/>
      <c r="G65" s="204"/>
      <c r="H65" s="204" t="s">
        <v>83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2"/>
      <c r="AB65" s="202"/>
      <c r="AC65" s="202"/>
      <c r="AD65" s="202"/>
      <c r="AE65" s="202"/>
      <c r="AF65" s="202"/>
      <c r="AG65" s="202"/>
      <c r="AH65" s="202"/>
      <c r="AI65" s="202"/>
      <c r="AJ65" s="200"/>
      <c r="AK65" s="200"/>
      <c r="AL65" s="200"/>
      <c r="AM65" s="200"/>
      <c r="AN65" s="200"/>
      <c r="AO65" s="200"/>
      <c r="AP65" s="200"/>
      <c r="AQ65" s="200"/>
      <c r="AR65" s="200"/>
    </row>
    <row r="66" spans="1:44" s="203" customFormat="1" ht="21">
      <c r="A66" s="205"/>
      <c r="B66" s="206" t="s">
        <v>71</v>
      </c>
      <c r="C66" s="207"/>
      <c r="D66" s="208"/>
      <c r="E66" s="208"/>
      <c r="F66" s="208"/>
      <c r="G66" s="200"/>
      <c r="H66" s="200"/>
      <c r="I66" s="200"/>
      <c r="J66" s="200"/>
      <c r="K66" s="200"/>
      <c r="L66" s="200"/>
      <c r="M66" s="209" t="s">
        <v>72</v>
      </c>
      <c r="N66" s="209"/>
      <c r="O66" s="209"/>
      <c r="P66" s="209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2"/>
      <c r="AB66" s="202"/>
      <c r="AC66" s="202"/>
      <c r="AD66" s="202"/>
      <c r="AE66" s="202"/>
      <c r="AF66" s="202"/>
      <c r="AG66" s="202"/>
      <c r="AH66" s="202"/>
      <c r="AI66" s="202"/>
      <c r="AJ66" s="200"/>
      <c r="AK66" s="200"/>
      <c r="AL66" s="200"/>
      <c r="AM66" s="200"/>
      <c r="AN66" s="200"/>
      <c r="AO66" s="200"/>
      <c r="AP66" s="200"/>
      <c r="AQ66" s="200"/>
      <c r="AR66" s="200"/>
    </row>
    <row r="67" spans="1:44" s="203" customFormat="1" ht="13.95" customHeight="1">
      <c r="A67" s="196"/>
      <c r="B67" s="197"/>
      <c r="C67" s="197"/>
      <c r="D67" s="197"/>
      <c r="E67" s="197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2"/>
      <c r="AB67" s="202"/>
      <c r="AC67" s="202"/>
      <c r="AD67" s="202"/>
      <c r="AE67" s="202"/>
      <c r="AF67" s="202"/>
      <c r="AG67" s="202"/>
      <c r="AH67" s="202"/>
      <c r="AI67" s="202"/>
      <c r="AJ67" s="200"/>
      <c r="AK67" s="200"/>
      <c r="AL67" s="200"/>
      <c r="AM67" s="200"/>
      <c r="AN67" s="200"/>
      <c r="AO67" s="200"/>
      <c r="AP67" s="200"/>
      <c r="AQ67" s="200"/>
      <c r="AR67" s="200"/>
    </row>
    <row r="68" spans="1:44" s="203" customFormat="1" ht="21" hidden="1">
      <c r="A68" s="205"/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2"/>
      <c r="AB68" s="202"/>
      <c r="AC68" s="202"/>
      <c r="AD68" s="202"/>
      <c r="AE68" s="202"/>
      <c r="AF68" s="202"/>
      <c r="AG68" s="202"/>
      <c r="AH68" s="202"/>
      <c r="AI68" s="202"/>
      <c r="AJ68" s="200"/>
      <c r="AK68" s="200"/>
      <c r="AL68" s="200"/>
      <c r="AM68" s="200"/>
      <c r="AN68" s="200"/>
      <c r="AO68" s="200"/>
      <c r="AP68" s="200"/>
      <c r="AQ68" s="200"/>
      <c r="AR68" s="200"/>
    </row>
    <row r="69" spans="1:44" s="203" customFormat="1" ht="21">
      <c r="A69" s="205"/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2"/>
      <c r="AB69" s="202"/>
      <c r="AC69" s="202"/>
      <c r="AD69" s="202"/>
      <c r="AE69" s="202"/>
      <c r="AF69" s="202"/>
      <c r="AG69" s="202"/>
      <c r="AH69" s="202"/>
      <c r="AI69" s="202"/>
      <c r="AJ69" s="200"/>
      <c r="AK69" s="200"/>
      <c r="AL69" s="200"/>
      <c r="AM69" s="200"/>
      <c r="AN69" s="200"/>
      <c r="AO69" s="200"/>
      <c r="AP69" s="200"/>
      <c r="AQ69" s="200"/>
      <c r="AR69" s="200"/>
    </row>
    <row r="70" spans="1:44" ht="18">
      <c r="A70" s="194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46.8" customHeight="1">
      <c r="A71" s="190" t="s">
        <v>73</v>
      </c>
      <c r="B71" s="191"/>
      <c r="C71" s="191"/>
      <c r="D71" s="191"/>
      <c r="E71" s="191"/>
      <c r="F71" s="191"/>
      <c r="G71" s="191"/>
      <c r="H71" s="192"/>
      <c r="I71" s="192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>
      <c r="A72" s="4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5"/>
      <c r="AK72" s="25"/>
      <c r="AL72" s="25"/>
      <c r="AM72" s="25"/>
      <c r="AN72" s="25"/>
      <c r="AO72" s="25"/>
      <c r="AP72" s="25"/>
      <c r="AQ72" s="25"/>
      <c r="AR72" s="25"/>
    </row>
    <row r="81" spans="5:5">
      <c r="E81" s="32"/>
    </row>
  </sheetData>
  <mergeCells count="138">
    <mergeCell ref="A67:E67"/>
    <mergeCell ref="A71:I71"/>
    <mergeCell ref="A64:E64"/>
    <mergeCell ref="A65:G65"/>
    <mergeCell ref="B66:C66"/>
    <mergeCell ref="M66:P66"/>
    <mergeCell ref="A56:U56"/>
    <mergeCell ref="A57:P57"/>
    <mergeCell ref="A58:U58"/>
    <mergeCell ref="A59:R59"/>
    <mergeCell ref="A63:F63"/>
    <mergeCell ref="H63:N63"/>
    <mergeCell ref="A61:D61"/>
    <mergeCell ref="H64:V64"/>
    <mergeCell ref="H65:Z65"/>
    <mergeCell ref="AS48:AS51"/>
    <mergeCell ref="AT48:AT51"/>
    <mergeCell ref="A52:D54"/>
    <mergeCell ref="A55:F55"/>
    <mergeCell ref="A44:A45"/>
    <mergeCell ref="B44:D45"/>
    <mergeCell ref="AT44:AT45"/>
    <mergeCell ref="B46:AT46"/>
    <mergeCell ref="B47:AT47"/>
    <mergeCell ref="A48:A51"/>
    <mergeCell ref="B48:B51"/>
    <mergeCell ref="C48:C51"/>
    <mergeCell ref="D48:D51"/>
    <mergeCell ref="E48:E51"/>
    <mergeCell ref="B36:D36"/>
    <mergeCell ref="B37:D37"/>
    <mergeCell ref="B38:AT38"/>
    <mergeCell ref="B39:AT39"/>
    <mergeCell ref="A40:A43"/>
    <mergeCell ref="B40:B43"/>
    <mergeCell ref="C40:C43"/>
    <mergeCell ref="D40:D43"/>
    <mergeCell ref="AS40:AS45"/>
    <mergeCell ref="AT40:AT43"/>
    <mergeCell ref="B34:D34"/>
    <mergeCell ref="B35:D35"/>
    <mergeCell ref="B26:AT26"/>
    <mergeCell ref="B27:AT27"/>
    <mergeCell ref="A28:A30"/>
    <mergeCell ref="B28:B30"/>
    <mergeCell ref="C28:C30"/>
    <mergeCell ref="D28:D30"/>
    <mergeCell ref="AT28:AT30"/>
    <mergeCell ref="AS28:AS30"/>
    <mergeCell ref="A32:A33"/>
    <mergeCell ref="B32:D33"/>
    <mergeCell ref="AS32:AS33"/>
    <mergeCell ref="AT32:AT33"/>
    <mergeCell ref="A21:A25"/>
    <mergeCell ref="B21:B25"/>
    <mergeCell ref="C21:C25"/>
    <mergeCell ref="D21:D25"/>
    <mergeCell ref="AS21:AS25"/>
    <mergeCell ref="B17:D17"/>
    <mergeCell ref="B18:D18"/>
    <mergeCell ref="B19:AT19"/>
    <mergeCell ref="B20:AT20"/>
    <mergeCell ref="P9:P10"/>
    <mergeCell ref="Q9:Q10"/>
    <mergeCell ref="R9:R10"/>
    <mergeCell ref="S9:S10"/>
    <mergeCell ref="T9:T10"/>
    <mergeCell ref="B12:AT12"/>
    <mergeCell ref="B13:AT13"/>
    <mergeCell ref="AS7:AS10"/>
    <mergeCell ref="AJ8:AL8"/>
    <mergeCell ref="AM8:AO8"/>
    <mergeCell ref="AF9:AF10"/>
    <mergeCell ref="M9:M10"/>
    <mergeCell ref="N9:N10"/>
    <mergeCell ref="X8:Z8"/>
    <mergeCell ref="AA8:AC8"/>
    <mergeCell ref="AD8:AF8"/>
    <mergeCell ref="AG8:AI8"/>
    <mergeCell ref="O8:Q8"/>
    <mergeCell ref="R8:T8"/>
    <mergeCell ref="U8:W8"/>
    <mergeCell ref="AT14:AT15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AT7:AT10"/>
    <mergeCell ref="Y9:Y10"/>
    <mergeCell ref="Z9:Z10"/>
    <mergeCell ref="O9:O10"/>
    <mergeCell ref="AP8:AR8"/>
    <mergeCell ref="F9:F10"/>
    <mergeCell ref="G9:G10"/>
    <mergeCell ref="H9:H10"/>
    <mergeCell ref="I9:I10"/>
    <mergeCell ref="A14:A15"/>
    <mergeCell ref="B14:B15"/>
    <mergeCell ref="C14:C15"/>
    <mergeCell ref="D14:D15"/>
    <mergeCell ref="F8:H8"/>
    <mergeCell ref="I8:K8"/>
    <mergeCell ref="L8:N8"/>
    <mergeCell ref="J9:J10"/>
    <mergeCell ref="K9:K10"/>
    <mergeCell ref="L9:L10"/>
    <mergeCell ref="AA9:AA10"/>
    <mergeCell ref="AB9:AB10"/>
    <mergeCell ref="AC9:AC10"/>
    <mergeCell ref="AD9:AD10"/>
    <mergeCell ref="AE9:AE10"/>
    <mergeCell ref="AT21:AT25"/>
    <mergeCell ref="AS52:AS61"/>
    <mergeCell ref="AT52:AT61"/>
    <mergeCell ref="B1:E3"/>
    <mergeCell ref="Q1:X1"/>
    <mergeCell ref="V3:X3"/>
    <mergeCell ref="A4:V4"/>
    <mergeCell ref="A5:W5"/>
    <mergeCell ref="A7:A10"/>
    <mergeCell ref="B7:B10"/>
    <mergeCell ref="C7:C10"/>
    <mergeCell ref="D7:D10"/>
    <mergeCell ref="E7:E10"/>
    <mergeCell ref="F7:H7"/>
    <mergeCell ref="I7:AR7"/>
    <mergeCell ref="U9:U10"/>
    <mergeCell ref="V9:V10"/>
    <mergeCell ref="W9:W10"/>
    <mergeCell ref="X9:X10"/>
  </mergeCells>
  <printOptions horizontalCentered="1"/>
  <pageMargins left="0" right="0" top="0" bottom="0" header="0.31496062992125984" footer="0.31496062992125984"/>
  <pageSetup paperSize="8" scale="47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 год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СеменюкЮЛ</dc:creator>
  <cp:lastModifiedBy>СеменюкЮЛ</cp:lastModifiedBy>
  <cp:lastPrinted>2019-03-12T10:52:30Z</cp:lastPrinted>
  <dcterms:created xsi:type="dcterms:W3CDTF">2019-01-17T03:40:13Z</dcterms:created>
  <dcterms:modified xsi:type="dcterms:W3CDTF">2019-03-12T10:56:43Z</dcterms:modified>
</cp:coreProperties>
</file>