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Решение Думы №105 " sheetId="9" r:id="rId1"/>
    <sheet name="Решение Думы №1051" sheetId="8" r:id="rId2"/>
    <sheet name="Отчет 9 месяцев" sheetId="10" r:id="rId3"/>
  </sheets>
  <definedNames>
    <definedName name="_xlnm.Print_Area" localSheetId="2">'Отчет 9 месяцев'!$A$1:$AT$88</definedName>
  </definedNames>
  <calcPr calcId="125725"/>
</workbook>
</file>

<file path=xl/calcChain.xml><?xml version="1.0" encoding="utf-8"?>
<calcChain xmlns="http://schemas.openxmlformats.org/spreadsheetml/2006/main">
  <c r="F70" i="10"/>
  <c r="G69"/>
  <c r="H69" s="1"/>
  <c r="AC69"/>
  <c r="W69"/>
  <c r="AE70"/>
  <c r="S70"/>
  <c r="G70" s="1"/>
  <c r="S15"/>
  <c r="AE44"/>
  <c r="AE15"/>
  <c r="AH44"/>
  <c r="AH70" s="1"/>
  <c r="AB44"/>
  <c r="AB70" s="1"/>
  <c r="J15"/>
  <c r="K15"/>
  <c r="L15"/>
  <c r="F15" s="1"/>
  <c r="M15"/>
  <c r="N15"/>
  <c r="O15"/>
  <c r="P15"/>
  <c r="Q15"/>
  <c r="R15"/>
  <c r="AB15"/>
  <c r="G15" s="1"/>
  <c r="AH15"/>
  <c r="I15"/>
  <c r="I12"/>
  <c r="J12"/>
  <c r="L12"/>
  <c r="M12"/>
  <c r="N12" s="1"/>
  <c r="O12"/>
  <c r="P12"/>
  <c r="Q12" s="1"/>
  <c r="R12"/>
  <c r="R11" s="1"/>
  <c r="S12"/>
  <c r="U12"/>
  <c r="X12"/>
  <c r="Z12" s="1"/>
  <c r="Y12"/>
  <c r="AA12"/>
  <c r="AB12"/>
  <c r="AC12" s="1"/>
  <c r="AD12"/>
  <c r="AD11" s="1"/>
  <c r="AG12"/>
  <c r="AH12"/>
  <c r="AJ12"/>
  <c r="AK12"/>
  <c r="AM12"/>
  <c r="AN12"/>
  <c r="AQ12"/>
  <c r="I13"/>
  <c r="I11" s="1"/>
  <c r="J13"/>
  <c r="M13"/>
  <c r="M11" s="1"/>
  <c r="O13"/>
  <c r="P13"/>
  <c r="Q13" s="1"/>
  <c r="X13"/>
  <c r="Y13"/>
  <c r="AA13"/>
  <c r="AA11" s="1"/>
  <c r="AB13"/>
  <c r="AD13"/>
  <c r="AE13"/>
  <c r="AG13"/>
  <c r="AH13"/>
  <c r="AH11" s="1"/>
  <c r="AJ13"/>
  <c r="AK13"/>
  <c r="AK11" s="1"/>
  <c r="AN13"/>
  <c r="AQ13"/>
  <c r="L14"/>
  <c r="R14"/>
  <c r="G46"/>
  <c r="G44"/>
  <c r="F46"/>
  <c r="F44" s="1"/>
  <c r="G45"/>
  <c r="F45"/>
  <c r="H44"/>
  <c r="AC40"/>
  <c r="AC68" s="1"/>
  <c r="W40"/>
  <c r="W68" s="1"/>
  <c r="AQ37"/>
  <c r="AP37"/>
  <c r="AN37"/>
  <c r="AM37"/>
  <c r="AK37"/>
  <c r="AJ37"/>
  <c r="AH37"/>
  <c r="AG37"/>
  <c r="AE37"/>
  <c r="AD37"/>
  <c r="AB37"/>
  <c r="AA37"/>
  <c r="Y37"/>
  <c r="X37"/>
  <c r="V37"/>
  <c r="U37"/>
  <c r="S37"/>
  <c r="R37"/>
  <c r="P37"/>
  <c r="O37"/>
  <c r="M37"/>
  <c r="L37"/>
  <c r="J37"/>
  <c r="I37"/>
  <c r="AP30"/>
  <c r="AP67" s="1"/>
  <c r="AO30"/>
  <c r="AL30"/>
  <c r="AI30"/>
  <c r="AF30"/>
  <c r="AC30"/>
  <c r="Z30"/>
  <c r="W30"/>
  <c r="R30"/>
  <c r="T30" s="1"/>
  <c r="Q30"/>
  <c r="N30"/>
  <c r="K30"/>
  <c r="AP29"/>
  <c r="V29"/>
  <c r="V66"/>
  <c r="W66" s="1"/>
  <c r="U29"/>
  <c r="U66" s="1"/>
  <c r="T29"/>
  <c r="N29"/>
  <c r="AQ28"/>
  <c r="AN28"/>
  <c r="AM28"/>
  <c r="AK28"/>
  <c r="AL28" s="1"/>
  <c r="AJ28"/>
  <c r="AH28"/>
  <c r="AI28" s="1"/>
  <c r="AG28"/>
  <c r="AE28"/>
  <c r="AF28" s="1"/>
  <c r="AD28"/>
  <c r="AB28"/>
  <c r="AA28"/>
  <c r="AC28" s="1"/>
  <c r="Y28"/>
  <c r="Z28" s="1"/>
  <c r="X28"/>
  <c r="V28"/>
  <c r="S28"/>
  <c r="P28"/>
  <c r="Q28" s="1"/>
  <c r="O28"/>
  <c r="M28"/>
  <c r="N28" s="1"/>
  <c r="L28"/>
  <c r="J28"/>
  <c r="I28"/>
  <c r="K28" s="1"/>
  <c r="AR27"/>
  <c r="AP27"/>
  <c r="AP13" s="1"/>
  <c r="AO27"/>
  <c r="AL27"/>
  <c r="AI27"/>
  <c r="AF27"/>
  <c r="AC27"/>
  <c r="Z27"/>
  <c r="W27"/>
  <c r="T27"/>
  <c r="Q27"/>
  <c r="N27"/>
  <c r="K27"/>
  <c r="AP26"/>
  <c r="AR26" s="1"/>
  <c r="AO26"/>
  <c r="AL26"/>
  <c r="AI26"/>
  <c r="AE26"/>
  <c r="AE66" s="1"/>
  <c r="AC26"/>
  <c r="Z26"/>
  <c r="V26"/>
  <c r="V12" s="1"/>
  <c r="T26"/>
  <c r="Q26"/>
  <c r="N26"/>
  <c r="AQ25"/>
  <c r="AN25"/>
  <c r="AO25" s="1"/>
  <c r="AM25"/>
  <c r="AK25"/>
  <c r="AL25" s="1"/>
  <c r="AJ25"/>
  <c r="AH25"/>
  <c r="AI25" s="1"/>
  <c r="AG25"/>
  <c r="AE25"/>
  <c r="AF25" s="1"/>
  <c r="AD25"/>
  <c r="AB25"/>
  <c r="AA25"/>
  <c r="AC25" s="1"/>
  <c r="Y25"/>
  <c r="X25"/>
  <c r="Z25" s="1"/>
  <c r="U25"/>
  <c r="S25"/>
  <c r="T25" s="1"/>
  <c r="R25"/>
  <c r="P25"/>
  <c r="O25"/>
  <c r="M25"/>
  <c r="N25" s="1"/>
  <c r="L25"/>
  <c r="J25"/>
  <c r="K25"/>
  <c r="I25"/>
  <c r="AM21"/>
  <c r="AM19" s="1"/>
  <c r="AO19" s="1"/>
  <c r="AL21"/>
  <c r="AI21"/>
  <c r="AC21"/>
  <c r="Z21"/>
  <c r="V21"/>
  <c r="V13" s="1"/>
  <c r="U21"/>
  <c r="U13" s="1"/>
  <c r="S21"/>
  <c r="S13" s="1"/>
  <c r="R21"/>
  <c r="R19" s="1"/>
  <c r="Q21"/>
  <c r="L21"/>
  <c r="L13" s="1"/>
  <c r="AQ19"/>
  <c r="AP19"/>
  <c r="AN19"/>
  <c r="AK19"/>
  <c r="AL19" s="1"/>
  <c r="AJ19"/>
  <c r="AH19"/>
  <c r="AI19" s="1"/>
  <c r="AG19"/>
  <c r="AE19"/>
  <c r="AF19" s="1"/>
  <c r="AD19"/>
  <c r="AB19"/>
  <c r="AC19" s="1"/>
  <c r="AA19"/>
  <c r="Y19"/>
  <c r="Z19" s="1"/>
  <c r="X19"/>
  <c r="P19"/>
  <c r="Q19" s="1"/>
  <c r="O19"/>
  <c r="M19"/>
  <c r="J19"/>
  <c r="I19"/>
  <c r="N18"/>
  <c r="M16"/>
  <c r="N16" s="1"/>
  <c r="L16"/>
  <c r="F69"/>
  <c r="Z68"/>
  <c r="F17"/>
  <c r="F16" s="1"/>
  <c r="G17"/>
  <c r="F18"/>
  <c r="G18"/>
  <c r="G16" s="1"/>
  <c r="F20"/>
  <c r="G20"/>
  <c r="G27"/>
  <c r="G30"/>
  <c r="F38"/>
  <c r="G38"/>
  <c r="F39"/>
  <c r="G39"/>
  <c r="G37" s="1"/>
  <c r="H37" s="1"/>
  <c r="F40"/>
  <c r="G40"/>
  <c r="F42"/>
  <c r="G42"/>
  <c r="G41" s="1"/>
  <c r="F43"/>
  <c r="F41" s="1"/>
  <c r="G43"/>
  <c r="I66"/>
  <c r="J66"/>
  <c r="J65" s="1"/>
  <c r="L66"/>
  <c r="M66"/>
  <c r="N66" s="1"/>
  <c r="O66"/>
  <c r="O65" s="1"/>
  <c r="P66"/>
  <c r="Q66" s="1"/>
  <c r="R66"/>
  <c r="S66"/>
  <c r="T66" s="1"/>
  <c r="Y66"/>
  <c r="AB66"/>
  <c r="AB65" s="1"/>
  <c r="AH66"/>
  <c r="AI66" s="1"/>
  <c r="AK66"/>
  <c r="AM66"/>
  <c r="AN66"/>
  <c r="AQ66"/>
  <c r="I67"/>
  <c r="K67" s="1"/>
  <c r="J67"/>
  <c r="M67"/>
  <c r="P67"/>
  <c r="P65" s="1"/>
  <c r="Y67"/>
  <c r="AB67"/>
  <c r="AD67"/>
  <c r="AF67" s="1"/>
  <c r="AE67"/>
  <c r="AH67"/>
  <c r="AJ67"/>
  <c r="AK67"/>
  <c r="AL67" s="1"/>
  <c r="AN67"/>
  <c r="AN65" s="1"/>
  <c r="AQ67"/>
  <c r="I68"/>
  <c r="J68"/>
  <c r="G68" s="1"/>
  <c r="K68"/>
  <c r="L68"/>
  <c r="M68"/>
  <c r="M14" s="1"/>
  <c r="N68"/>
  <c r="O68"/>
  <c r="O14" s="1"/>
  <c r="P68"/>
  <c r="Q68"/>
  <c r="R68"/>
  <c r="S68"/>
  <c r="S14" s="1"/>
  <c r="T68"/>
  <c r="U68"/>
  <c r="U14"/>
  <c r="V68"/>
  <c r="V14" s="1"/>
  <c r="X68"/>
  <c r="X14"/>
  <c r="Y68"/>
  <c r="Y14" s="1"/>
  <c r="AA68"/>
  <c r="AA14"/>
  <c r="AB68"/>
  <c r="AB14" s="1"/>
  <c r="AD68"/>
  <c r="AD14" s="1"/>
  <c r="AE68"/>
  <c r="AE14" s="1"/>
  <c r="AF68"/>
  <c r="AG68"/>
  <c r="AG14"/>
  <c r="AG11" s="1"/>
  <c r="AH68"/>
  <c r="AH14" s="1"/>
  <c r="AI68"/>
  <c r="AJ68"/>
  <c r="AJ14" s="1"/>
  <c r="AK68"/>
  <c r="AK14" s="1"/>
  <c r="AL68"/>
  <c r="AM68"/>
  <c r="AM14" s="1"/>
  <c r="AN68"/>
  <c r="AN14" s="1"/>
  <c r="AO68"/>
  <c r="AP68"/>
  <c r="AP14" s="1"/>
  <c r="AQ68"/>
  <c r="AQ14" s="1"/>
  <c r="AR68"/>
  <c r="F11" i="8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F12"/>
  <c r="G12"/>
  <c r="H12"/>
  <c r="I12"/>
  <c r="J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F14"/>
  <c r="G14"/>
  <c r="H14"/>
  <c r="L14"/>
  <c r="M14"/>
  <c r="N14"/>
  <c r="F15"/>
  <c r="G15"/>
  <c r="F16"/>
  <c r="G16"/>
  <c r="H16"/>
  <c r="N16"/>
  <c r="F17"/>
  <c r="G17"/>
  <c r="H17"/>
  <c r="I17"/>
  <c r="J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F18"/>
  <c r="G18"/>
  <c r="F19"/>
  <c r="G19"/>
  <c r="H19"/>
  <c r="L19"/>
  <c r="N19"/>
  <c r="O19"/>
  <c r="Q19"/>
  <c r="R19"/>
  <c r="T19"/>
  <c r="U19"/>
  <c r="W19"/>
  <c r="Z19"/>
  <c r="AC19"/>
  <c r="AG19"/>
  <c r="AI19"/>
  <c r="AL19"/>
  <c r="AM19"/>
  <c r="AO19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F23"/>
  <c r="G23"/>
  <c r="H23"/>
  <c r="N23"/>
  <c r="Q23"/>
  <c r="T23"/>
  <c r="W23"/>
  <c r="Z23"/>
  <c r="AC23"/>
  <c r="AF23"/>
  <c r="AI23"/>
  <c r="AL23"/>
  <c r="AO23"/>
  <c r="AP23"/>
  <c r="AR23"/>
  <c r="F24"/>
  <c r="G24"/>
  <c r="H24"/>
  <c r="K24"/>
  <c r="N24"/>
  <c r="Q24"/>
  <c r="T24"/>
  <c r="W24"/>
  <c r="Z24"/>
  <c r="AC24"/>
  <c r="AF24"/>
  <c r="AI24"/>
  <c r="AL24"/>
  <c r="AO24"/>
  <c r="AP24"/>
  <c r="AR24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F26"/>
  <c r="G26"/>
  <c r="H26"/>
  <c r="N26"/>
  <c r="T26"/>
  <c r="W26"/>
  <c r="F27"/>
  <c r="G27"/>
  <c r="H27"/>
  <c r="K27"/>
  <c r="N27"/>
  <c r="Q27"/>
  <c r="T27"/>
  <c r="W27"/>
  <c r="Z27"/>
  <c r="AC27"/>
  <c r="AF27"/>
  <c r="AI27"/>
  <c r="AL27"/>
  <c r="AO27"/>
  <c r="AR27"/>
  <c r="F32"/>
  <c r="G32"/>
  <c r="I32"/>
  <c r="J32"/>
  <c r="L32"/>
  <c r="M32"/>
  <c r="O32"/>
  <c r="P32"/>
  <c r="R32"/>
  <c r="S32"/>
  <c r="U32"/>
  <c r="V32"/>
  <c r="X32"/>
  <c r="Y32"/>
  <c r="AA32"/>
  <c r="AB32"/>
  <c r="AD32"/>
  <c r="AE32"/>
  <c r="AG32"/>
  <c r="AH32"/>
  <c r="AI32"/>
  <c r="AJ32"/>
  <c r="AK32"/>
  <c r="AL32"/>
  <c r="AM32"/>
  <c r="AN32"/>
  <c r="AO32"/>
  <c r="AP32"/>
  <c r="AQ32"/>
  <c r="AR32"/>
  <c r="F33"/>
  <c r="G33"/>
  <c r="F34"/>
  <c r="G34"/>
  <c r="F35"/>
  <c r="G35"/>
  <c r="F36"/>
  <c r="G36"/>
  <c r="F37"/>
  <c r="G37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F57"/>
  <c r="G57"/>
  <c r="H57"/>
  <c r="I57"/>
  <c r="J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F11" i="9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F12"/>
  <c r="G12"/>
  <c r="H12"/>
  <c r="I12"/>
  <c r="J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F14"/>
  <c r="G14"/>
  <c r="H14"/>
  <c r="L14"/>
  <c r="M14"/>
  <c r="N14"/>
  <c r="F15"/>
  <c r="G15"/>
  <c r="F16"/>
  <c r="G16"/>
  <c r="H16"/>
  <c r="N16"/>
  <c r="F17"/>
  <c r="G17"/>
  <c r="H17"/>
  <c r="I17"/>
  <c r="J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F18"/>
  <c r="G18"/>
  <c r="F19"/>
  <c r="G19"/>
  <c r="H19"/>
  <c r="L19"/>
  <c r="N19"/>
  <c r="O19"/>
  <c r="Q19"/>
  <c r="R19"/>
  <c r="T19"/>
  <c r="U19"/>
  <c r="W19"/>
  <c r="Z19"/>
  <c r="AC19"/>
  <c r="AG19"/>
  <c r="AI19"/>
  <c r="AL19"/>
  <c r="AM19"/>
  <c r="AO19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F23"/>
  <c r="G23"/>
  <c r="H23"/>
  <c r="N23"/>
  <c r="Q23"/>
  <c r="T23"/>
  <c r="W23"/>
  <c r="Z23"/>
  <c r="AC23"/>
  <c r="AF23"/>
  <c r="AI23"/>
  <c r="AL23"/>
  <c r="AO23"/>
  <c r="AP23"/>
  <c r="AR23"/>
  <c r="F24"/>
  <c r="G24"/>
  <c r="H24"/>
  <c r="K24"/>
  <c r="N24"/>
  <c r="Q24"/>
  <c r="T24"/>
  <c r="W24"/>
  <c r="Z24"/>
  <c r="AC24"/>
  <c r="AF24"/>
  <c r="AI24"/>
  <c r="AL24"/>
  <c r="AO24"/>
  <c r="AP24"/>
  <c r="AR24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F26"/>
  <c r="G26"/>
  <c r="H26"/>
  <c r="N26"/>
  <c r="T26"/>
  <c r="W26"/>
  <c r="F27"/>
  <c r="G27"/>
  <c r="H27"/>
  <c r="K27"/>
  <c r="N27"/>
  <c r="Q27"/>
  <c r="T27"/>
  <c r="W27"/>
  <c r="Z27"/>
  <c r="AC27"/>
  <c r="AF27"/>
  <c r="AI27"/>
  <c r="AL27"/>
  <c r="AO27"/>
  <c r="AR27"/>
  <c r="F32"/>
  <c r="G32"/>
  <c r="I32"/>
  <c r="J32"/>
  <c r="L32"/>
  <c r="M32"/>
  <c r="O32"/>
  <c r="P32"/>
  <c r="R32"/>
  <c r="S32"/>
  <c r="U32"/>
  <c r="V32"/>
  <c r="X32"/>
  <c r="Y32"/>
  <c r="AA32"/>
  <c r="AB32"/>
  <c r="AD32"/>
  <c r="AE32"/>
  <c r="AG32"/>
  <c r="AH32"/>
  <c r="AI32"/>
  <c r="AJ32"/>
  <c r="AK32"/>
  <c r="AL32"/>
  <c r="AM32"/>
  <c r="AN32"/>
  <c r="AO32"/>
  <c r="AP32"/>
  <c r="AQ32"/>
  <c r="AR32"/>
  <c r="F33"/>
  <c r="G33"/>
  <c r="F34"/>
  <c r="G34"/>
  <c r="F35"/>
  <c r="G35"/>
  <c r="F36"/>
  <c r="G36"/>
  <c r="F37"/>
  <c r="G37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F57"/>
  <c r="G57"/>
  <c r="H57"/>
  <c r="I57"/>
  <c r="J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O67" i="10"/>
  <c r="AJ66"/>
  <c r="AJ65"/>
  <c r="F37"/>
  <c r="AD66"/>
  <c r="AG67"/>
  <c r="AG66"/>
  <c r="AG65" s="1"/>
  <c r="X66"/>
  <c r="X65" s="1"/>
  <c r="X67"/>
  <c r="Z67" s="1"/>
  <c r="AA67"/>
  <c r="AA66"/>
  <c r="AC66" s="1"/>
  <c r="H40"/>
  <c r="G29"/>
  <c r="F68"/>
  <c r="T21"/>
  <c r="Q25"/>
  <c r="AF26"/>
  <c r="I14"/>
  <c r="AN11"/>
  <c r="F21"/>
  <c r="F19" s="1"/>
  <c r="AI13"/>
  <c r="R13"/>
  <c r="V67"/>
  <c r="W67" s="1"/>
  <c r="U67"/>
  <c r="U19"/>
  <c r="R28"/>
  <c r="T28" s="1"/>
  <c r="AO28"/>
  <c r="P14"/>
  <c r="Y11"/>
  <c r="AO12"/>
  <c r="K13"/>
  <c r="P11"/>
  <c r="AI12"/>
  <c r="AD65"/>
  <c r="AO66"/>
  <c r="AP28"/>
  <c r="F29"/>
  <c r="H29" s="1"/>
  <c r="AL66"/>
  <c r="U28"/>
  <c r="AH65"/>
  <c r="AI67"/>
  <c r="AO21"/>
  <c r="M65"/>
  <c r="Z66"/>
  <c r="Y65"/>
  <c r="W12" l="1"/>
  <c r="V11"/>
  <c r="W11" s="1"/>
  <c r="F12"/>
  <c r="H16"/>
  <c r="W13"/>
  <c r="AR25"/>
  <c r="S11"/>
  <c r="T11" s="1"/>
  <c r="T13"/>
  <c r="O11"/>
  <c r="Q11" s="1"/>
  <c r="F14"/>
  <c r="L11"/>
  <c r="AF66"/>
  <c r="G66"/>
  <c r="AP65"/>
  <c r="AR12"/>
  <c r="AJ11"/>
  <c r="U11"/>
  <c r="AI65"/>
  <c r="Q65"/>
  <c r="AR28"/>
  <c r="X11"/>
  <c r="Z11" s="1"/>
  <c r="F30"/>
  <c r="F28" s="1"/>
  <c r="Z65"/>
  <c r="V65"/>
  <c r="W65" s="1"/>
  <c r="W28"/>
  <c r="AQ65"/>
  <c r="AL12"/>
  <c r="W21"/>
  <c r="U65"/>
  <c r="Z13"/>
  <c r="H18"/>
  <c r="J14"/>
  <c r="G14" s="1"/>
  <c r="AE65"/>
  <c r="AF65" s="1"/>
  <c r="S67"/>
  <c r="S19"/>
  <c r="T19" s="1"/>
  <c r="V19"/>
  <c r="W19" s="1"/>
  <c r="AP12"/>
  <c r="AP11" s="1"/>
  <c r="AR30"/>
  <c r="AR13"/>
  <c r="AL11"/>
  <c r="AF13"/>
  <c r="F26"/>
  <c r="G21"/>
  <c r="H21" s="1"/>
  <c r="W29"/>
  <c r="G26"/>
  <c r="G67"/>
  <c r="H67" s="1"/>
  <c r="L67"/>
  <c r="V25"/>
  <c r="W25" s="1"/>
  <c r="W26"/>
  <c r="AE12"/>
  <c r="AP66"/>
  <c r="AR66" s="1"/>
  <c r="AM13"/>
  <c r="J11"/>
  <c r="K11" s="1"/>
  <c r="T12"/>
  <c r="AM67"/>
  <c r="R67"/>
  <c r="R65" s="1"/>
  <c r="N21"/>
  <c r="F27"/>
  <c r="H27" s="1"/>
  <c r="AA65"/>
  <c r="AC65" s="1"/>
  <c r="L19"/>
  <c r="N19" s="1"/>
  <c r="AP25"/>
  <c r="AI11"/>
  <c r="AB11"/>
  <c r="AC11" s="1"/>
  <c r="N11"/>
  <c r="Q67"/>
  <c r="G28"/>
  <c r="F67"/>
  <c r="AR67"/>
  <c r="AK65"/>
  <c r="AL65" s="1"/>
  <c r="I65"/>
  <c r="K65" s="1"/>
  <c r="AL13"/>
  <c r="N13"/>
  <c r="AC13"/>
  <c r="AQ11"/>
  <c r="AR11" s="1"/>
  <c r="G13"/>
  <c r="AC67"/>
  <c r="AE11" l="1"/>
  <c r="AF11" s="1"/>
  <c r="AF12"/>
  <c r="T67"/>
  <c r="S65"/>
  <c r="T65" s="1"/>
  <c r="AO67"/>
  <c r="AM65"/>
  <c r="AO65" s="1"/>
  <c r="N67"/>
  <c r="L65"/>
  <c r="N65" s="1"/>
  <c r="AM11"/>
  <c r="AO11" s="1"/>
  <c r="AO13"/>
  <c r="G25"/>
  <c r="H26"/>
  <c r="F25"/>
  <c r="AR65"/>
  <c r="G12"/>
  <c r="H12" s="1"/>
  <c r="H30"/>
  <c r="H66"/>
  <c r="F66"/>
  <c r="F65" s="1"/>
  <c r="G65"/>
  <c r="H14"/>
  <c r="H28"/>
  <c r="F13"/>
  <c r="F11" s="1"/>
  <c r="G19"/>
  <c r="H19" s="1"/>
  <c r="H13"/>
  <c r="G11"/>
  <c r="H11" s="1"/>
  <c r="H65" l="1"/>
  <c r="H25"/>
</calcChain>
</file>

<file path=xl/sharedStrings.xml><?xml version="1.0" encoding="utf-8"?>
<sst xmlns="http://schemas.openxmlformats.org/spreadsheetml/2006/main" count="592" uniqueCount="149">
  <si>
    <t>ОТЧЕТ</t>
  </si>
  <si>
    <t>о ходе исполнения комплексного плана (сетевого графика) реализации</t>
  </si>
  <si>
    <t>№</t>
  </si>
  <si>
    <t>Наименование программных мероприятий</t>
  </si>
  <si>
    <t>Исполнитель</t>
  </si>
  <si>
    <t>Целевой показатель, №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</si>
  <si>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</si>
  <si>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</si>
  <si>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</si>
  <si>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</si>
  <si>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</si>
  <si>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</si>
  <si>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</si>
  <si>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</si>
  <si>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</si>
  <si>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</si>
  <si>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</si>
  <si>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</si>
  <si>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</si>
  <si>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</si>
  <si>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</si>
  <si>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</si>
  <si>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</si>
  <si>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</si>
  <si>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</si>
  <si>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</si>
  <si>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8=7/6*100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</si>
  <si>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</si>
  <si>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</si>
  <si>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</si>
  <si>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"_______"_______________________ 2017 г.</t>
  </si>
  <si>
    <t>Исполнитель:</t>
  </si>
  <si>
    <t>всего:</t>
  </si>
  <si>
    <t>бюджет ХМАО-Югры</t>
  </si>
  <si>
    <t>Бюджет городского округа г.Урай</t>
  </si>
  <si>
    <t>ВСЕГО по  программе:</t>
  </si>
  <si>
    <t>Управление по физической культуре, спорту и туризму администрации г.Урай</t>
  </si>
  <si>
    <t>Управление по физической культуре, спорту и туризму администрации г.Урай, МБУДО ДЮСШ "Звезды Югры", МБУДО ДЮСШ "Старт"</t>
  </si>
  <si>
    <t>МБУДО ДЮСШ "Звезды Югры", МБУДО ДЮСШ "Старт"</t>
  </si>
  <si>
    <t>Без финансирования</t>
  </si>
  <si>
    <t>МБУДО ДЮСШ "Звезды Югры"</t>
  </si>
  <si>
    <t>МБУ ДО ДЮСШ "Старт"</t>
  </si>
  <si>
    <t>1. Организация и проведение ежегодного конкурса "Спортивная Элита"</t>
  </si>
  <si>
    <t>2. Проведение городских физкультурных и спортивно- массовых мероприятий</t>
  </si>
  <si>
    <t>3. Проведение информационно-рекламных мероприятий</t>
  </si>
  <si>
    <t>4. Расходы на обеспечение деятельности и (оказание услуг) МБУ ДО ДЮСШ "Звезды Югры"</t>
  </si>
  <si>
    <t>5. Расходы на обеспечение деятельности и (оказание услуг) МБУ ДО ДЮСШ "Старт"</t>
  </si>
  <si>
    <t>8. Пропаганда физической культуры и спорта, здорового образа жизни посредством распространения информации в средствах массовой информации и местах массового пребывания населения города Урай</t>
  </si>
  <si>
    <t>Управление по физической культуре, спорту и туризму администрации г.Урай, пресс-служба администрации г.Урай</t>
  </si>
  <si>
    <t>9. Разработка перечня мероприятий, направленных на привлечение специалистов тренерско-педагогического состава для работы в спортивных учреждениях муниципального образования город Урай</t>
  </si>
  <si>
    <t>10. Строительство крытого ледового катка в городе Урай</t>
  </si>
  <si>
    <t>МКУ "УКС"</t>
  </si>
  <si>
    <r>
      <rPr>
        <b/>
        <u/>
        <sz val="12"/>
        <color indexed="8"/>
        <rFont val="Times New Roman"/>
        <family val="1"/>
        <charset val="204"/>
      </rPr>
      <t xml:space="preserve">Подпрограмма I  </t>
    </r>
    <r>
      <rPr>
        <b/>
        <sz val="12"/>
        <color indexed="8"/>
        <rFont val="Times New Roman"/>
        <family val="1"/>
        <charset val="204"/>
      </rPr>
      <t>"Развитие физической культуры и спорта в городе Урай"</t>
    </r>
  </si>
  <si>
    <t>Начальник управления по физической культуре,</t>
  </si>
  <si>
    <t>спорту и туризму администрации города Урай</t>
  </si>
  <si>
    <t>В.В. Архипов</t>
  </si>
  <si>
    <t>Ведущий экономист сводно-аналитического отдела</t>
  </si>
  <si>
    <t>К.А. Кукушкина</t>
  </si>
  <si>
    <t>Тел.: 8 (34676) 29576</t>
  </si>
  <si>
    <t>Подпрограмма II  «Создание условий для развития туризма в городе Урай»</t>
  </si>
  <si>
    <t xml:space="preserve">Управление по физической культуре, спорту и туризму администрации города Урай </t>
  </si>
  <si>
    <t xml:space="preserve">Управление по физической культуре, спорту и туризму администрации города Урай,
управление по культуре и молодежной политике администрации города Урай
</t>
  </si>
  <si>
    <t>Управление по физической культуре, спорту и туризму администрации города Урай</t>
  </si>
  <si>
    <t xml:space="preserve">Управление по физической культуре, спорту и туризму администрации города Урай,
управление по культуре администрации города Урай
</t>
  </si>
  <si>
    <t xml:space="preserve">Управление по физической культуре, спорту и туризму администрации города Урай,
управление по культуре администрации города Урай, пресс-служба администрации города Урай
</t>
  </si>
  <si>
    <t>1. Выявление проблем и перспектив развития сферы туризма в муниципальном образовании города  Урай</t>
  </si>
  <si>
    <t>2. Разработка мероприятий по активизации выставочной деятельности</t>
  </si>
  <si>
    <t>3. Участие в семинарах, заседаниях «круглых столов» специалистов управления по физической культуре, спорту и туризму администрации города Урай</t>
  </si>
  <si>
    <t xml:space="preserve">4. Разработка и ежегодное обновление туристического паспорта города Урай, туристической карты города, информационной базы по предприятиям и организациям, занимающимся туризмом и (или) оказывающим услуги в сфере туризма и досуга </t>
  </si>
  <si>
    <t>5. Размещение информации о развитии туристической отрасли в городе Урай, о планируемых туристических, культурных и спортивных мероприятиях в городе Урай и Ханты-Мансийском автономном округе – Югре на официальном сайте администрации города Урай в информационно-телекоммуникационной сети «Интернет» и опубликование в средствах массовой информации</t>
  </si>
  <si>
    <t>1.1.</t>
  </si>
  <si>
    <t>1.1.1.</t>
  </si>
  <si>
    <t>1.1.1.1.</t>
  </si>
  <si>
    <t>1.1.1.2.</t>
  </si>
  <si>
    <t>1.1.1.3.</t>
  </si>
  <si>
    <t>1.1.1.4.</t>
  </si>
  <si>
    <t>1.1.1.5.</t>
  </si>
  <si>
    <t>1.1.1.6.</t>
  </si>
  <si>
    <t>1.1.1.7.</t>
  </si>
  <si>
    <t>2.1.</t>
  </si>
  <si>
    <t>2.1.1.</t>
  </si>
  <si>
    <t>2.1.1.1.</t>
  </si>
  <si>
    <t>2.1.1.2.</t>
  </si>
  <si>
    <t>2.1.1.3.</t>
  </si>
  <si>
    <t>2.1.1.4.</t>
  </si>
  <si>
    <t>2.1.1.5.</t>
  </si>
  <si>
    <t>1. Создание условий для физического и спортивного  совершенствования, укрепления здоровья жителей города Урай. 2. Улучшение качества физического воспитания населения города Урай. 3. Укрепление материально-технической базы для занятий физической культурой и спортом 4.внедрение новых форм организации физкультурно- оздоровительной и спортивно-массовой работы, в том числе смотров-конкурсов.</t>
  </si>
  <si>
    <t>1. Создание условий для развития внутреннего и въездного туризма на территории города Урай</t>
  </si>
  <si>
    <t>1. Обеспечение информационно-рекламного сопровождения туристической отрасли. 2. Создание системы управления туристической отраслью, направленной на развитие и совершенствование внутреннего  туризма.</t>
  </si>
  <si>
    <t>Задача 1,2,3,4</t>
  </si>
  <si>
    <t>1. Создание условий, ориентирующих жителей города Урай на здоровый образ жизни, в том числе на занятия физической культурой и спортом. 2.  Увеличение количества жителей города Урай, занимающихся физической культурой и спортом. 3) Развитие детско-юношеского спорта, системы отбора и подготовки спортивного резерва.</t>
  </si>
  <si>
    <t>Цель 1,2,3</t>
  </si>
  <si>
    <t>Цель 4</t>
  </si>
  <si>
    <t>Задача 5,6</t>
  </si>
  <si>
    <t>11. Укрепление материально- техничнской базы спортивных учреждений</t>
  </si>
  <si>
    <t>Согласовано:</t>
  </si>
  <si>
    <t>Комитет по финансам</t>
  </si>
  <si>
    <t>"_______"______________ 2017 г.</t>
  </si>
  <si>
    <t>1.1.1.8.</t>
  </si>
  <si>
    <t>1.1.1.9.</t>
  </si>
  <si>
    <t>муниципальной программы "Развитие Физической культуры, спорта и туризма в городе Урай на 2016-2018 годы" на 2018 год</t>
  </si>
  <si>
    <t>"_______"_______________________ 2018 г.</t>
  </si>
  <si>
    <t>"_______"______________ 2018 г.</t>
  </si>
  <si>
    <t>5. Расходы на обеспечение деятельности и (оказание услуг) МАУ ДО ДЮСШ "Старт"</t>
  </si>
  <si>
    <t>МАУ ДО ДЮСШ "Старт"</t>
  </si>
  <si>
    <t>МБУДО ДЮСШ "Звезды Югры", МАУДО ДЮСШ "Старт"</t>
  </si>
  <si>
    <t>Управление по физической культуре, спорту и туризму администрации г.Урай, МБУДО ДЮСШ "Звезды Югры", МАУДО ДЮСШ "Старт"</t>
  </si>
  <si>
    <t>10. Строительство объекта "Крытый каток в г.Урай"</t>
  </si>
  <si>
    <t>Внебюджетные источники</t>
  </si>
  <si>
    <t>1, 2, 3, 6, 7, 8, 9, 9.1.</t>
  </si>
  <si>
    <t>На постоянной основе в городской газете «Знамя», на официальном сайте ОМС города Урай и сайтах спортивных учреждений проводятся информационно-рекламные мероприятия о предстоящих (состоявшихся) спортивно-массовых мероприятиях</t>
  </si>
  <si>
    <t>1, 2, 3, 4, 6, 7, 8, 9, 9.1.</t>
  </si>
  <si>
    <t>Согласно муниципальному заданию и в рамках предоставления субсидий на иные цели</t>
  </si>
  <si>
    <t>3, 4, 7, 8, 9, 9.1.</t>
  </si>
  <si>
    <t>7.Организация работы комиссии по присвоению спортивных разрядов и квалификационных категорий спортивных судей</t>
  </si>
  <si>
    <t>Утвержден Единой календарный план физкультурных и спортивно-массовых мероприятий на 2018 год, который размещен на официальных сайтах спортивных учреждений. Информация о проведении массовых мероприятий анонсируется «бегущей строкой» на ТВ, а также в местах массового пребывания населения (ТЦ, спортивные объекты СОШ)</t>
  </si>
  <si>
    <t>1, 3, 4, 7, 8, 9, 9.1.</t>
  </si>
  <si>
    <t xml:space="preserve">На постоянной основе проводится мониторинг потребности тренеров-преподавателей для спортивных школ. </t>
  </si>
  <si>
    <t>1.1.1.10..</t>
  </si>
  <si>
    <t>1.1.1.11.</t>
  </si>
  <si>
    <t>Внесены изменения и дополнения в Туристический паспорт города Урай. Новая версия опубликована на официальном сайте ОМС города Урай во вкладке «Туризм»</t>
  </si>
  <si>
    <t>Главный специалист управления по физической культуре,</t>
  </si>
  <si>
    <t>Исполнители:</t>
  </si>
  <si>
    <t>Сформирован годовой план событийных, культурных и спортивных мероприятий, который размещен на официальном сайте ОМС города Урай, во вкладке «Туризм». Информация о событийном туризме в городе Урай размещена в «зимнем» и «летнем» каталогах мероприятий ХМАО-Югры. Продолжается работа по информированию населения о проводимых мероприятиях в социальных сетях, а также через интернет-ресурс «Urayclub» и  официальный сайт ОМС города Урай в разделе «Туризм»</t>
  </si>
  <si>
    <t>5. Размещение информации о развитии туристической отрасли в городе Урай, о планируемых туристических, культурных и спортивных мероприятиях в городе Урай и Ханты-Мансийском автономном округе – Югре на официальном сайте органов местного самоуправления города Урай в информационно-телекоммуникационной сети «Интернет» и опубликование в средствах массовой информации</t>
  </si>
  <si>
    <t xml:space="preserve">Управление по физической культуре, спорту и туризму администрации города Урай,
управление по культуре и социальным вопросам администрации города Урай
</t>
  </si>
  <si>
    <t xml:space="preserve">Управление по физической культуре, спорту и туризму администрации города Урай,
управление по культуре и социальным вопросам администрации города Урай, пресс-служба администрации города Урай
</t>
  </si>
  <si>
    <t>1, 3</t>
  </si>
  <si>
    <t>Приобретена наградная атрибутика для вручения лауреатам городского конкурса "Спортивная элита - 2017", которая состоялась 12 апреля 2018 года. Соответствующие награды вручены 109 спортсменам и тренерам, а также 9 сборным командам города за достигнутые высокие спортивные результаты по итогам 2017 года.</t>
  </si>
  <si>
    <t>Д.С.Сухарев, тел.: 9-10-28 (доб.364)</t>
  </si>
  <si>
    <t>Согласно договору от 10.04.2018 №65 на выполнение работ по строительству объекта "Крытый каток в городе Урай"</t>
  </si>
  <si>
    <t>29-30.03.2018 в г.Ханты-Мансийске принято участие в окружном Гражданском форуме общественного согласия с проектом "Туристический бренд города Урай". 15-16.06.2018 в г. Нижневартовске принято участие в общероссийском собрании "Развитие туризма в Северных регионах. Проблемы и перспективы".</t>
  </si>
  <si>
    <t>С.А. Слепова</t>
  </si>
  <si>
    <t>Специалист-эксперт сводно-аналитического отдела</t>
  </si>
  <si>
    <t>Бюджет городского округа г.Урай - Остатки прошлых лет</t>
  </si>
  <si>
    <t>Выполнены работы по капитальному ремонту кровли дворца спорта "Старт"</t>
  </si>
  <si>
    <t>4. Расходы на обеспечение деятельности и (оказание услуг) МАУ ДО ДЮСШ "Звезды Югры"</t>
  </si>
  <si>
    <t>МАУ ДО ДЮСШ "Звезды Югры"</t>
  </si>
  <si>
    <t>1.1.1.12.</t>
  </si>
  <si>
    <t>Строительство лыжной базы с лыжероллерной трассой (в рамках муниципальной программы "Развитие физической культуры и спорта в городе Урай" на 2013-2015 годы</t>
  </si>
  <si>
    <t>Бюджет городского округа г.Урай- Остатки прошлых лет</t>
  </si>
  <si>
    <t>муниципальной программы "Развитие Физической культуры, спорта и туризма в городе Урай на 2016-2018 годы" за 9 месяцев 2018 года</t>
  </si>
  <si>
    <t xml:space="preserve">Присвоено 316 спортивных разрядов, и 21 квалификационных категорий спортивных судей  </t>
  </si>
  <si>
    <t xml:space="preserve">Ежемесячно проводится работа по мониторингу туристского потока. По итогам мониторинга в отчетном периоде этноцентр "Силава" посетило 1259 туристов, из них 259 - дети. В гостиницах города размещено 2132 человек. Музей истории города Урай посетило 5007 человек, из них - 3501 дети. 
</t>
  </si>
  <si>
    <t xml:space="preserve">По итогам проведенных мероприятий, направленных на активизацию выставочной деятельности в отчетном периоде музеем города организовано 41 выставка, из них 12 передвижных выставок. Городской общественной молодежной организацией "Авиацентр" организованы 4 выездные выставки-представления ракетомоделей </t>
  </si>
  <si>
    <t>Выполнен ремонт оружейной комнаты, освещение футбольного поля. Приобретены стройматериалы и инструменты; турникет; табло и метеостанция; сейфы оружейные; светильники светодиодные. Произведен ремонт охранной сигнализации, а также монтаж системы видеонаблюдения</t>
  </si>
  <si>
    <t>Неисполнение средств связано с переносом сроков окончания выполнения работ по монтажу металлоконструкций каркаса, плит перекрытия, кровли, фасада по причине отставания поставок металлоконструкций и сэндвич-панелей, необходимых для дальнейшего производства работ; переноса сроков окончания работ по устройству наружных сетей (водоснабжение, канализация, электроснабжение) по причине отставания поставки материалов, труб и кабельной продукции.</t>
  </si>
  <si>
    <t>Не полное освоение субсидии ОБ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обусловлено переносом сроков проведения Всероссийских и Региональных соревнований на октябрь, ноябрь 2018 года организациями, проводящими эти соревнования. Неполное освоение средств, выделенных на повышение минимального размера оплаты труда,  в связи с внесением изменений в график отпусков. Данные средства планируются к выплатам  заработной платы в 4 квартале текущего года.</t>
  </si>
  <si>
    <t>Мероприятия проводятся согласно Единому календарному плану физкультурных и спортивно-массовых мероприятий на 2018 год. За 9 месяцев  2018 года было проведено 35 мероприятий. Охват участников составил 1673 человек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</si>
</sst>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4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/>
    <xf numFmtId="0" fontId="10" fillId="0" borderId="1" xfId="0" applyFont="1" applyBorder="1" applyAlignment="1">
      <alignment horizontal="left" vertical="center" wrapText="1"/>
    </xf>
    <xf numFmtId="0" fontId="11" fillId="0" borderId="0" xfId="0" applyFont="1"/>
    <xf numFmtId="165" fontId="11" fillId="0" borderId="0" xfId="0" applyNumberFormat="1" applyFont="1"/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165" fontId="10" fillId="3" borderId="3" xfId="0" applyNumberFormat="1" applyFont="1" applyFill="1" applyBorder="1" applyAlignment="1">
      <alignment horizontal="right" vertical="center"/>
    </xf>
    <xf numFmtId="165" fontId="13" fillId="3" borderId="1" xfId="0" applyNumberFormat="1" applyFont="1" applyFill="1" applyBorder="1" applyAlignment="1">
      <alignment horizontal="right" vertical="center"/>
    </xf>
    <xf numFmtId="165" fontId="14" fillId="3" borderId="1" xfId="0" applyNumberFormat="1" applyFont="1" applyFill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165" fontId="6" fillId="3" borderId="3" xfId="0" applyNumberFormat="1" applyFont="1" applyFill="1" applyBorder="1" applyAlignment="1">
      <alignment horizontal="right" vertical="center"/>
    </xf>
    <xf numFmtId="165" fontId="15" fillId="3" borderId="3" xfId="0" applyNumberFormat="1" applyFont="1" applyFill="1" applyBorder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164" fontId="15" fillId="0" borderId="1" xfId="0" applyNumberFormat="1" applyFont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4" xfId="0" applyFont="1" applyBorder="1"/>
    <xf numFmtId="0" fontId="15" fillId="0" borderId="4" xfId="0" applyFont="1" applyBorder="1" applyAlignment="1">
      <alignment wrapText="1"/>
    </xf>
    <xf numFmtId="165" fontId="9" fillId="0" borderId="0" xfId="0" applyNumberFormat="1" applyFont="1"/>
    <xf numFmtId="165" fontId="16" fillId="3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wrapText="1"/>
    </xf>
    <xf numFmtId="165" fontId="10" fillId="0" borderId="3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165" fontId="10" fillId="0" borderId="5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0" fontId="5" fillId="2" borderId="0" xfId="0" applyFont="1" applyFill="1"/>
    <xf numFmtId="165" fontId="5" fillId="2" borderId="0" xfId="0" applyNumberFormat="1" applyFont="1" applyFill="1"/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17" fillId="2" borderId="0" xfId="0" applyFont="1" applyFill="1"/>
    <xf numFmtId="165" fontId="17" fillId="2" borderId="0" xfId="0" applyNumberFormat="1" applyFont="1" applyFill="1"/>
    <xf numFmtId="0" fontId="18" fillId="2" borderId="0" xfId="0" applyFont="1" applyFill="1"/>
    <xf numFmtId="165" fontId="15" fillId="0" borderId="0" xfId="0" applyNumberFormat="1" applyFont="1"/>
    <xf numFmtId="0" fontId="10" fillId="2" borderId="0" xfId="0" applyFont="1" applyFill="1"/>
    <xf numFmtId="0" fontId="10" fillId="2" borderId="0" xfId="0" applyFont="1" applyFill="1" applyAlignment="1">
      <alignment wrapText="1"/>
    </xf>
    <xf numFmtId="165" fontId="10" fillId="2" borderId="0" xfId="0" applyNumberFormat="1" applyFont="1" applyFill="1"/>
    <xf numFmtId="0" fontId="9" fillId="2" borderId="0" xfId="0" applyFont="1" applyFill="1"/>
    <xf numFmtId="165" fontId="9" fillId="2" borderId="0" xfId="0" applyNumberFormat="1" applyFont="1" applyFill="1"/>
    <xf numFmtId="165" fontId="19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165" fontId="10" fillId="0" borderId="5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 applyBorder="1"/>
    <xf numFmtId="0" fontId="11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165" fontId="10" fillId="0" borderId="2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19" fillId="0" borderId="0" xfId="0" applyNumberFormat="1" applyFont="1" applyBorder="1"/>
    <xf numFmtId="165" fontId="20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164" fontId="2" fillId="3" borderId="1" xfId="0" applyNumberFormat="1" applyFont="1" applyFill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165" fontId="21" fillId="2" borderId="0" xfId="0" applyNumberFormat="1" applyFont="1" applyFill="1"/>
    <xf numFmtId="0" fontId="21" fillId="2" borderId="0" xfId="0" applyFont="1" applyFill="1"/>
    <xf numFmtId="0" fontId="9" fillId="2" borderId="0" xfId="0" applyNumberFormat="1" applyFont="1" applyFill="1"/>
    <xf numFmtId="165" fontId="10" fillId="0" borderId="3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165" fontId="22" fillId="2" borderId="3" xfId="0" applyNumberFormat="1" applyFont="1" applyFill="1" applyBorder="1" applyAlignment="1">
      <alignment horizontal="center" vertical="center"/>
    </xf>
    <xf numFmtId="165" fontId="22" fillId="2" borderId="2" xfId="0" applyNumberFormat="1" applyFont="1" applyFill="1" applyBorder="1" applyAlignment="1">
      <alignment horizontal="center" vertical="center"/>
    </xf>
    <xf numFmtId="165" fontId="22" fillId="2" borderId="5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165" fontId="10" fillId="0" borderId="3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16" fontId="10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left" vertical="center" wrapText="1"/>
    </xf>
    <xf numFmtId="165" fontId="10" fillId="0" borderId="2" xfId="0" applyNumberFormat="1" applyFont="1" applyBorder="1" applyAlignment="1">
      <alignment horizontal="left" vertical="center" wrapText="1"/>
    </xf>
    <xf numFmtId="165" fontId="10" fillId="0" borderId="5" xfId="0" applyNumberFormat="1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4"/>
  <sheetViews>
    <sheetView zoomScale="70" zoomScaleNormal="70" zoomScaleSheetLayoutView="55" workbookViewId="0">
      <pane xSplit="8" ySplit="7" topLeftCell="AO14" activePane="bottomRight" state="frozen"/>
      <selection pane="topRight" activeCell="I1" sqref="I1"/>
      <selection pane="bottomLeft" activeCell="A8" sqref="A8"/>
      <selection pane="bottomRight" activeCell="AP23" sqref="AP23"/>
    </sheetView>
  </sheetViews>
  <sheetFormatPr defaultRowHeight="15"/>
  <cols>
    <col min="1" max="1" width="8" customWidth="1"/>
    <col min="2" max="2" width="56.7109375" customWidth="1"/>
    <col min="3" max="3" width="24" customWidth="1"/>
    <col min="4" max="4" width="9.140625" customWidth="1"/>
    <col min="5" max="5" width="15.7109375" customWidth="1"/>
    <col min="6" max="8" width="12.140625" customWidth="1"/>
    <col min="9" max="9" width="9.7109375" customWidth="1"/>
    <col min="10" max="10" width="8.7109375" customWidth="1"/>
    <col min="11" max="11" width="9.85546875" customWidth="1"/>
    <col min="12" max="12" width="10.140625" customWidth="1"/>
    <col min="13" max="13" width="8.5703125" customWidth="1"/>
    <col min="14" max="14" width="9.7109375" customWidth="1"/>
    <col min="15" max="15" width="10" customWidth="1"/>
    <col min="16" max="16" width="8.7109375" customWidth="1"/>
    <col min="17" max="17" width="9.5703125" customWidth="1"/>
    <col min="18" max="18" width="10" customWidth="1"/>
    <col min="19" max="19" width="8.7109375" customWidth="1"/>
    <col min="20" max="20" width="9.5703125" customWidth="1"/>
    <col min="21" max="22" width="11.28515625" customWidth="1"/>
    <col min="23" max="23" width="10.42578125" customWidth="1"/>
    <col min="24" max="25" width="9.7109375" customWidth="1"/>
    <col min="26" max="26" width="9.42578125" customWidth="1"/>
    <col min="27" max="28" width="9.7109375" customWidth="1"/>
    <col min="29" max="29" width="10.5703125" customWidth="1"/>
    <col min="30" max="30" width="9.7109375" customWidth="1"/>
    <col min="31" max="31" width="9.5703125" customWidth="1"/>
    <col min="32" max="32" width="10.140625" customWidth="1"/>
    <col min="33" max="33" width="9.140625" customWidth="1"/>
    <col min="34" max="34" width="8.5703125" customWidth="1"/>
    <col min="35" max="35" width="10.42578125" customWidth="1"/>
    <col min="36" max="36" width="10.28515625" style="66" customWidth="1"/>
    <col min="37" max="37" width="11" style="66" customWidth="1"/>
    <col min="38" max="38" width="12" style="66" customWidth="1"/>
    <col min="39" max="39" width="10.28515625" style="66" customWidth="1"/>
    <col min="40" max="40" width="8.5703125" style="66" customWidth="1"/>
    <col min="41" max="41" width="10.7109375" style="66" customWidth="1"/>
    <col min="42" max="42" width="9.85546875" style="66" customWidth="1"/>
    <col min="43" max="43" width="10.5703125" style="66" customWidth="1"/>
    <col min="44" max="44" width="11.28515625" style="66" customWidth="1"/>
    <col min="45" max="45" width="32.28515625" customWidth="1"/>
    <col min="46" max="46" width="23.42578125" customWidth="1"/>
  </cols>
  <sheetData>
    <row r="1" spans="1:46" ht="15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59"/>
      <c r="AK1" s="59"/>
      <c r="AL1" s="59"/>
      <c r="AM1" s="59"/>
      <c r="AN1" s="59"/>
      <c r="AO1" s="59"/>
      <c r="AP1" s="59"/>
      <c r="AQ1" s="59"/>
      <c r="AR1" s="59"/>
      <c r="AS1" s="11"/>
      <c r="AT1" s="11"/>
    </row>
    <row r="2" spans="1:46" ht="15.75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59"/>
      <c r="AK2" s="59"/>
      <c r="AL2" s="59"/>
      <c r="AM2" s="59"/>
      <c r="AN2" s="59"/>
      <c r="AO2" s="59"/>
      <c r="AP2" s="59"/>
      <c r="AQ2" s="59"/>
      <c r="AR2" s="59"/>
      <c r="AS2" s="11"/>
      <c r="AT2" s="11"/>
    </row>
    <row r="3" spans="1:46" ht="15.75">
      <c r="A3" s="185" t="s">
        <v>100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2"/>
      <c r="N3" s="12"/>
      <c r="O3" s="11"/>
      <c r="P3" s="11"/>
      <c r="Q3" s="11"/>
      <c r="R3" s="12"/>
      <c r="S3" s="12"/>
      <c r="T3" s="12"/>
      <c r="U3" s="11"/>
      <c r="V3" s="11"/>
      <c r="W3" s="11"/>
      <c r="X3" s="11"/>
      <c r="Y3" s="11"/>
      <c r="Z3" s="11"/>
      <c r="AA3" s="11"/>
      <c r="AB3" s="12"/>
      <c r="AC3" s="12"/>
      <c r="AD3" s="11"/>
      <c r="AE3" s="11"/>
      <c r="AF3" s="11"/>
      <c r="AG3" s="11"/>
      <c r="AH3" s="11"/>
      <c r="AI3" s="11"/>
      <c r="AJ3" s="60"/>
      <c r="AK3" s="60"/>
      <c r="AL3" s="60"/>
      <c r="AM3" s="59"/>
      <c r="AN3" s="59"/>
      <c r="AO3" s="59"/>
      <c r="AP3" s="59"/>
      <c r="AQ3" s="59"/>
      <c r="AR3" s="59"/>
      <c r="AS3" s="11"/>
      <c r="AT3" s="11"/>
    </row>
    <row r="4" spans="1:46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59"/>
      <c r="AK4" s="59"/>
      <c r="AL4" s="59"/>
      <c r="AM4" s="59"/>
      <c r="AN4" s="59"/>
      <c r="AO4" s="59"/>
      <c r="AP4" s="59"/>
      <c r="AQ4" s="59"/>
      <c r="AR4" s="59"/>
      <c r="AS4" s="11"/>
      <c r="AT4" s="11"/>
    </row>
    <row r="5" spans="1:46" ht="32.25" customHeight="1">
      <c r="A5" s="184" t="s">
        <v>2</v>
      </c>
      <c r="B5" s="184" t="s">
        <v>3</v>
      </c>
      <c r="C5" s="184" t="s">
        <v>4</v>
      </c>
      <c r="D5" s="184" t="s">
        <v>5</v>
      </c>
      <c r="E5" s="184" t="s">
        <v>6</v>
      </c>
      <c r="F5" s="186" t="s">
        <v>7</v>
      </c>
      <c r="G5" s="186"/>
      <c r="H5" s="186"/>
      <c r="I5" s="184" t="s">
        <v>11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3" t="s">
        <v>24</v>
      </c>
      <c r="AT5" s="184" t="s">
        <v>25</v>
      </c>
    </row>
    <row r="6" spans="1:46">
      <c r="A6" s="184"/>
      <c r="B6" s="184"/>
      <c r="C6" s="184"/>
      <c r="D6" s="184"/>
      <c r="E6" s="184"/>
      <c r="F6" s="186"/>
      <c r="G6" s="186"/>
      <c r="H6" s="186"/>
      <c r="I6" s="184" t="s">
        <v>12</v>
      </c>
      <c r="J6" s="184"/>
      <c r="K6" s="184"/>
      <c r="L6" s="184" t="s">
        <v>13</v>
      </c>
      <c r="M6" s="184"/>
      <c r="N6" s="184"/>
      <c r="O6" s="184" t="s">
        <v>14</v>
      </c>
      <c r="P6" s="184"/>
      <c r="Q6" s="184"/>
      <c r="R6" s="184" t="s">
        <v>15</v>
      </c>
      <c r="S6" s="184"/>
      <c r="T6" s="184"/>
      <c r="U6" s="184" t="s">
        <v>16</v>
      </c>
      <c r="V6" s="184"/>
      <c r="W6" s="184"/>
      <c r="X6" s="184" t="s">
        <v>17</v>
      </c>
      <c r="Y6" s="184"/>
      <c r="Z6" s="184"/>
      <c r="AA6" s="184" t="s">
        <v>18</v>
      </c>
      <c r="AB6" s="184"/>
      <c r="AC6" s="184"/>
      <c r="AD6" s="184" t="s">
        <v>19</v>
      </c>
      <c r="AE6" s="184"/>
      <c r="AF6" s="184"/>
      <c r="AG6" s="184" t="s">
        <v>20</v>
      </c>
      <c r="AH6" s="184"/>
      <c r="AI6" s="184"/>
      <c r="AJ6" s="182" t="s">
        <v>21</v>
      </c>
      <c r="AK6" s="182"/>
      <c r="AL6" s="182"/>
      <c r="AM6" s="182" t="s">
        <v>22</v>
      </c>
      <c r="AN6" s="182"/>
      <c r="AO6" s="182"/>
      <c r="AP6" s="182" t="s">
        <v>23</v>
      </c>
      <c r="AQ6" s="182"/>
      <c r="AR6" s="182"/>
      <c r="AS6" s="183"/>
      <c r="AT6" s="184"/>
    </row>
    <row r="7" spans="1:46" ht="30" customHeight="1">
      <c r="A7" s="184"/>
      <c r="B7" s="184"/>
      <c r="C7" s="184"/>
      <c r="D7" s="184"/>
      <c r="E7" s="184"/>
      <c r="F7" s="75" t="s">
        <v>8</v>
      </c>
      <c r="G7" s="75" t="s">
        <v>9</v>
      </c>
      <c r="H7" s="15" t="s">
        <v>10</v>
      </c>
      <c r="I7" s="13" t="s">
        <v>8</v>
      </c>
      <c r="J7" s="13" t="s">
        <v>9</v>
      </c>
      <c r="K7" s="14" t="s">
        <v>10</v>
      </c>
      <c r="L7" s="13" t="s">
        <v>8</v>
      </c>
      <c r="M7" s="13" t="s">
        <v>9</v>
      </c>
      <c r="N7" s="14" t="s">
        <v>10</v>
      </c>
      <c r="O7" s="13" t="s">
        <v>8</v>
      </c>
      <c r="P7" s="13" t="s">
        <v>9</v>
      </c>
      <c r="Q7" s="14" t="s">
        <v>10</v>
      </c>
      <c r="R7" s="13" t="s">
        <v>8</v>
      </c>
      <c r="S7" s="13" t="s">
        <v>9</v>
      </c>
      <c r="T7" s="14" t="s">
        <v>10</v>
      </c>
      <c r="U7" s="13" t="s">
        <v>8</v>
      </c>
      <c r="V7" s="13" t="s">
        <v>9</v>
      </c>
      <c r="W7" s="14" t="s">
        <v>10</v>
      </c>
      <c r="X7" s="13" t="s">
        <v>8</v>
      </c>
      <c r="Y7" s="13" t="s">
        <v>9</v>
      </c>
      <c r="Z7" s="14" t="s">
        <v>10</v>
      </c>
      <c r="AA7" s="13" t="s">
        <v>8</v>
      </c>
      <c r="AB7" s="13" t="s">
        <v>9</v>
      </c>
      <c r="AC7" s="14" t="s">
        <v>10</v>
      </c>
      <c r="AD7" s="13" t="s">
        <v>8</v>
      </c>
      <c r="AE7" s="13" t="s">
        <v>9</v>
      </c>
      <c r="AF7" s="14" t="s">
        <v>10</v>
      </c>
      <c r="AG7" s="13" t="s">
        <v>8</v>
      </c>
      <c r="AH7" s="13" t="s">
        <v>9</v>
      </c>
      <c r="AI7" s="14" t="s">
        <v>10</v>
      </c>
      <c r="AJ7" s="61" t="s">
        <v>8</v>
      </c>
      <c r="AK7" s="61" t="s">
        <v>9</v>
      </c>
      <c r="AL7" s="62" t="s">
        <v>10</v>
      </c>
      <c r="AM7" s="61" t="s">
        <v>8</v>
      </c>
      <c r="AN7" s="61" t="s">
        <v>9</v>
      </c>
      <c r="AO7" s="62" t="s">
        <v>10</v>
      </c>
      <c r="AP7" s="61" t="s">
        <v>8</v>
      </c>
      <c r="AQ7" s="61" t="s">
        <v>9</v>
      </c>
      <c r="AR7" s="62" t="s">
        <v>10</v>
      </c>
      <c r="AS7" s="183"/>
      <c r="AT7" s="184"/>
    </row>
    <row r="8" spans="1:46" s="1" customFormat="1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5">
        <v>6</v>
      </c>
      <c r="G8" s="75">
        <v>7</v>
      </c>
      <c r="H8" s="15" t="s">
        <v>26</v>
      </c>
      <c r="I8" s="74">
        <v>9</v>
      </c>
      <c r="J8" s="74">
        <v>10</v>
      </c>
      <c r="K8" s="74">
        <v>11</v>
      </c>
      <c r="L8" s="74">
        <v>12</v>
      </c>
      <c r="M8" s="74">
        <v>13</v>
      </c>
      <c r="N8" s="74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63">
        <v>36</v>
      </c>
      <c r="AK8" s="63">
        <v>37</v>
      </c>
      <c r="AL8" s="63">
        <v>38</v>
      </c>
      <c r="AM8" s="63">
        <v>39</v>
      </c>
      <c r="AN8" s="63">
        <v>40</v>
      </c>
      <c r="AO8" s="63">
        <v>41</v>
      </c>
      <c r="AP8" s="63">
        <v>42</v>
      </c>
      <c r="AQ8" s="63">
        <v>43</v>
      </c>
      <c r="AR8" s="63">
        <v>44</v>
      </c>
      <c r="AS8" s="16">
        <v>45</v>
      </c>
      <c r="AT8" s="16">
        <v>46</v>
      </c>
    </row>
    <row r="9" spans="1:46" s="1" customFormat="1" ht="28.5" customHeight="1">
      <c r="A9" s="17">
        <v>1</v>
      </c>
      <c r="B9" s="29" t="s">
        <v>91</v>
      </c>
      <c r="C9" s="164" t="s">
        <v>90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3"/>
    </row>
    <row r="10" spans="1:46" s="1" customFormat="1" ht="28.5" customHeight="1">
      <c r="A10" s="17" t="s">
        <v>70</v>
      </c>
      <c r="B10" s="29" t="s">
        <v>89</v>
      </c>
      <c r="C10" s="164" t="s">
        <v>86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6"/>
      <c r="AT10" s="18"/>
    </row>
    <row r="11" spans="1:46" s="71" customFormat="1" ht="31.5" customHeight="1">
      <c r="A11" s="173" t="s">
        <v>71</v>
      </c>
      <c r="B11" s="176" t="s">
        <v>52</v>
      </c>
      <c r="C11" s="179"/>
      <c r="D11" s="179"/>
      <c r="E11" s="20" t="s">
        <v>32</v>
      </c>
      <c r="F11" s="30">
        <f>F12+F13</f>
        <v>110306.61</v>
      </c>
      <c r="G11" s="30">
        <f>G12+G13</f>
        <v>0</v>
      </c>
      <c r="H11" s="30">
        <f>G11/F11*100</f>
        <v>0</v>
      </c>
      <c r="I11" s="31">
        <f>I12+I13</f>
        <v>3764.13</v>
      </c>
      <c r="J11" s="31">
        <f>J12+J13</f>
        <v>0</v>
      </c>
      <c r="K11" s="31">
        <f>J11/I11*100</f>
        <v>0</v>
      </c>
      <c r="L11" s="31">
        <f t="shared" ref="L11:AQ11" si="0">L12+L13</f>
        <v>10445.469999999999</v>
      </c>
      <c r="M11" s="31">
        <f t="shared" si="0"/>
        <v>0</v>
      </c>
      <c r="N11" s="31">
        <f>M11/L11*100</f>
        <v>0</v>
      </c>
      <c r="O11" s="31">
        <f t="shared" si="0"/>
        <v>10323.85</v>
      </c>
      <c r="P11" s="31">
        <f t="shared" si="0"/>
        <v>0</v>
      </c>
      <c r="Q11" s="31">
        <f>P11/O11*100</f>
        <v>0</v>
      </c>
      <c r="R11" s="31">
        <f t="shared" si="0"/>
        <v>10369.049999999999</v>
      </c>
      <c r="S11" s="31">
        <f t="shared" si="0"/>
        <v>0</v>
      </c>
      <c r="T11" s="31">
        <f>S11/R11*100</f>
        <v>0</v>
      </c>
      <c r="U11" s="31">
        <f t="shared" si="0"/>
        <v>13104.970000000001</v>
      </c>
      <c r="V11" s="31">
        <f t="shared" si="0"/>
        <v>0</v>
      </c>
      <c r="W11" s="31">
        <f>V11/U11*100</f>
        <v>0</v>
      </c>
      <c r="X11" s="31">
        <f t="shared" si="0"/>
        <v>11072.86</v>
      </c>
      <c r="Y11" s="31">
        <f t="shared" si="0"/>
        <v>0</v>
      </c>
      <c r="Z11" s="31">
        <f>Y11/X11*100</f>
        <v>0</v>
      </c>
      <c r="AA11" s="31">
        <f t="shared" si="0"/>
        <v>10139.5</v>
      </c>
      <c r="AB11" s="31">
        <f t="shared" si="0"/>
        <v>0</v>
      </c>
      <c r="AC11" s="31">
        <f>AB11/AA11*100</f>
        <v>0</v>
      </c>
      <c r="AD11" s="31">
        <f t="shared" si="0"/>
        <v>6440.2</v>
      </c>
      <c r="AE11" s="31">
        <f t="shared" si="0"/>
        <v>0</v>
      </c>
      <c r="AF11" s="31">
        <f>AE11/AD11*100</f>
        <v>0</v>
      </c>
      <c r="AG11" s="31">
        <f t="shared" si="0"/>
        <v>6407.3</v>
      </c>
      <c r="AH11" s="31">
        <f t="shared" si="0"/>
        <v>0</v>
      </c>
      <c r="AI11" s="31">
        <f>AH11/AG11*100</f>
        <v>0</v>
      </c>
      <c r="AJ11" s="56">
        <f t="shared" si="0"/>
        <v>8995.0300000000007</v>
      </c>
      <c r="AK11" s="56">
        <f t="shared" si="0"/>
        <v>0</v>
      </c>
      <c r="AL11" s="56">
        <f>AK11/AJ11*100</f>
        <v>0</v>
      </c>
      <c r="AM11" s="56">
        <f>AM12+AM13</f>
        <v>7809.54</v>
      </c>
      <c r="AN11" s="56">
        <f t="shared" si="0"/>
        <v>0</v>
      </c>
      <c r="AO11" s="56">
        <f>AN11/AM11*100</f>
        <v>0</v>
      </c>
      <c r="AP11" s="56">
        <f t="shared" si="0"/>
        <v>11434.71</v>
      </c>
      <c r="AQ11" s="56">
        <f t="shared" si="0"/>
        <v>0</v>
      </c>
      <c r="AR11" s="56">
        <f>AQ11/AP11*100</f>
        <v>0</v>
      </c>
      <c r="AS11" s="22"/>
      <c r="AT11" s="22"/>
    </row>
    <row r="12" spans="1:46" s="71" customFormat="1" ht="47.25" customHeight="1">
      <c r="A12" s="174"/>
      <c r="B12" s="177"/>
      <c r="C12" s="180"/>
      <c r="D12" s="180"/>
      <c r="E12" s="21" t="s">
        <v>33</v>
      </c>
      <c r="F12" s="32">
        <f>I12+L12+O12+R12+U12+X12+AA12+AD12+AG12+AJ12+AM12+AP12</f>
        <v>10029.859999999999</v>
      </c>
      <c r="G12" s="32">
        <f>J12+M12+P12+S12+V12+Y12+AB12+AE12+AH12+AK12+AN12+AQ12</f>
        <v>0</v>
      </c>
      <c r="H12" s="30">
        <f>G12/F12*100</f>
        <v>0</v>
      </c>
      <c r="I12" s="31">
        <f>I15+I18+I23+I26+I33+I36</f>
        <v>0</v>
      </c>
      <c r="J12" s="31">
        <f>J15+J18+J23+J26+J33+J36</f>
        <v>0</v>
      </c>
      <c r="K12" s="31">
        <v>0</v>
      </c>
      <c r="L12" s="31">
        <f>L15+L18+L23+L26+L33+L36</f>
        <v>1642.85</v>
      </c>
      <c r="M12" s="31">
        <f>M15+M18+M23+M26+M33+M36</f>
        <v>0</v>
      </c>
      <c r="N12" s="31">
        <f>M12/L12*100</f>
        <v>0</v>
      </c>
      <c r="O12" s="31">
        <f>O15+O18+O23+O26+O33+O36</f>
        <v>1642.85</v>
      </c>
      <c r="P12" s="31">
        <f>P15+P18+P23+P26+P33+P36</f>
        <v>0</v>
      </c>
      <c r="Q12" s="31">
        <f>P12/O12*100</f>
        <v>0</v>
      </c>
      <c r="R12" s="31">
        <f>R15+R18+R23+R26+R33+R36</f>
        <v>1218.5</v>
      </c>
      <c r="S12" s="31">
        <f>S15+S18+S23+S26+S33+S36</f>
        <v>0</v>
      </c>
      <c r="T12" s="31">
        <f>S12/R12*100</f>
        <v>0</v>
      </c>
      <c r="U12" s="31">
        <f>U15+U18+U23+U26+U33+U36</f>
        <v>1211.5</v>
      </c>
      <c r="V12" s="31">
        <f>V15+V18+V23+V26+V33+V36</f>
        <v>0</v>
      </c>
      <c r="W12" s="31">
        <f>V12/U12*100</f>
        <v>0</v>
      </c>
      <c r="X12" s="31">
        <f>X15+X18+X23+X26+X33+X36</f>
        <v>651.96</v>
      </c>
      <c r="Y12" s="31">
        <f>Y15+Y18+Y23+Y26+Y33+Y36</f>
        <v>0</v>
      </c>
      <c r="Z12" s="31">
        <f>Y12/X12*100</f>
        <v>0</v>
      </c>
      <c r="AA12" s="31">
        <f>AA15+AA18+AA23+AA26+AA33+AA36</f>
        <v>1014</v>
      </c>
      <c r="AB12" s="31">
        <f>AB15+AB18+AB23+AB26+AB33+AB36</f>
        <v>0</v>
      </c>
      <c r="AC12" s="31">
        <f>AB12/AA12*100</f>
        <v>0</v>
      </c>
      <c r="AD12" s="31">
        <f>AD15+AD18+AD23+AD26+AD33+AD36</f>
        <v>328.9</v>
      </c>
      <c r="AE12" s="31">
        <f>AE15+AE18+AE23+AE26+AE33+AE36</f>
        <v>0</v>
      </c>
      <c r="AF12" s="31">
        <f>AE12/AD12*100</f>
        <v>0</v>
      </c>
      <c r="AG12" s="31">
        <f>AG15+AG18+AG23+AG26+AG33+AG36</f>
        <v>310</v>
      </c>
      <c r="AH12" s="31">
        <f>AH15+AH18+AH23+AH26+AH33+AH36</f>
        <v>0</v>
      </c>
      <c r="AI12" s="31">
        <f>AH12/AG12*100</f>
        <v>0</v>
      </c>
      <c r="AJ12" s="31">
        <f>AJ15+AJ18+AJ23+AJ26+AJ33+AJ36</f>
        <v>310</v>
      </c>
      <c r="AK12" s="31">
        <f>AK15+AK18+AK23+AK26+AK33+AK36</f>
        <v>0</v>
      </c>
      <c r="AL12" s="56">
        <f>AK12/AJ12*100</f>
        <v>0</v>
      </c>
      <c r="AM12" s="31">
        <f>AM15+AM18+AM23+AM26+AM33+AM36</f>
        <v>310</v>
      </c>
      <c r="AN12" s="31">
        <f>AN15+AN18+AN23+AN26+AN33+AN36</f>
        <v>0</v>
      </c>
      <c r="AO12" s="56">
        <f>AN12/AM12*100</f>
        <v>0</v>
      </c>
      <c r="AP12" s="31">
        <f>AP23+AP26</f>
        <v>1389.3</v>
      </c>
      <c r="AQ12" s="31">
        <f>AQ15+AQ18+AQ23+AQ26+AQ33+AQ36</f>
        <v>0</v>
      </c>
      <c r="AR12" s="56">
        <f>AQ12/AP12*100</f>
        <v>0</v>
      </c>
      <c r="AS12" s="22"/>
      <c r="AT12" s="22"/>
    </row>
    <row r="13" spans="1:46" s="71" customFormat="1" ht="54.75" customHeight="1">
      <c r="A13" s="175"/>
      <c r="B13" s="178"/>
      <c r="C13" s="181"/>
      <c r="D13" s="181"/>
      <c r="E13" s="21" t="s">
        <v>34</v>
      </c>
      <c r="F13" s="32">
        <f>I13+L13+O13+R13+U13+X13+AA13+AD13+AG13+AJ13+AM13+AP13</f>
        <v>100276.75</v>
      </c>
      <c r="G13" s="32">
        <f>J13+M13+P13+S13+V13+Y13+AB13+AE13+AH13+AK13+AN13+AQ13</f>
        <v>0</v>
      </c>
      <c r="H13" s="30">
        <f>G13/F13*100</f>
        <v>0</v>
      </c>
      <c r="I13" s="31">
        <f>I16+I19+I24+I27+I34</f>
        <v>3764.13</v>
      </c>
      <c r="J13" s="31">
        <f>J16+J19+J24+J27+J34</f>
        <v>0</v>
      </c>
      <c r="K13" s="31">
        <f>J13/I13*100</f>
        <v>0</v>
      </c>
      <c r="L13" s="31">
        <f>L16+L19+L24+L27+L34</f>
        <v>8802.619999999999</v>
      </c>
      <c r="M13" s="31">
        <f>M16+M19+M24+M27+M34</f>
        <v>0</v>
      </c>
      <c r="N13" s="31">
        <f>M13/L13*100</f>
        <v>0</v>
      </c>
      <c r="O13" s="31">
        <f>O16+O19+O24+O27+O34</f>
        <v>8681</v>
      </c>
      <c r="P13" s="31">
        <f>P16+P19+P24+P27+P34</f>
        <v>0</v>
      </c>
      <c r="Q13" s="31">
        <f>P13/O13*100</f>
        <v>0</v>
      </c>
      <c r="R13" s="31">
        <f>R16+R19+R24+R27+R34</f>
        <v>9150.5499999999993</v>
      </c>
      <c r="S13" s="31">
        <f>S16+S19+S24+S27+S34</f>
        <v>0</v>
      </c>
      <c r="T13" s="31">
        <f>S13/R13*100</f>
        <v>0</v>
      </c>
      <c r="U13" s="31">
        <f>U16+U19+U24+U27+U34</f>
        <v>11893.470000000001</v>
      </c>
      <c r="V13" s="31">
        <f>V16+V19+V24+V27+V34</f>
        <v>0</v>
      </c>
      <c r="W13" s="31">
        <f>V13/U13*100</f>
        <v>0</v>
      </c>
      <c r="X13" s="31">
        <f>X16+X19+X24+X27+X34</f>
        <v>10420.9</v>
      </c>
      <c r="Y13" s="31">
        <f>Y16+Y19+Y24+Y27+Y34</f>
        <v>0</v>
      </c>
      <c r="Z13" s="31">
        <f>Y13/X13*100</f>
        <v>0</v>
      </c>
      <c r="AA13" s="31">
        <f>AA16+AA19+AA24+AA27+AA34</f>
        <v>9125.5</v>
      </c>
      <c r="AB13" s="31">
        <f>AB16+AB19+AB24+AB27+AB34</f>
        <v>0</v>
      </c>
      <c r="AC13" s="31">
        <f>AB13/AA13*100</f>
        <v>0</v>
      </c>
      <c r="AD13" s="31">
        <f>AD16+AD19+AD24+AD27+AD34</f>
        <v>6111.3</v>
      </c>
      <c r="AE13" s="31">
        <f>AE16+AE19+AE24+AE27+AE34</f>
        <v>0</v>
      </c>
      <c r="AF13" s="31">
        <f>AE13/AD13*100</f>
        <v>0</v>
      </c>
      <c r="AG13" s="31">
        <f>AG16+AG19+AG24+AG27+AG34</f>
        <v>6097.3</v>
      </c>
      <c r="AH13" s="31">
        <f>AH16+AH19+AH24+AH27+AH34</f>
        <v>0</v>
      </c>
      <c r="AI13" s="31">
        <f>AH13/AG13*100</f>
        <v>0</v>
      </c>
      <c r="AJ13" s="31">
        <f>AJ16+AJ19+AJ24+AJ27+AJ34</f>
        <v>8685.0300000000007</v>
      </c>
      <c r="AK13" s="31">
        <f>AK16+AK19+AK24+AK27+AK34</f>
        <v>0</v>
      </c>
      <c r="AL13" s="56">
        <f>AK13/AJ13*100</f>
        <v>0</v>
      </c>
      <c r="AM13" s="31">
        <f>AM16+AM19+AM24+AM27+AM34</f>
        <v>7499.54</v>
      </c>
      <c r="AN13" s="31">
        <f>AN16+AN19+AN24+AN27+AN34</f>
        <v>0</v>
      </c>
      <c r="AO13" s="56">
        <f>AN13/AM13*100</f>
        <v>0</v>
      </c>
      <c r="AP13" s="31">
        <f>AP24+AP27+AP34+AP37+AP19</f>
        <v>10045.41</v>
      </c>
      <c r="AQ13" s="31">
        <f>AQ16+AQ19+AQ24+AQ27+AQ34</f>
        <v>0</v>
      </c>
      <c r="AR13" s="56">
        <f>AQ13/AP13*100</f>
        <v>0</v>
      </c>
      <c r="AS13" s="22"/>
      <c r="AT13" s="22"/>
    </row>
    <row r="14" spans="1:46" s="2" customFormat="1" ht="19.5" customHeight="1">
      <c r="A14" s="121" t="s">
        <v>72</v>
      </c>
      <c r="B14" s="167" t="s">
        <v>42</v>
      </c>
      <c r="C14" s="125" t="s">
        <v>37</v>
      </c>
      <c r="D14" s="128"/>
      <c r="E14" s="5" t="s">
        <v>32</v>
      </c>
      <c r="F14" s="32">
        <f>F15+F16</f>
        <v>56</v>
      </c>
      <c r="G14" s="32">
        <f>G15+G16</f>
        <v>0</v>
      </c>
      <c r="H14" s="32">
        <f>G14/F14*100</f>
        <v>0</v>
      </c>
      <c r="I14" s="33"/>
      <c r="J14" s="33"/>
      <c r="K14" s="33"/>
      <c r="L14" s="33">
        <f>L15+L16</f>
        <v>56</v>
      </c>
      <c r="M14" s="33">
        <f>M15+M16</f>
        <v>0</v>
      </c>
      <c r="N14" s="33">
        <f>M14/L14*100</f>
        <v>0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7"/>
      <c r="AB14" s="37"/>
      <c r="AC14" s="37"/>
      <c r="AD14" s="33"/>
      <c r="AE14" s="33"/>
      <c r="AF14" s="33"/>
      <c r="AG14" s="33"/>
      <c r="AH14" s="33"/>
      <c r="AI14" s="33"/>
      <c r="AJ14" s="57"/>
      <c r="AK14" s="57"/>
      <c r="AL14" s="57"/>
      <c r="AM14" s="57"/>
      <c r="AN14" s="57"/>
      <c r="AO14" s="57"/>
      <c r="AP14" s="57"/>
      <c r="AQ14" s="57"/>
      <c r="AR14" s="57"/>
      <c r="AS14" s="158"/>
      <c r="AT14" s="110"/>
    </row>
    <row r="15" spans="1:46" s="2" customFormat="1" ht="25.5">
      <c r="A15" s="121"/>
      <c r="B15" s="168"/>
      <c r="C15" s="126"/>
      <c r="D15" s="129"/>
      <c r="E15" s="4" t="s">
        <v>33</v>
      </c>
      <c r="F15" s="32">
        <f>I15+L15+O15+R15+U15+X15+AA15+AD15+AG15+AJ15+AM15+AP15</f>
        <v>0</v>
      </c>
      <c r="G15" s="32">
        <f>J15+M15+P15+S15+V15+Y15+AB15+AE15+AH15+AK15+AN15+AQ15</f>
        <v>0</v>
      </c>
      <c r="H15" s="32">
        <v>0</v>
      </c>
      <c r="I15" s="33"/>
      <c r="J15" s="33"/>
      <c r="K15" s="33"/>
      <c r="L15" s="33"/>
      <c r="M15" s="33"/>
      <c r="N15" s="34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7"/>
      <c r="AB15" s="37"/>
      <c r="AC15" s="37"/>
      <c r="AD15" s="33"/>
      <c r="AE15" s="33"/>
      <c r="AF15" s="33"/>
      <c r="AG15" s="33"/>
      <c r="AH15" s="33"/>
      <c r="AI15" s="33"/>
      <c r="AJ15" s="57"/>
      <c r="AK15" s="57"/>
      <c r="AL15" s="57"/>
      <c r="AM15" s="57"/>
      <c r="AN15" s="57"/>
      <c r="AO15" s="57"/>
      <c r="AP15" s="57"/>
      <c r="AQ15" s="57"/>
      <c r="AR15" s="57"/>
      <c r="AS15" s="159"/>
      <c r="AT15" s="111"/>
    </row>
    <row r="16" spans="1:46" s="2" customFormat="1" ht="75.75" customHeight="1">
      <c r="A16" s="121"/>
      <c r="B16" s="169"/>
      <c r="C16" s="127"/>
      <c r="D16" s="130"/>
      <c r="E16" s="4" t="s">
        <v>34</v>
      </c>
      <c r="F16" s="32">
        <f>I16+L16+O16+R16+U16+X16+AA16+AD16+AG16+AJ16+AM16+AP16</f>
        <v>56</v>
      </c>
      <c r="G16" s="32">
        <f>J16+M16+P16+S16+V16+Y16+AB16+AE16+AH16+AK16+AN16+AQ16</f>
        <v>0</v>
      </c>
      <c r="H16" s="32">
        <f t="shared" ref="H16:H27" si="1">G16/F16*100</f>
        <v>0</v>
      </c>
      <c r="I16" s="33"/>
      <c r="J16" s="33"/>
      <c r="K16" s="33"/>
      <c r="L16" s="33">
        <v>56</v>
      </c>
      <c r="M16" s="33"/>
      <c r="N16" s="33">
        <f>M16/L16*100</f>
        <v>0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7"/>
      <c r="AB16" s="37"/>
      <c r="AC16" s="37"/>
      <c r="AD16" s="33"/>
      <c r="AE16" s="33"/>
      <c r="AF16" s="33"/>
      <c r="AG16" s="33"/>
      <c r="AH16" s="33"/>
      <c r="AI16" s="33"/>
      <c r="AJ16" s="57"/>
      <c r="AK16" s="57"/>
      <c r="AL16" s="57"/>
      <c r="AM16" s="57"/>
      <c r="AN16" s="57"/>
      <c r="AO16" s="57"/>
      <c r="AP16" s="57"/>
      <c r="AQ16" s="57"/>
      <c r="AR16" s="57"/>
      <c r="AS16" s="160"/>
      <c r="AT16" s="112"/>
    </row>
    <row r="17" spans="1:46" s="2" customFormat="1" ht="19.5" customHeight="1">
      <c r="A17" s="121" t="s">
        <v>73</v>
      </c>
      <c r="B17" s="167" t="s">
        <v>43</v>
      </c>
      <c r="C17" s="125" t="s">
        <v>38</v>
      </c>
      <c r="D17" s="128"/>
      <c r="E17" s="5" t="s">
        <v>32</v>
      </c>
      <c r="F17" s="32">
        <f>F18+F19</f>
        <v>317</v>
      </c>
      <c r="G17" s="32">
        <f>G18+G19</f>
        <v>0</v>
      </c>
      <c r="H17" s="32">
        <f t="shared" si="1"/>
        <v>0</v>
      </c>
      <c r="I17" s="33">
        <f>I18+I19</f>
        <v>0</v>
      </c>
      <c r="J17" s="33">
        <f>J18+J19</f>
        <v>0</v>
      </c>
      <c r="K17" s="33">
        <v>0</v>
      </c>
      <c r="L17" s="33">
        <f>L18+L19</f>
        <v>23</v>
      </c>
      <c r="M17" s="33">
        <f>M18+M19</f>
        <v>0</v>
      </c>
      <c r="N17" s="33">
        <f>M17/L17*100</f>
        <v>0</v>
      </c>
      <c r="O17" s="33">
        <f>O18+O19</f>
        <v>85.4</v>
      </c>
      <c r="P17" s="33">
        <f>P18+P19</f>
        <v>0</v>
      </c>
      <c r="Q17" s="33">
        <f>P17/O17*100</f>
        <v>0</v>
      </c>
      <c r="R17" s="33">
        <f>R18+R19</f>
        <v>53.400000000000006</v>
      </c>
      <c r="S17" s="33">
        <f>S18+S19</f>
        <v>0</v>
      </c>
      <c r="T17" s="33">
        <f>S17/R17*100</f>
        <v>0</v>
      </c>
      <c r="U17" s="33">
        <f>U18+U19</f>
        <v>34.299999999999997</v>
      </c>
      <c r="V17" s="33">
        <f>V18+V19</f>
        <v>0</v>
      </c>
      <c r="W17" s="33">
        <f>V17/U17*100</f>
        <v>0</v>
      </c>
      <c r="X17" s="33">
        <f>X18+X19</f>
        <v>10.4</v>
      </c>
      <c r="Y17" s="33">
        <f>Y18+Y19</f>
        <v>0</v>
      </c>
      <c r="Z17" s="33">
        <f>Y17/X17*100</f>
        <v>0</v>
      </c>
      <c r="AA17" s="33">
        <f>AA18+AA19</f>
        <v>28.7</v>
      </c>
      <c r="AB17" s="33">
        <f>AB18+AB19</f>
        <v>0</v>
      </c>
      <c r="AC17" s="33">
        <f>AB17/AA17*100</f>
        <v>0</v>
      </c>
      <c r="AD17" s="33">
        <f>AD18+AD19</f>
        <v>10.4</v>
      </c>
      <c r="AE17" s="33">
        <f>AE18+AE19</f>
        <v>0</v>
      </c>
      <c r="AF17" s="33">
        <f>AE17/AD17*100</f>
        <v>0</v>
      </c>
      <c r="AG17" s="33">
        <f>AG18+AG19</f>
        <v>19.8</v>
      </c>
      <c r="AH17" s="33">
        <f>AH18+AH19</f>
        <v>0</v>
      </c>
      <c r="AI17" s="33">
        <f>AH17/AG17*100</f>
        <v>0</v>
      </c>
      <c r="AJ17" s="57">
        <f>AJ18+AJ19</f>
        <v>2.8</v>
      </c>
      <c r="AK17" s="57">
        <f>AK18+AK19</f>
        <v>0</v>
      </c>
      <c r="AL17" s="57">
        <f>AK17/AJ17*100</f>
        <v>0</v>
      </c>
      <c r="AM17" s="57">
        <f>AM18+AM19</f>
        <v>39.9</v>
      </c>
      <c r="AN17" s="57">
        <f>AN18+AN19</f>
        <v>0</v>
      </c>
      <c r="AO17" s="57">
        <f>AN17/AM17*100</f>
        <v>0</v>
      </c>
      <c r="AP17" s="57">
        <f>AP18+AP19</f>
        <v>9</v>
      </c>
      <c r="AQ17" s="57">
        <f>AQ18+AQ19</f>
        <v>0</v>
      </c>
      <c r="AR17" s="57">
        <v>0</v>
      </c>
      <c r="AS17" s="170"/>
      <c r="AT17" s="110"/>
    </row>
    <row r="18" spans="1:46" s="2" customFormat="1" ht="25.5">
      <c r="A18" s="121"/>
      <c r="B18" s="168"/>
      <c r="C18" s="126"/>
      <c r="D18" s="129"/>
      <c r="E18" s="4" t="s">
        <v>33</v>
      </c>
      <c r="F18" s="32">
        <f>I18+L18+O18+R18+U18+X18+AA18+AD18+AG18+AJ18+AM18+AP18</f>
        <v>0</v>
      </c>
      <c r="G18" s="32">
        <f>J18+M18+P18+S18+V18+Y18+AB18+AE18+AH18+AK18+AN18+AQ18</f>
        <v>0</v>
      </c>
      <c r="H18" s="35">
        <v>0</v>
      </c>
      <c r="I18" s="33"/>
      <c r="J18" s="33"/>
      <c r="K18" s="36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7"/>
      <c r="AB18" s="37"/>
      <c r="AC18" s="37"/>
      <c r="AD18" s="33"/>
      <c r="AE18" s="33"/>
      <c r="AF18" s="33"/>
      <c r="AG18" s="33"/>
      <c r="AH18" s="33"/>
      <c r="AI18" s="33"/>
      <c r="AJ18" s="57"/>
      <c r="AK18" s="57"/>
      <c r="AL18" s="57"/>
      <c r="AM18" s="57"/>
      <c r="AN18" s="57"/>
      <c r="AO18" s="57"/>
      <c r="AP18" s="57"/>
      <c r="AQ18" s="57"/>
      <c r="AR18" s="57"/>
      <c r="AS18" s="171"/>
      <c r="AT18" s="111"/>
    </row>
    <row r="19" spans="1:46" s="2" customFormat="1" ht="54" customHeight="1">
      <c r="A19" s="121"/>
      <c r="B19" s="169"/>
      <c r="C19" s="127"/>
      <c r="D19" s="130"/>
      <c r="E19" s="4" t="s">
        <v>34</v>
      </c>
      <c r="F19" s="32">
        <f>I19+L19+O19+R19+U19+X19+AA19+AD19+AG19+AJ19+AM19+AP19-0.1</f>
        <v>317</v>
      </c>
      <c r="G19" s="32">
        <f>J19+M19+P19+S19+V19+Y19+AB19+AE19+AH19+AK19+AN19+AQ19</f>
        <v>0</v>
      </c>
      <c r="H19" s="32">
        <f>G19/F19*100</f>
        <v>0</v>
      </c>
      <c r="I19" s="33"/>
      <c r="J19" s="33"/>
      <c r="K19" s="33">
        <v>0</v>
      </c>
      <c r="L19" s="33">
        <f>13.8+9.2</f>
        <v>23</v>
      </c>
      <c r="M19" s="33"/>
      <c r="N19" s="33">
        <f>M19/L19*100</f>
        <v>0</v>
      </c>
      <c r="O19" s="33">
        <f>85.4</f>
        <v>85.4</v>
      </c>
      <c r="P19" s="33"/>
      <c r="Q19" s="33">
        <f>P19/O19*100</f>
        <v>0</v>
      </c>
      <c r="R19" s="33">
        <f>48.2+5.2</f>
        <v>53.400000000000006</v>
      </c>
      <c r="S19" s="33"/>
      <c r="T19" s="33">
        <f>S19/R19*100</f>
        <v>0</v>
      </c>
      <c r="U19" s="33">
        <f>23.9+10.4</f>
        <v>34.299999999999997</v>
      </c>
      <c r="V19" s="33"/>
      <c r="W19" s="33">
        <f>V19/U19*100</f>
        <v>0</v>
      </c>
      <c r="X19" s="33">
        <v>10.4</v>
      </c>
      <c r="Y19" s="33"/>
      <c r="Z19" s="33">
        <f>Y19/X19*100</f>
        <v>0</v>
      </c>
      <c r="AA19" s="37">
        <v>28.7</v>
      </c>
      <c r="AB19" s="37"/>
      <c r="AC19" s="33">
        <f>AB19/AA19*100</f>
        <v>0</v>
      </c>
      <c r="AD19" s="33">
        <v>10.4</v>
      </c>
      <c r="AE19" s="33"/>
      <c r="AF19" s="33"/>
      <c r="AG19" s="37">
        <f>15.9+3.9</f>
        <v>19.8</v>
      </c>
      <c r="AH19" s="37"/>
      <c r="AI19" s="37">
        <f>AH19/AG19*100</f>
        <v>0</v>
      </c>
      <c r="AJ19" s="57">
        <v>2.8</v>
      </c>
      <c r="AK19" s="57"/>
      <c r="AL19" s="57">
        <f>AK19/AJ19*100</f>
        <v>0</v>
      </c>
      <c r="AM19" s="57">
        <f>30.8+9.1</f>
        <v>39.9</v>
      </c>
      <c r="AN19" s="57"/>
      <c r="AO19" s="57">
        <f>AN19/AM19*100</f>
        <v>0</v>
      </c>
      <c r="AP19" s="57">
        <v>9</v>
      </c>
      <c r="AQ19" s="57">
        <v>0</v>
      </c>
      <c r="AR19" s="57">
        <v>0</v>
      </c>
      <c r="AS19" s="172"/>
      <c r="AT19" s="112"/>
    </row>
    <row r="20" spans="1:46" s="2" customFormat="1" ht="45.75" hidden="1" customHeight="1">
      <c r="A20" s="76" t="s">
        <v>74</v>
      </c>
      <c r="B20" s="7" t="s">
        <v>44</v>
      </c>
      <c r="C20" s="77" t="s">
        <v>36</v>
      </c>
      <c r="D20" s="19"/>
      <c r="E20" s="4" t="s">
        <v>39</v>
      </c>
      <c r="F20" s="32"/>
      <c r="G20" s="32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7"/>
      <c r="AB20" s="37"/>
      <c r="AC20" s="37"/>
      <c r="AD20" s="33"/>
      <c r="AE20" s="33"/>
      <c r="AF20" s="33"/>
      <c r="AG20" s="33"/>
      <c r="AH20" s="33"/>
      <c r="AI20" s="33"/>
      <c r="AJ20" s="57"/>
      <c r="AK20" s="57"/>
      <c r="AL20" s="57"/>
      <c r="AM20" s="57"/>
      <c r="AN20" s="57"/>
      <c r="AO20" s="57"/>
      <c r="AP20" s="57"/>
      <c r="AQ20" s="57"/>
      <c r="AR20" s="57"/>
      <c r="AS20" s="26"/>
      <c r="AT20" s="25"/>
    </row>
    <row r="21" spans="1:46" s="2" customFormat="1" ht="84" hidden="1" customHeight="1">
      <c r="A21" s="76" t="s">
        <v>74</v>
      </c>
      <c r="B21" s="7" t="s">
        <v>44</v>
      </c>
      <c r="C21" s="77" t="s">
        <v>36</v>
      </c>
      <c r="D21" s="19"/>
      <c r="E21" s="4" t="s">
        <v>39</v>
      </c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7"/>
      <c r="AB21" s="37"/>
      <c r="AC21" s="37"/>
      <c r="AD21" s="33"/>
      <c r="AE21" s="33"/>
      <c r="AF21" s="33"/>
      <c r="AG21" s="33"/>
      <c r="AH21" s="33"/>
      <c r="AI21" s="33"/>
      <c r="AJ21" s="57"/>
      <c r="AK21" s="57"/>
      <c r="AL21" s="57"/>
      <c r="AM21" s="57"/>
      <c r="AN21" s="57"/>
      <c r="AO21" s="57"/>
      <c r="AP21" s="57"/>
      <c r="AQ21" s="57"/>
      <c r="AR21" s="57"/>
      <c r="AS21" s="26"/>
      <c r="AT21" s="47"/>
    </row>
    <row r="22" spans="1:46" s="2" customFormat="1" ht="19.5" customHeight="1">
      <c r="A22" s="121" t="s">
        <v>75</v>
      </c>
      <c r="B22" s="138" t="s">
        <v>45</v>
      </c>
      <c r="C22" s="125" t="s">
        <v>40</v>
      </c>
      <c r="D22" s="128"/>
      <c r="E22" s="5" t="s">
        <v>32</v>
      </c>
      <c r="F22" s="32">
        <f>F23+F24</f>
        <v>48189.2</v>
      </c>
      <c r="G22" s="32">
        <f>G23+G24</f>
        <v>0</v>
      </c>
      <c r="H22" s="32">
        <f t="shared" si="1"/>
        <v>0</v>
      </c>
      <c r="I22" s="33">
        <f>I23+I24</f>
        <v>1865.1</v>
      </c>
      <c r="J22" s="33">
        <f>J23+J24</f>
        <v>0</v>
      </c>
      <c r="K22" s="33">
        <f>J22/I22*100</f>
        <v>0</v>
      </c>
      <c r="L22" s="33">
        <f>L23+L24</f>
        <v>3909.8</v>
      </c>
      <c r="M22" s="33">
        <f>M23+M24</f>
        <v>0</v>
      </c>
      <c r="N22" s="33">
        <f t="shared" ref="N22:N27" si="2">M22/L22*100</f>
        <v>0</v>
      </c>
      <c r="O22" s="33">
        <f>O23+O24</f>
        <v>3665.1</v>
      </c>
      <c r="P22" s="33">
        <f>P23+P24</f>
        <v>0</v>
      </c>
      <c r="Q22" s="33">
        <f>P22/O22*100</f>
        <v>0</v>
      </c>
      <c r="R22" s="33">
        <f>R23+R24</f>
        <v>4183</v>
      </c>
      <c r="S22" s="33">
        <f>S23+S24</f>
        <v>0</v>
      </c>
      <c r="T22" s="33">
        <f t="shared" ref="T22:T27" si="3">S22/R22*100</f>
        <v>0</v>
      </c>
      <c r="U22" s="33">
        <f>U23+U24</f>
        <v>6013.4</v>
      </c>
      <c r="V22" s="33">
        <f>V23+V24</f>
        <v>0</v>
      </c>
      <c r="W22" s="33">
        <f t="shared" ref="W22:W27" si="4">V22/U22*100</f>
        <v>0</v>
      </c>
      <c r="X22" s="33">
        <f>X23+X24</f>
        <v>4471.6000000000004</v>
      </c>
      <c r="Y22" s="33">
        <f>Y23+Y24</f>
        <v>0</v>
      </c>
      <c r="Z22" s="33">
        <f>Y22/X22*100</f>
        <v>0</v>
      </c>
      <c r="AA22" s="37">
        <f>AA23+AA24</f>
        <v>4155</v>
      </c>
      <c r="AB22" s="37">
        <f>AB23+AB24</f>
        <v>0</v>
      </c>
      <c r="AC22" s="37">
        <f>AB22/AA22*100</f>
        <v>0</v>
      </c>
      <c r="AD22" s="33">
        <f>AD23+AD24</f>
        <v>2631</v>
      </c>
      <c r="AE22" s="33">
        <f>AE23+AE24</f>
        <v>0</v>
      </c>
      <c r="AF22" s="33">
        <f>AE22/AD22*100</f>
        <v>0</v>
      </c>
      <c r="AG22" s="33">
        <f>AG23+AG24</f>
        <v>2825.4</v>
      </c>
      <c r="AH22" s="33">
        <f>AH23+AH24</f>
        <v>0</v>
      </c>
      <c r="AI22" s="33">
        <f t="shared" ref="AI22:AI27" si="5">AH22/AG22*100</f>
        <v>0</v>
      </c>
      <c r="AJ22" s="57">
        <f>AJ23+AJ24</f>
        <v>3946.6</v>
      </c>
      <c r="AK22" s="57">
        <f>AK23+AK24</f>
        <v>0</v>
      </c>
      <c r="AL22" s="57">
        <f t="shared" ref="AL22:AL27" si="6">AK22/AJ22*100</f>
        <v>0</v>
      </c>
      <c r="AM22" s="57">
        <f>AM23+AM24</f>
        <v>3895.6</v>
      </c>
      <c r="AN22" s="57">
        <f>AN23+AN24</f>
        <v>0</v>
      </c>
      <c r="AO22" s="57">
        <f t="shared" ref="AO22:AO27" si="7">AN22/AM22*100</f>
        <v>0</v>
      </c>
      <c r="AP22" s="57">
        <f>AP23+AP24</f>
        <v>6627.5999999999995</v>
      </c>
      <c r="AQ22" s="57">
        <f>AQ23+AQ24</f>
        <v>0</v>
      </c>
      <c r="AR22" s="57">
        <f t="shared" ref="AR22:AR27" si="8">AQ22/AP22*100</f>
        <v>0</v>
      </c>
      <c r="AS22" s="158"/>
      <c r="AT22" s="110"/>
    </row>
    <row r="23" spans="1:46" s="2" customFormat="1" ht="25.5">
      <c r="A23" s="121"/>
      <c r="B23" s="139"/>
      <c r="C23" s="126"/>
      <c r="D23" s="129"/>
      <c r="E23" s="4" t="s">
        <v>33</v>
      </c>
      <c r="F23" s="32">
        <f>I23+L23+O23+R23+U23+X23+AA23+AD23+AG23+AJ23+AM23+AP23</f>
        <v>4489.3</v>
      </c>
      <c r="G23" s="32">
        <f>J23+M23+P23+S23+V23+Y23+AB23+AE23+AH23+AK23+AN23+AQ23</f>
        <v>0</v>
      </c>
      <c r="H23" s="32">
        <f t="shared" si="1"/>
        <v>0</v>
      </c>
      <c r="I23" s="33"/>
      <c r="J23" s="33"/>
      <c r="K23" s="33">
        <v>0</v>
      </c>
      <c r="L23" s="33">
        <v>310</v>
      </c>
      <c r="M23" s="33"/>
      <c r="N23" s="33">
        <f t="shared" si="2"/>
        <v>0</v>
      </c>
      <c r="O23" s="33">
        <v>310</v>
      </c>
      <c r="P23" s="33"/>
      <c r="Q23" s="33">
        <f>P23/O23*100</f>
        <v>0</v>
      </c>
      <c r="R23" s="33">
        <v>310</v>
      </c>
      <c r="S23" s="33"/>
      <c r="T23" s="33">
        <f t="shared" si="3"/>
        <v>0</v>
      </c>
      <c r="U23" s="33">
        <v>310</v>
      </c>
      <c r="V23" s="33"/>
      <c r="W23" s="33">
        <f t="shared" si="4"/>
        <v>0</v>
      </c>
      <c r="X23" s="37">
        <v>310</v>
      </c>
      <c r="Y23" s="33"/>
      <c r="Z23" s="33">
        <f>Y23/X23*100</f>
        <v>0</v>
      </c>
      <c r="AA23" s="37">
        <v>310</v>
      </c>
      <c r="AB23" s="37"/>
      <c r="AC23" s="37">
        <f>AB23/AA23*100</f>
        <v>0</v>
      </c>
      <c r="AD23" s="33">
        <v>310</v>
      </c>
      <c r="AE23" s="33"/>
      <c r="AF23" s="33">
        <f>AE23/AD23*100</f>
        <v>0</v>
      </c>
      <c r="AG23" s="33">
        <v>310</v>
      </c>
      <c r="AH23" s="33"/>
      <c r="AI23" s="33">
        <f t="shared" si="5"/>
        <v>0</v>
      </c>
      <c r="AJ23" s="57">
        <v>310</v>
      </c>
      <c r="AK23" s="57"/>
      <c r="AL23" s="57">
        <f t="shared" si="6"/>
        <v>0</v>
      </c>
      <c r="AM23" s="57">
        <v>310</v>
      </c>
      <c r="AN23" s="57"/>
      <c r="AO23" s="57">
        <f t="shared" si="7"/>
        <v>0</v>
      </c>
      <c r="AP23" s="57">
        <f>754.3+635</f>
        <v>1389.3</v>
      </c>
      <c r="AQ23" s="57"/>
      <c r="AR23" s="57">
        <f t="shared" si="8"/>
        <v>0</v>
      </c>
      <c r="AS23" s="159"/>
      <c r="AT23" s="111"/>
    </row>
    <row r="24" spans="1:46" s="2" customFormat="1" ht="38.25">
      <c r="A24" s="121"/>
      <c r="B24" s="140"/>
      <c r="C24" s="127"/>
      <c r="D24" s="130"/>
      <c r="E24" s="4" t="s">
        <v>34</v>
      </c>
      <c r="F24" s="32">
        <f>I24+L24+O24+R24+U24+X24+AA24+AD24+AG24+AJ24+AM24+AP24</f>
        <v>43699.899999999994</v>
      </c>
      <c r="G24" s="32">
        <f>J24+M24+P24+S24+V24+Y24+AB24+AE24+AH24+AK24+AN24+AQ24</f>
        <v>0</v>
      </c>
      <c r="H24" s="32">
        <f t="shared" si="1"/>
        <v>0</v>
      </c>
      <c r="I24" s="33">
        <v>1865.1</v>
      </c>
      <c r="J24" s="33"/>
      <c r="K24" s="33">
        <f>J24/I24*100</f>
        <v>0</v>
      </c>
      <c r="L24" s="33">
        <v>3599.8</v>
      </c>
      <c r="M24" s="33"/>
      <c r="N24" s="33">
        <f t="shared" si="2"/>
        <v>0</v>
      </c>
      <c r="O24" s="33">
        <v>3355.1</v>
      </c>
      <c r="P24" s="33"/>
      <c r="Q24" s="33">
        <f>P24/O24*100</f>
        <v>0</v>
      </c>
      <c r="R24" s="33">
        <v>3873</v>
      </c>
      <c r="S24" s="33"/>
      <c r="T24" s="33">
        <f t="shared" si="3"/>
        <v>0</v>
      </c>
      <c r="U24" s="33">
        <v>5703.4</v>
      </c>
      <c r="V24" s="33"/>
      <c r="W24" s="33">
        <f t="shared" si="4"/>
        <v>0</v>
      </c>
      <c r="X24" s="33">
        <v>4161.6000000000004</v>
      </c>
      <c r="Y24" s="33"/>
      <c r="Z24" s="33">
        <f>Y24/X24*100</f>
        <v>0</v>
      </c>
      <c r="AA24" s="37">
        <v>3845</v>
      </c>
      <c r="AB24" s="37"/>
      <c r="AC24" s="37">
        <f>AB24/AA24*100</f>
        <v>0</v>
      </c>
      <c r="AD24" s="33">
        <v>2321</v>
      </c>
      <c r="AE24" s="33"/>
      <c r="AF24" s="33">
        <f>AE24/AD24*100</f>
        <v>0</v>
      </c>
      <c r="AG24" s="33">
        <v>2515.4</v>
      </c>
      <c r="AH24" s="33"/>
      <c r="AI24" s="33">
        <f t="shared" si="5"/>
        <v>0</v>
      </c>
      <c r="AJ24" s="57">
        <v>3636.6</v>
      </c>
      <c r="AK24" s="57"/>
      <c r="AL24" s="57">
        <f t="shared" si="6"/>
        <v>0</v>
      </c>
      <c r="AM24" s="57">
        <v>3585.6</v>
      </c>
      <c r="AN24" s="57"/>
      <c r="AO24" s="57">
        <f t="shared" si="7"/>
        <v>0</v>
      </c>
      <c r="AP24" s="57">
        <f>5204.9+33.4</f>
        <v>5238.2999999999993</v>
      </c>
      <c r="AQ24" s="57"/>
      <c r="AR24" s="57">
        <f t="shared" si="8"/>
        <v>0</v>
      </c>
      <c r="AS24" s="160"/>
      <c r="AT24" s="112"/>
    </row>
    <row r="25" spans="1:46" s="2" customFormat="1" ht="19.5" customHeight="1">
      <c r="A25" s="121" t="s">
        <v>76</v>
      </c>
      <c r="B25" s="138" t="s">
        <v>46</v>
      </c>
      <c r="C25" s="125" t="s">
        <v>41</v>
      </c>
      <c r="D25" s="128"/>
      <c r="E25" s="5" t="s">
        <v>32</v>
      </c>
      <c r="F25" s="32">
        <f>F26+F27</f>
        <v>61744.31</v>
      </c>
      <c r="G25" s="32">
        <f>G26+G27</f>
        <v>0</v>
      </c>
      <c r="H25" s="32">
        <f t="shared" si="1"/>
        <v>0</v>
      </c>
      <c r="I25" s="33">
        <f>I26+I27</f>
        <v>1899.03</v>
      </c>
      <c r="J25" s="33">
        <f>J26+J27</f>
        <v>0</v>
      </c>
      <c r="K25" s="33">
        <f>J25/I25*100</f>
        <v>0</v>
      </c>
      <c r="L25" s="33">
        <f>L26+L27</f>
        <v>6456.67</v>
      </c>
      <c r="M25" s="33">
        <f>M26+M27</f>
        <v>0</v>
      </c>
      <c r="N25" s="33">
        <f t="shared" si="2"/>
        <v>0</v>
      </c>
      <c r="O25" s="33">
        <f>O26+O27</f>
        <v>6573.35</v>
      </c>
      <c r="P25" s="33">
        <f>P26+P27</f>
        <v>0</v>
      </c>
      <c r="Q25" s="33">
        <f>P25/O25*100</f>
        <v>0</v>
      </c>
      <c r="R25" s="33">
        <f>R26+R27</f>
        <v>6132.65</v>
      </c>
      <c r="S25" s="33">
        <f>S26+S27</f>
        <v>0</v>
      </c>
      <c r="T25" s="33">
        <f t="shared" si="3"/>
        <v>0</v>
      </c>
      <c r="U25" s="33">
        <f>U26+U27</f>
        <v>7057.27</v>
      </c>
      <c r="V25" s="33">
        <f>V26+V27</f>
        <v>0</v>
      </c>
      <c r="W25" s="33">
        <f t="shared" si="4"/>
        <v>0</v>
      </c>
      <c r="X25" s="33">
        <f>X26+X27</f>
        <v>6590.86</v>
      </c>
      <c r="Y25" s="33">
        <f>Y26+Y27</f>
        <v>0</v>
      </c>
      <c r="Z25" s="33">
        <f>Y25/X25*100</f>
        <v>0</v>
      </c>
      <c r="AA25" s="37">
        <f>AA26+AA27</f>
        <v>5955.8</v>
      </c>
      <c r="AB25" s="37">
        <f>AB26+AB27</f>
        <v>0</v>
      </c>
      <c r="AC25" s="37">
        <f>AB25/AA25*100</f>
        <v>0</v>
      </c>
      <c r="AD25" s="33">
        <f>AD26+AD27</f>
        <v>3798.8</v>
      </c>
      <c r="AE25" s="33">
        <f>AE26+AE27</f>
        <v>0</v>
      </c>
      <c r="AF25" s="33">
        <f>AE25/AD25*100</f>
        <v>0</v>
      </c>
      <c r="AG25" s="33">
        <f>AG26+AG27</f>
        <v>3562.1</v>
      </c>
      <c r="AH25" s="33">
        <f>AH26+AH27</f>
        <v>0</v>
      </c>
      <c r="AI25" s="33">
        <f t="shared" si="5"/>
        <v>0</v>
      </c>
      <c r="AJ25" s="57">
        <f>AJ26+AJ27</f>
        <v>5045.63</v>
      </c>
      <c r="AK25" s="57">
        <f>AK26+AK27</f>
        <v>0</v>
      </c>
      <c r="AL25" s="57">
        <f t="shared" si="6"/>
        <v>0</v>
      </c>
      <c r="AM25" s="57">
        <f>AM26+AM27</f>
        <v>3874.04</v>
      </c>
      <c r="AN25" s="57">
        <f>AN26+AN27</f>
        <v>0</v>
      </c>
      <c r="AO25" s="57">
        <f t="shared" si="7"/>
        <v>0</v>
      </c>
      <c r="AP25" s="57">
        <f>AP26+AP27</f>
        <v>4798.1099999999997</v>
      </c>
      <c r="AQ25" s="57">
        <f>AQ26+AQ27</f>
        <v>0</v>
      </c>
      <c r="AR25" s="57">
        <f t="shared" si="8"/>
        <v>0</v>
      </c>
      <c r="AS25" s="158"/>
      <c r="AT25" s="110"/>
    </row>
    <row r="26" spans="1:46" s="2" customFormat="1" ht="25.5">
      <c r="A26" s="121"/>
      <c r="B26" s="139"/>
      <c r="C26" s="126"/>
      <c r="D26" s="129"/>
      <c r="E26" s="4" t="s">
        <v>33</v>
      </c>
      <c r="F26" s="32">
        <f>I26+L26+O26+R26+U26+X26+AA26+AD26+AG26+AJ26+AM26+AP26</f>
        <v>5540.5599999999995</v>
      </c>
      <c r="G26" s="32">
        <f>J26+M26+P26+S26+V26+Y26+AB26+AE26+AH26+AK26+AN26+AQ26</f>
        <v>0</v>
      </c>
      <c r="H26" s="32">
        <f t="shared" si="1"/>
        <v>0</v>
      </c>
      <c r="I26" s="33"/>
      <c r="J26" s="33"/>
      <c r="K26" s="33"/>
      <c r="L26" s="33">
        <v>1332.85</v>
      </c>
      <c r="M26" s="33"/>
      <c r="N26" s="33">
        <f t="shared" si="2"/>
        <v>0</v>
      </c>
      <c r="O26" s="33">
        <v>1332.85</v>
      </c>
      <c r="P26" s="33"/>
      <c r="Q26" s="33">
        <v>0</v>
      </c>
      <c r="R26" s="33">
        <v>908.5</v>
      </c>
      <c r="S26" s="33"/>
      <c r="T26" s="33">
        <f t="shared" si="3"/>
        <v>0</v>
      </c>
      <c r="U26" s="33">
        <v>901.5</v>
      </c>
      <c r="V26" s="33"/>
      <c r="W26" s="33">
        <f t="shared" si="4"/>
        <v>0</v>
      </c>
      <c r="X26" s="33">
        <v>341.96</v>
      </c>
      <c r="Y26" s="33"/>
      <c r="Z26" s="33">
        <v>0</v>
      </c>
      <c r="AA26" s="37">
        <v>704</v>
      </c>
      <c r="AB26" s="37"/>
      <c r="AC26" s="37">
        <v>0</v>
      </c>
      <c r="AD26" s="33">
        <v>18.899999999999999</v>
      </c>
      <c r="AE26" s="33"/>
      <c r="AF26" s="33">
        <v>0</v>
      </c>
      <c r="AG26" s="33"/>
      <c r="AH26" s="33"/>
      <c r="AI26" s="33">
        <v>0</v>
      </c>
      <c r="AJ26" s="57"/>
      <c r="AK26" s="57"/>
      <c r="AL26" s="57">
        <v>0</v>
      </c>
      <c r="AM26" s="57"/>
      <c r="AN26" s="57"/>
      <c r="AO26" s="57">
        <v>0</v>
      </c>
      <c r="AP26" s="57"/>
      <c r="AQ26" s="57"/>
      <c r="AR26" s="57">
        <v>0</v>
      </c>
      <c r="AS26" s="159"/>
      <c r="AT26" s="111"/>
    </row>
    <row r="27" spans="1:46" s="2" customFormat="1" ht="38.25">
      <c r="A27" s="121"/>
      <c r="B27" s="140"/>
      <c r="C27" s="127"/>
      <c r="D27" s="130"/>
      <c r="E27" s="4" t="s">
        <v>34</v>
      </c>
      <c r="F27" s="32">
        <f>I27+L27+O27+R27+U27+X27+AA27+AD27+AG27+AJ27+AM27+AP27</f>
        <v>56203.75</v>
      </c>
      <c r="G27" s="32">
        <f>J27+M27+P27+S27+V27+Y27+AB27+AE27+AH27+AK27+AN27+AQ27</f>
        <v>0</v>
      </c>
      <c r="H27" s="32">
        <f t="shared" si="1"/>
        <v>0</v>
      </c>
      <c r="I27" s="33">
        <v>1899.03</v>
      </c>
      <c r="J27" s="33"/>
      <c r="K27" s="33">
        <f>J27/I27*100</f>
        <v>0</v>
      </c>
      <c r="L27" s="33">
        <v>5123.82</v>
      </c>
      <c r="M27" s="33"/>
      <c r="N27" s="33">
        <f t="shared" si="2"/>
        <v>0</v>
      </c>
      <c r="O27" s="33">
        <v>5240.5</v>
      </c>
      <c r="P27" s="33"/>
      <c r="Q27" s="33">
        <f>P27/O27*100</f>
        <v>0</v>
      </c>
      <c r="R27" s="33">
        <v>5224.1499999999996</v>
      </c>
      <c r="S27" s="33"/>
      <c r="T27" s="33">
        <f t="shared" si="3"/>
        <v>0</v>
      </c>
      <c r="U27" s="33">
        <v>6155.77</v>
      </c>
      <c r="V27" s="33"/>
      <c r="W27" s="33">
        <f t="shared" si="4"/>
        <v>0</v>
      </c>
      <c r="X27" s="33">
        <v>6248.9</v>
      </c>
      <c r="Y27" s="33"/>
      <c r="Z27" s="33">
        <f>Y27/X27*100</f>
        <v>0</v>
      </c>
      <c r="AA27" s="37">
        <v>5251.8</v>
      </c>
      <c r="AB27" s="37"/>
      <c r="AC27" s="37">
        <f>AB27/AA27*100</f>
        <v>0</v>
      </c>
      <c r="AD27" s="33">
        <v>3779.9</v>
      </c>
      <c r="AE27" s="33"/>
      <c r="AF27" s="33">
        <f>AE27/AD27*100</f>
        <v>0</v>
      </c>
      <c r="AG27" s="33">
        <v>3562.1</v>
      </c>
      <c r="AH27" s="33"/>
      <c r="AI27" s="33">
        <f t="shared" si="5"/>
        <v>0</v>
      </c>
      <c r="AJ27" s="57">
        <v>5045.63</v>
      </c>
      <c r="AK27" s="57"/>
      <c r="AL27" s="57">
        <f t="shared" si="6"/>
        <v>0</v>
      </c>
      <c r="AM27" s="57">
        <v>3874.04</v>
      </c>
      <c r="AN27" s="57"/>
      <c r="AO27" s="57">
        <f t="shared" si="7"/>
        <v>0</v>
      </c>
      <c r="AP27" s="57">
        <v>4798.1099999999997</v>
      </c>
      <c r="AQ27" s="57"/>
      <c r="AR27" s="57">
        <f t="shared" si="8"/>
        <v>0</v>
      </c>
      <c r="AS27" s="160"/>
      <c r="AT27" s="112"/>
    </row>
    <row r="28" spans="1:46" s="2" customFormat="1" ht="78" hidden="1" customHeight="1">
      <c r="A28" s="76" t="s">
        <v>77</v>
      </c>
      <c r="B28" s="7" t="s">
        <v>47</v>
      </c>
      <c r="C28" s="77" t="s">
        <v>48</v>
      </c>
      <c r="D28" s="19"/>
      <c r="E28" s="4" t="s">
        <v>39</v>
      </c>
      <c r="F28" s="28"/>
      <c r="G28" s="28"/>
      <c r="H28" s="28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7"/>
      <c r="AB28" s="27"/>
      <c r="AC28" s="27"/>
      <c r="AD28" s="25"/>
      <c r="AE28" s="25"/>
      <c r="AF28" s="25"/>
      <c r="AG28" s="25"/>
      <c r="AH28" s="25"/>
      <c r="AI28" s="25"/>
      <c r="AJ28" s="58"/>
      <c r="AK28" s="58"/>
      <c r="AL28" s="58"/>
      <c r="AM28" s="58"/>
      <c r="AN28" s="58"/>
      <c r="AO28" s="58"/>
      <c r="AP28" s="58"/>
      <c r="AQ28" s="58"/>
      <c r="AR28" s="58"/>
      <c r="AS28" s="26"/>
      <c r="AT28" s="25"/>
    </row>
    <row r="29" spans="1:46" s="2" customFormat="1" ht="92.25" hidden="1" customHeight="1">
      <c r="A29" s="76" t="s">
        <v>78</v>
      </c>
      <c r="B29" s="6" t="s">
        <v>49</v>
      </c>
      <c r="C29" s="10" t="s">
        <v>36</v>
      </c>
      <c r="D29" s="19"/>
      <c r="E29" s="4" t="s">
        <v>39</v>
      </c>
      <c r="F29" s="28"/>
      <c r="G29" s="28"/>
      <c r="H29" s="28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7"/>
      <c r="AB29" s="27"/>
      <c r="AC29" s="27"/>
      <c r="AD29" s="25"/>
      <c r="AE29" s="25"/>
      <c r="AF29" s="25"/>
      <c r="AG29" s="25"/>
      <c r="AH29" s="25"/>
      <c r="AI29" s="25"/>
      <c r="AJ29" s="58"/>
      <c r="AK29" s="58"/>
      <c r="AL29" s="58"/>
      <c r="AM29" s="58"/>
      <c r="AN29" s="58"/>
      <c r="AO29" s="58"/>
      <c r="AP29" s="58"/>
      <c r="AQ29" s="58"/>
      <c r="AR29" s="58"/>
      <c r="AS29" s="26"/>
      <c r="AT29" s="25"/>
    </row>
    <row r="30" spans="1:46" s="2" customFormat="1" ht="138.75" hidden="1" customHeight="1">
      <c r="A30" s="76" t="s">
        <v>77</v>
      </c>
      <c r="B30" s="7" t="s">
        <v>47</v>
      </c>
      <c r="C30" s="77" t="s">
        <v>48</v>
      </c>
      <c r="D30" s="19"/>
      <c r="E30" s="4" t="s">
        <v>39</v>
      </c>
      <c r="F30" s="28"/>
      <c r="G30" s="28"/>
      <c r="H30" s="28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7"/>
      <c r="AB30" s="27"/>
      <c r="AC30" s="27"/>
      <c r="AD30" s="25"/>
      <c r="AE30" s="25"/>
      <c r="AF30" s="25"/>
      <c r="AG30" s="25"/>
      <c r="AH30" s="25"/>
      <c r="AI30" s="25"/>
      <c r="AJ30" s="58"/>
      <c r="AK30" s="58"/>
      <c r="AL30" s="58"/>
      <c r="AM30" s="58"/>
      <c r="AN30" s="58"/>
      <c r="AO30" s="58"/>
      <c r="AP30" s="58"/>
      <c r="AQ30" s="58"/>
      <c r="AR30" s="58"/>
      <c r="AS30" s="26"/>
      <c r="AT30" s="47"/>
    </row>
    <row r="31" spans="1:46" s="2" customFormat="1" ht="138.75" hidden="1" customHeight="1">
      <c r="A31" s="76" t="s">
        <v>78</v>
      </c>
      <c r="B31" s="6" t="s">
        <v>49</v>
      </c>
      <c r="C31" s="10" t="s">
        <v>36</v>
      </c>
      <c r="D31" s="19"/>
      <c r="E31" s="4" t="s">
        <v>39</v>
      </c>
      <c r="F31" s="28"/>
      <c r="G31" s="28"/>
      <c r="H31" s="28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7"/>
      <c r="AB31" s="27"/>
      <c r="AC31" s="27"/>
      <c r="AD31" s="25"/>
      <c r="AE31" s="25"/>
      <c r="AF31" s="25"/>
      <c r="AG31" s="25"/>
      <c r="AH31" s="25"/>
      <c r="AI31" s="25"/>
      <c r="AJ31" s="58"/>
      <c r="AK31" s="58"/>
      <c r="AL31" s="58"/>
      <c r="AM31" s="58"/>
      <c r="AN31" s="58"/>
      <c r="AO31" s="58"/>
      <c r="AP31" s="58"/>
      <c r="AQ31" s="58"/>
      <c r="AR31" s="58"/>
      <c r="AS31" s="26"/>
      <c r="AT31" s="47"/>
    </row>
    <row r="32" spans="1:46" s="2" customFormat="1" ht="19.5" hidden="1" customHeight="1">
      <c r="A32" s="121" t="s">
        <v>98</v>
      </c>
      <c r="B32" s="155" t="s">
        <v>50</v>
      </c>
      <c r="C32" s="125" t="s">
        <v>51</v>
      </c>
      <c r="D32" s="128"/>
      <c r="E32" s="5" t="s">
        <v>32</v>
      </c>
      <c r="F32" s="45">
        <f>F33+F34</f>
        <v>0</v>
      </c>
      <c r="G32" s="45">
        <f>G33+G34</f>
        <v>0</v>
      </c>
      <c r="H32" s="45">
        <v>0</v>
      </c>
      <c r="I32" s="33">
        <f>I33+I34</f>
        <v>0</v>
      </c>
      <c r="J32" s="33">
        <f>J33+J34</f>
        <v>0</v>
      </c>
      <c r="K32" s="33">
        <v>0</v>
      </c>
      <c r="L32" s="33">
        <f>L33+L34</f>
        <v>0</v>
      </c>
      <c r="M32" s="33">
        <f>M33+M34</f>
        <v>0</v>
      </c>
      <c r="N32" s="33">
        <v>0</v>
      </c>
      <c r="O32" s="33">
        <f>O33+O34</f>
        <v>0</v>
      </c>
      <c r="P32" s="33">
        <f>P33+P34</f>
        <v>0</v>
      </c>
      <c r="Q32" s="33">
        <v>0</v>
      </c>
      <c r="R32" s="33">
        <f>R33+R34</f>
        <v>0</v>
      </c>
      <c r="S32" s="33">
        <f>S33+S34</f>
        <v>0</v>
      </c>
      <c r="T32" s="33">
        <v>0</v>
      </c>
      <c r="U32" s="33">
        <f>U33+U34</f>
        <v>0</v>
      </c>
      <c r="V32" s="33">
        <f>V33+V34</f>
        <v>0</v>
      </c>
      <c r="W32" s="33">
        <v>0</v>
      </c>
      <c r="X32" s="33">
        <f>X33+X34</f>
        <v>0</v>
      </c>
      <c r="Y32" s="33">
        <f>Y33+Y34</f>
        <v>0</v>
      </c>
      <c r="Z32" s="33">
        <v>0</v>
      </c>
      <c r="AA32" s="37">
        <f>AA33+AA34</f>
        <v>0</v>
      </c>
      <c r="AB32" s="37">
        <f>AB33+AB34</f>
        <v>0</v>
      </c>
      <c r="AC32" s="37">
        <v>0</v>
      </c>
      <c r="AD32" s="33">
        <f>AD33+AD34</f>
        <v>0</v>
      </c>
      <c r="AE32" s="33">
        <f>AE33+AE34</f>
        <v>0</v>
      </c>
      <c r="AF32" s="33">
        <v>0</v>
      </c>
      <c r="AG32" s="33">
        <f>AG33+AG34</f>
        <v>0</v>
      </c>
      <c r="AH32" s="33">
        <f>AH33+AH34</f>
        <v>0</v>
      </c>
      <c r="AI32" s="33" t="e">
        <f>AH32/AG32*100</f>
        <v>#DIV/0!</v>
      </c>
      <c r="AJ32" s="57">
        <f>AJ33+AJ34</f>
        <v>0</v>
      </c>
      <c r="AK32" s="57">
        <f>AK33+AK34</f>
        <v>0</v>
      </c>
      <c r="AL32" s="57" t="e">
        <f>AK32/AJ32*100</f>
        <v>#DIV/0!</v>
      </c>
      <c r="AM32" s="57">
        <f>AM33+AM34</f>
        <v>0</v>
      </c>
      <c r="AN32" s="57">
        <f>AN33+AN34</f>
        <v>0</v>
      </c>
      <c r="AO32" s="57" t="e">
        <f>AN32/AM32*100</f>
        <v>#DIV/0!</v>
      </c>
      <c r="AP32" s="57">
        <f>AP33+AP34</f>
        <v>0</v>
      </c>
      <c r="AQ32" s="57">
        <f>AQ33+AQ34</f>
        <v>0</v>
      </c>
      <c r="AR32" s="57" t="e">
        <f>AQ32/AP32*100</f>
        <v>#DIV/0!</v>
      </c>
      <c r="AS32" s="158"/>
      <c r="AT32" s="110"/>
    </row>
    <row r="33" spans="1:48" s="2" customFormat="1" ht="25.5" hidden="1">
      <c r="A33" s="121"/>
      <c r="B33" s="156"/>
      <c r="C33" s="126"/>
      <c r="D33" s="129"/>
      <c r="E33" s="4" t="s">
        <v>33</v>
      </c>
      <c r="F33" s="45">
        <f>I33+L33+O33+R33+U33+X33+AA33+AD33+AG33+AJ33+AM33+AP33</f>
        <v>0</v>
      </c>
      <c r="G33" s="45">
        <f>J33+M33+P33+S33+V33+Y33+AB33+AE33+AH33+AK33+AN33+AQ33</f>
        <v>0</v>
      </c>
      <c r="H33" s="45">
        <v>0</v>
      </c>
      <c r="I33" s="33"/>
      <c r="J33" s="33"/>
      <c r="K33" s="33"/>
      <c r="L33" s="7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7"/>
      <c r="AB33" s="37"/>
      <c r="AC33" s="37"/>
      <c r="AD33" s="33"/>
      <c r="AE33" s="33"/>
      <c r="AF33" s="33"/>
      <c r="AG33" s="33"/>
      <c r="AH33" s="33"/>
      <c r="AI33" s="33"/>
      <c r="AJ33" s="57"/>
      <c r="AK33" s="57"/>
      <c r="AL33" s="57"/>
      <c r="AM33" s="57"/>
      <c r="AN33" s="57"/>
      <c r="AO33" s="57"/>
      <c r="AP33" s="57"/>
      <c r="AQ33" s="57"/>
      <c r="AR33" s="57"/>
      <c r="AS33" s="159"/>
      <c r="AT33" s="111"/>
    </row>
    <row r="34" spans="1:48" s="2" customFormat="1" ht="102" hidden="1" customHeight="1">
      <c r="A34" s="121"/>
      <c r="B34" s="157"/>
      <c r="C34" s="127"/>
      <c r="D34" s="130"/>
      <c r="E34" s="4" t="s">
        <v>34</v>
      </c>
      <c r="F34" s="32">
        <f>I34+L34+O34+R34+U34+X34+AA34+AD34+AG34+AJ34+AM34+AP34</f>
        <v>0</v>
      </c>
      <c r="G34" s="45">
        <f>J34+M34+P34+S34+V34+Y34+AB34+AE34+AH34+AK34+AN34+AQ34</f>
        <v>0</v>
      </c>
      <c r="H34" s="45">
        <v>0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7"/>
      <c r="AB34" s="37"/>
      <c r="AC34" s="37"/>
      <c r="AD34" s="33">
        <v>0</v>
      </c>
      <c r="AE34" s="33"/>
      <c r="AF34" s="33"/>
      <c r="AG34" s="33">
        <v>0</v>
      </c>
      <c r="AH34" s="33">
        <v>0</v>
      </c>
      <c r="AI34" s="33">
        <v>0</v>
      </c>
      <c r="AJ34" s="57">
        <v>0</v>
      </c>
      <c r="AK34" s="57"/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160"/>
      <c r="AT34" s="112"/>
    </row>
    <row r="35" spans="1:48" s="2" customFormat="1" ht="15.75" hidden="1">
      <c r="A35" s="121" t="s">
        <v>99</v>
      </c>
      <c r="B35" s="155" t="s">
        <v>94</v>
      </c>
      <c r="C35" s="125" t="s">
        <v>51</v>
      </c>
      <c r="D35" s="46"/>
      <c r="E35" s="5" t="s">
        <v>32</v>
      </c>
      <c r="F35" s="45">
        <f>F36+F37</f>
        <v>0</v>
      </c>
      <c r="G35" s="45">
        <f>G36+G37</f>
        <v>0</v>
      </c>
      <c r="H35" s="45">
        <v>0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7"/>
      <c r="AB35" s="37"/>
      <c r="AC35" s="37"/>
      <c r="AD35" s="33"/>
      <c r="AE35" s="33"/>
      <c r="AF35" s="33"/>
      <c r="AG35" s="33"/>
      <c r="AH35" s="33"/>
      <c r="AI35" s="33"/>
      <c r="AJ35" s="57"/>
      <c r="AK35" s="57"/>
      <c r="AL35" s="57"/>
      <c r="AM35" s="57"/>
      <c r="AN35" s="57"/>
      <c r="AO35" s="57"/>
      <c r="AP35" s="57"/>
      <c r="AQ35" s="57"/>
      <c r="AR35" s="57"/>
      <c r="AS35" s="158"/>
      <c r="AT35" s="80"/>
    </row>
    <row r="36" spans="1:48" s="2" customFormat="1" ht="25.5" hidden="1">
      <c r="A36" s="121"/>
      <c r="B36" s="156"/>
      <c r="C36" s="126"/>
      <c r="D36" s="46"/>
      <c r="E36" s="4" t="s">
        <v>33</v>
      </c>
      <c r="F36" s="45">
        <f>I36+L36+O36+R36+U36+X36+AA36+AD36+AG36+AJ36+AM36+AP36</f>
        <v>0</v>
      </c>
      <c r="G36" s="45">
        <f>J36+M36+P36+S36+V36+Y36+AB36+AE36+AH36+AK36+AN36+AQ36</f>
        <v>0</v>
      </c>
      <c r="H36" s="45">
        <v>0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7"/>
      <c r="AB36" s="37"/>
      <c r="AC36" s="37"/>
      <c r="AD36" s="33"/>
      <c r="AE36" s="33"/>
      <c r="AF36" s="33"/>
      <c r="AG36" s="33"/>
      <c r="AH36" s="33"/>
      <c r="AI36" s="33"/>
      <c r="AJ36" s="57"/>
      <c r="AK36" s="57"/>
      <c r="AL36" s="57"/>
      <c r="AM36" s="57"/>
      <c r="AN36" s="57"/>
      <c r="AO36" s="57"/>
      <c r="AP36" s="57"/>
      <c r="AQ36" s="57"/>
      <c r="AR36" s="57"/>
      <c r="AS36" s="159"/>
      <c r="AT36" s="80"/>
    </row>
    <row r="37" spans="1:48" s="2" customFormat="1" ht="38.25" hidden="1">
      <c r="A37" s="121"/>
      <c r="B37" s="157"/>
      <c r="C37" s="127"/>
      <c r="D37" s="46"/>
      <c r="E37" s="4" t="s">
        <v>34</v>
      </c>
      <c r="F37" s="32">
        <f>I37+L37+O37+R37+U37+X37+AA37+AD37+AG37+AJ37+AM37+AP37</f>
        <v>0</v>
      </c>
      <c r="G37" s="45">
        <f>J37+M37+P37+S37+V37+Y37+AB37+AE37+AH37+AK37+AN37+AQ37</f>
        <v>0</v>
      </c>
      <c r="H37" s="45">
        <v>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7"/>
      <c r="AB37" s="37"/>
      <c r="AC37" s="37"/>
      <c r="AD37" s="33"/>
      <c r="AE37" s="33"/>
      <c r="AF37" s="33"/>
      <c r="AG37" s="33"/>
      <c r="AH37" s="33"/>
      <c r="AI37" s="33"/>
      <c r="AJ37" s="57"/>
      <c r="AK37" s="57"/>
      <c r="AL37" s="57"/>
      <c r="AM37" s="57"/>
      <c r="AN37" s="57"/>
      <c r="AO37" s="57"/>
      <c r="AP37" s="57">
        <v>0</v>
      </c>
      <c r="AQ37" s="57"/>
      <c r="AR37" s="57"/>
      <c r="AS37" s="160"/>
      <c r="AT37" s="80"/>
    </row>
    <row r="38" spans="1:48" s="2" customFormat="1" ht="21.75" hidden="1" customHeight="1">
      <c r="A38" s="81">
        <v>2</v>
      </c>
      <c r="B38" s="29" t="s">
        <v>92</v>
      </c>
      <c r="C38" s="161" t="s">
        <v>87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3"/>
      <c r="AT38" s="25"/>
    </row>
    <row r="39" spans="1:48" s="2" customFormat="1" ht="21.75" hidden="1" customHeight="1">
      <c r="A39" s="81" t="s">
        <v>79</v>
      </c>
      <c r="B39" s="29" t="s">
        <v>93</v>
      </c>
      <c r="C39" s="164" t="s">
        <v>88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6"/>
      <c r="AT39" s="25"/>
    </row>
    <row r="40" spans="1:48" s="2" customFormat="1" ht="31.5" hidden="1">
      <c r="A40" s="81" t="s">
        <v>80</v>
      </c>
      <c r="B40" s="8" t="s">
        <v>59</v>
      </c>
      <c r="C40" s="77"/>
      <c r="D40" s="78"/>
      <c r="E40" s="4"/>
      <c r="F40" s="23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58"/>
      <c r="AK40" s="58"/>
      <c r="AL40" s="58"/>
      <c r="AM40" s="58"/>
      <c r="AN40" s="58"/>
      <c r="AO40" s="58"/>
      <c r="AP40" s="58"/>
      <c r="AQ40" s="58"/>
      <c r="AR40" s="58"/>
      <c r="AS40" s="79"/>
      <c r="AT40" s="25"/>
      <c r="AU40" s="9"/>
      <c r="AV40" s="9"/>
    </row>
    <row r="41" spans="1:48" s="2" customFormat="1" ht="23.25" hidden="1" customHeight="1">
      <c r="A41" s="137" t="s">
        <v>81</v>
      </c>
      <c r="B41" s="138" t="s">
        <v>65</v>
      </c>
      <c r="C41" s="125" t="s">
        <v>60</v>
      </c>
      <c r="D41" s="128"/>
      <c r="E41" s="141" t="s">
        <v>39</v>
      </c>
      <c r="F41" s="152">
        <v>0</v>
      </c>
      <c r="G41" s="152">
        <v>0</v>
      </c>
      <c r="H41" s="152">
        <v>0</v>
      </c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7"/>
      <c r="AT41" s="150"/>
      <c r="AU41" s="151"/>
      <c r="AV41" s="9"/>
    </row>
    <row r="42" spans="1:48" s="2" customFormat="1" ht="23.25" hidden="1" customHeight="1">
      <c r="A42" s="137"/>
      <c r="B42" s="139"/>
      <c r="C42" s="126"/>
      <c r="D42" s="129"/>
      <c r="E42" s="142"/>
      <c r="F42" s="153"/>
      <c r="G42" s="153"/>
      <c r="H42" s="153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8"/>
      <c r="AT42" s="150"/>
      <c r="AU42" s="151"/>
      <c r="AV42" s="9"/>
    </row>
    <row r="43" spans="1:48" s="2" customFormat="1" ht="71.25" hidden="1" customHeight="1">
      <c r="A43" s="137"/>
      <c r="B43" s="140"/>
      <c r="C43" s="127"/>
      <c r="D43" s="130"/>
      <c r="E43" s="143"/>
      <c r="F43" s="154"/>
      <c r="G43" s="154"/>
      <c r="H43" s="154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9"/>
      <c r="AT43" s="150"/>
      <c r="AU43" s="151"/>
      <c r="AV43" s="9"/>
    </row>
    <row r="44" spans="1:48" s="2" customFormat="1" ht="37.5" hidden="1" customHeight="1">
      <c r="A44" s="137" t="s">
        <v>82</v>
      </c>
      <c r="B44" s="138" t="s">
        <v>66</v>
      </c>
      <c r="C44" s="125" t="s">
        <v>61</v>
      </c>
      <c r="D44" s="128"/>
      <c r="E44" s="141" t="s">
        <v>39</v>
      </c>
      <c r="F44" s="134">
        <v>0</v>
      </c>
      <c r="G44" s="134">
        <v>0</v>
      </c>
      <c r="H44" s="134">
        <v>0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13"/>
      <c r="AK44" s="113"/>
      <c r="AL44" s="113"/>
      <c r="AM44" s="113"/>
      <c r="AN44" s="113"/>
      <c r="AO44" s="113"/>
      <c r="AP44" s="113"/>
      <c r="AQ44" s="113"/>
      <c r="AR44" s="113"/>
      <c r="AS44" s="116"/>
      <c r="AT44" s="119"/>
      <c r="AU44" s="120"/>
      <c r="AV44" s="9"/>
    </row>
    <row r="45" spans="1:48" s="2" customFormat="1" ht="37.5" hidden="1" customHeight="1">
      <c r="A45" s="137"/>
      <c r="B45" s="139"/>
      <c r="C45" s="126"/>
      <c r="D45" s="129"/>
      <c r="E45" s="142"/>
      <c r="F45" s="135"/>
      <c r="G45" s="135"/>
      <c r="H45" s="135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14"/>
      <c r="AK45" s="114"/>
      <c r="AL45" s="114"/>
      <c r="AM45" s="114"/>
      <c r="AN45" s="114"/>
      <c r="AO45" s="114"/>
      <c r="AP45" s="114"/>
      <c r="AQ45" s="114"/>
      <c r="AR45" s="114"/>
      <c r="AS45" s="117"/>
      <c r="AT45" s="119"/>
      <c r="AU45" s="120"/>
      <c r="AV45" s="9"/>
    </row>
    <row r="46" spans="1:48" s="2" customFormat="1" ht="37.5" hidden="1" customHeight="1">
      <c r="A46" s="137"/>
      <c r="B46" s="140"/>
      <c r="C46" s="127"/>
      <c r="D46" s="130"/>
      <c r="E46" s="143"/>
      <c r="F46" s="136"/>
      <c r="G46" s="136"/>
      <c r="H46" s="136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15"/>
      <c r="AK46" s="115"/>
      <c r="AL46" s="115"/>
      <c r="AM46" s="115"/>
      <c r="AN46" s="115"/>
      <c r="AO46" s="115"/>
      <c r="AP46" s="115"/>
      <c r="AQ46" s="115"/>
      <c r="AR46" s="115"/>
      <c r="AS46" s="118"/>
      <c r="AT46" s="119"/>
      <c r="AU46" s="120"/>
      <c r="AV46" s="9"/>
    </row>
    <row r="47" spans="1:48" s="2" customFormat="1" ht="25.5" hidden="1" customHeight="1">
      <c r="A47" s="137" t="s">
        <v>83</v>
      </c>
      <c r="B47" s="138" t="s">
        <v>67</v>
      </c>
      <c r="C47" s="125" t="s">
        <v>62</v>
      </c>
      <c r="D47" s="128"/>
      <c r="E47" s="141" t="s">
        <v>39</v>
      </c>
      <c r="F47" s="134">
        <v>0</v>
      </c>
      <c r="G47" s="134">
        <v>0</v>
      </c>
      <c r="H47" s="134">
        <v>0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13"/>
      <c r="AK47" s="113"/>
      <c r="AL47" s="113"/>
      <c r="AM47" s="113"/>
      <c r="AN47" s="113"/>
      <c r="AO47" s="113"/>
      <c r="AP47" s="113"/>
      <c r="AQ47" s="113"/>
      <c r="AR47" s="113"/>
      <c r="AS47" s="116"/>
      <c r="AT47" s="119"/>
      <c r="AU47" s="120"/>
      <c r="AV47" s="9"/>
    </row>
    <row r="48" spans="1:48" s="2" customFormat="1" ht="25.5" hidden="1" customHeight="1">
      <c r="A48" s="137"/>
      <c r="B48" s="139"/>
      <c r="C48" s="126"/>
      <c r="D48" s="129"/>
      <c r="E48" s="142"/>
      <c r="F48" s="135"/>
      <c r="G48" s="135"/>
      <c r="H48" s="135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14"/>
      <c r="AK48" s="114"/>
      <c r="AL48" s="114"/>
      <c r="AM48" s="114"/>
      <c r="AN48" s="114"/>
      <c r="AO48" s="114"/>
      <c r="AP48" s="114"/>
      <c r="AQ48" s="114"/>
      <c r="AR48" s="114"/>
      <c r="AS48" s="117"/>
      <c r="AT48" s="119"/>
      <c r="AU48" s="120"/>
      <c r="AV48" s="9"/>
    </row>
    <row r="49" spans="1:48" s="2" customFormat="1" ht="45" hidden="1" customHeight="1">
      <c r="A49" s="137"/>
      <c r="B49" s="140"/>
      <c r="C49" s="127"/>
      <c r="D49" s="130"/>
      <c r="E49" s="143"/>
      <c r="F49" s="136"/>
      <c r="G49" s="136"/>
      <c r="H49" s="136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15"/>
      <c r="AK49" s="115"/>
      <c r="AL49" s="115"/>
      <c r="AM49" s="115"/>
      <c r="AN49" s="115"/>
      <c r="AO49" s="115"/>
      <c r="AP49" s="115"/>
      <c r="AQ49" s="115"/>
      <c r="AR49" s="115"/>
      <c r="AS49" s="118"/>
      <c r="AT49" s="119"/>
      <c r="AU49" s="120"/>
      <c r="AV49" s="9"/>
    </row>
    <row r="50" spans="1:48" s="2" customFormat="1" ht="15.75" hidden="1" customHeight="1">
      <c r="A50" s="137" t="s">
        <v>84</v>
      </c>
      <c r="B50" s="138" t="s">
        <v>68</v>
      </c>
      <c r="C50" s="125" t="s">
        <v>63</v>
      </c>
      <c r="D50" s="128"/>
      <c r="E50" s="141" t="s">
        <v>39</v>
      </c>
      <c r="F50" s="134">
        <v>0</v>
      </c>
      <c r="G50" s="134">
        <v>0</v>
      </c>
      <c r="H50" s="134">
        <v>0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13"/>
      <c r="AK50" s="113"/>
      <c r="AL50" s="113"/>
      <c r="AM50" s="113"/>
      <c r="AN50" s="113"/>
      <c r="AO50" s="113"/>
      <c r="AP50" s="113"/>
      <c r="AQ50" s="113"/>
      <c r="AR50" s="113"/>
      <c r="AS50" s="116"/>
      <c r="AT50" s="119"/>
      <c r="AU50" s="120"/>
      <c r="AV50" s="9"/>
    </row>
    <row r="51" spans="1:48" s="2" customFormat="1" ht="15" hidden="1" customHeight="1">
      <c r="A51" s="137"/>
      <c r="B51" s="139"/>
      <c r="C51" s="126"/>
      <c r="D51" s="129"/>
      <c r="E51" s="142"/>
      <c r="F51" s="135"/>
      <c r="G51" s="135"/>
      <c r="H51" s="135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14"/>
      <c r="AK51" s="114"/>
      <c r="AL51" s="114"/>
      <c r="AM51" s="114"/>
      <c r="AN51" s="114"/>
      <c r="AO51" s="114"/>
      <c r="AP51" s="114"/>
      <c r="AQ51" s="114"/>
      <c r="AR51" s="114"/>
      <c r="AS51" s="117"/>
      <c r="AT51" s="119"/>
      <c r="AU51" s="120"/>
      <c r="AV51" s="9"/>
    </row>
    <row r="52" spans="1:48" s="2" customFormat="1" ht="61.5" hidden="1" customHeight="1">
      <c r="A52" s="137"/>
      <c r="B52" s="140"/>
      <c r="C52" s="127"/>
      <c r="D52" s="130"/>
      <c r="E52" s="143"/>
      <c r="F52" s="136"/>
      <c r="G52" s="136"/>
      <c r="H52" s="136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15"/>
      <c r="AK52" s="115"/>
      <c r="AL52" s="115"/>
      <c r="AM52" s="115"/>
      <c r="AN52" s="115"/>
      <c r="AO52" s="115"/>
      <c r="AP52" s="115"/>
      <c r="AQ52" s="115"/>
      <c r="AR52" s="115"/>
      <c r="AS52" s="118"/>
      <c r="AT52" s="119"/>
      <c r="AU52" s="120"/>
      <c r="AV52" s="9"/>
    </row>
    <row r="53" spans="1:48" s="2" customFormat="1" ht="15.75" hidden="1" customHeight="1">
      <c r="A53" s="137" t="s">
        <v>85</v>
      </c>
      <c r="B53" s="138" t="s">
        <v>69</v>
      </c>
      <c r="C53" s="125" t="s">
        <v>64</v>
      </c>
      <c r="D53" s="128"/>
      <c r="E53" s="141" t="s">
        <v>39</v>
      </c>
      <c r="F53" s="134">
        <v>0</v>
      </c>
      <c r="G53" s="134">
        <v>0</v>
      </c>
      <c r="H53" s="134">
        <v>0</v>
      </c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13"/>
      <c r="AK53" s="113"/>
      <c r="AL53" s="113"/>
      <c r="AM53" s="113"/>
      <c r="AN53" s="113"/>
      <c r="AO53" s="113"/>
      <c r="AP53" s="113"/>
      <c r="AQ53" s="113"/>
      <c r="AR53" s="113"/>
      <c r="AS53" s="116"/>
      <c r="AT53" s="119"/>
      <c r="AU53" s="120"/>
      <c r="AV53" s="9"/>
    </row>
    <row r="54" spans="1:48" s="2" customFormat="1" ht="15" hidden="1" customHeight="1">
      <c r="A54" s="137"/>
      <c r="B54" s="139"/>
      <c r="C54" s="126"/>
      <c r="D54" s="129"/>
      <c r="E54" s="142"/>
      <c r="F54" s="135"/>
      <c r="G54" s="135"/>
      <c r="H54" s="135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14"/>
      <c r="AK54" s="114"/>
      <c r="AL54" s="114"/>
      <c r="AM54" s="114"/>
      <c r="AN54" s="114"/>
      <c r="AO54" s="114"/>
      <c r="AP54" s="114"/>
      <c r="AQ54" s="114"/>
      <c r="AR54" s="114"/>
      <c r="AS54" s="117"/>
      <c r="AT54" s="119"/>
      <c r="AU54" s="120"/>
      <c r="AV54" s="9"/>
    </row>
    <row r="55" spans="1:48" s="2" customFormat="1" ht="178.5" hidden="1" customHeight="1">
      <c r="A55" s="137"/>
      <c r="B55" s="140"/>
      <c r="C55" s="127"/>
      <c r="D55" s="130"/>
      <c r="E55" s="143"/>
      <c r="F55" s="136"/>
      <c r="G55" s="136"/>
      <c r="H55" s="136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15"/>
      <c r="AK55" s="115"/>
      <c r="AL55" s="115"/>
      <c r="AM55" s="115"/>
      <c r="AN55" s="115"/>
      <c r="AO55" s="115"/>
      <c r="AP55" s="115"/>
      <c r="AQ55" s="115"/>
      <c r="AR55" s="115"/>
      <c r="AS55" s="118"/>
      <c r="AT55" s="119"/>
      <c r="AU55" s="120"/>
      <c r="AV55" s="9"/>
    </row>
    <row r="56" spans="1:48" s="2" customFormat="1" ht="19.5" customHeight="1">
      <c r="A56" s="121"/>
      <c r="B56" s="122" t="s">
        <v>35</v>
      </c>
      <c r="C56" s="125"/>
      <c r="D56" s="128"/>
      <c r="E56" s="5" t="s">
        <v>32</v>
      </c>
      <c r="F56" s="32">
        <f>F57+F58</f>
        <v>110306.59999999999</v>
      </c>
      <c r="G56" s="32">
        <f>G57+G58</f>
        <v>0</v>
      </c>
      <c r="H56" s="45">
        <f>G56/F56*100</f>
        <v>0</v>
      </c>
      <c r="I56" s="33">
        <f>I57+I58</f>
        <v>3764.13</v>
      </c>
      <c r="J56" s="33">
        <f>J57+J58</f>
        <v>0</v>
      </c>
      <c r="K56" s="33">
        <f>J56/I56*100</f>
        <v>0</v>
      </c>
      <c r="L56" s="33">
        <f>L57+L58</f>
        <v>10445.459999999999</v>
      </c>
      <c r="M56" s="33">
        <f>M57+M58</f>
        <v>0</v>
      </c>
      <c r="N56" s="33">
        <f>M56/L56*100</f>
        <v>0</v>
      </c>
      <c r="O56" s="33">
        <f>O57+O58</f>
        <v>10323.85</v>
      </c>
      <c r="P56" s="33">
        <f>P57+P58</f>
        <v>0</v>
      </c>
      <c r="Q56" s="33">
        <f>P56/O56*100</f>
        <v>0</v>
      </c>
      <c r="R56" s="33">
        <f>R57+R58</f>
        <v>10369.049999999999</v>
      </c>
      <c r="S56" s="33">
        <f>S57+S58</f>
        <v>0</v>
      </c>
      <c r="T56" s="33">
        <f>S56/R56*100</f>
        <v>0</v>
      </c>
      <c r="U56" s="33">
        <f>U57+U58</f>
        <v>13104.970000000001</v>
      </c>
      <c r="V56" s="33">
        <f>V57+V58</f>
        <v>0</v>
      </c>
      <c r="W56" s="33">
        <f>V56/U56*100</f>
        <v>0</v>
      </c>
      <c r="X56" s="33">
        <f>X57+X58</f>
        <v>11072.86</v>
      </c>
      <c r="Y56" s="33">
        <f>Y57+Y58</f>
        <v>0</v>
      </c>
      <c r="Z56" s="33">
        <f>Y56/X56*100</f>
        <v>0</v>
      </c>
      <c r="AA56" s="33">
        <f>AA57+AA58</f>
        <v>10139.5</v>
      </c>
      <c r="AB56" s="33">
        <f>AB57+AB58</f>
        <v>0</v>
      </c>
      <c r="AC56" s="33">
        <f>AB56/AA56*100</f>
        <v>0</v>
      </c>
      <c r="AD56" s="33">
        <f>AD57+AD58</f>
        <v>6440.2</v>
      </c>
      <c r="AE56" s="33">
        <f>AE57+AE58</f>
        <v>0</v>
      </c>
      <c r="AF56" s="33">
        <f>AE56/AD56*100</f>
        <v>0</v>
      </c>
      <c r="AG56" s="33">
        <f>AG57+AG58</f>
        <v>6407.3</v>
      </c>
      <c r="AH56" s="33">
        <f>AH57+AH58</f>
        <v>0</v>
      </c>
      <c r="AI56" s="33">
        <f>AH56/AG56*100</f>
        <v>0</v>
      </c>
      <c r="AJ56" s="57">
        <f>AJ57+AJ58</f>
        <v>8995.0300000000007</v>
      </c>
      <c r="AK56" s="57">
        <f>AK57+AK58</f>
        <v>0</v>
      </c>
      <c r="AL56" s="57">
        <f>AK56/AJ56*100</f>
        <v>0</v>
      </c>
      <c r="AM56" s="57">
        <f>AM57+AM58</f>
        <v>7809.54</v>
      </c>
      <c r="AN56" s="57">
        <f>AN57+AN58</f>
        <v>0</v>
      </c>
      <c r="AO56" s="57">
        <f>AN56/AM56*100</f>
        <v>0</v>
      </c>
      <c r="AP56" s="57">
        <f>AP57+AP58</f>
        <v>11434.71</v>
      </c>
      <c r="AQ56" s="57">
        <f>AQ57+AQ58</f>
        <v>0</v>
      </c>
      <c r="AR56" s="57">
        <f>AQ56/AP56*100</f>
        <v>0</v>
      </c>
      <c r="AS56" s="110"/>
      <c r="AT56" s="110"/>
    </row>
    <row r="57" spans="1:48" s="2" customFormat="1" ht="25.5">
      <c r="A57" s="121"/>
      <c r="B57" s="123"/>
      <c r="C57" s="126"/>
      <c r="D57" s="129"/>
      <c r="E57" s="4" t="s">
        <v>33</v>
      </c>
      <c r="F57" s="32">
        <f>I57+L57+O57+R57+U57+X57+AA57+AD57+AG57+AJ57+AM57+AP57</f>
        <v>10029.859999999999</v>
      </c>
      <c r="G57" s="32">
        <f>J57+M57+P57+S57+V57+Y57+AB57+AE57+AH57+AK57+AN57+AQ57</f>
        <v>0</v>
      </c>
      <c r="H57" s="45">
        <f>G57/F57*100</f>
        <v>0</v>
      </c>
      <c r="I57" s="33">
        <f>I15+I18+I23+I26+I33</f>
        <v>0</v>
      </c>
      <c r="J57" s="33">
        <f>J15+J18+J23+J26+J33</f>
        <v>0</v>
      </c>
      <c r="K57" s="33">
        <v>0</v>
      </c>
      <c r="L57" s="33">
        <f>L15+L18+L23+L26+L33</f>
        <v>1642.85</v>
      </c>
      <c r="M57" s="33">
        <f>M15+M18+M23+M26+M33</f>
        <v>0</v>
      </c>
      <c r="N57" s="33">
        <f>M57/L57*100</f>
        <v>0</v>
      </c>
      <c r="O57" s="33">
        <f>O15+O18+O23+O26+O33</f>
        <v>1642.85</v>
      </c>
      <c r="P57" s="33">
        <f>P15+P18+P23+P26+P33</f>
        <v>0</v>
      </c>
      <c r="Q57" s="33">
        <f>P57/O57*100</f>
        <v>0</v>
      </c>
      <c r="R57" s="33">
        <f>R15+R18+R23+R26+R33</f>
        <v>1218.5</v>
      </c>
      <c r="S57" s="33">
        <f>S15+S18+S23+S26+S33</f>
        <v>0</v>
      </c>
      <c r="T57" s="33">
        <f>S57/R57*100</f>
        <v>0</v>
      </c>
      <c r="U57" s="33">
        <f>U15+U18+U23+U26+U33</f>
        <v>1211.5</v>
      </c>
      <c r="V57" s="33">
        <f>V15+V18+V23+V26+V33</f>
        <v>0</v>
      </c>
      <c r="W57" s="33">
        <f>V57/U57*100</f>
        <v>0</v>
      </c>
      <c r="X57" s="33">
        <f>X15+X18+X23+X26+X33</f>
        <v>651.96</v>
      </c>
      <c r="Y57" s="33">
        <f>Y15+Y18+Y23+Y26+Y33</f>
        <v>0</v>
      </c>
      <c r="Z57" s="33">
        <f>Y57/X57*100</f>
        <v>0</v>
      </c>
      <c r="AA57" s="33">
        <f>AA15+AA18+AA23+AA26+AA33</f>
        <v>1014</v>
      </c>
      <c r="AB57" s="33">
        <f>AB15+AB18+AB23+AB26+AB33</f>
        <v>0</v>
      </c>
      <c r="AC57" s="33">
        <f>AB57/AA57*100</f>
        <v>0</v>
      </c>
      <c r="AD57" s="33">
        <f>AD15+AD18+AD23+AD26+AD33</f>
        <v>328.9</v>
      </c>
      <c r="AE57" s="33">
        <f>AE15+AE18+AE23+AE26+AE33</f>
        <v>0</v>
      </c>
      <c r="AF57" s="33">
        <f>AE57/AD57*100</f>
        <v>0</v>
      </c>
      <c r="AG57" s="33">
        <f>AG15+AG18+AG23+AG26+AG33</f>
        <v>310</v>
      </c>
      <c r="AH57" s="33">
        <f>AH15+AH18+AH23+AH26+AH33</f>
        <v>0</v>
      </c>
      <c r="AI57" s="33">
        <f>AH57/AG57*100</f>
        <v>0</v>
      </c>
      <c r="AJ57" s="57">
        <f>AJ15+AJ18+AJ23+AJ26+AJ33</f>
        <v>310</v>
      </c>
      <c r="AK57" s="57">
        <f>AK15+AK18+AK23+AK26+AK33</f>
        <v>0</v>
      </c>
      <c r="AL57" s="57">
        <f>AK57/AJ57*100</f>
        <v>0</v>
      </c>
      <c r="AM57" s="57">
        <f>AM15+AM18+AM23+AM26+AM33</f>
        <v>310</v>
      </c>
      <c r="AN57" s="57">
        <f>AN15+AN18+AN23+AN26+AN33</f>
        <v>0</v>
      </c>
      <c r="AO57" s="57">
        <f>AN57/AM57*100</f>
        <v>0</v>
      </c>
      <c r="AP57" s="57">
        <f>AP15+AP18+AP23+AP26+AP33</f>
        <v>1389.3</v>
      </c>
      <c r="AQ57" s="57">
        <f>AQ15+AQ18+AQ23+AQ26+AQ33</f>
        <v>0</v>
      </c>
      <c r="AR57" s="57">
        <f>AQ57/AP57*100</f>
        <v>0</v>
      </c>
      <c r="AS57" s="111"/>
      <c r="AT57" s="111"/>
    </row>
    <row r="58" spans="1:48" s="2" customFormat="1" ht="38.25">
      <c r="A58" s="121"/>
      <c r="B58" s="124"/>
      <c r="C58" s="127"/>
      <c r="D58" s="130"/>
      <c r="E58" s="4" t="s">
        <v>34</v>
      </c>
      <c r="F58" s="32">
        <f>I58+L58+O58+R58+U58+X58+AA58+AD58+AG58+AJ58+AM58+AP58</f>
        <v>100276.73999999999</v>
      </c>
      <c r="G58" s="32">
        <f>J58+M58+P58+S58+V58+Y58+AB58+AE58+AH58+AK58+AN58+AQ58</f>
        <v>0</v>
      </c>
      <c r="H58" s="45">
        <f>G58/F58*100</f>
        <v>0</v>
      </c>
      <c r="I58" s="33">
        <f>I16+I19+I24+I27+I34</f>
        <v>3764.13</v>
      </c>
      <c r="J58" s="33">
        <f>J16+J19+J24+J27+J34</f>
        <v>0</v>
      </c>
      <c r="K58" s="33">
        <f>J58/I58*100</f>
        <v>0</v>
      </c>
      <c r="L58" s="33">
        <f>L16+L19+L24+L27+L34-0.01</f>
        <v>8802.6099999999988</v>
      </c>
      <c r="M58" s="33">
        <f>M16+M19+M24+M27+M34</f>
        <v>0</v>
      </c>
      <c r="N58" s="33">
        <f>M58/L58*100</f>
        <v>0</v>
      </c>
      <c r="O58" s="33">
        <f>O16+O19+O24+O27+O34</f>
        <v>8681</v>
      </c>
      <c r="P58" s="33">
        <f>P16+P19+P24+P27+P34</f>
        <v>0</v>
      </c>
      <c r="Q58" s="33">
        <f>P58/O58*100</f>
        <v>0</v>
      </c>
      <c r="R58" s="33">
        <f>R16+R19+R24+R27+R34</f>
        <v>9150.5499999999993</v>
      </c>
      <c r="S58" s="33">
        <f>S16+S19+S24+S27+S34</f>
        <v>0</v>
      </c>
      <c r="T58" s="33">
        <f>S58/R58*100</f>
        <v>0</v>
      </c>
      <c r="U58" s="33">
        <f>U16+U19+U24+U27+U34</f>
        <v>11893.470000000001</v>
      </c>
      <c r="V58" s="33">
        <f>V16+V19+V24+V27+V34</f>
        <v>0</v>
      </c>
      <c r="W58" s="33">
        <f>V58/U58*100</f>
        <v>0</v>
      </c>
      <c r="X58" s="33">
        <f>X16+X19+X24+X27+X34</f>
        <v>10420.9</v>
      </c>
      <c r="Y58" s="33">
        <f>Y16+Y19+Y24+Y27+Y34</f>
        <v>0</v>
      </c>
      <c r="Z58" s="33">
        <f>Y58/X58*100</f>
        <v>0</v>
      </c>
      <c r="AA58" s="33">
        <f>AA16+AA19+AA24+AA27+AA34</f>
        <v>9125.5</v>
      </c>
      <c r="AB58" s="33">
        <f>AB16+AB19+AB24+AB27+AB34</f>
        <v>0</v>
      </c>
      <c r="AC58" s="33">
        <f>AB58/AA58*100</f>
        <v>0</v>
      </c>
      <c r="AD58" s="33">
        <f>AD16+AD19+AD24+AD27+AD34</f>
        <v>6111.3</v>
      </c>
      <c r="AE58" s="33">
        <f>AE16+AE19+AE24+AE27+AE34</f>
        <v>0</v>
      </c>
      <c r="AF58" s="33">
        <f>AE58/AD58*100</f>
        <v>0</v>
      </c>
      <c r="AG58" s="33">
        <f>AG16+AG19+AG24+AG27+AG34</f>
        <v>6097.3</v>
      </c>
      <c r="AH58" s="33">
        <f>AH16+AH19+AH24+AH27+AH34</f>
        <v>0</v>
      </c>
      <c r="AI58" s="33">
        <f>AH58/AG58*100</f>
        <v>0</v>
      </c>
      <c r="AJ58" s="57">
        <f>AJ16+AJ19+AJ24+AJ27+AJ34</f>
        <v>8685.0300000000007</v>
      </c>
      <c r="AK58" s="57">
        <f>AK16+AK19+AK24+AK27+AK34</f>
        <v>0</v>
      </c>
      <c r="AL58" s="57">
        <f>AK58/AJ58*100</f>
        <v>0</v>
      </c>
      <c r="AM58" s="57">
        <f>AM16+AM19+AM24+AM27+AM34</f>
        <v>7499.54</v>
      </c>
      <c r="AN58" s="57">
        <f>AN16+AN19+AN24+AN27+AN34</f>
        <v>0</v>
      </c>
      <c r="AO58" s="57">
        <f>AN58/AM58*100</f>
        <v>0</v>
      </c>
      <c r="AP58" s="57">
        <f>AP16+AP19+AP24+AP27+AP34+AP37</f>
        <v>10045.41</v>
      </c>
      <c r="AQ58" s="57">
        <f>AQ16+AQ19+AQ24+AQ27+AQ34</f>
        <v>0</v>
      </c>
      <c r="AR58" s="57">
        <f>AQ58/AP58*100</f>
        <v>0</v>
      </c>
      <c r="AS58" s="112"/>
      <c r="AT58" s="112"/>
    </row>
    <row r="59" spans="1:48" s="2" customFormat="1" ht="12.75">
      <c r="B59" s="3"/>
      <c r="C59" s="3"/>
      <c r="D59" s="3"/>
      <c r="AJ59" s="64"/>
      <c r="AK59" s="64"/>
      <c r="AL59" s="64"/>
      <c r="AM59" s="64"/>
      <c r="AN59" s="64"/>
      <c r="AO59" s="64"/>
      <c r="AP59" s="64"/>
      <c r="AQ59" s="64"/>
      <c r="AR59" s="64"/>
    </row>
    <row r="60" spans="1:48" s="2" customFormat="1" ht="12.75">
      <c r="B60" s="3"/>
      <c r="C60" s="3"/>
      <c r="D60" s="3"/>
      <c r="AJ60" s="64"/>
      <c r="AK60" s="64"/>
      <c r="AL60" s="64"/>
      <c r="AM60" s="64"/>
      <c r="AN60" s="64"/>
      <c r="AO60" s="64"/>
      <c r="AP60" s="64"/>
      <c r="AQ60" s="64"/>
      <c r="AR60" s="64"/>
    </row>
    <row r="61" spans="1:48" s="2" customFormat="1" ht="15.75">
      <c r="A61" s="40" t="s">
        <v>27</v>
      </c>
      <c r="B61" s="41"/>
      <c r="C61" s="41"/>
      <c r="D61" s="41"/>
      <c r="E61" s="40"/>
      <c r="F61" s="40"/>
      <c r="G61" s="67"/>
      <c r="H61" s="40"/>
      <c r="I61" s="40"/>
      <c r="J61" s="40"/>
      <c r="K61" s="40"/>
      <c r="L61" s="67"/>
      <c r="M61" s="40"/>
      <c r="AA61" s="44"/>
      <c r="AJ61" s="64"/>
      <c r="AK61" s="65"/>
      <c r="AL61" s="64"/>
      <c r="AM61" s="65"/>
      <c r="AN61" s="64"/>
      <c r="AO61" s="64"/>
      <c r="AP61" s="64"/>
      <c r="AQ61" s="64"/>
      <c r="AR61" s="64"/>
    </row>
    <row r="62" spans="1:48" s="2" customFormat="1" ht="15.75">
      <c r="A62" s="40" t="s">
        <v>28</v>
      </c>
      <c r="B62" s="41"/>
      <c r="C62" s="41"/>
      <c r="D62" s="41"/>
      <c r="E62" s="40"/>
      <c r="F62" s="40"/>
      <c r="G62" s="67"/>
      <c r="H62" s="40"/>
      <c r="I62" s="40"/>
      <c r="J62" s="40"/>
      <c r="K62" s="67"/>
      <c r="L62" s="40"/>
      <c r="M62" s="40"/>
      <c r="U62" s="44"/>
      <c r="AH62" s="44"/>
      <c r="AJ62" s="64"/>
      <c r="AK62" s="65"/>
      <c r="AL62" s="64"/>
      <c r="AM62" s="64"/>
      <c r="AN62" s="64"/>
      <c r="AO62" s="64"/>
      <c r="AP62" s="64"/>
      <c r="AQ62" s="64"/>
      <c r="AR62" s="64"/>
    </row>
    <row r="63" spans="1:48" s="2" customFormat="1" ht="15.75">
      <c r="A63" s="40" t="s">
        <v>53</v>
      </c>
      <c r="B63" s="41"/>
      <c r="C63" s="41"/>
      <c r="D63" s="41"/>
      <c r="E63" s="40"/>
      <c r="F63" s="40"/>
      <c r="G63" s="40"/>
      <c r="H63" s="40"/>
      <c r="I63" s="40"/>
      <c r="J63" s="40"/>
      <c r="K63" s="67"/>
      <c r="L63" s="40"/>
      <c r="M63" s="40"/>
      <c r="AB63" s="44"/>
      <c r="AJ63" s="64"/>
      <c r="AK63" s="64"/>
      <c r="AL63" s="64"/>
      <c r="AM63" s="64"/>
      <c r="AN63" s="64"/>
      <c r="AO63" s="64"/>
      <c r="AP63" s="64"/>
      <c r="AQ63" s="64"/>
      <c r="AR63" s="64"/>
    </row>
    <row r="64" spans="1:48" s="2" customFormat="1" ht="15.75">
      <c r="A64" s="40" t="s">
        <v>54</v>
      </c>
      <c r="B64" s="41"/>
      <c r="C64" s="41"/>
      <c r="D64" s="41"/>
      <c r="E64" s="40"/>
      <c r="F64" s="40"/>
      <c r="G64" s="40"/>
      <c r="H64" s="40"/>
      <c r="I64" s="82"/>
      <c r="J64" s="82"/>
      <c r="K64" s="92"/>
      <c r="L64" s="82"/>
      <c r="M64" s="82"/>
      <c r="AH64" s="44"/>
      <c r="AJ64" s="64"/>
      <c r="AK64" s="64"/>
      <c r="AL64" s="64"/>
      <c r="AM64" s="65"/>
      <c r="AN64" s="64"/>
      <c r="AO64" s="64"/>
      <c r="AP64" s="64"/>
      <c r="AQ64" s="64"/>
      <c r="AR64" s="64"/>
    </row>
    <row r="65" spans="1:44" s="2" customFormat="1" ht="15.75">
      <c r="A65" s="42"/>
      <c r="B65" s="43"/>
      <c r="C65" s="41" t="s">
        <v>55</v>
      </c>
      <c r="D65" s="41"/>
      <c r="E65" s="40"/>
      <c r="F65" s="40"/>
      <c r="G65" s="40"/>
      <c r="H65" s="40"/>
      <c r="I65" s="82"/>
      <c r="J65" s="82"/>
      <c r="K65" s="82"/>
      <c r="L65" s="82"/>
      <c r="M65" s="82"/>
      <c r="AH65" s="44"/>
      <c r="AJ65" s="64"/>
      <c r="AK65" s="64"/>
      <c r="AL65" s="64"/>
      <c r="AM65" s="64"/>
      <c r="AN65" s="64"/>
      <c r="AO65" s="64"/>
      <c r="AP65" s="64"/>
      <c r="AQ65" s="64"/>
      <c r="AR65" s="64"/>
    </row>
    <row r="66" spans="1:44" s="2" customFormat="1" ht="15.75">
      <c r="A66" s="40" t="s">
        <v>101</v>
      </c>
      <c r="B66" s="41"/>
      <c r="C66" s="41"/>
      <c r="D66" s="41"/>
      <c r="E66" s="40"/>
      <c r="F66" s="40"/>
      <c r="G66" s="40"/>
      <c r="H66" s="40"/>
      <c r="I66" s="40"/>
      <c r="J66" s="41"/>
      <c r="K66" s="40"/>
      <c r="L66" s="40"/>
      <c r="M66" s="40"/>
      <c r="AJ66" s="64"/>
      <c r="AK66" s="64"/>
      <c r="AL66" s="64"/>
      <c r="AM66" s="64"/>
      <c r="AN66" s="64"/>
      <c r="AO66" s="64"/>
      <c r="AP66" s="64"/>
      <c r="AQ66" s="64"/>
      <c r="AR66" s="64"/>
    </row>
    <row r="67" spans="1:44" s="2" customFormat="1" ht="15.75">
      <c r="A67" s="40"/>
      <c r="B67" s="41"/>
      <c r="C67" s="41"/>
      <c r="D67" s="41"/>
      <c r="E67" s="40"/>
      <c r="F67" s="40"/>
      <c r="G67" s="40"/>
      <c r="H67" s="40"/>
      <c r="I67" s="40"/>
      <c r="J67" s="40"/>
      <c r="K67" s="40"/>
      <c r="L67" s="40"/>
      <c r="M67" s="40"/>
      <c r="AJ67" s="64"/>
      <c r="AK67" s="64"/>
      <c r="AL67" s="64"/>
      <c r="AM67" s="64"/>
      <c r="AN67" s="64"/>
      <c r="AO67" s="64"/>
      <c r="AP67" s="64"/>
      <c r="AQ67" s="64"/>
      <c r="AR67" s="64"/>
    </row>
    <row r="68" spans="1:44" s="2" customFormat="1" ht="12.75">
      <c r="A68" s="38"/>
      <c r="B68" s="39"/>
      <c r="C68" s="39"/>
      <c r="D68" s="39"/>
      <c r="E68" s="38"/>
      <c r="F68" s="38"/>
      <c r="G68" s="38"/>
      <c r="H68" s="38"/>
      <c r="I68" s="38"/>
      <c r="J68" s="38"/>
      <c r="K68" s="38"/>
      <c r="L68" s="38"/>
      <c r="M68" s="38"/>
      <c r="AJ68" s="64"/>
      <c r="AK68" s="64"/>
      <c r="AL68" s="64"/>
      <c r="AM68" s="64"/>
      <c r="AN68" s="64"/>
      <c r="AO68" s="64"/>
      <c r="AP68" s="64"/>
      <c r="AQ68" s="64"/>
      <c r="AR68" s="64"/>
    </row>
    <row r="69" spans="1:44" s="2" customFormat="1" ht="12.75">
      <c r="A69" s="38" t="s">
        <v>31</v>
      </c>
      <c r="B69" s="39"/>
      <c r="C69" s="39"/>
      <c r="D69" s="39"/>
      <c r="E69" s="38"/>
      <c r="F69" s="38"/>
      <c r="G69" s="38"/>
      <c r="H69" s="38"/>
      <c r="I69" s="38"/>
      <c r="J69" s="38"/>
      <c r="K69" s="38"/>
      <c r="L69" s="38"/>
      <c r="M69" s="38"/>
      <c r="AJ69" s="64"/>
      <c r="AK69" s="64"/>
      <c r="AL69" s="64"/>
      <c r="AM69" s="64"/>
      <c r="AN69" s="64"/>
      <c r="AO69" s="64"/>
      <c r="AP69" s="64"/>
      <c r="AQ69" s="64"/>
      <c r="AR69" s="64"/>
    </row>
    <row r="70" spans="1:44" s="2" customFormat="1" ht="12.75">
      <c r="A70" s="38" t="s">
        <v>56</v>
      </c>
      <c r="B70" s="39"/>
      <c r="C70" s="39"/>
      <c r="D70" s="39"/>
      <c r="E70" s="38"/>
      <c r="F70" s="38"/>
      <c r="G70" s="38"/>
      <c r="H70" s="38"/>
      <c r="I70" s="38"/>
      <c r="J70" s="38"/>
      <c r="K70" s="38"/>
      <c r="L70" s="38"/>
      <c r="M70" s="38"/>
      <c r="AJ70" s="64"/>
      <c r="AK70" s="64"/>
      <c r="AL70" s="64"/>
      <c r="AM70" s="64"/>
      <c r="AN70" s="64"/>
      <c r="AO70" s="64"/>
      <c r="AP70" s="64"/>
      <c r="AQ70" s="64"/>
      <c r="AR70" s="64"/>
    </row>
    <row r="71" spans="1:44" s="71" customFormat="1" ht="12.75">
      <c r="A71" s="68" t="s">
        <v>29</v>
      </c>
      <c r="B71" s="69"/>
      <c r="C71" s="69"/>
      <c r="D71" s="69"/>
      <c r="E71" s="68"/>
      <c r="F71" s="68"/>
      <c r="G71" s="68"/>
      <c r="H71" s="68"/>
      <c r="I71" s="68"/>
      <c r="J71" s="70"/>
      <c r="K71" s="68"/>
      <c r="L71" s="68"/>
      <c r="M71" s="68"/>
      <c r="R71" s="72"/>
      <c r="AB71" s="72"/>
      <c r="AJ71" s="64"/>
      <c r="AK71" s="64"/>
      <c r="AL71" s="65"/>
      <c r="AM71" s="64"/>
      <c r="AN71" s="64"/>
      <c r="AO71" s="64"/>
      <c r="AP71" s="64"/>
      <c r="AQ71" s="64"/>
      <c r="AR71" s="64"/>
    </row>
    <row r="72" spans="1:44" s="2" customFormat="1" ht="12.75">
      <c r="A72" s="38" t="s">
        <v>57</v>
      </c>
      <c r="B72" s="39"/>
      <c r="C72" s="39"/>
      <c r="D72" s="39"/>
      <c r="E72" s="38"/>
      <c r="F72" s="38"/>
      <c r="G72" s="38"/>
      <c r="H72" s="38"/>
      <c r="I72" s="38"/>
      <c r="J72" s="38"/>
      <c r="K72" s="38"/>
      <c r="L72" s="38"/>
      <c r="M72" s="38"/>
      <c r="AJ72" s="64"/>
      <c r="AK72" s="64"/>
      <c r="AL72" s="64"/>
      <c r="AM72" s="64"/>
      <c r="AN72" s="64"/>
      <c r="AO72" s="64"/>
      <c r="AP72" s="64"/>
      <c r="AQ72" s="64"/>
      <c r="AR72" s="64"/>
    </row>
    <row r="73" spans="1:44" s="2" customFormat="1" ht="12.75">
      <c r="A73" s="38" t="s">
        <v>58</v>
      </c>
      <c r="B73" s="39"/>
      <c r="C73" s="39"/>
      <c r="D73" s="39"/>
      <c r="E73" s="38"/>
      <c r="F73" s="38"/>
      <c r="G73" s="38"/>
      <c r="H73" s="38"/>
      <c r="I73" s="38"/>
      <c r="J73" s="38"/>
      <c r="K73" s="38"/>
      <c r="L73" s="38"/>
      <c r="M73" s="38"/>
      <c r="AJ73" s="64"/>
      <c r="AK73" s="64"/>
      <c r="AL73" s="64"/>
      <c r="AM73" s="64"/>
      <c r="AN73" s="64"/>
      <c r="AO73" s="64"/>
      <c r="AP73" s="64"/>
      <c r="AQ73" s="64"/>
      <c r="AR73" s="64"/>
    </row>
    <row r="74" spans="1:44" s="2" customFormat="1" ht="12.75">
      <c r="B74" s="3"/>
      <c r="C74" s="3"/>
      <c r="D74" s="3"/>
      <c r="AJ74" s="64"/>
      <c r="AK74" s="64"/>
      <c r="AL74" s="64"/>
      <c r="AM74" s="64"/>
      <c r="AN74" s="64"/>
      <c r="AO74" s="64"/>
      <c r="AP74" s="64"/>
      <c r="AQ74" s="64"/>
      <c r="AR74" s="64"/>
    </row>
    <row r="75" spans="1:44" s="2" customFormat="1" ht="12.75">
      <c r="B75" s="3"/>
      <c r="C75" s="3"/>
      <c r="D75" s="3"/>
      <c r="AJ75" s="64"/>
      <c r="AK75" s="64"/>
      <c r="AL75" s="64"/>
      <c r="AM75" s="64"/>
      <c r="AN75" s="64"/>
      <c r="AO75" s="64"/>
      <c r="AP75" s="64"/>
      <c r="AQ75" s="64"/>
      <c r="AR75" s="64"/>
    </row>
    <row r="76" spans="1:44" s="2" customFormat="1" ht="12.75">
      <c r="B76" s="3"/>
      <c r="C76" s="3"/>
      <c r="D76" s="3"/>
      <c r="AJ76" s="64"/>
      <c r="AK76" s="64"/>
      <c r="AL76" s="64"/>
      <c r="AM76" s="64"/>
      <c r="AN76" s="64"/>
      <c r="AO76" s="64"/>
      <c r="AP76" s="64"/>
      <c r="AQ76" s="64"/>
      <c r="AR76" s="64"/>
    </row>
    <row r="77" spans="1:44" s="2" customFormat="1" ht="12.75">
      <c r="B77" s="3"/>
      <c r="C77" s="3"/>
      <c r="D77" s="3"/>
      <c r="AJ77" s="64"/>
      <c r="AK77" s="64"/>
      <c r="AL77" s="64"/>
      <c r="AM77" s="64"/>
      <c r="AN77" s="64"/>
      <c r="AO77" s="64"/>
      <c r="AP77" s="64"/>
      <c r="AQ77" s="64"/>
      <c r="AR77" s="64"/>
    </row>
    <row r="78" spans="1:44" s="2" customFormat="1" ht="12.75">
      <c r="B78" s="3"/>
      <c r="C78" s="3"/>
      <c r="D78" s="3"/>
      <c r="AJ78" s="64"/>
      <c r="AK78" s="64"/>
      <c r="AL78" s="64"/>
      <c r="AM78" s="64"/>
      <c r="AN78" s="64"/>
      <c r="AO78" s="64"/>
      <c r="AP78" s="64"/>
      <c r="AQ78" s="64"/>
      <c r="AR78" s="64"/>
    </row>
    <row r="79" spans="1:44" s="2" customFormat="1" ht="12.75">
      <c r="B79" s="3"/>
      <c r="C79" s="3"/>
      <c r="D79" s="3"/>
      <c r="AJ79" s="64"/>
      <c r="AK79" s="64"/>
      <c r="AL79" s="64"/>
      <c r="AM79" s="64"/>
      <c r="AN79" s="64"/>
      <c r="AO79" s="64"/>
      <c r="AP79" s="64"/>
      <c r="AQ79" s="64"/>
      <c r="AR79" s="64"/>
    </row>
    <row r="80" spans="1:44" s="2" customFormat="1" ht="12.75">
      <c r="B80" s="3"/>
      <c r="C80" s="3"/>
      <c r="D80" s="3"/>
      <c r="AJ80" s="64"/>
      <c r="AK80" s="64"/>
      <c r="AL80" s="64"/>
      <c r="AM80" s="64"/>
      <c r="AN80" s="64"/>
      <c r="AO80" s="64"/>
      <c r="AP80" s="64"/>
      <c r="AQ80" s="64"/>
      <c r="AR80" s="64"/>
    </row>
    <row r="81" spans="2:44" s="2" customFormat="1" ht="12.75">
      <c r="B81" s="3"/>
      <c r="C81" s="3"/>
      <c r="D81" s="3"/>
      <c r="AJ81" s="64"/>
      <c r="AK81" s="64"/>
      <c r="AL81" s="64"/>
      <c r="AM81" s="64"/>
      <c r="AN81" s="64"/>
      <c r="AO81" s="64"/>
      <c r="AP81" s="64"/>
      <c r="AQ81" s="64"/>
      <c r="AR81" s="64"/>
    </row>
    <row r="82" spans="2:44" s="2" customFormat="1" ht="12.75">
      <c r="B82" s="3"/>
      <c r="C82" s="3"/>
      <c r="D82" s="3"/>
      <c r="AJ82" s="64"/>
      <c r="AK82" s="64"/>
      <c r="AL82" s="64"/>
      <c r="AM82" s="64"/>
      <c r="AN82" s="64"/>
      <c r="AO82" s="64"/>
      <c r="AP82" s="64"/>
      <c r="AQ82" s="64"/>
      <c r="AR82" s="64"/>
    </row>
    <row r="83" spans="2:44" s="2" customFormat="1" ht="12.75">
      <c r="B83" s="3"/>
      <c r="C83" s="3"/>
      <c r="D83" s="3"/>
      <c r="AJ83" s="64"/>
      <c r="AK83" s="64"/>
      <c r="AL83" s="64"/>
      <c r="AM83" s="64"/>
      <c r="AN83" s="64"/>
      <c r="AO83" s="64"/>
      <c r="AP83" s="64"/>
      <c r="AQ83" s="64"/>
      <c r="AR83" s="64"/>
    </row>
    <row r="84" spans="2:44" s="2" customFormat="1" ht="12.75">
      <c r="B84" s="3"/>
      <c r="C84" s="3"/>
      <c r="D84" s="3"/>
      <c r="AJ84" s="64"/>
      <c r="AK84" s="64"/>
      <c r="AL84" s="64"/>
      <c r="AM84" s="64"/>
      <c r="AN84" s="64"/>
      <c r="AO84" s="64"/>
      <c r="AP84" s="64"/>
      <c r="AQ84" s="64"/>
      <c r="AR84" s="64"/>
    </row>
    <row r="85" spans="2:44" s="2" customFormat="1" ht="12.75">
      <c r="B85" s="3"/>
      <c r="C85" s="3"/>
      <c r="D85" s="3"/>
      <c r="AJ85" s="64"/>
      <c r="AK85" s="64"/>
      <c r="AL85" s="64"/>
      <c r="AM85" s="64"/>
      <c r="AN85" s="64"/>
      <c r="AO85" s="64"/>
      <c r="AP85" s="64"/>
      <c r="AQ85" s="64"/>
      <c r="AR85" s="64"/>
    </row>
    <row r="86" spans="2:44" s="2" customFormat="1" ht="12.75">
      <c r="B86" s="3"/>
      <c r="C86" s="3"/>
      <c r="D86" s="3"/>
      <c r="AJ86" s="64"/>
      <c r="AK86" s="64"/>
      <c r="AL86" s="64"/>
      <c r="AM86" s="64"/>
      <c r="AN86" s="64"/>
      <c r="AO86" s="64"/>
      <c r="AP86" s="64"/>
      <c r="AQ86" s="64"/>
      <c r="AR86" s="64"/>
    </row>
    <row r="87" spans="2:44" s="2" customFormat="1" ht="12.75">
      <c r="B87" s="3"/>
      <c r="C87" s="3"/>
      <c r="D87" s="3"/>
      <c r="AJ87" s="64"/>
      <c r="AK87" s="64"/>
      <c r="AL87" s="64"/>
      <c r="AM87" s="64"/>
      <c r="AN87" s="64"/>
      <c r="AO87" s="64"/>
      <c r="AP87" s="64"/>
      <c r="AQ87" s="64"/>
      <c r="AR87" s="64"/>
    </row>
    <row r="88" spans="2:44" s="2" customFormat="1" ht="12.75">
      <c r="B88" s="3"/>
      <c r="C88" s="3"/>
      <c r="D88" s="3"/>
      <c r="AJ88" s="64"/>
      <c r="AK88" s="64"/>
      <c r="AL88" s="64"/>
      <c r="AM88" s="64"/>
      <c r="AN88" s="64"/>
      <c r="AO88" s="64"/>
      <c r="AP88" s="64"/>
      <c r="AQ88" s="64"/>
      <c r="AR88" s="64"/>
    </row>
    <row r="89" spans="2:44" s="2" customFormat="1" ht="12.75">
      <c r="B89" s="3"/>
      <c r="C89" s="3"/>
      <c r="D89" s="3"/>
      <c r="AJ89" s="64"/>
      <c r="AK89" s="64"/>
      <c r="AL89" s="64"/>
      <c r="AM89" s="64"/>
      <c r="AN89" s="64"/>
      <c r="AO89" s="64"/>
      <c r="AP89" s="64"/>
      <c r="AQ89" s="64"/>
      <c r="AR89" s="64"/>
    </row>
    <row r="90" spans="2:44" s="2" customFormat="1" ht="12.75">
      <c r="B90" s="3"/>
      <c r="C90" s="3"/>
      <c r="D90" s="3"/>
      <c r="AJ90" s="64"/>
      <c r="AK90" s="64"/>
      <c r="AL90" s="64"/>
      <c r="AM90" s="64"/>
      <c r="AN90" s="64"/>
      <c r="AO90" s="64"/>
      <c r="AP90" s="64"/>
      <c r="AQ90" s="64"/>
      <c r="AR90" s="64"/>
    </row>
    <row r="91" spans="2:44" s="2" customFormat="1" ht="12.75">
      <c r="B91" s="3"/>
      <c r="C91" s="3"/>
      <c r="D91" s="3"/>
      <c r="AJ91" s="64"/>
      <c r="AK91" s="64"/>
      <c r="AL91" s="64"/>
      <c r="AM91" s="64"/>
      <c r="AN91" s="64"/>
      <c r="AO91" s="64"/>
      <c r="AP91" s="64"/>
      <c r="AQ91" s="64"/>
      <c r="AR91" s="64"/>
    </row>
    <row r="92" spans="2:44" s="2" customFormat="1" ht="12.75">
      <c r="B92" s="3"/>
      <c r="C92" s="3"/>
      <c r="D92" s="3"/>
      <c r="AJ92" s="64"/>
      <c r="AK92" s="64"/>
      <c r="AL92" s="64"/>
      <c r="AM92" s="64"/>
      <c r="AN92" s="64"/>
      <c r="AO92" s="64"/>
      <c r="AP92" s="64"/>
      <c r="AQ92" s="64"/>
      <c r="AR92" s="64"/>
    </row>
    <row r="93" spans="2:44" s="2" customFormat="1" ht="12.75">
      <c r="B93" s="3"/>
      <c r="C93" s="3"/>
      <c r="D93" s="3"/>
      <c r="AJ93" s="64"/>
      <c r="AK93" s="64"/>
      <c r="AL93" s="64"/>
      <c r="AM93" s="64"/>
      <c r="AN93" s="64"/>
      <c r="AO93" s="64"/>
      <c r="AP93" s="64"/>
      <c r="AQ93" s="64"/>
      <c r="AR93" s="64"/>
    </row>
    <row r="94" spans="2:44" s="2" customFormat="1" ht="12.75">
      <c r="B94" s="3"/>
      <c r="C94" s="3"/>
      <c r="D94" s="3"/>
      <c r="AJ94" s="64"/>
      <c r="AK94" s="64"/>
      <c r="AL94" s="64"/>
      <c r="AM94" s="64"/>
      <c r="AN94" s="64"/>
      <c r="AO94" s="64"/>
      <c r="AP94" s="64"/>
      <c r="AQ94" s="64"/>
      <c r="AR94" s="64"/>
    </row>
    <row r="95" spans="2:44" s="2" customFormat="1" ht="12.75">
      <c r="B95" s="3"/>
      <c r="C95" s="3"/>
      <c r="D95" s="3"/>
      <c r="AJ95" s="64"/>
      <c r="AK95" s="64"/>
      <c r="AL95" s="64"/>
      <c r="AM95" s="64"/>
      <c r="AN95" s="64"/>
      <c r="AO95" s="64"/>
      <c r="AP95" s="64"/>
      <c r="AQ95" s="64"/>
      <c r="AR95" s="64"/>
    </row>
    <row r="96" spans="2:44" s="2" customFormat="1" ht="12.75">
      <c r="B96" s="3"/>
      <c r="C96" s="3"/>
      <c r="D96" s="3"/>
      <c r="AJ96" s="64"/>
      <c r="AK96" s="64"/>
      <c r="AL96" s="64"/>
      <c r="AM96" s="64"/>
      <c r="AN96" s="64"/>
      <c r="AO96" s="64"/>
      <c r="AP96" s="64"/>
      <c r="AQ96" s="64"/>
      <c r="AR96" s="64"/>
    </row>
    <row r="97" spans="2:44" s="2" customFormat="1" ht="12.75">
      <c r="B97" s="3"/>
      <c r="C97" s="3"/>
      <c r="D97" s="3"/>
      <c r="AJ97" s="64"/>
      <c r="AK97" s="64"/>
      <c r="AL97" s="64"/>
      <c r="AM97" s="64"/>
      <c r="AN97" s="64"/>
      <c r="AO97" s="64"/>
      <c r="AP97" s="64"/>
      <c r="AQ97" s="64"/>
      <c r="AR97" s="64"/>
    </row>
    <row r="98" spans="2:44" s="2" customFormat="1" ht="12.75">
      <c r="B98" s="3"/>
      <c r="C98" s="3"/>
      <c r="D98" s="3"/>
      <c r="AJ98" s="64"/>
      <c r="AK98" s="64"/>
      <c r="AL98" s="64"/>
      <c r="AM98" s="64"/>
      <c r="AN98" s="64"/>
      <c r="AO98" s="64"/>
      <c r="AP98" s="64"/>
      <c r="AQ98" s="64"/>
      <c r="AR98" s="64"/>
    </row>
    <row r="99" spans="2:44" s="2" customFormat="1" ht="12.75">
      <c r="B99" s="3"/>
      <c r="C99" s="3"/>
      <c r="D99" s="3"/>
      <c r="AJ99" s="64"/>
      <c r="AK99" s="64"/>
      <c r="AL99" s="64"/>
      <c r="AM99" s="64"/>
      <c r="AN99" s="64"/>
      <c r="AO99" s="64"/>
      <c r="AP99" s="64"/>
      <c r="AQ99" s="64"/>
      <c r="AR99" s="64"/>
    </row>
    <row r="100" spans="2:44" s="2" customFormat="1" ht="12.75">
      <c r="B100" s="3"/>
      <c r="C100" s="3"/>
      <c r="D100" s="3"/>
      <c r="AJ100" s="64"/>
      <c r="AK100" s="64"/>
      <c r="AL100" s="64"/>
      <c r="AM100" s="64"/>
      <c r="AN100" s="64"/>
      <c r="AO100" s="64"/>
      <c r="AP100" s="64"/>
      <c r="AQ100" s="64"/>
      <c r="AR100" s="64"/>
    </row>
    <row r="101" spans="2:44" s="2" customFormat="1" ht="12.75">
      <c r="B101" s="3"/>
      <c r="C101" s="3"/>
      <c r="D101" s="3"/>
      <c r="AJ101" s="64"/>
      <c r="AK101" s="64"/>
      <c r="AL101" s="64"/>
      <c r="AM101" s="64"/>
      <c r="AN101" s="64"/>
      <c r="AO101" s="64"/>
      <c r="AP101" s="64"/>
      <c r="AQ101" s="64"/>
      <c r="AR101" s="64"/>
    </row>
    <row r="102" spans="2:44" s="2" customFormat="1" ht="12.75">
      <c r="B102" s="3"/>
      <c r="C102" s="3"/>
      <c r="D102" s="3"/>
      <c r="AJ102" s="64"/>
      <c r="AK102" s="64"/>
      <c r="AL102" s="64"/>
      <c r="AM102" s="64"/>
      <c r="AN102" s="64"/>
      <c r="AO102" s="64"/>
      <c r="AP102" s="64"/>
      <c r="AQ102" s="64"/>
      <c r="AR102" s="64"/>
    </row>
    <row r="103" spans="2:44" s="2" customFormat="1" ht="12.75">
      <c r="B103" s="3"/>
      <c r="C103" s="3"/>
      <c r="D103" s="3"/>
      <c r="AJ103" s="64"/>
      <c r="AK103" s="64"/>
      <c r="AL103" s="64"/>
      <c r="AM103" s="64"/>
      <c r="AN103" s="64"/>
      <c r="AO103" s="64"/>
      <c r="AP103" s="64"/>
      <c r="AQ103" s="64"/>
      <c r="AR103" s="64"/>
    </row>
    <row r="104" spans="2:44" s="2" customFormat="1" ht="12.75">
      <c r="B104" s="3"/>
      <c r="C104" s="3"/>
      <c r="D104" s="3"/>
      <c r="AJ104" s="64"/>
      <c r="AK104" s="64"/>
      <c r="AL104" s="64"/>
      <c r="AM104" s="64"/>
      <c r="AN104" s="64"/>
      <c r="AO104" s="64"/>
      <c r="AP104" s="64"/>
      <c r="AQ104" s="64"/>
      <c r="AR104" s="64"/>
    </row>
    <row r="105" spans="2:44" s="2" customFormat="1" ht="12.75">
      <c r="B105" s="3"/>
      <c r="C105" s="3"/>
      <c r="D105" s="3"/>
      <c r="AJ105" s="64"/>
      <c r="AK105" s="64"/>
      <c r="AL105" s="64"/>
      <c r="AM105" s="64"/>
      <c r="AN105" s="64"/>
      <c r="AO105" s="64"/>
      <c r="AP105" s="64"/>
      <c r="AQ105" s="64"/>
      <c r="AR105" s="64"/>
    </row>
    <row r="106" spans="2:44" s="2" customFormat="1" ht="12.75">
      <c r="B106" s="3"/>
      <c r="C106" s="3"/>
      <c r="D106" s="3"/>
      <c r="AJ106" s="64"/>
      <c r="AK106" s="64"/>
      <c r="AL106" s="64"/>
      <c r="AM106" s="64"/>
      <c r="AN106" s="64"/>
      <c r="AO106" s="64"/>
      <c r="AP106" s="64"/>
      <c r="AQ106" s="64"/>
      <c r="AR106" s="64"/>
    </row>
    <row r="107" spans="2:44" s="2" customFormat="1" ht="12.75">
      <c r="B107" s="3"/>
      <c r="C107" s="3"/>
      <c r="D107" s="3"/>
      <c r="AJ107" s="64"/>
      <c r="AK107" s="64"/>
      <c r="AL107" s="64"/>
      <c r="AM107" s="64"/>
      <c r="AN107" s="64"/>
      <c r="AO107" s="64"/>
      <c r="AP107" s="64"/>
      <c r="AQ107" s="64"/>
      <c r="AR107" s="64"/>
    </row>
    <row r="108" spans="2:44" s="2" customFormat="1" ht="12.75">
      <c r="B108" s="3"/>
      <c r="C108" s="3"/>
      <c r="D108" s="3"/>
      <c r="AJ108" s="64"/>
      <c r="AK108" s="64"/>
      <c r="AL108" s="64"/>
      <c r="AM108" s="64"/>
      <c r="AN108" s="64"/>
      <c r="AO108" s="64"/>
      <c r="AP108" s="64"/>
      <c r="AQ108" s="64"/>
      <c r="AR108" s="64"/>
    </row>
    <row r="109" spans="2:44" s="2" customFormat="1" ht="12.75">
      <c r="B109" s="3"/>
      <c r="C109" s="3"/>
      <c r="D109" s="3"/>
      <c r="AJ109" s="64"/>
      <c r="AK109" s="64"/>
      <c r="AL109" s="64"/>
      <c r="AM109" s="64"/>
      <c r="AN109" s="64"/>
      <c r="AO109" s="64"/>
      <c r="AP109" s="64"/>
      <c r="AQ109" s="64"/>
      <c r="AR109" s="64"/>
    </row>
    <row r="110" spans="2:44" s="2" customFormat="1" ht="12.75">
      <c r="B110" s="3"/>
      <c r="C110" s="3"/>
      <c r="D110" s="3"/>
      <c r="AJ110" s="64"/>
      <c r="AK110" s="64"/>
      <c r="AL110" s="64"/>
      <c r="AM110" s="64"/>
      <c r="AN110" s="64"/>
      <c r="AO110" s="64"/>
      <c r="AP110" s="64"/>
      <c r="AQ110" s="64"/>
      <c r="AR110" s="64"/>
    </row>
    <row r="111" spans="2:44" s="2" customFormat="1" ht="12.75">
      <c r="B111" s="3"/>
      <c r="C111" s="3"/>
      <c r="D111" s="3"/>
      <c r="AJ111" s="64"/>
      <c r="AK111" s="64"/>
      <c r="AL111" s="64"/>
      <c r="AM111" s="64"/>
      <c r="AN111" s="64"/>
      <c r="AO111" s="64"/>
      <c r="AP111" s="64"/>
      <c r="AQ111" s="64"/>
      <c r="AR111" s="64"/>
    </row>
    <row r="112" spans="2:44" s="2" customFormat="1" ht="12.75">
      <c r="B112" s="3"/>
      <c r="C112" s="3"/>
      <c r="D112" s="3"/>
      <c r="AJ112" s="64"/>
      <c r="AK112" s="64"/>
      <c r="AL112" s="64"/>
      <c r="AM112" s="64"/>
      <c r="AN112" s="64"/>
      <c r="AO112" s="64"/>
      <c r="AP112" s="64"/>
      <c r="AQ112" s="64"/>
      <c r="AR112" s="64"/>
    </row>
    <row r="113" spans="2:44" s="2" customFormat="1" ht="12.75">
      <c r="B113" s="3"/>
      <c r="C113" s="3"/>
      <c r="D113" s="3"/>
      <c r="AJ113" s="64"/>
      <c r="AK113" s="64"/>
      <c r="AL113" s="64"/>
      <c r="AM113" s="64"/>
      <c r="AN113" s="64"/>
      <c r="AO113" s="64"/>
      <c r="AP113" s="64"/>
      <c r="AQ113" s="64"/>
      <c r="AR113" s="64"/>
    </row>
    <row r="114" spans="2:44" s="2" customFormat="1" ht="12.75">
      <c r="B114" s="3"/>
      <c r="C114" s="3"/>
      <c r="D114" s="3"/>
      <c r="AJ114" s="64"/>
      <c r="AK114" s="64"/>
      <c r="AL114" s="64"/>
      <c r="AM114" s="64"/>
      <c r="AN114" s="64"/>
      <c r="AO114" s="64"/>
      <c r="AP114" s="64"/>
      <c r="AQ114" s="64"/>
      <c r="AR114" s="64"/>
    </row>
    <row r="115" spans="2:44" s="2" customFormat="1" ht="12.75">
      <c r="B115" s="3"/>
      <c r="C115" s="3"/>
      <c r="D115" s="3"/>
      <c r="AJ115" s="64"/>
      <c r="AK115" s="64"/>
      <c r="AL115" s="64"/>
      <c r="AM115" s="64"/>
      <c r="AN115" s="64"/>
      <c r="AO115" s="64"/>
      <c r="AP115" s="64"/>
      <c r="AQ115" s="64"/>
      <c r="AR115" s="64"/>
    </row>
    <row r="116" spans="2:44" s="2" customFormat="1" ht="12.75">
      <c r="B116" s="3"/>
      <c r="C116" s="3"/>
      <c r="D116" s="3"/>
      <c r="AJ116" s="64"/>
      <c r="AK116" s="64"/>
      <c r="AL116" s="64"/>
      <c r="AM116" s="64"/>
      <c r="AN116" s="64"/>
      <c r="AO116" s="64"/>
      <c r="AP116" s="64"/>
      <c r="AQ116" s="64"/>
      <c r="AR116" s="64"/>
    </row>
    <row r="117" spans="2:44" s="2" customFormat="1" ht="12.75">
      <c r="B117" s="3"/>
      <c r="C117" s="3"/>
      <c r="D117" s="3"/>
      <c r="AJ117" s="64"/>
      <c r="AK117" s="64"/>
      <c r="AL117" s="64"/>
      <c r="AM117" s="64"/>
      <c r="AN117" s="64"/>
      <c r="AO117" s="64"/>
      <c r="AP117" s="64"/>
      <c r="AQ117" s="64"/>
      <c r="AR117" s="64"/>
    </row>
    <row r="118" spans="2:44" s="2" customFormat="1" ht="12.75">
      <c r="B118" s="3"/>
      <c r="C118" s="3"/>
      <c r="D118" s="3"/>
      <c r="AJ118" s="64"/>
      <c r="AK118" s="64"/>
      <c r="AL118" s="64"/>
      <c r="AM118" s="64"/>
      <c r="AN118" s="64"/>
      <c r="AO118" s="64"/>
      <c r="AP118" s="64"/>
      <c r="AQ118" s="64"/>
      <c r="AR118" s="64"/>
    </row>
    <row r="119" spans="2:44" s="2" customFormat="1" ht="12.75">
      <c r="B119" s="3"/>
      <c r="C119" s="3"/>
      <c r="D119" s="3"/>
      <c r="AJ119" s="64"/>
      <c r="AK119" s="64"/>
      <c r="AL119" s="64"/>
      <c r="AM119" s="64"/>
      <c r="AN119" s="64"/>
      <c r="AO119" s="64"/>
      <c r="AP119" s="64"/>
      <c r="AQ119" s="64"/>
      <c r="AR119" s="64"/>
    </row>
    <row r="120" spans="2:44" s="2" customFormat="1" ht="12.75">
      <c r="B120" s="3"/>
      <c r="C120" s="3"/>
      <c r="D120" s="3"/>
      <c r="AJ120" s="64"/>
      <c r="AK120" s="64"/>
      <c r="AL120" s="64"/>
      <c r="AM120" s="64"/>
      <c r="AN120" s="64"/>
      <c r="AO120" s="64"/>
      <c r="AP120" s="64"/>
      <c r="AQ120" s="64"/>
      <c r="AR120" s="64"/>
    </row>
    <row r="121" spans="2:44" s="2" customFormat="1" ht="12.75">
      <c r="B121" s="3"/>
      <c r="C121" s="3"/>
      <c r="D121" s="3"/>
      <c r="AJ121" s="64"/>
      <c r="AK121" s="64"/>
      <c r="AL121" s="64"/>
      <c r="AM121" s="64"/>
      <c r="AN121" s="64"/>
      <c r="AO121" s="64"/>
      <c r="AP121" s="64"/>
      <c r="AQ121" s="64"/>
      <c r="AR121" s="64"/>
    </row>
    <row r="122" spans="2:44" s="2" customFormat="1" ht="12.75">
      <c r="B122" s="3"/>
      <c r="C122" s="3"/>
      <c r="D122" s="3"/>
      <c r="AJ122" s="64"/>
      <c r="AK122" s="64"/>
      <c r="AL122" s="64"/>
      <c r="AM122" s="64"/>
      <c r="AN122" s="64"/>
      <c r="AO122" s="64"/>
      <c r="AP122" s="64"/>
      <c r="AQ122" s="64"/>
      <c r="AR122" s="64"/>
    </row>
    <row r="123" spans="2:44" s="2" customFormat="1" ht="12.75">
      <c r="B123" s="3"/>
      <c r="C123" s="3"/>
      <c r="D123" s="3"/>
      <c r="AJ123" s="64"/>
      <c r="AK123" s="64"/>
      <c r="AL123" s="64"/>
      <c r="AM123" s="64"/>
      <c r="AN123" s="64"/>
      <c r="AO123" s="64"/>
      <c r="AP123" s="64"/>
      <c r="AQ123" s="64"/>
      <c r="AR123" s="64"/>
    </row>
    <row r="124" spans="2:44" s="2" customFormat="1" ht="12.75">
      <c r="B124" s="3"/>
      <c r="C124" s="3"/>
      <c r="D124" s="3"/>
      <c r="AJ124" s="64"/>
      <c r="AK124" s="64"/>
      <c r="AL124" s="64"/>
      <c r="AM124" s="64"/>
      <c r="AN124" s="64"/>
      <c r="AO124" s="64"/>
      <c r="AP124" s="64"/>
      <c r="AQ124" s="64"/>
      <c r="AR124" s="64"/>
    </row>
    <row r="125" spans="2:44" s="2" customFormat="1" ht="12.75">
      <c r="B125" s="3"/>
      <c r="C125" s="3"/>
      <c r="D125" s="3"/>
      <c r="AJ125" s="64"/>
      <c r="AK125" s="64"/>
      <c r="AL125" s="64"/>
      <c r="AM125" s="64"/>
      <c r="AN125" s="64"/>
      <c r="AO125" s="64"/>
      <c r="AP125" s="64"/>
      <c r="AQ125" s="64"/>
      <c r="AR125" s="64"/>
    </row>
    <row r="126" spans="2:44" s="2" customFormat="1" ht="12.75">
      <c r="B126" s="3"/>
      <c r="C126" s="3"/>
      <c r="D126" s="3"/>
      <c r="AJ126" s="64"/>
      <c r="AK126" s="64"/>
      <c r="AL126" s="64"/>
      <c r="AM126" s="64"/>
      <c r="AN126" s="64"/>
      <c r="AO126" s="64"/>
      <c r="AP126" s="64"/>
      <c r="AQ126" s="64"/>
      <c r="AR126" s="64"/>
    </row>
    <row r="127" spans="2:44" s="2" customFormat="1" ht="12.75">
      <c r="B127" s="3"/>
      <c r="C127" s="3"/>
      <c r="D127" s="3"/>
      <c r="AJ127" s="64"/>
      <c r="AK127" s="64"/>
      <c r="AL127" s="64"/>
      <c r="AM127" s="64"/>
      <c r="AN127" s="64"/>
      <c r="AO127" s="64"/>
      <c r="AP127" s="64"/>
      <c r="AQ127" s="64"/>
      <c r="AR127" s="64"/>
    </row>
    <row r="128" spans="2:44" s="2" customFormat="1" ht="12.75">
      <c r="B128" s="3"/>
      <c r="C128" s="3"/>
      <c r="D128" s="3"/>
      <c r="AJ128" s="64"/>
      <c r="AK128" s="64"/>
      <c r="AL128" s="64"/>
      <c r="AM128" s="64"/>
      <c r="AN128" s="64"/>
      <c r="AO128" s="64"/>
      <c r="AP128" s="64"/>
      <c r="AQ128" s="64"/>
      <c r="AR128" s="64"/>
    </row>
    <row r="129" spans="2:44" s="2" customFormat="1" ht="12.75">
      <c r="B129" s="3"/>
      <c r="C129" s="3"/>
      <c r="D129" s="3"/>
      <c r="AJ129" s="64"/>
      <c r="AK129" s="64"/>
      <c r="AL129" s="64"/>
      <c r="AM129" s="64"/>
      <c r="AN129" s="64"/>
      <c r="AO129" s="64"/>
      <c r="AP129" s="64"/>
      <c r="AQ129" s="64"/>
      <c r="AR129" s="64"/>
    </row>
    <row r="130" spans="2:44" s="2" customFormat="1" ht="12.75">
      <c r="B130" s="3"/>
      <c r="C130" s="3"/>
      <c r="D130" s="3"/>
      <c r="AJ130" s="64"/>
      <c r="AK130" s="64"/>
      <c r="AL130" s="64"/>
      <c r="AM130" s="64"/>
      <c r="AN130" s="64"/>
      <c r="AO130" s="64"/>
      <c r="AP130" s="64"/>
      <c r="AQ130" s="64"/>
      <c r="AR130" s="64"/>
    </row>
    <row r="131" spans="2:44" s="2" customFormat="1" ht="12.75">
      <c r="B131" s="3"/>
      <c r="C131" s="3"/>
      <c r="D131" s="3"/>
      <c r="AJ131" s="64"/>
      <c r="AK131" s="64"/>
      <c r="AL131" s="64"/>
      <c r="AM131" s="64"/>
      <c r="AN131" s="64"/>
      <c r="AO131" s="64"/>
      <c r="AP131" s="64"/>
      <c r="AQ131" s="64"/>
      <c r="AR131" s="64"/>
    </row>
    <row r="132" spans="2:44" s="2" customFormat="1" ht="12.75">
      <c r="B132" s="3"/>
      <c r="C132" s="3"/>
      <c r="D132" s="3"/>
      <c r="AJ132" s="64"/>
      <c r="AK132" s="64"/>
      <c r="AL132" s="64"/>
      <c r="AM132" s="64"/>
      <c r="AN132" s="64"/>
      <c r="AO132" s="64"/>
      <c r="AP132" s="64"/>
      <c r="AQ132" s="64"/>
      <c r="AR132" s="64"/>
    </row>
    <row r="133" spans="2:44" s="2" customFormat="1" ht="12.75">
      <c r="B133" s="3"/>
      <c r="C133" s="3"/>
      <c r="D133" s="3"/>
      <c r="AJ133" s="64"/>
      <c r="AK133" s="64"/>
      <c r="AL133" s="64"/>
      <c r="AM133" s="64"/>
      <c r="AN133" s="64"/>
      <c r="AO133" s="64"/>
      <c r="AP133" s="64"/>
      <c r="AQ133" s="64"/>
      <c r="AR133" s="64"/>
    </row>
    <row r="134" spans="2:44" s="2" customFormat="1" ht="12.75">
      <c r="B134" s="3"/>
      <c r="C134" s="3"/>
      <c r="D134" s="3"/>
      <c r="AJ134" s="64"/>
      <c r="AK134" s="64"/>
      <c r="AL134" s="64"/>
      <c r="AM134" s="64"/>
      <c r="AN134" s="64"/>
      <c r="AO134" s="64"/>
      <c r="AP134" s="64"/>
      <c r="AQ134" s="64"/>
      <c r="AR134" s="64"/>
    </row>
    <row r="135" spans="2:44" s="2" customFormat="1" ht="12.75">
      <c r="B135" s="3"/>
      <c r="C135" s="3"/>
      <c r="D135" s="3"/>
      <c r="AJ135" s="64"/>
      <c r="AK135" s="64"/>
      <c r="AL135" s="64"/>
      <c r="AM135" s="64"/>
      <c r="AN135" s="64"/>
      <c r="AO135" s="64"/>
      <c r="AP135" s="64"/>
      <c r="AQ135" s="64"/>
      <c r="AR135" s="64"/>
    </row>
    <row r="136" spans="2:44" s="2" customFormat="1" ht="12.75">
      <c r="B136" s="3"/>
      <c r="C136" s="3"/>
      <c r="D136" s="3"/>
      <c r="AJ136" s="64"/>
      <c r="AK136" s="64"/>
      <c r="AL136" s="64"/>
      <c r="AM136" s="64"/>
      <c r="AN136" s="64"/>
      <c r="AO136" s="64"/>
      <c r="AP136" s="64"/>
      <c r="AQ136" s="64"/>
      <c r="AR136" s="64"/>
    </row>
    <row r="137" spans="2:44" s="2" customFormat="1" ht="12.75">
      <c r="B137" s="3"/>
      <c r="C137" s="3"/>
      <c r="D137" s="3"/>
      <c r="AJ137" s="64"/>
      <c r="AK137" s="64"/>
      <c r="AL137" s="64"/>
      <c r="AM137" s="64"/>
      <c r="AN137" s="64"/>
      <c r="AO137" s="64"/>
      <c r="AP137" s="64"/>
      <c r="AQ137" s="64"/>
      <c r="AR137" s="64"/>
    </row>
    <row r="138" spans="2:44" s="2" customFormat="1" ht="12.75">
      <c r="B138" s="3"/>
      <c r="C138" s="3"/>
      <c r="D138" s="3"/>
      <c r="AJ138" s="64"/>
      <c r="AK138" s="64"/>
      <c r="AL138" s="64"/>
      <c r="AM138" s="64"/>
      <c r="AN138" s="64"/>
      <c r="AO138" s="64"/>
      <c r="AP138" s="64"/>
      <c r="AQ138" s="64"/>
      <c r="AR138" s="64"/>
    </row>
    <row r="139" spans="2:44" s="2" customFormat="1" ht="12.75">
      <c r="B139" s="3"/>
      <c r="C139" s="3"/>
      <c r="D139" s="3"/>
      <c r="AJ139" s="64"/>
      <c r="AK139" s="64"/>
      <c r="AL139" s="64"/>
      <c r="AM139" s="64"/>
      <c r="AN139" s="64"/>
      <c r="AO139" s="64"/>
      <c r="AP139" s="64"/>
      <c r="AQ139" s="64"/>
      <c r="AR139" s="64"/>
    </row>
    <row r="140" spans="2:44" s="2" customFormat="1" ht="12.75">
      <c r="B140" s="3"/>
      <c r="C140" s="3"/>
      <c r="D140" s="3"/>
      <c r="AJ140" s="64"/>
      <c r="AK140" s="64"/>
      <c r="AL140" s="64"/>
      <c r="AM140" s="64"/>
      <c r="AN140" s="64"/>
      <c r="AO140" s="64"/>
      <c r="AP140" s="64"/>
      <c r="AQ140" s="64"/>
      <c r="AR140" s="64"/>
    </row>
    <row r="141" spans="2:44" s="2" customFormat="1" ht="12.75">
      <c r="B141" s="3"/>
      <c r="C141" s="3"/>
      <c r="D141" s="3"/>
      <c r="AJ141" s="64"/>
      <c r="AK141" s="64"/>
      <c r="AL141" s="64"/>
      <c r="AM141" s="64"/>
      <c r="AN141" s="64"/>
      <c r="AO141" s="64"/>
      <c r="AP141" s="64"/>
      <c r="AQ141" s="64"/>
      <c r="AR141" s="64"/>
    </row>
    <row r="142" spans="2:44" s="2" customFormat="1" ht="12.75">
      <c r="B142" s="3"/>
      <c r="C142" s="3"/>
      <c r="D142" s="3"/>
      <c r="AJ142" s="64"/>
      <c r="AK142" s="64"/>
      <c r="AL142" s="64"/>
      <c r="AM142" s="64"/>
      <c r="AN142" s="64"/>
      <c r="AO142" s="64"/>
      <c r="AP142" s="64"/>
      <c r="AQ142" s="64"/>
      <c r="AR142" s="64"/>
    </row>
    <row r="143" spans="2:44" s="2" customFormat="1" ht="12.75">
      <c r="B143" s="3"/>
      <c r="C143" s="3"/>
      <c r="D143" s="3"/>
      <c r="AJ143" s="64"/>
      <c r="AK143" s="64"/>
      <c r="AL143" s="64"/>
      <c r="AM143" s="64"/>
      <c r="AN143" s="64"/>
      <c r="AO143" s="64"/>
      <c r="AP143" s="64"/>
      <c r="AQ143" s="64"/>
      <c r="AR143" s="64"/>
    </row>
    <row r="144" spans="2:44" s="2" customFormat="1" ht="12.75">
      <c r="B144" s="3"/>
      <c r="C144" s="3"/>
      <c r="D144" s="3"/>
      <c r="AJ144" s="64"/>
      <c r="AK144" s="64"/>
      <c r="AL144" s="64"/>
      <c r="AM144" s="64"/>
      <c r="AN144" s="64"/>
      <c r="AO144" s="64"/>
      <c r="AP144" s="64"/>
      <c r="AQ144" s="64"/>
      <c r="AR144" s="64"/>
    </row>
    <row r="145" spans="2:44" s="2" customFormat="1" ht="12.75">
      <c r="B145" s="3"/>
      <c r="C145" s="3"/>
      <c r="D145" s="3"/>
      <c r="AJ145" s="64"/>
      <c r="AK145" s="64"/>
      <c r="AL145" s="64"/>
      <c r="AM145" s="64"/>
      <c r="AN145" s="64"/>
      <c r="AO145" s="64"/>
      <c r="AP145" s="64"/>
      <c r="AQ145" s="64"/>
      <c r="AR145" s="64"/>
    </row>
    <row r="146" spans="2:44" s="2" customFormat="1" ht="12.75">
      <c r="B146" s="3"/>
      <c r="C146" s="3"/>
      <c r="D146" s="3"/>
      <c r="AJ146" s="64"/>
      <c r="AK146" s="64"/>
      <c r="AL146" s="64"/>
      <c r="AM146" s="64"/>
      <c r="AN146" s="64"/>
      <c r="AO146" s="64"/>
      <c r="AP146" s="64"/>
      <c r="AQ146" s="64"/>
      <c r="AR146" s="64"/>
    </row>
    <row r="147" spans="2:44" s="2" customFormat="1" ht="12.75">
      <c r="B147" s="3"/>
      <c r="C147" s="3"/>
      <c r="D147" s="3"/>
      <c r="AJ147" s="64"/>
      <c r="AK147" s="64"/>
      <c r="AL147" s="64"/>
      <c r="AM147" s="64"/>
      <c r="AN147" s="64"/>
      <c r="AO147" s="64"/>
      <c r="AP147" s="64"/>
      <c r="AQ147" s="64"/>
      <c r="AR147" s="64"/>
    </row>
    <row r="148" spans="2:44" s="2" customFormat="1" ht="12.75">
      <c r="B148" s="3"/>
      <c r="C148" s="3"/>
      <c r="D148" s="3"/>
      <c r="AJ148" s="64"/>
      <c r="AK148" s="64"/>
      <c r="AL148" s="64"/>
      <c r="AM148" s="64"/>
      <c r="AN148" s="64"/>
      <c r="AO148" s="64"/>
      <c r="AP148" s="64"/>
      <c r="AQ148" s="64"/>
      <c r="AR148" s="64"/>
    </row>
    <row r="149" spans="2:44" s="2" customFormat="1" ht="12.75">
      <c r="B149" s="3"/>
      <c r="C149" s="3"/>
      <c r="D149" s="3"/>
      <c r="AJ149" s="64"/>
      <c r="AK149" s="64"/>
      <c r="AL149" s="64"/>
      <c r="AM149" s="64"/>
      <c r="AN149" s="64"/>
      <c r="AO149" s="64"/>
      <c r="AP149" s="64"/>
      <c r="AQ149" s="64"/>
      <c r="AR149" s="64"/>
    </row>
    <row r="150" spans="2:44" s="2" customFormat="1" ht="12.75">
      <c r="B150" s="3"/>
      <c r="C150" s="3"/>
      <c r="D150" s="3"/>
      <c r="AJ150" s="64"/>
      <c r="AK150" s="64"/>
      <c r="AL150" s="64"/>
      <c r="AM150" s="64"/>
      <c r="AN150" s="64"/>
      <c r="AO150" s="64"/>
      <c r="AP150" s="64"/>
      <c r="AQ150" s="64"/>
      <c r="AR150" s="64"/>
    </row>
    <row r="151" spans="2:44" s="2" customFormat="1" ht="12.75">
      <c r="B151" s="3"/>
      <c r="C151" s="3"/>
      <c r="D151" s="3"/>
      <c r="AJ151" s="64"/>
      <c r="AK151" s="64"/>
      <c r="AL151" s="64"/>
      <c r="AM151" s="64"/>
      <c r="AN151" s="64"/>
      <c r="AO151" s="64"/>
      <c r="AP151" s="64"/>
      <c r="AQ151" s="64"/>
      <c r="AR151" s="64"/>
    </row>
    <row r="152" spans="2:44" s="2" customFormat="1" ht="12.75">
      <c r="B152" s="3"/>
      <c r="C152" s="3"/>
      <c r="D152" s="3"/>
      <c r="AJ152" s="64"/>
      <c r="AK152" s="64"/>
      <c r="AL152" s="64"/>
      <c r="AM152" s="64"/>
      <c r="AN152" s="64"/>
      <c r="AO152" s="64"/>
      <c r="AP152" s="64"/>
      <c r="AQ152" s="64"/>
      <c r="AR152" s="64"/>
    </row>
    <row r="153" spans="2:44" s="2" customFormat="1" ht="12.75">
      <c r="B153" s="3"/>
      <c r="C153" s="3"/>
      <c r="D153" s="3"/>
      <c r="AJ153" s="64"/>
      <c r="AK153" s="64"/>
      <c r="AL153" s="64"/>
      <c r="AM153" s="64"/>
      <c r="AN153" s="64"/>
      <c r="AO153" s="64"/>
      <c r="AP153" s="64"/>
      <c r="AQ153" s="64"/>
      <c r="AR153" s="64"/>
    </row>
    <row r="154" spans="2:44" s="2" customFormat="1" ht="12.75">
      <c r="B154" s="3"/>
      <c r="C154" s="3"/>
      <c r="D154" s="3"/>
      <c r="AJ154" s="64"/>
      <c r="AK154" s="64"/>
      <c r="AL154" s="64"/>
      <c r="AM154" s="64"/>
      <c r="AN154" s="64"/>
      <c r="AO154" s="64"/>
      <c r="AP154" s="64"/>
      <c r="AQ154" s="64"/>
      <c r="AR154" s="64"/>
    </row>
    <row r="155" spans="2:44" s="2" customFormat="1" ht="12.75">
      <c r="B155" s="3"/>
      <c r="C155" s="3"/>
      <c r="D155" s="3"/>
      <c r="AJ155" s="64"/>
      <c r="AK155" s="64"/>
      <c r="AL155" s="64"/>
      <c r="AM155" s="64"/>
      <c r="AN155" s="64"/>
      <c r="AO155" s="64"/>
      <c r="AP155" s="64"/>
      <c r="AQ155" s="64"/>
      <c r="AR155" s="64"/>
    </row>
    <row r="156" spans="2:44" s="2" customFormat="1" ht="12.75">
      <c r="B156" s="3"/>
      <c r="C156" s="3"/>
      <c r="D156" s="3"/>
      <c r="AJ156" s="64"/>
      <c r="AK156" s="64"/>
      <c r="AL156" s="64"/>
      <c r="AM156" s="64"/>
      <c r="AN156" s="64"/>
      <c r="AO156" s="64"/>
      <c r="AP156" s="64"/>
      <c r="AQ156" s="64"/>
      <c r="AR156" s="64"/>
    </row>
    <row r="157" spans="2:44" s="2" customFormat="1" ht="12.75">
      <c r="B157" s="3"/>
      <c r="C157" s="3"/>
      <c r="D157" s="3"/>
      <c r="AJ157" s="64"/>
      <c r="AK157" s="64"/>
      <c r="AL157" s="64"/>
      <c r="AM157" s="64"/>
      <c r="AN157" s="64"/>
      <c r="AO157" s="64"/>
      <c r="AP157" s="64"/>
      <c r="AQ157" s="64"/>
      <c r="AR157" s="64"/>
    </row>
    <row r="158" spans="2:44" s="2" customFormat="1" ht="12.75">
      <c r="B158" s="3"/>
      <c r="C158" s="3"/>
      <c r="D158" s="3"/>
      <c r="AJ158" s="64"/>
      <c r="AK158" s="64"/>
      <c r="AL158" s="64"/>
      <c r="AM158" s="64"/>
      <c r="AN158" s="64"/>
      <c r="AO158" s="64"/>
      <c r="AP158" s="64"/>
      <c r="AQ158" s="64"/>
      <c r="AR158" s="64"/>
    </row>
    <row r="159" spans="2:44" s="2" customFormat="1" ht="12.75">
      <c r="B159" s="3"/>
      <c r="C159" s="3"/>
      <c r="D159" s="3"/>
      <c r="AJ159" s="64"/>
      <c r="AK159" s="64"/>
      <c r="AL159" s="64"/>
      <c r="AM159" s="64"/>
      <c r="AN159" s="64"/>
      <c r="AO159" s="64"/>
      <c r="AP159" s="64"/>
      <c r="AQ159" s="64"/>
      <c r="AR159" s="64"/>
    </row>
    <row r="160" spans="2:44" s="2" customFormat="1" ht="12.75">
      <c r="B160" s="3"/>
      <c r="C160" s="3"/>
      <c r="D160" s="3"/>
      <c r="AJ160" s="64"/>
      <c r="AK160" s="64"/>
      <c r="AL160" s="64"/>
      <c r="AM160" s="64"/>
      <c r="AN160" s="64"/>
      <c r="AO160" s="64"/>
      <c r="AP160" s="64"/>
      <c r="AQ160" s="64"/>
      <c r="AR160" s="64"/>
    </row>
    <row r="161" spans="2:44" s="2" customFormat="1" ht="12.75">
      <c r="B161" s="3"/>
      <c r="C161" s="3"/>
      <c r="D161" s="3"/>
      <c r="AJ161" s="64"/>
      <c r="AK161" s="64"/>
      <c r="AL161" s="64"/>
      <c r="AM161" s="64"/>
      <c r="AN161" s="64"/>
      <c r="AO161" s="64"/>
      <c r="AP161" s="64"/>
      <c r="AQ161" s="64"/>
      <c r="AR161" s="64"/>
    </row>
    <row r="162" spans="2:44" s="2" customFormat="1" ht="12.75">
      <c r="B162" s="3"/>
      <c r="C162" s="3"/>
      <c r="D162" s="3"/>
      <c r="AJ162" s="64"/>
      <c r="AK162" s="64"/>
      <c r="AL162" s="64"/>
      <c r="AM162" s="64"/>
      <c r="AN162" s="64"/>
      <c r="AO162" s="64"/>
      <c r="AP162" s="64"/>
      <c r="AQ162" s="64"/>
      <c r="AR162" s="64"/>
    </row>
    <row r="163" spans="2:44" s="2" customFormat="1" ht="12.75">
      <c r="B163" s="3"/>
      <c r="C163" s="3"/>
      <c r="D163" s="3"/>
      <c r="AJ163" s="64"/>
      <c r="AK163" s="64"/>
      <c r="AL163" s="64"/>
      <c r="AM163" s="64"/>
      <c r="AN163" s="64"/>
      <c r="AO163" s="64"/>
      <c r="AP163" s="64"/>
      <c r="AQ163" s="64"/>
      <c r="AR163" s="64"/>
    </row>
    <row r="164" spans="2:44" s="2" customFormat="1" ht="12.75">
      <c r="B164" s="3"/>
      <c r="C164" s="3"/>
      <c r="D164" s="3"/>
      <c r="AJ164" s="64"/>
      <c r="AK164" s="64"/>
      <c r="AL164" s="64"/>
      <c r="AM164" s="64"/>
      <c r="AN164" s="64"/>
      <c r="AO164" s="64"/>
      <c r="AP164" s="64"/>
      <c r="AQ164" s="64"/>
      <c r="AR164" s="64"/>
    </row>
    <row r="165" spans="2:44" s="2" customFormat="1" ht="12.75">
      <c r="B165" s="3"/>
      <c r="C165" s="3"/>
      <c r="D165" s="3"/>
      <c r="AJ165" s="64"/>
      <c r="AK165" s="64"/>
      <c r="AL165" s="64"/>
      <c r="AM165" s="64"/>
      <c r="AN165" s="64"/>
      <c r="AO165" s="64"/>
      <c r="AP165" s="64"/>
      <c r="AQ165" s="64"/>
      <c r="AR165" s="64"/>
    </row>
    <row r="166" spans="2:44" s="2" customFormat="1" ht="12.75">
      <c r="B166" s="3"/>
      <c r="C166" s="3"/>
      <c r="D166" s="3"/>
      <c r="AJ166" s="64"/>
      <c r="AK166" s="64"/>
      <c r="AL166" s="64"/>
      <c r="AM166" s="64"/>
      <c r="AN166" s="64"/>
      <c r="AO166" s="64"/>
      <c r="AP166" s="64"/>
      <c r="AQ166" s="64"/>
      <c r="AR166" s="64"/>
    </row>
    <row r="167" spans="2:44" s="2" customFormat="1" ht="12.75">
      <c r="B167" s="3"/>
      <c r="C167" s="3"/>
      <c r="D167" s="3"/>
      <c r="AJ167" s="64"/>
      <c r="AK167" s="64"/>
      <c r="AL167" s="64"/>
      <c r="AM167" s="64"/>
      <c r="AN167" s="64"/>
      <c r="AO167" s="64"/>
      <c r="AP167" s="64"/>
      <c r="AQ167" s="64"/>
      <c r="AR167" s="64"/>
    </row>
    <row r="168" spans="2:44" s="2" customFormat="1" ht="12.75">
      <c r="B168" s="3"/>
      <c r="C168" s="3"/>
      <c r="D168" s="3"/>
      <c r="AJ168" s="64"/>
      <c r="AK168" s="64"/>
      <c r="AL168" s="64"/>
      <c r="AM168" s="64"/>
      <c r="AN168" s="64"/>
      <c r="AO168" s="64"/>
      <c r="AP168" s="64"/>
      <c r="AQ168" s="64"/>
      <c r="AR168" s="64"/>
    </row>
    <row r="169" spans="2:44" s="2" customFormat="1" ht="12.75">
      <c r="B169" s="3"/>
      <c r="C169" s="3"/>
      <c r="D169" s="3"/>
      <c r="AJ169" s="64"/>
      <c r="AK169" s="64"/>
      <c r="AL169" s="64"/>
      <c r="AM169" s="64"/>
      <c r="AN169" s="64"/>
      <c r="AO169" s="64"/>
      <c r="AP169" s="64"/>
      <c r="AQ169" s="64"/>
      <c r="AR169" s="64"/>
    </row>
    <row r="170" spans="2:44" s="2" customFormat="1" ht="12.75">
      <c r="B170" s="3"/>
      <c r="C170" s="3"/>
      <c r="D170" s="3"/>
      <c r="AJ170" s="64"/>
      <c r="AK170" s="64"/>
      <c r="AL170" s="64"/>
      <c r="AM170" s="64"/>
      <c r="AN170" s="64"/>
      <c r="AO170" s="64"/>
      <c r="AP170" s="64"/>
      <c r="AQ170" s="64"/>
      <c r="AR170" s="64"/>
    </row>
    <row r="171" spans="2:44" s="2" customFormat="1" ht="12.75">
      <c r="B171" s="3"/>
      <c r="C171" s="3"/>
      <c r="D171" s="3"/>
      <c r="AJ171" s="64"/>
      <c r="AK171" s="64"/>
      <c r="AL171" s="64"/>
      <c r="AM171" s="64"/>
      <c r="AN171" s="64"/>
      <c r="AO171" s="64"/>
      <c r="AP171" s="64"/>
      <c r="AQ171" s="64"/>
      <c r="AR171" s="64"/>
    </row>
    <row r="172" spans="2:44" s="2" customFormat="1" ht="12.75">
      <c r="B172" s="3"/>
      <c r="C172" s="3"/>
      <c r="D172" s="3"/>
      <c r="AJ172" s="64"/>
      <c r="AK172" s="64"/>
      <c r="AL172" s="64"/>
      <c r="AM172" s="64"/>
      <c r="AN172" s="64"/>
      <c r="AO172" s="64"/>
      <c r="AP172" s="64"/>
      <c r="AQ172" s="64"/>
      <c r="AR172" s="64"/>
    </row>
    <row r="173" spans="2:44" s="2" customFormat="1" ht="12.75">
      <c r="B173" s="3"/>
      <c r="C173" s="3"/>
      <c r="D173" s="3"/>
      <c r="AJ173" s="64"/>
      <c r="AK173" s="64"/>
      <c r="AL173" s="64"/>
      <c r="AM173" s="64"/>
      <c r="AN173" s="64"/>
      <c r="AO173" s="64"/>
      <c r="AP173" s="64"/>
      <c r="AQ173" s="64"/>
      <c r="AR173" s="64"/>
    </row>
    <row r="174" spans="2:44" s="2" customFormat="1" ht="12.75">
      <c r="B174" s="3"/>
      <c r="C174" s="3"/>
      <c r="D174" s="3"/>
      <c r="AJ174" s="64"/>
      <c r="AK174" s="64"/>
      <c r="AL174" s="64"/>
      <c r="AM174" s="64"/>
      <c r="AN174" s="64"/>
      <c r="AO174" s="64"/>
      <c r="AP174" s="64"/>
      <c r="AQ174" s="64"/>
      <c r="AR174" s="64"/>
    </row>
    <row r="175" spans="2:44" s="2" customFormat="1" ht="12.75">
      <c r="B175" s="3"/>
      <c r="C175" s="3"/>
      <c r="D175" s="3"/>
      <c r="AJ175" s="64"/>
      <c r="AK175" s="64"/>
      <c r="AL175" s="64"/>
      <c r="AM175" s="64"/>
      <c r="AN175" s="64"/>
      <c r="AO175" s="64"/>
      <c r="AP175" s="64"/>
      <c r="AQ175" s="64"/>
      <c r="AR175" s="64"/>
    </row>
    <row r="176" spans="2:44" s="2" customFormat="1" ht="12.75">
      <c r="B176" s="3"/>
      <c r="C176" s="3"/>
      <c r="D176" s="3"/>
      <c r="AJ176" s="64"/>
      <c r="AK176" s="64"/>
      <c r="AL176" s="64"/>
      <c r="AM176" s="64"/>
      <c r="AN176" s="64"/>
      <c r="AO176" s="64"/>
      <c r="AP176" s="64"/>
      <c r="AQ176" s="64"/>
      <c r="AR176" s="64"/>
    </row>
    <row r="177" spans="2:44" s="2" customFormat="1" ht="12.75">
      <c r="B177" s="3"/>
      <c r="C177" s="3"/>
      <c r="D177" s="3"/>
      <c r="AJ177" s="64"/>
      <c r="AK177" s="64"/>
      <c r="AL177" s="64"/>
      <c r="AM177" s="64"/>
      <c r="AN177" s="64"/>
      <c r="AO177" s="64"/>
      <c r="AP177" s="64"/>
      <c r="AQ177" s="64"/>
      <c r="AR177" s="64"/>
    </row>
    <row r="178" spans="2:44" s="2" customFormat="1" ht="12.75">
      <c r="B178" s="3"/>
      <c r="C178" s="3"/>
      <c r="D178" s="3"/>
      <c r="AJ178" s="64"/>
      <c r="AK178" s="64"/>
      <c r="AL178" s="64"/>
      <c r="AM178" s="64"/>
      <c r="AN178" s="64"/>
      <c r="AO178" s="64"/>
      <c r="AP178" s="64"/>
      <c r="AQ178" s="64"/>
      <c r="AR178" s="64"/>
    </row>
    <row r="179" spans="2:44" s="2" customFormat="1" ht="12.75">
      <c r="B179" s="3"/>
      <c r="C179" s="3"/>
      <c r="D179" s="3"/>
      <c r="AJ179" s="64"/>
      <c r="AK179" s="64"/>
      <c r="AL179" s="64"/>
      <c r="AM179" s="64"/>
      <c r="AN179" s="64"/>
      <c r="AO179" s="64"/>
      <c r="AP179" s="64"/>
      <c r="AQ179" s="64"/>
      <c r="AR179" s="64"/>
    </row>
    <row r="180" spans="2:44" s="2" customFormat="1" ht="12.75">
      <c r="B180" s="3"/>
      <c r="C180" s="3"/>
      <c r="D180" s="3"/>
      <c r="AJ180" s="64"/>
      <c r="AK180" s="64"/>
      <c r="AL180" s="64"/>
      <c r="AM180" s="64"/>
      <c r="AN180" s="64"/>
      <c r="AO180" s="64"/>
      <c r="AP180" s="64"/>
      <c r="AQ180" s="64"/>
      <c r="AR180" s="64"/>
    </row>
    <row r="181" spans="2:44" s="2" customFormat="1" ht="12.75">
      <c r="B181" s="3"/>
      <c r="C181" s="3"/>
      <c r="D181" s="3"/>
      <c r="AJ181" s="64"/>
      <c r="AK181" s="64"/>
      <c r="AL181" s="64"/>
      <c r="AM181" s="64"/>
      <c r="AN181" s="64"/>
      <c r="AO181" s="64"/>
      <c r="AP181" s="64"/>
      <c r="AQ181" s="64"/>
      <c r="AR181" s="64"/>
    </row>
    <row r="182" spans="2:44" s="2" customFormat="1" ht="12.75">
      <c r="B182" s="3"/>
      <c r="C182" s="3"/>
      <c r="D182" s="3"/>
      <c r="AJ182" s="64"/>
      <c r="AK182" s="64"/>
      <c r="AL182" s="64"/>
      <c r="AM182" s="64"/>
      <c r="AN182" s="64"/>
      <c r="AO182" s="64"/>
      <c r="AP182" s="64"/>
      <c r="AQ182" s="64"/>
      <c r="AR182" s="64"/>
    </row>
    <row r="183" spans="2:44" s="2" customFormat="1" ht="12.75">
      <c r="B183" s="3"/>
      <c r="C183" s="3"/>
      <c r="D183" s="3"/>
      <c r="AJ183" s="64"/>
      <c r="AK183" s="64"/>
      <c r="AL183" s="64"/>
      <c r="AM183" s="64"/>
      <c r="AN183" s="64"/>
      <c r="AO183" s="64"/>
      <c r="AP183" s="64"/>
      <c r="AQ183" s="64"/>
      <c r="AR183" s="64"/>
    </row>
    <row r="184" spans="2:44" s="2" customFormat="1" ht="12.75">
      <c r="B184" s="3"/>
      <c r="C184" s="3"/>
      <c r="D184" s="3"/>
      <c r="AJ184" s="64"/>
      <c r="AK184" s="64"/>
      <c r="AL184" s="64"/>
      <c r="AM184" s="64"/>
      <c r="AN184" s="64"/>
      <c r="AO184" s="64"/>
      <c r="AP184" s="64"/>
      <c r="AQ184" s="64"/>
      <c r="AR184" s="64"/>
    </row>
    <row r="185" spans="2:44" s="2" customFormat="1" ht="12.75">
      <c r="B185" s="3"/>
      <c r="C185" s="3"/>
      <c r="D185" s="3"/>
      <c r="AJ185" s="64"/>
      <c r="AK185" s="64"/>
      <c r="AL185" s="64"/>
      <c r="AM185" s="64"/>
      <c r="AN185" s="64"/>
      <c r="AO185" s="64"/>
      <c r="AP185" s="64"/>
      <c r="AQ185" s="64"/>
      <c r="AR185" s="64"/>
    </row>
    <row r="186" spans="2:44" s="2" customFormat="1" ht="12.75">
      <c r="B186" s="3"/>
      <c r="C186" s="3"/>
      <c r="D186" s="3"/>
      <c r="AJ186" s="64"/>
      <c r="AK186" s="64"/>
      <c r="AL186" s="64"/>
      <c r="AM186" s="64"/>
      <c r="AN186" s="64"/>
      <c r="AO186" s="64"/>
      <c r="AP186" s="64"/>
      <c r="AQ186" s="64"/>
      <c r="AR186" s="64"/>
    </row>
    <row r="187" spans="2:44" s="2" customFormat="1" ht="12.75">
      <c r="B187" s="3"/>
      <c r="C187" s="3"/>
      <c r="D187" s="3"/>
      <c r="AJ187" s="64"/>
      <c r="AK187" s="64"/>
      <c r="AL187" s="64"/>
      <c r="AM187" s="64"/>
      <c r="AN187" s="64"/>
      <c r="AO187" s="64"/>
      <c r="AP187" s="64"/>
      <c r="AQ187" s="64"/>
      <c r="AR187" s="64"/>
    </row>
    <row r="188" spans="2:44" s="2" customFormat="1" ht="12.75">
      <c r="B188" s="3"/>
      <c r="C188" s="3"/>
      <c r="D188" s="3"/>
      <c r="AJ188" s="64"/>
      <c r="AK188" s="64"/>
      <c r="AL188" s="64"/>
      <c r="AM188" s="64"/>
      <c r="AN188" s="64"/>
      <c r="AO188" s="64"/>
      <c r="AP188" s="64"/>
      <c r="AQ188" s="64"/>
      <c r="AR188" s="64"/>
    </row>
    <row r="189" spans="2:44" s="2" customFormat="1" ht="12.75">
      <c r="B189" s="3"/>
      <c r="C189" s="3"/>
      <c r="D189" s="3"/>
      <c r="AJ189" s="64"/>
      <c r="AK189" s="64"/>
      <c r="AL189" s="64"/>
      <c r="AM189" s="64"/>
      <c r="AN189" s="64"/>
      <c r="AO189" s="64"/>
      <c r="AP189" s="64"/>
      <c r="AQ189" s="64"/>
      <c r="AR189" s="64"/>
    </row>
    <row r="190" spans="2:44" s="2" customFormat="1" ht="12.75">
      <c r="B190" s="3"/>
      <c r="C190" s="3"/>
      <c r="D190" s="3"/>
      <c r="AJ190" s="64"/>
      <c r="AK190" s="64"/>
      <c r="AL190" s="64"/>
      <c r="AM190" s="64"/>
      <c r="AN190" s="64"/>
      <c r="AO190" s="64"/>
      <c r="AP190" s="64"/>
      <c r="AQ190" s="64"/>
      <c r="AR190" s="64"/>
    </row>
    <row r="191" spans="2:44" s="2" customFormat="1" ht="12.75">
      <c r="B191" s="3"/>
      <c r="C191" s="3"/>
      <c r="D191" s="3"/>
      <c r="AJ191" s="64"/>
      <c r="AK191" s="64"/>
      <c r="AL191" s="64"/>
      <c r="AM191" s="64"/>
      <c r="AN191" s="64"/>
      <c r="AO191" s="64"/>
      <c r="AP191" s="64"/>
      <c r="AQ191" s="64"/>
      <c r="AR191" s="64"/>
    </row>
    <row r="192" spans="2:44" s="2" customFormat="1" ht="12.75">
      <c r="B192" s="3"/>
      <c r="C192" s="3"/>
      <c r="D192" s="3"/>
      <c r="AJ192" s="64"/>
      <c r="AK192" s="64"/>
      <c r="AL192" s="64"/>
      <c r="AM192" s="64"/>
      <c r="AN192" s="64"/>
      <c r="AO192" s="64"/>
      <c r="AP192" s="64"/>
      <c r="AQ192" s="64"/>
      <c r="AR192" s="64"/>
    </row>
    <row r="193" spans="2:44" s="2" customFormat="1" ht="12.75">
      <c r="B193" s="3"/>
      <c r="C193" s="3"/>
      <c r="D193" s="3"/>
      <c r="AJ193" s="64"/>
      <c r="AK193" s="64"/>
      <c r="AL193" s="64"/>
      <c r="AM193" s="64"/>
      <c r="AN193" s="64"/>
      <c r="AO193" s="64"/>
      <c r="AP193" s="64"/>
      <c r="AQ193" s="64"/>
      <c r="AR193" s="64"/>
    </row>
    <row r="194" spans="2:44" s="2" customFormat="1" ht="12.75">
      <c r="B194" s="3"/>
      <c r="C194" s="3"/>
      <c r="D194" s="3"/>
      <c r="AJ194" s="64"/>
      <c r="AK194" s="64"/>
      <c r="AL194" s="64"/>
      <c r="AM194" s="64"/>
      <c r="AN194" s="64"/>
      <c r="AO194" s="64"/>
      <c r="AP194" s="64"/>
      <c r="AQ194" s="64"/>
      <c r="AR194" s="64"/>
    </row>
  </sheetData>
  <mergeCells count="307">
    <mergeCell ref="A1:L1"/>
    <mergeCell ref="A2:L2"/>
    <mergeCell ref="A3:L3"/>
    <mergeCell ref="A5:A7"/>
    <mergeCell ref="B5:B7"/>
    <mergeCell ref="C5:C7"/>
    <mergeCell ref="D5:D7"/>
    <mergeCell ref="E5:E7"/>
    <mergeCell ref="F5:H6"/>
    <mergeCell ref="I5:AR5"/>
    <mergeCell ref="AJ6:AL6"/>
    <mergeCell ref="AM6:AO6"/>
    <mergeCell ref="AP6:AR6"/>
    <mergeCell ref="C9:AS9"/>
    <mergeCell ref="C10:AS10"/>
    <mergeCell ref="AS5:AS7"/>
    <mergeCell ref="AT5:AT7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S14:AS16"/>
    <mergeCell ref="AT14:AT16"/>
    <mergeCell ref="A17:A19"/>
    <mergeCell ref="B17:B19"/>
    <mergeCell ref="C17:C19"/>
    <mergeCell ref="D17:D19"/>
    <mergeCell ref="AS17:AS19"/>
    <mergeCell ref="AT17:AT19"/>
    <mergeCell ref="A11:A13"/>
    <mergeCell ref="B11:B13"/>
    <mergeCell ref="C11:C13"/>
    <mergeCell ref="D11:D13"/>
    <mergeCell ref="A14:A16"/>
    <mergeCell ref="B14:B16"/>
    <mergeCell ref="C14:C16"/>
    <mergeCell ref="D14:D16"/>
    <mergeCell ref="AT32:AT34"/>
    <mergeCell ref="A25:A27"/>
    <mergeCell ref="B25:B27"/>
    <mergeCell ref="C25:C27"/>
    <mergeCell ref="D25:D27"/>
    <mergeCell ref="AS25:AS27"/>
    <mergeCell ref="AT25:AT27"/>
    <mergeCell ref="A22:A24"/>
    <mergeCell ref="B22:B24"/>
    <mergeCell ref="C22:C24"/>
    <mergeCell ref="D22:D24"/>
    <mergeCell ref="AS22:AS24"/>
    <mergeCell ref="AT22:AT24"/>
    <mergeCell ref="A35:A37"/>
    <mergeCell ref="B35:B37"/>
    <mergeCell ref="C35:C37"/>
    <mergeCell ref="AS35:AS37"/>
    <mergeCell ref="C38:AS38"/>
    <mergeCell ref="C39:AS39"/>
    <mergeCell ref="A32:A34"/>
    <mergeCell ref="B32:B34"/>
    <mergeCell ref="C32:C34"/>
    <mergeCell ref="D32:D34"/>
    <mergeCell ref="AS32:AS34"/>
    <mergeCell ref="I41:I43"/>
    <mergeCell ref="J41:J43"/>
    <mergeCell ref="K41:K43"/>
    <mergeCell ref="L41:L43"/>
    <mergeCell ref="A41:A43"/>
    <mergeCell ref="B41:B43"/>
    <mergeCell ref="C41:C43"/>
    <mergeCell ref="D41:D43"/>
    <mergeCell ref="E41:E43"/>
    <mergeCell ref="F41:F43"/>
    <mergeCell ref="AT41:AT43"/>
    <mergeCell ref="AU41:AU43"/>
    <mergeCell ref="A44:A46"/>
    <mergeCell ref="B44:B46"/>
    <mergeCell ref="C44:C46"/>
    <mergeCell ref="D44:D46"/>
    <mergeCell ref="E44:E46"/>
    <mergeCell ref="AK41:AK43"/>
    <mergeCell ref="AL41:AL43"/>
    <mergeCell ref="AM41:AM43"/>
    <mergeCell ref="AN41:AN43"/>
    <mergeCell ref="AO41:AO43"/>
    <mergeCell ref="AP41:AP43"/>
    <mergeCell ref="AE41:AE43"/>
    <mergeCell ref="AF41:AF43"/>
    <mergeCell ref="AG41:AG43"/>
    <mergeCell ref="AH41:AH43"/>
    <mergeCell ref="AI41:AI43"/>
    <mergeCell ref="AJ41:AJ43"/>
    <mergeCell ref="Y41:Y43"/>
    <mergeCell ref="Z41:Z43"/>
    <mergeCell ref="AA41:AA43"/>
    <mergeCell ref="AB41:AB43"/>
    <mergeCell ref="AC41:AC43"/>
    <mergeCell ref="F44:F46"/>
    <mergeCell ref="G44:G46"/>
    <mergeCell ref="H44:H46"/>
    <mergeCell ref="I44:I46"/>
    <mergeCell ref="J44:J46"/>
    <mergeCell ref="K44:K46"/>
    <mergeCell ref="AQ41:AQ43"/>
    <mergeCell ref="AR41:AR43"/>
    <mergeCell ref="AS41:AS43"/>
    <mergeCell ref="AD41:AD43"/>
    <mergeCell ref="S41:S43"/>
    <mergeCell ref="T41:T43"/>
    <mergeCell ref="U41:U43"/>
    <mergeCell ref="V41:V43"/>
    <mergeCell ref="W41:W43"/>
    <mergeCell ref="X41:X43"/>
    <mergeCell ref="M41:M43"/>
    <mergeCell ref="N41:N43"/>
    <mergeCell ref="O41:O43"/>
    <mergeCell ref="P41:P43"/>
    <mergeCell ref="Q41:Q43"/>
    <mergeCell ref="R41:R43"/>
    <mergeCell ref="G41:G43"/>
    <mergeCell ref="H41:H43"/>
    <mergeCell ref="R44:R46"/>
    <mergeCell ref="S44:S46"/>
    <mergeCell ref="T44:T46"/>
    <mergeCell ref="U44:U46"/>
    <mergeCell ref="V44:V46"/>
    <mergeCell ref="W44:W46"/>
    <mergeCell ref="L44:L46"/>
    <mergeCell ref="M44:M46"/>
    <mergeCell ref="N44:N46"/>
    <mergeCell ref="O44:O46"/>
    <mergeCell ref="P44:P46"/>
    <mergeCell ref="Q44:Q46"/>
    <mergeCell ref="AD44:AD46"/>
    <mergeCell ref="AE44:AE46"/>
    <mergeCell ref="AF44:AF46"/>
    <mergeCell ref="AG44:AG46"/>
    <mergeCell ref="AH44:AH46"/>
    <mergeCell ref="AI44:AI46"/>
    <mergeCell ref="X44:X46"/>
    <mergeCell ref="Y44:Y46"/>
    <mergeCell ref="Z44:Z46"/>
    <mergeCell ref="AA44:AA46"/>
    <mergeCell ref="AB44:AB46"/>
    <mergeCell ref="AC44:AC46"/>
    <mergeCell ref="AP44:AP46"/>
    <mergeCell ref="AQ44:AQ46"/>
    <mergeCell ref="AR44:AR46"/>
    <mergeCell ref="AS44:AS46"/>
    <mergeCell ref="AT44:AT46"/>
    <mergeCell ref="AU44:AU46"/>
    <mergeCell ref="AJ44:AJ46"/>
    <mergeCell ref="AK44:AK46"/>
    <mergeCell ref="AL44:AL46"/>
    <mergeCell ref="AM44:AM46"/>
    <mergeCell ref="AN44:AN46"/>
    <mergeCell ref="AO44:AO46"/>
    <mergeCell ref="I47:I49"/>
    <mergeCell ref="J47:J49"/>
    <mergeCell ref="K47:K49"/>
    <mergeCell ref="L47:L49"/>
    <mergeCell ref="A47:A49"/>
    <mergeCell ref="B47:B49"/>
    <mergeCell ref="C47:C49"/>
    <mergeCell ref="D47:D49"/>
    <mergeCell ref="E47:E49"/>
    <mergeCell ref="F47:F49"/>
    <mergeCell ref="AT47:AT49"/>
    <mergeCell ref="AU47:AU49"/>
    <mergeCell ref="A50:A52"/>
    <mergeCell ref="B50:B52"/>
    <mergeCell ref="C50:C52"/>
    <mergeCell ref="D50:D52"/>
    <mergeCell ref="E50:E52"/>
    <mergeCell ref="AK47:AK49"/>
    <mergeCell ref="AL47:AL49"/>
    <mergeCell ref="AM47:AM49"/>
    <mergeCell ref="AN47:AN49"/>
    <mergeCell ref="AO47:AO49"/>
    <mergeCell ref="AP47:AP49"/>
    <mergeCell ref="AE47:AE49"/>
    <mergeCell ref="AF47:AF49"/>
    <mergeCell ref="AG47:AG49"/>
    <mergeCell ref="AH47:AH49"/>
    <mergeCell ref="AI47:AI49"/>
    <mergeCell ref="AJ47:AJ49"/>
    <mergeCell ref="Y47:Y49"/>
    <mergeCell ref="Z47:Z49"/>
    <mergeCell ref="AA47:AA49"/>
    <mergeCell ref="AB47:AB49"/>
    <mergeCell ref="AC47:AC49"/>
    <mergeCell ref="F50:F52"/>
    <mergeCell ref="G50:G52"/>
    <mergeCell ref="H50:H52"/>
    <mergeCell ref="I50:I52"/>
    <mergeCell ref="J50:J52"/>
    <mergeCell ref="K50:K52"/>
    <mergeCell ref="AQ47:AQ49"/>
    <mergeCell ref="AR47:AR49"/>
    <mergeCell ref="AS47:AS49"/>
    <mergeCell ref="AD47:AD49"/>
    <mergeCell ref="S47:S49"/>
    <mergeCell ref="T47:T49"/>
    <mergeCell ref="U47:U49"/>
    <mergeCell ref="V47:V49"/>
    <mergeCell ref="W47:W49"/>
    <mergeCell ref="X47:X49"/>
    <mergeCell ref="M47:M49"/>
    <mergeCell ref="N47:N49"/>
    <mergeCell ref="O47:O49"/>
    <mergeCell ref="P47:P49"/>
    <mergeCell ref="Q47:Q49"/>
    <mergeCell ref="R47:R49"/>
    <mergeCell ref="G47:G49"/>
    <mergeCell ref="H47:H49"/>
    <mergeCell ref="U50:U52"/>
    <mergeCell ref="V50:V52"/>
    <mergeCell ref="W50:W52"/>
    <mergeCell ref="L50:L52"/>
    <mergeCell ref="M50:M52"/>
    <mergeCell ref="N50:N52"/>
    <mergeCell ref="O50:O52"/>
    <mergeCell ref="P50:P52"/>
    <mergeCell ref="Q50:Q52"/>
    <mergeCell ref="AS50:AS52"/>
    <mergeCell ref="AT50:AT52"/>
    <mergeCell ref="AU50:AU52"/>
    <mergeCell ref="AJ50:AJ52"/>
    <mergeCell ref="AK50:AK52"/>
    <mergeCell ref="AL50:AL52"/>
    <mergeCell ref="AM50:AM52"/>
    <mergeCell ref="AN50:AN52"/>
    <mergeCell ref="AO50:AO52"/>
    <mergeCell ref="A53:A55"/>
    <mergeCell ref="B53:B55"/>
    <mergeCell ref="C53:C55"/>
    <mergeCell ref="D53:D55"/>
    <mergeCell ref="E53:E55"/>
    <mergeCell ref="F53:F55"/>
    <mergeCell ref="AP50:AP52"/>
    <mergeCell ref="AQ50:AQ52"/>
    <mergeCell ref="AR50:AR52"/>
    <mergeCell ref="AD50:AD52"/>
    <mergeCell ref="AE50:AE52"/>
    <mergeCell ref="AF50:AF52"/>
    <mergeCell ref="AG50:AG52"/>
    <mergeCell ref="AH50:AH52"/>
    <mergeCell ref="AI50:AI52"/>
    <mergeCell ref="X50:X52"/>
    <mergeCell ref="Y50:Y52"/>
    <mergeCell ref="Z50:Z52"/>
    <mergeCell ref="AA50:AA52"/>
    <mergeCell ref="AB50:AB52"/>
    <mergeCell ref="AC50:AC52"/>
    <mergeCell ref="R50:R52"/>
    <mergeCell ref="S50:S52"/>
    <mergeCell ref="T50:T52"/>
    <mergeCell ref="M53:M55"/>
    <mergeCell ref="N53:N55"/>
    <mergeCell ref="O53:O55"/>
    <mergeCell ref="P53:P55"/>
    <mergeCell ref="Q53:Q55"/>
    <mergeCell ref="R53:R55"/>
    <mergeCell ref="G53:G55"/>
    <mergeCell ref="H53:H55"/>
    <mergeCell ref="I53:I55"/>
    <mergeCell ref="J53:J55"/>
    <mergeCell ref="K53:K55"/>
    <mergeCell ref="L53:L55"/>
    <mergeCell ref="Z53:Z55"/>
    <mergeCell ref="AA53:AA55"/>
    <mergeCell ref="AB53:AB55"/>
    <mergeCell ref="AC53:AC55"/>
    <mergeCell ref="AD53:AD55"/>
    <mergeCell ref="S53:S55"/>
    <mergeCell ref="T53:T55"/>
    <mergeCell ref="U53:U55"/>
    <mergeCell ref="V53:V55"/>
    <mergeCell ref="W53:W55"/>
    <mergeCell ref="X53:X55"/>
    <mergeCell ref="AT56:AT58"/>
    <mergeCell ref="AQ53:AQ55"/>
    <mergeCell ref="AR53:AR55"/>
    <mergeCell ref="AS53:AS55"/>
    <mergeCell ref="AT53:AT55"/>
    <mergeCell ref="AU53:AU55"/>
    <mergeCell ref="A56:A58"/>
    <mergeCell ref="B56:B58"/>
    <mergeCell ref="C56:C58"/>
    <mergeCell ref="D56:D58"/>
    <mergeCell ref="AS56:AS58"/>
    <mergeCell ref="AK53:AK55"/>
    <mergeCell ref="AL53:AL55"/>
    <mergeCell ref="AM53:AM55"/>
    <mergeCell ref="AN53:AN55"/>
    <mergeCell ref="AO53:AO55"/>
    <mergeCell ref="AP53:AP55"/>
    <mergeCell ref="AE53:AE55"/>
    <mergeCell ref="AF53:AF55"/>
    <mergeCell ref="AG53:AG55"/>
    <mergeCell ref="AH53:AH55"/>
    <mergeCell ref="AI53:AI55"/>
    <mergeCell ref="AJ53:AJ55"/>
    <mergeCell ref="Y53:Y55"/>
  </mergeCells>
  <pageMargins left="0.59055118110236227" right="0" top="0" bottom="0" header="0.31496062992125984" footer="0.31496062992125984"/>
  <pageSetup paperSize="8" scale="50" fitToWidth="0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94"/>
  <sheetViews>
    <sheetView zoomScale="70" zoomScaleNormal="70" zoomScaleSheetLayoutView="55" workbookViewId="0">
      <pane xSplit="8" ySplit="7" topLeftCell="I13" activePane="bottomRight" state="frozen"/>
      <selection pane="topRight" activeCell="I1" sqref="I1"/>
      <selection pane="bottomLeft" activeCell="A8" sqref="A8"/>
      <selection pane="bottomRight" activeCell="E63" sqref="E63"/>
    </sheetView>
  </sheetViews>
  <sheetFormatPr defaultRowHeight="15"/>
  <cols>
    <col min="1" max="1" width="8" customWidth="1"/>
    <col min="2" max="2" width="56.7109375" customWidth="1"/>
    <col min="3" max="3" width="24" customWidth="1"/>
    <col min="4" max="4" width="9.140625" customWidth="1"/>
    <col min="5" max="5" width="15.7109375" customWidth="1"/>
    <col min="6" max="8" width="12.140625" customWidth="1"/>
    <col min="9" max="9" width="9.7109375" customWidth="1"/>
    <col min="10" max="10" width="8.7109375" customWidth="1"/>
    <col min="11" max="11" width="9.85546875" customWidth="1"/>
    <col min="12" max="12" width="10.140625" customWidth="1"/>
    <col min="13" max="13" width="8.5703125" customWidth="1"/>
    <col min="14" max="14" width="9.7109375" customWidth="1"/>
    <col min="15" max="15" width="10" customWidth="1"/>
    <col min="16" max="16" width="8.7109375" customWidth="1"/>
    <col min="17" max="17" width="9.5703125" customWidth="1"/>
    <col min="18" max="18" width="10" customWidth="1"/>
    <col min="19" max="19" width="8.7109375" customWidth="1"/>
    <col min="20" max="20" width="9.5703125" customWidth="1"/>
    <col min="21" max="22" width="11.28515625" customWidth="1"/>
    <col min="23" max="23" width="10.42578125" customWidth="1"/>
    <col min="24" max="25" width="9.7109375" customWidth="1"/>
    <col min="26" max="26" width="9.42578125" customWidth="1"/>
    <col min="27" max="28" width="9.7109375" customWidth="1"/>
    <col min="29" max="29" width="10.5703125" customWidth="1"/>
    <col min="30" max="30" width="9.7109375" customWidth="1"/>
    <col min="31" max="31" width="9.5703125" customWidth="1"/>
    <col min="32" max="32" width="10.140625" customWidth="1"/>
    <col min="33" max="33" width="9.140625" customWidth="1"/>
    <col min="34" max="34" width="8.5703125" customWidth="1"/>
    <col min="35" max="35" width="10.42578125" customWidth="1"/>
    <col min="36" max="36" width="10.28515625" style="66" customWidth="1"/>
    <col min="37" max="37" width="11" style="66" customWidth="1"/>
    <col min="38" max="38" width="12" style="66" customWidth="1"/>
    <col min="39" max="39" width="10.28515625" style="66" customWidth="1"/>
    <col min="40" max="40" width="8.5703125" style="66" customWidth="1"/>
    <col min="41" max="41" width="10.7109375" style="66" customWidth="1"/>
    <col min="42" max="42" width="9.85546875" style="66" customWidth="1"/>
    <col min="43" max="43" width="10.5703125" style="66" customWidth="1"/>
    <col min="44" max="44" width="11.28515625" style="66" customWidth="1"/>
    <col min="45" max="45" width="32.28515625" customWidth="1"/>
    <col min="46" max="46" width="23.42578125" customWidth="1"/>
  </cols>
  <sheetData>
    <row r="1" spans="1:46" ht="15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59"/>
      <c r="AK1" s="59"/>
      <c r="AL1" s="59"/>
      <c r="AM1" s="59"/>
      <c r="AN1" s="59"/>
      <c r="AO1" s="59"/>
      <c r="AP1" s="59"/>
      <c r="AQ1" s="59"/>
      <c r="AR1" s="59"/>
      <c r="AS1" s="11"/>
      <c r="AT1" s="11"/>
    </row>
    <row r="2" spans="1:46" ht="15.75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59"/>
      <c r="AK2" s="59"/>
      <c r="AL2" s="59"/>
      <c r="AM2" s="59"/>
      <c r="AN2" s="59"/>
      <c r="AO2" s="59"/>
      <c r="AP2" s="59"/>
      <c r="AQ2" s="59"/>
      <c r="AR2" s="59"/>
      <c r="AS2" s="11"/>
      <c r="AT2" s="11"/>
    </row>
    <row r="3" spans="1:46" ht="15.75">
      <c r="A3" s="185" t="s">
        <v>100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2"/>
      <c r="N3" s="12"/>
      <c r="O3" s="11"/>
      <c r="P3" s="11"/>
      <c r="Q3" s="11"/>
      <c r="R3" s="12"/>
      <c r="S3" s="12"/>
      <c r="T3" s="12"/>
      <c r="U3" s="11"/>
      <c r="V3" s="11"/>
      <c r="W3" s="11"/>
      <c r="X3" s="11"/>
      <c r="Y3" s="11"/>
      <c r="Z3" s="11"/>
      <c r="AA3" s="11"/>
      <c r="AB3" s="12"/>
      <c r="AC3" s="12"/>
      <c r="AD3" s="11"/>
      <c r="AE3" s="11"/>
      <c r="AF3" s="11"/>
      <c r="AG3" s="11"/>
      <c r="AH3" s="11"/>
      <c r="AI3" s="11"/>
      <c r="AJ3" s="60"/>
      <c r="AK3" s="60"/>
      <c r="AL3" s="60"/>
      <c r="AM3" s="59"/>
      <c r="AN3" s="59"/>
      <c r="AO3" s="59"/>
      <c r="AP3" s="59"/>
      <c r="AQ3" s="59"/>
      <c r="AR3" s="59"/>
      <c r="AS3" s="11"/>
      <c r="AT3" s="11"/>
    </row>
    <row r="4" spans="1:46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59"/>
      <c r="AK4" s="59"/>
      <c r="AL4" s="59"/>
      <c r="AM4" s="59"/>
      <c r="AN4" s="59"/>
      <c r="AO4" s="59"/>
      <c r="AP4" s="59"/>
      <c r="AQ4" s="59"/>
      <c r="AR4" s="59"/>
      <c r="AS4" s="11"/>
      <c r="AT4" s="11"/>
    </row>
    <row r="5" spans="1:46" ht="32.25" customHeight="1">
      <c r="A5" s="184" t="s">
        <v>2</v>
      </c>
      <c r="B5" s="184" t="s">
        <v>3</v>
      </c>
      <c r="C5" s="184" t="s">
        <v>4</v>
      </c>
      <c r="D5" s="184" t="s">
        <v>5</v>
      </c>
      <c r="E5" s="184" t="s">
        <v>6</v>
      </c>
      <c r="F5" s="186" t="s">
        <v>7</v>
      </c>
      <c r="G5" s="186"/>
      <c r="H5" s="186"/>
      <c r="I5" s="184" t="s">
        <v>11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3" t="s">
        <v>24</v>
      </c>
      <c r="AT5" s="184" t="s">
        <v>25</v>
      </c>
    </row>
    <row r="6" spans="1:46">
      <c r="A6" s="184"/>
      <c r="B6" s="184"/>
      <c r="C6" s="184"/>
      <c r="D6" s="184"/>
      <c r="E6" s="184"/>
      <c r="F6" s="186"/>
      <c r="G6" s="186"/>
      <c r="H6" s="186"/>
      <c r="I6" s="184" t="s">
        <v>12</v>
      </c>
      <c r="J6" s="184"/>
      <c r="K6" s="184"/>
      <c r="L6" s="184" t="s">
        <v>13</v>
      </c>
      <c r="M6" s="184"/>
      <c r="N6" s="184"/>
      <c r="O6" s="184" t="s">
        <v>14</v>
      </c>
      <c r="P6" s="184"/>
      <c r="Q6" s="184"/>
      <c r="R6" s="184" t="s">
        <v>15</v>
      </c>
      <c r="S6" s="184"/>
      <c r="T6" s="184"/>
      <c r="U6" s="184" t="s">
        <v>16</v>
      </c>
      <c r="V6" s="184"/>
      <c r="W6" s="184"/>
      <c r="X6" s="184" t="s">
        <v>17</v>
      </c>
      <c r="Y6" s="184"/>
      <c r="Z6" s="184"/>
      <c r="AA6" s="184" t="s">
        <v>18</v>
      </c>
      <c r="AB6" s="184"/>
      <c r="AC6" s="184"/>
      <c r="AD6" s="184" t="s">
        <v>19</v>
      </c>
      <c r="AE6" s="184"/>
      <c r="AF6" s="184"/>
      <c r="AG6" s="184" t="s">
        <v>20</v>
      </c>
      <c r="AH6" s="184"/>
      <c r="AI6" s="184"/>
      <c r="AJ6" s="182" t="s">
        <v>21</v>
      </c>
      <c r="AK6" s="182"/>
      <c r="AL6" s="182"/>
      <c r="AM6" s="182" t="s">
        <v>22</v>
      </c>
      <c r="AN6" s="182"/>
      <c r="AO6" s="182"/>
      <c r="AP6" s="182" t="s">
        <v>23</v>
      </c>
      <c r="AQ6" s="182"/>
      <c r="AR6" s="182"/>
      <c r="AS6" s="183"/>
      <c r="AT6" s="184"/>
    </row>
    <row r="7" spans="1:46" ht="30" customHeight="1">
      <c r="A7" s="184"/>
      <c r="B7" s="184"/>
      <c r="C7" s="184"/>
      <c r="D7" s="184"/>
      <c r="E7" s="184"/>
      <c r="F7" s="55" t="s">
        <v>8</v>
      </c>
      <c r="G7" s="55" t="s">
        <v>9</v>
      </c>
      <c r="H7" s="15" t="s">
        <v>10</v>
      </c>
      <c r="I7" s="13" t="s">
        <v>8</v>
      </c>
      <c r="J7" s="13" t="s">
        <v>9</v>
      </c>
      <c r="K7" s="14" t="s">
        <v>10</v>
      </c>
      <c r="L7" s="13" t="s">
        <v>8</v>
      </c>
      <c r="M7" s="13" t="s">
        <v>9</v>
      </c>
      <c r="N7" s="14" t="s">
        <v>10</v>
      </c>
      <c r="O7" s="13" t="s">
        <v>8</v>
      </c>
      <c r="P7" s="13" t="s">
        <v>9</v>
      </c>
      <c r="Q7" s="14" t="s">
        <v>10</v>
      </c>
      <c r="R7" s="13" t="s">
        <v>8</v>
      </c>
      <c r="S7" s="13" t="s">
        <v>9</v>
      </c>
      <c r="T7" s="14" t="s">
        <v>10</v>
      </c>
      <c r="U7" s="13" t="s">
        <v>8</v>
      </c>
      <c r="V7" s="13" t="s">
        <v>9</v>
      </c>
      <c r="W7" s="14" t="s">
        <v>10</v>
      </c>
      <c r="X7" s="13" t="s">
        <v>8</v>
      </c>
      <c r="Y7" s="13" t="s">
        <v>9</v>
      </c>
      <c r="Z7" s="14" t="s">
        <v>10</v>
      </c>
      <c r="AA7" s="13" t="s">
        <v>8</v>
      </c>
      <c r="AB7" s="13" t="s">
        <v>9</v>
      </c>
      <c r="AC7" s="14" t="s">
        <v>10</v>
      </c>
      <c r="AD7" s="13" t="s">
        <v>8</v>
      </c>
      <c r="AE7" s="13" t="s">
        <v>9</v>
      </c>
      <c r="AF7" s="14" t="s">
        <v>10</v>
      </c>
      <c r="AG7" s="13" t="s">
        <v>8</v>
      </c>
      <c r="AH7" s="13" t="s">
        <v>9</v>
      </c>
      <c r="AI7" s="14" t="s">
        <v>10</v>
      </c>
      <c r="AJ7" s="61" t="s">
        <v>8</v>
      </c>
      <c r="AK7" s="61" t="s">
        <v>9</v>
      </c>
      <c r="AL7" s="62" t="s">
        <v>10</v>
      </c>
      <c r="AM7" s="61" t="s">
        <v>8</v>
      </c>
      <c r="AN7" s="61" t="s">
        <v>9</v>
      </c>
      <c r="AO7" s="62" t="s">
        <v>10</v>
      </c>
      <c r="AP7" s="61" t="s">
        <v>8</v>
      </c>
      <c r="AQ7" s="61" t="s">
        <v>9</v>
      </c>
      <c r="AR7" s="62" t="s">
        <v>10</v>
      </c>
      <c r="AS7" s="183"/>
      <c r="AT7" s="184"/>
    </row>
    <row r="8" spans="1:46" s="1" customFormat="1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5">
        <v>6</v>
      </c>
      <c r="G8" s="55">
        <v>7</v>
      </c>
      <c r="H8" s="15" t="s">
        <v>26</v>
      </c>
      <c r="I8" s="54">
        <v>9</v>
      </c>
      <c r="J8" s="54">
        <v>10</v>
      </c>
      <c r="K8" s="54">
        <v>11</v>
      </c>
      <c r="L8" s="54">
        <v>12</v>
      </c>
      <c r="M8" s="54">
        <v>13</v>
      </c>
      <c r="N8" s="54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63">
        <v>36</v>
      </c>
      <c r="AK8" s="63">
        <v>37</v>
      </c>
      <c r="AL8" s="63">
        <v>38</v>
      </c>
      <c r="AM8" s="63">
        <v>39</v>
      </c>
      <c r="AN8" s="63">
        <v>40</v>
      </c>
      <c r="AO8" s="63">
        <v>41</v>
      </c>
      <c r="AP8" s="63">
        <v>42</v>
      </c>
      <c r="AQ8" s="63">
        <v>43</v>
      </c>
      <c r="AR8" s="63">
        <v>44</v>
      </c>
      <c r="AS8" s="16">
        <v>45</v>
      </c>
      <c r="AT8" s="16">
        <v>46</v>
      </c>
    </row>
    <row r="9" spans="1:46" s="1" customFormat="1" ht="28.5" customHeight="1">
      <c r="A9" s="17">
        <v>1</v>
      </c>
      <c r="B9" s="29" t="s">
        <v>91</v>
      </c>
      <c r="C9" s="164" t="s">
        <v>90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3"/>
    </row>
    <row r="10" spans="1:46" s="1" customFormat="1" ht="28.5" customHeight="1">
      <c r="A10" s="17" t="s">
        <v>70</v>
      </c>
      <c r="B10" s="29" t="s">
        <v>89</v>
      </c>
      <c r="C10" s="164" t="s">
        <v>86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6"/>
      <c r="AT10" s="18"/>
    </row>
    <row r="11" spans="1:46" s="71" customFormat="1" ht="31.5" customHeight="1">
      <c r="A11" s="173" t="s">
        <v>71</v>
      </c>
      <c r="B11" s="176" t="s">
        <v>52</v>
      </c>
      <c r="C11" s="179"/>
      <c r="D11" s="179"/>
      <c r="E11" s="20" t="s">
        <v>32</v>
      </c>
      <c r="F11" s="30">
        <f>F12+F13</f>
        <v>110297.61</v>
      </c>
      <c r="G11" s="30">
        <f>G12+G13</f>
        <v>0</v>
      </c>
      <c r="H11" s="30">
        <f>G11/F11*100</f>
        <v>0</v>
      </c>
      <c r="I11" s="31">
        <f>I12+I13</f>
        <v>3764.13</v>
      </c>
      <c r="J11" s="31">
        <f>J12+J13</f>
        <v>0</v>
      </c>
      <c r="K11" s="31">
        <f>J11/I11*100</f>
        <v>0</v>
      </c>
      <c r="L11" s="31">
        <f t="shared" ref="L11:AQ11" si="0">L12+L13</f>
        <v>10445.469999999999</v>
      </c>
      <c r="M11" s="31">
        <f t="shared" si="0"/>
        <v>0</v>
      </c>
      <c r="N11" s="31">
        <f>M11/L11*100</f>
        <v>0</v>
      </c>
      <c r="O11" s="31">
        <f t="shared" si="0"/>
        <v>10323.85</v>
      </c>
      <c r="P11" s="31">
        <f t="shared" si="0"/>
        <v>0</v>
      </c>
      <c r="Q11" s="31">
        <f>P11/O11*100</f>
        <v>0</v>
      </c>
      <c r="R11" s="31">
        <f t="shared" si="0"/>
        <v>10369.049999999999</v>
      </c>
      <c r="S11" s="31">
        <f t="shared" si="0"/>
        <v>0</v>
      </c>
      <c r="T11" s="31">
        <f>S11/R11*100</f>
        <v>0</v>
      </c>
      <c r="U11" s="31">
        <f t="shared" si="0"/>
        <v>13104.970000000001</v>
      </c>
      <c r="V11" s="31">
        <f t="shared" si="0"/>
        <v>0</v>
      </c>
      <c r="W11" s="31">
        <f>V11/U11*100</f>
        <v>0</v>
      </c>
      <c r="X11" s="31">
        <f t="shared" si="0"/>
        <v>11072.86</v>
      </c>
      <c r="Y11" s="31">
        <f t="shared" si="0"/>
        <v>0</v>
      </c>
      <c r="Z11" s="31">
        <f>Y11/X11*100</f>
        <v>0</v>
      </c>
      <c r="AA11" s="31">
        <f t="shared" si="0"/>
        <v>10139.5</v>
      </c>
      <c r="AB11" s="31">
        <f t="shared" si="0"/>
        <v>0</v>
      </c>
      <c r="AC11" s="31">
        <f>AB11/AA11*100</f>
        <v>0</v>
      </c>
      <c r="AD11" s="31">
        <f t="shared" si="0"/>
        <v>6440.2</v>
      </c>
      <c r="AE11" s="31">
        <f t="shared" si="0"/>
        <v>0</v>
      </c>
      <c r="AF11" s="31">
        <f>AE11/AD11*100</f>
        <v>0</v>
      </c>
      <c r="AG11" s="31">
        <f t="shared" si="0"/>
        <v>6407.3</v>
      </c>
      <c r="AH11" s="31">
        <f t="shared" si="0"/>
        <v>0</v>
      </c>
      <c r="AI11" s="31">
        <f>AH11/AG11*100</f>
        <v>0</v>
      </c>
      <c r="AJ11" s="56">
        <f t="shared" si="0"/>
        <v>8995.0300000000007</v>
      </c>
      <c r="AK11" s="56">
        <f t="shared" si="0"/>
        <v>0</v>
      </c>
      <c r="AL11" s="56">
        <f>AK11/AJ11*100</f>
        <v>0</v>
      </c>
      <c r="AM11" s="56">
        <f>AM12+AM13</f>
        <v>7809.54</v>
      </c>
      <c r="AN11" s="56">
        <f t="shared" si="0"/>
        <v>0</v>
      </c>
      <c r="AO11" s="56">
        <f>AN11/AM11*100</f>
        <v>0</v>
      </c>
      <c r="AP11" s="56">
        <f t="shared" si="0"/>
        <v>11425.71</v>
      </c>
      <c r="AQ11" s="56">
        <f t="shared" si="0"/>
        <v>0</v>
      </c>
      <c r="AR11" s="56">
        <f>AQ11/AP11*100</f>
        <v>0</v>
      </c>
      <c r="AS11" s="22"/>
      <c r="AT11" s="22"/>
    </row>
    <row r="12" spans="1:46" s="71" customFormat="1" ht="47.25" customHeight="1">
      <c r="A12" s="174"/>
      <c r="B12" s="177"/>
      <c r="C12" s="180"/>
      <c r="D12" s="180"/>
      <c r="E12" s="21" t="s">
        <v>33</v>
      </c>
      <c r="F12" s="32">
        <f>I12+L12+O12+R12+U12+X12+AA12+AD12+AG12+AJ12+AM12+AP12</f>
        <v>10029.859999999999</v>
      </c>
      <c r="G12" s="32">
        <f>J12+M12+P12+S12+V12+Y12+AB12+AE12+AH12+AK12+AN12+AQ12</f>
        <v>0</v>
      </c>
      <c r="H12" s="30">
        <f>G12/F12*100</f>
        <v>0</v>
      </c>
      <c r="I12" s="31">
        <f>I15+I18+I23+I26+I33+I36</f>
        <v>0</v>
      </c>
      <c r="J12" s="31">
        <f>J15+J18+J23+J26+J33+J36</f>
        <v>0</v>
      </c>
      <c r="K12" s="31">
        <v>0</v>
      </c>
      <c r="L12" s="31">
        <f>L15+L18+L23+L26+L33+L36</f>
        <v>1642.85</v>
      </c>
      <c r="M12" s="31">
        <f>M15+M18+M23+M26+M33+M36</f>
        <v>0</v>
      </c>
      <c r="N12" s="31">
        <f>M12/L12*100</f>
        <v>0</v>
      </c>
      <c r="O12" s="31">
        <f>O15+O18+O23+O26+O33+O36</f>
        <v>1642.85</v>
      </c>
      <c r="P12" s="31">
        <f>P15+P18+P23+P26+P33+P36</f>
        <v>0</v>
      </c>
      <c r="Q12" s="31">
        <f>P12/O12*100</f>
        <v>0</v>
      </c>
      <c r="R12" s="31">
        <f>R15+R18+R23+R26+R33+R36</f>
        <v>1218.5</v>
      </c>
      <c r="S12" s="31">
        <f>S15+S18+S23+S26+S33+S36</f>
        <v>0</v>
      </c>
      <c r="T12" s="31">
        <f>S12/R12*100</f>
        <v>0</v>
      </c>
      <c r="U12" s="31">
        <f>U15+U18+U23+U26+U33+U36</f>
        <v>1211.5</v>
      </c>
      <c r="V12" s="31">
        <f>V15+V18+V23+V26+V33+V36</f>
        <v>0</v>
      </c>
      <c r="W12" s="31">
        <f>V12/U12*100</f>
        <v>0</v>
      </c>
      <c r="X12" s="31">
        <f>X15+X18+X23+X26+X33+X36</f>
        <v>651.96</v>
      </c>
      <c r="Y12" s="31">
        <f>Y15+Y18+Y23+Y26+Y33+Y36</f>
        <v>0</v>
      </c>
      <c r="Z12" s="31">
        <f>Y12/X12*100</f>
        <v>0</v>
      </c>
      <c r="AA12" s="31">
        <f>AA15+AA18+AA23+AA26+AA33+AA36</f>
        <v>1014</v>
      </c>
      <c r="AB12" s="31">
        <f>AB15+AB18+AB23+AB26+AB33+AB36</f>
        <v>0</v>
      </c>
      <c r="AC12" s="31">
        <f>AB12/AA12*100</f>
        <v>0</v>
      </c>
      <c r="AD12" s="31">
        <f>AD15+AD18+AD23+AD26+AD33+AD36</f>
        <v>328.9</v>
      </c>
      <c r="AE12" s="31">
        <f>AE15+AE18+AE23+AE26+AE33+AE36</f>
        <v>0</v>
      </c>
      <c r="AF12" s="31">
        <f>AE12/AD12*100</f>
        <v>0</v>
      </c>
      <c r="AG12" s="31">
        <f>AG15+AG18+AG23+AG26+AG33+AG36</f>
        <v>310</v>
      </c>
      <c r="AH12" s="31">
        <f>AH15+AH18+AH23+AH26+AH33+AH36</f>
        <v>0</v>
      </c>
      <c r="AI12" s="31">
        <f>AH12/AG12*100</f>
        <v>0</v>
      </c>
      <c r="AJ12" s="31">
        <f>AJ15+AJ18+AJ23+AJ26+AJ33+AJ36</f>
        <v>310</v>
      </c>
      <c r="AK12" s="31">
        <f>AK15+AK18+AK23+AK26+AK33+AK36</f>
        <v>0</v>
      </c>
      <c r="AL12" s="56">
        <f>AK12/AJ12*100</f>
        <v>0</v>
      </c>
      <c r="AM12" s="31">
        <f>AM15+AM18+AM23+AM26+AM33+AM36</f>
        <v>310</v>
      </c>
      <c r="AN12" s="31">
        <f>AN15+AN18+AN23+AN26+AN33+AN36</f>
        <v>0</v>
      </c>
      <c r="AO12" s="56">
        <f>AN12/AM12*100</f>
        <v>0</v>
      </c>
      <c r="AP12" s="31">
        <f>AP23+AP26</f>
        <v>1389.3</v>
      </c>
      <c r="AQ12" s="31">
        <f>AQ15+AQ18+AQ23+AQ26+AQ33+AQ36</f>
        <v>0</v>
      </c>
      <c r="AR12" s="56">
        <f>AQ12/AP12*100</f>
        <v>0</v>
      </c>
      <c r="AS12" s="22"/>
      <c r="AT12" s="22"/>
    </row>
    <row r="13" spans="1:46" s="71" customFormat="1" ht="54.75" customHeight="1">
      <c r="A13" s="175"/>
      <c r="B13" s="178"/>
      <c r="C13" s="181"/>
      <c r="D13" s="181"/>
      <c r="E13" s="21" t="s">
        <v>34</v>
      </c>
      <c r="F13" s="32">
        <f>I13+L13+O13+R13+U13+X13+AA13+AD13+AG13+AJ13+AM13+AP13</f>
        <v>100267.75</v>
      </c>
      <c r="G13" s="32">
        <f>J13+M13+P13+S13+V13+Y13+AB13+AE13+AH13+AK13+AN13+AQ13</f>
        <v>0</v>
      </c>
      <c r="H13" s="30">
        <f>G13/F13*100</f>
        <v>0</v>
      </c>
      <c r="I13" s="31">
        <f>I16+I19+I24+I27+I34</f>
        <v>3764.13</v>
      </c>
      <c r="J13" s="31">
        <f>J16+J19+J24+J27+J34</f>
        <v>0</v>
      </c>
      <c r="K13" s="31">
        <f>J13/I13*100</f>
        <v>0</v>
      </c>
      <c r="L13" s="31">
        <f>L16+L19+L24+L27+L34</f>
        <v>8802.619999999999</v>
      </c>
      <c r="M13" s="31">
        <f>M16+M19+M24+M27+M34</f>
        <v>0</v>
      </c>
      <c r="N13" s="31">
        <f>M13/L13*100</f>
        <v>0</v>
      </c>
      <c r="O13" s="31">
        <f>O16+O19+O24+O27+O34</f>
        <v>8681</v>
      </c>
      <c r="P13" s="31">
        <f>P16+P19+P24+P27+P34</f>
        <v>0</v>
      </c>
      <c r="Q13" s="31">
        <f>P13/O13*100</f>
        <v>0</v>
      </c>
      <c r="R13" s="31">
        <f>R16+R19+R24+R27+R34</f>
        <v>9150.5499999999993</v>
      </c>
      <c r="S13" s="31">
        <f>S16+S19+S24+S27+S34</f>
        <v>0</v>
      </c>
      <c r="T13" s="31">
        <f>S13/R13*100</f>
        <v>0</v>
      </c>
      <c r="U13" s="31">
        <f>U16+U19+U24+U27+U34</f>
        <v>11893.470000000001</v>
      </c>
      <c r="V13" s="31">
        <f>V16+V19+V24+V27+V34</f>
        <v>0</v>
      </c>
      <c r="W13" s="31">
        <f>V13/U13*100</f>
        <v>0</v>
      </c>
      <c r="X13" s="31">
        <f>X16+X19+X24+X27+X34</f>
        <v>10420.9</v>
      </c>
      <c r="Y13" s="31">
        <f>Y16+Y19+Y24+Y27+Y34</f>
        <v>0</v>
      </c>
      <c r="Z13" s="31">
        <f>Y13/X13*100</f>
        <v>0</v>
      </c>
      <c r="AA13" s="31">
        <f>AA16+AA19+AA24+AA27+AA34</f>
        <v>9125.5</v>
      </c>
      <c r="AB13" s="31">
        <f>AB16+AB19+AB24+AB27+AB34</f>
        <v>0</v>
      </c>
      <c r="AC13" s="31">
        <f>AB13/AA13*100</f>
        <v>0</v>
      </c>
      <c r="AD13" s="31">
        <f>AD16+AD19+AD24+AD27+AD34</f>
        <v>6111.3</v>
      </c>
      <c r="AE13" s="31">
        <f>AE16+AE19+AE24+AE27+AE34</f>
        <v>0</v>
      </c>
      <c r="AF13" s="31">
        <f>AE13/AD13*100</f>
        <v>0</v>
      </c>
      <c r="AG13" s="31">
        <f>AG16+AG19+AG24+AG27+AG34</f>
        <v>6097.3</v>
      </c>
      <c r="AH13" s="31">
        <f>AH16+AH19+AH24+AH27+AH34</f>
        <v>0</v>
      </c>
      <c r="AI13" s="31">
        <f>AH13/AG13*100</f>
        <v>0</v>
      </c>
      <c r="AJ13" s="31">
        <f>AJ16+AJ19+AJ24+AJ27+AJ34</f>
        <v>8685.0300000000007</v>
      </c>
      <c r="AK13" s="31">
        <f>AK16+AK19+AK24+AK27+AK34</f>
        <v>0</v>
      </c>
      <c r="AL13" s="56">
        <f>AK13/AJ13*100</f>
        <v>0</v>
      </c>
      <c r="AM13" s="31">
        <f>AM16+AM19+AM24+AM27+AM34</f>
        <v>7499.54</v>
      </c>
      <c r="AN13" s="31">
        <f>AN16+AN19+AN24+AN27+AN34</f>
        <v>0</v>
      </c>
      <c r="AO13" s="56">
        <f>AN13/AM13*100</f>
        <v>0</v>
      </c>
      <c r="AP13" s="31">
        <f>AP24+AP27+AP34+AP37</f>
        <v>10036.41</v>
      </c>
      <c r="AQ13" s="31">
        <f>AQ16+AQ19+AQ24+AQ27+AQ34</f>
        <v>0</v>
      </c>
      <c r="AR13" s="56">
        <f>AQ13/AP13*100</f>
        <v>0</v>
      </c>
      <c r="AS13" s="22"/>
      <c r="AT13" s="22"/>
    </row>
    <row r="14" spans="1:46" s="2" customFormat="1" ht="19.5" customHeight="1">
      <c r="A14" s="121" t="s">
        <v>72</v>
      </c>
      <c r="B14" s="167" t="s">
        <v>42</v>
      </c>
      <c r="C14" s="125" t="s">
        <v>37</v>
      </c>
      <c r="D14" s="128"/>
      <c r="E14" s="5" t="s">
        <v>32</v>
      </c>
      <c r="F14" s="32">
        <f>F15+F16</f>
        <v>56</v>
      </c>
      <c r="G14" s="32">
        <f>G15+G16</f>
        <v>0</v>
      </c>
      <c r="H14" s="32">
        <f>G14/F14*100</f>
        <v>0</v>
      </c>
      <c r="I14" s="33"/>
      <c r="J14" s="33"/>
      <c r="K14" s="33"/>
      <c r="L14" s="33">
        <f>L15+L16</f>
        <v>56</v>
      </c>
      <c r="M14" s="33">
        <f>M15+M16</f>
        <v>0</v>
      </c>
      <c r="N14" s="33">
        <f>M14/L14*100</f>
        <v>0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7"/>
      <c r="AB14" s="37"/>
      <c r="AC14" s="37"/>
      <c r="AD14" s="33"/>
      <c r="AE14" s="33"/>
      <c r="AF14" s="33"/>
      <c r="AG14" s="33"/>
      <c r="AH14" s="33"/>
      <c r="AI14" s="33"/>
      <c r="AJ14" s="57"/>
      <c r="AK14" s="57"/>
      <c r="AL14" s="57"/>
      <c r="AM14" s="57"/>
      <c r="AN14" s="57"/>
      <c r="AO14" s="57"/>
      <c r="AP14" s="57"/>
      <c r="AQ14" s="57"/>
      <c r="AR14" s="57"/>
      <c r="AS14" s="158"/>
      <c r="AT14" s="110"/>
    </row>
    <row r="15" spans="1:46" s="2" customFormat="1" ht="25.5">
      <c r="A15" s="121"/>
      <c r="B15" s="168"/>
      <c r="C15" s="126"/>
      <c r="D15" s="129"/>
      <c r="E15" s="4" t="s">
        <v>33</v>
      </c>
      <c r="F15" s="32">
        <f>I15+L15+O15+R15+U15+X15+AA15+AD15+AG15+AJ15+AM15+AP15</f>
        <v>0</v>
      </c>
      <c r="G15" s="32">
        <f>J15+M15+P15+S15+V15+Y15+AB15+AE15+AH15+AK15+AN15+AQ15</f>
        <v>0</v>
      </c>
      <c r="H15" s="32">
        <v>0</v>
      </c>
      <c r="I15" s="33"/>
      <c r="J15" s="33"/>
      <c r="K15" s="33"/>
      <c r="L15" s="33"/>
      <c r="M15" s="33"/>
      <c r="N15" s="34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7"/>
      <c r="AB15" s="37"/>
      <c r="AC15" s="37"/>
      <c r="AD15" s="33"/>
      <c r="AE15" s="33"/>
      <c r="AF15" s="33"/>
      <c r="AG15" s="33"/>
      <c r="AH15" s="33"/>
      <c r="AI15" s="33"/>
      <c r="AJ15" s="57"/>
      <c r="AK15" s="57"/>
      <c r="AL15" s="57"/>
      <c r="AM15" s="57"/>
      <c r="AN15" s="57"/>
      <c r="AO15" s="57"/>
      <c r="AP15" s="57"/>
      <c r="AQ15" s="57"/>
      <c r="AR15" s="57"/>
      <c r="AS15" s="159"/>
      <c r="AT15" s="111"/>
    </row>
    <row r="16" spans="1:46" s="2" customFormat="1" ht="75.75" customHeight="1">
      <c r="A16" s="121"/>
      <c r="B16" s="169"/>
      <c r="C16" s="127"/>
      <c r="D16" s="130"/>
      <c r="E16" s="4" t="s">
        <v>34</v>
      </c>
      <c r="F16" s="32">
        <f>I16+L16+O16+R16+U16+X16+AA16+AD16+AG16+AJ16+AM16+AP16</f>
        <v>56</v>
      </c>
      <c r="G16" s="32">
        <f>J16+M16+P16+S16+V16+Y16+AB16+AE16+AH16+AK16+AN16+AQ16</f>
        <v>0</v>
      </c>
      <c r="H16" s="32">
        <f t="shared" ref="H16:H27" si="1">G16/F16*100</f>
        <v>0</v>
      </c>
      <c r="I16" s="33"/>
      <c r="J16" s="33"/>
      <c r="K16" s="33"/>
      <c r="L16" s="33">
        <v>56</v>
      </c>
      <c r="M16" s="33"/>
      <c r="N16" s="33">
        <f>M16/L16*100</f>
        <v>0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7"/>
      <c r="AB16" s="37"/>
      <c r="AC16" s="37"/>
      <c r="AD16" s="33"/>
      <c r="AE16" s="33"/>
      <c r="AF16" s="33"/>
      <c r="AG16" s="33"/>
      <c r="AH16" s="33"/>
      <c r="AI16" s="33"/>
      <c r="AJ16" s="57"/>
      <c r="AK16" s="57"/>
      <c r="AL16" s="57"/>
      <c r="AM16" s="57"/>
      <c r="AN16" s="57"/>
      <c r="AO16" s="57"/>
      <c r="AP16" s="57"/>
      <c r="AQ16" s="57"/>
      <c r="AR16" s="57"/>
      <c r="AS16" s="160"/>
      <c r="AT16" s="112"/>
    </row>
    <row r="17" spans="1:46" s="2" customFormat="1" ht="19.5" customHeight="1">
      <c r="A17" s="121" t="s">
        <v>73</v>
      </c>
      <c r="B17" s="167" t="s">
        <v>43</v>
      </c>
      <c r="C17" s="125" t="s">
        <v>38</v>
      </c>
      <c r="D17" s="128"/>
      <c r="E17" s="5" t="s">
        <v>32</v>
      </c>
      <c r="F17" s="32">
        <f>F18+F19</f>
        <v>317</v>
      </c>
      <c r="G17" s="32">
        <f>G18+G19</f>
        <v>0</v>
      </c>
      <c r="H17" s="32">
        <f t="shared" si="1"/>
        <v>0</v>
      </c>
      <c r="I17" s="33">
        <f>I18+I19</f>
        <v>0</v>
      </c>
      <c r="J17" s="33">
        <f>J18+J19</f>
        <v>0</v>
      </c>
      <c r="K17" s="33">
        <v>0</v>
      </c>
      <c r="L17" s="33">
        <f>L18+L19</f>
        <v>23</v>
      </c>
      <c r="M17" s="33">
        <f>M18+M19</f>
        <v>0</v>
      </c>
      <c r="N17" s="33">
        <f>M17/L17*100</f>
        <v>0</v>
      </c>
      <c r="O17" s="33">
        <f>O18+O19</f>
        <v>85.4</v>
      </c>
      <c r="P17" s="33">
        <f>P18+P19</f>
        <v>0</v>
      </c>
      <c r="Q17" s="33">
        <f>P17/O17*100</f>
        <v>0</v>
      </c>
      <c r="R17" s="33">
        <f>R18+R19</f>
        <v>53.400000000000006</v>
      </c>
      <c r="S17" s="33">
        <f>S18+S19</f>
        <v>0</v>
      </c>
      <c r="T17" s="33">
        <f>S17/R17*100</f>
        <v>0</v>
      </c>
      <c r="U17" s="33">
        <f>U18+U19</f>
        <v>34.299999999999997</v>
      </c>
      <c r="V17" s="33">
        <f>V18+V19</f>
        <v>0</v>
      </c>
      <c r="W17" s="33">
        <f>V17/U17*100</f>
        <v>0</v>
      </c>
      <c r="X17" s="33">
        <f>X18+X19</f>
        <v>10.4</v>
      </c>
      <c r="Y17" s="33">
        <f>Y18+Y19</f>
        <v>0</v>
      </c>
      <c r="Z17" s="33">
        <f>Y17/X17*100</f>
        <v>0</v>
      </c>
      <c r="AA17" s="33">
        <f>AA18+AA19</f>
        <v>28.7</v>
      </c>
      <c r="AB17" s="33">
        <f>AB18+AB19</f>
        <v>0</v>
      </c>
      <c r="AC17" s="33">
        <f>AB17/AA17*100</f>
        <v>0</v>
      </c>
      <c r="AD17" s="33">
        <f>AD18+AD19</f>
        <v>10.4</v>
      </c>
      <c r="AE17" s="33">
        <f>AE18+AE19</f>
        <v>0</v>
      </c>
      <c r="AF17" s="33">
        <f>AE17/AD17*100</f>
        <v>0</v>
      </c>
      <c r="AG17" s="33">
        <f>AG18+AG19</f>
        <v>19.8</v>
      </c>
      <c r="AH17" s="33">
        <f>AH18+AH19</f>
        <v>0</v>
      </c>
      <c r="AI17" s="33">
        <f>AH17/AG17*100</f>
        <v>0</v>
      </c>
      <c r="AJ17" s="57">
        <f>AJ18+AJ19</f>
        <v>2.8</v>
      </c>
      <c r="AK17" s="57">
        <f>AK18+AK19</f>
        <v>0</v>
      </c>
      <c r="AL17" s="57">
        <f>AK17/AJ17*100</f>
        <v>0</v>
      </c>
      <c r="AM17" s="57">
        <f>AM18+AM19</f>
        <v>39.9</v>
      </c>
      <c r="AN17" s="57">
        <f>AN18+AN19</f>
        <v>0</v>
      </c>
      <c r="AO17" s="57">
        <f>AN17/AM17*100</f>
        <v>0</v>
      </c>
      <c r="AP17" s="57">
        <f>AP18+AP19</f>
        <v>9</v>
      </c>
      <c r="AQ17" s="57">
        <f>AQ18+AQ19</f>
        <v>0</v>
      </c>
      <c r="AR17" s="57">
        <v>0</v>
      </c>
      <c r="AS17" s="170"/>
      <c r="AT17" s="110"/>
    </row>
    <row r="18" spans="1:46" s="2" customFormat="1" ht="25.5">
      <c r="A18" s="121"/>
      <c r="B18" s="168"/>
      <c r="C18" s="126"/>
      <c r="D18" s="129"/>
      <c r="E18" s="4" t="s">
        <v>33</v>
      </c>
      <c r="F18" s="32">
        <f>I18+L18+O18+R18+U18+X18+AA18+AD18+AG18+AJ18+AM18+AP18</f>
        <v>0</v>
      </c>
      <c r="G18" s="32">
        <f>J18+M18+P18+S18+V18+Y18+AB18+AE18+AH18+AK18+AN18+AQ18</f>
        <v>0</v>
      </c>
      <c r="H18" s="35">
        <v>0</v>
      </c>
      <c r="I18" s="33"/>
      <c r="J18" s="33"/>
      <c r="K18" s="36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7"/>
      <c r="AB18" s="37"/>
      <c r="AC18" s="37"/>
      <c r="AD18" s="33"/>
      <c r="AE18" s="33"/>
      <c r="AF18" s="33"/>
      <c r="AG18" s="33"/>
      <c r="AH18" s="33"/>
      <c r="AI18" s="33"/>
      <c r="AJ18" s="57"/>
      <c r="AK18" s="57"/>
      <c r="AL18" s="57"/>
      <c r="AM18" s="57"/>
      <c r="AN18" s="57"/>
      <c r="AO18" s="57"/>
      <c r="AP18" s="57"/>
      <c r="AQ18" s="57"/>
      <c r="AR18" s="57"/>
      <c r="AS18" s="171"/>
      <c r="AT18" s="111"/>
    </row>
    <row r="19" spans="1:46" s="2" customFormat="1" ht="54" customHeight="1">
      <c r="A19" s="121"/>
      <c r="B19" s="169"/>
      <c r="C19" s="127"/>
      <c r="D19" s="130"/>
      <c r="E19" s="4" t="s">
        <v>34</v>
      </c>
      <c r="F19" s="32">
        <f>I19+L19+O19+R19+U19+X19+AA19+AD19+AG19+AJ19+AM19+AP19-0.1</f>
        <v>317</v>
      </c>
      <c r="G19" s="32">
        <f>J19+M19+P19+S19+V19+Y19+AB19+AE19+AH19+AK19+AN19+AQ19</f>
        <v>0</v>
      </c>
      <c r="H19" s="32">
        <f>G19/F19*100</f>
        <v>0</v>
      </c>
      <c r="I19" s="33"/>
      <c r="J19" s="33"/>
      <c r="K19" s="33">
        <v>0</v>
      </c>
      <c r="L19" s="33">
        <f>13.8+9.2</f>
        <v>23</v>
      </c>
      <c r="M19" s="33"/>
      <c r="N19" s="33">
        <f>M19/L19*100</f>
        <v>0</v>
      </c>
      <c r="O19" s="33">
        <f>85.4</f>
        <v>85.4</v>
      </c>
      <c r="P19" s="33"/>
      <c r="Q19" s="33">
        <f>P19/O19*100</f>
        <v>0</v>
      </c>
      <c r="R19" s="33">
        <f>48.2+5.2</f>
        <v>53.400000000000006</v>
      </c>
      <c r="S19" s="33"/>
      <c r="T19" s="33">
        <f>S19/R19*100</f>
        <v>0</v>
      </c>
      <c r="U19" s="33">
        <f>23.9+10.4</f>
        <v>34.299999999999997</v>
      </c>
      <c r="V19" s="33"/>
      <c r="W19" s="33">
        <f>V19/U19*100</f>
        <v>0</v>
      </c>
      <c r="X19" s="33">
        <v>10.4</v>
      </c>
      <c r="Y19" s="33"/>
      <c r="Z19" s="33">
        <f>Y19/X19*100</f>
        <v>0</v>
      </c>
      <c r="AA19" s="37">
        <v>28.7</v>
      </c>
      <c r="AB19" s="37"/>
      <c r="AC19" s="33">
        <f>AB19/AA19*100</f>
        <v>0</v>
      </c>
      <c r="AD19" s="33">
        <v>10.4</v>
      </c>
      <c r="AE19" s="33"/>
      <c r="AF19" s="33"/>
      <c r="AG19" s="37">
        <f>15.9+3.9</f>
        <v>19.8</v>
      </c>
      <c r="AH19" s="37"/>
      <c r="AI19" s="37">
        <f>AH19/AG19*100</f>
        <v>0</v>
      </c>
      <c r="AJ19" s="57">
        <v>2.8</v>
      </c>
      <c r="AK19" s="57"/>
      <c r="AL19" s="57">
        <f>AK19/AJ19*100</f>
        <v>0</v>
      </c>
      <c r="AM19" s="57">
        <f>30.8+9.1</f>
        <v>39.9</v>
      </c>
      <c r="AN19" s="57"/>
      <c r="AO19" s="57">
        <f>AN19/AM19*100</f>
        <v>0</v>
      </c>
      <c r="AP19" s="57">
        <v>9</v>
      </c>
      <c r="AQ19" s="57">
        <v>0</v>
      </c>
      <c r="AR19" s="57">
        <v>0</v>
      </c>
      <c r="AS19" s="172"/>
      <c r="AT19" s="112"/>
    </row>
    <row r="20" spans="1:46" s="2" customFormat="1" ht="45.75" hidden="1" customHeight="1">
      <c r="A20" s="49" t="s">
        <v>74</v>
      </c>
      <c r="B20" s="7" t="s">
        <v>44</v>
      </c>
      <c r="C20" s="50" t="s">
        <v>36</v>
      </c>
      <c r="D20" s="19"/>
      <c r="E20" s="4" t="s">
        <v>39</v>
      </c>
      <c r="F20" s="32"/>
      <c r="G20" s="32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7"/>
      <c r="AB20" s="37"/>
      <c r="AC20" s="37"/>
      <c r="AD20" s="33"/>
      <c r="AE20" s="33"/>
      <c r="AF20" s="33"/>
      <c r="AG20" s="33"/>
      <c r="AH20" s="33"/>
      <c r="AI20" s="33"/>
      <c r="AJ20" s="57"/>
      <c r="AK20" s="57"/>
      <c r="AL20" s="57"/>
      <c r="AM20" s="57"/>
      <c r="AN20" s="57"/>
      <c r="AO20" s="57"/>
      <c r="AP20" s="57"/>
      <c r="AQ20" s="57"/>
      <c r="AR20" s="57"/>
      <c r="AS20" s="26"/>
      <c r="AT20" s="25"/>
    </row>
    <row r="21" spans="1:46" s="2" customFormat="1" ht="84" hidden="1" customHeight="1">
      <c r="A21" s="49" t="s">
        <v>74</v>
      </c>
      <c r="B21" s="7" t="s">
        <v>44</v>
      </c>
      <c r="C21" s="50" t="s">
        <v>36</v>
      </c>
      <c r="D21" s="19"/>
      <c r="E21" s="4" t="s">
        <v>39</v>
      </c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7"/>
      <c r="AB21" s="37"/>
      <c r="AC21" s="37"/>
      <c r="AD21" s="33"/>
      <c r="AE21" s="33"/>
      <c r="AF21" s="33"/>
      <c r="AG21" s="33"/>
      <c r="AH21" s="33"/>
      <c r="AI21" s="33"/>
      <c r="AJ21" s="57"/>
      <c r="AK21" s="57"/>
      <c r="AL21" s="57"/>
      <c r="AM21" s="57"/>
      <c r="AN21" s="57"/>
      <c r="AO21" s="57"/>
      <c r="AP21" s="57"/>
      <c r="AQ21" s="57"/>
      <c r="AR21" s="57"/>
      <c r="AS21" s="26"/>
      <c r="AT21" s="47"/>
    </row>
    <row r="22" spans="1:46" s="2" customFormat="1" ht="19.5" customHeight="1">
      <c r="A22" s="121" t="s">
        <v>75</v>
      </c>
      <c r="B22" s="138" t="s">
        <v>45</v>
      </c>
      <c r="C22" s="125" t="s">
        <v>40</v>
      </c>
      <c r="D22" s="128"/>
      <c r="E22" s="5" t="s">
        <v>32</v>
      </c>
      <c r="F22" s="32">
        <f>F23+F24</f>
        <v>48189.2</v>
      </c>
      <c r="G22" s="32">
        <f>G23+G24</f>
        <v>0</v>
      </c>
      <c r="H22" s="32">
        <f t="shared" si="1"/>
        <v>0</v>
      </c>
      <c r="I22" s="33">
        <f>I23+I24</f>
        <v>1865.1</v>
      </c>
      <c r="J22" s="33">
        <f>J23+J24</f>
        <v>0</v>
      </c>
      <c r="K22" s="33">
        <f>J22/I22*100</f>
        <v>0</v>
      </c>
      <c r="L22" s="33">
        <f>L23+L24</f>
        <v>3909.8</v>
      </c>
      <c r="M22" s="33">
        <f>M23+M24</f>
        <v>0</v>
      </c>
      <c r="N22" s="33">
        <f t="shared" ref="N22:N27" si="2">M22/L22*100</f>
        <v>0</v>
      </c>
      <c r="O22" s="33">
        <f>O23+O24</f>
        <v>3665.1</v>
      </c>
      <c r="P22" s="33">
        <f>P23+P24</f>
        <v>0</v>
      </c>
      <c r="Q22" s="33">
        <f>P22/O22*100</f>
        <v>0</v>
      </c>
      <c r="R22" s="33">
        <f>R23+R24</f>
        <v>4183</v>
      </c>
      <c r="S22" s="33">
        <f>S23+S24</f>
        <v>0</v>
      </c>
      <c r="T22" s="33">
        <f t="shared" ref="T22:T27" si="3">S22/R22*100</f>
        <v>0</v>
      </c>
      <c r="U22" s="33">
        <f>U23+U24</f>
        <v>6013.4</v>
      </c>
      <c r="V22" s="33">
        <f>V23+V24</f>
        <v>0</v>
      </c>
      <c r="W22" s="33">
        <f t="shared" ref="W22:W27" si="4">V22/U22*100</f>
        <v>0</v>
      </c>
      <c r="X22" s="33">
        <f>X23+X24</f>
        <v>4471.6000000000004</v>
      </c>
      <c r="Y22" s="33">
        <f>Y23+Y24</f>
        <v>0</v>
      </c>
      <c r="Z22" s="33">
        <f>Y22/X22*100</f>
        <v>0</v>
      </c>
      <c r="AA22" s="37">
        <f>AA23+AA24</f>
        <v>4155</v>
      </c>
      <c r="AB22" s="37">
        <f>AB23+AB24</f>
        <v>0</v>
      </c>
      <c r="AC22" s="37">
        <f>AB22/AA22*100</f>
        <v>0</v>
      </c>
      <c r="AD22" s="33">
        <f>AD23+AD24</f>
        <v>2631</v>
      </c>
      <c r="AE22" s="33">
        <f>AE23+AE24</f>
        <v>0</v>
      </c>
      <c r="AF22" s="33">
        <f>AE22/AD22*100</f>
        <v>0</v>
      </c>
      <c r="AG22" s="33">
        <f>AG23+AG24</f>
        <v>2825.4</v>
      </c>
      <c r="AH22" s="33">
        <f>AH23+AH24</f>
        <v>0</v>
      </c>
      <c r="AI22" s="33">
        <f t="shared" ref="AI22:AI27" si="5">AH22/AG22*100</f>
        <v>0</v>
      </c>
      <c r="AJ22" s="57">
        <f>AJ23+AJ24</f>
        <v>3946.6</v>
      </c>
      <c r="AK22" s="57">
        <f>AK23+AK24</f>
        <v>0</v>
      </c>
      <c r="AL22" s="57">
        <f t="shared" ref="AL22:AL27" si="6">AK22/AJ22*100</f>
        <v>0</v>
      </c>
      <c r="AM22" s="57">
        <f>AM23+AM24</f>
        <v>3895.6</v>
      </c>
      <c r="AN22" s="57">
        <f>AN23+AN24</f>
        <v>0</v>
      </c>
      <c r="AO22" s="57">
        <f t="shared" ref="AO22:AO27" si="7">AN22/AM22*100</f>
        <v>0</v>
      </c>
      <c r="AP22" s="57">
        <f>AP23+AP24</f>
        <v>6627.5999999999995</v>
      </c>
      <c r="AQ22" s="57">
        <f>AQ23+AQ24</f>
        <v>0</v>
      </c>
      <c r="AR22" s="57">
        <f t="shared" ref="AR22:AR27" si="8">AQ22/AP22*100</f>
        <v>0</v>
      </c>
      <c r="AS22" s="158"/>
      <c r="AT22" s="110"/>
    </row>
    <row r="23" spans="1:46" s="2" customFormat="1" ht="25.5">
      <c r="A23" s="121"/>
      <c r="B23" s="139"/>
      <c r="C23" s="126"/>
      <c r="D23" s="129"/>
      <c r="E23" s="4" t="s">
        <v>33</v>
      </c>
      <c r="F23" s="32">
        <f>I23+L23+O23+R23+U23+X23+AA23+AD23+AG23+AJ23+AM23+AP23</f>
        <v>4489.3</v>
      </c>
      <c r="G23" s="32">
        <f>J23+M23+P23+S23+V23+Y23+AB23+AE23+AH23+AK23+AN23+AQ23</f>
        <v>0</v>
      </c>
      <c r="H23" s="32">
        <f t="shared" si="1"/>
        <v>0</v>
      </c>
      <c r="I23" s="33"/>
      <c r="J23" s="33"/>
      <c r="K23" s="33">
        <v>0</v>
      </c>
      <c r="L23" s="33">
        <v>310</v>
      </c>
      <c r="M23" s="33"/>
      <c r="N23" s="33">
        <f t="shared" si="2"/>
        <v>0</v>
      </c>
      <c r="O23" s="33">
        <v>310</v>
      </c>
      <c r="P23" s="33"/>
      <c r="Q23" s="33">
        <f>P23/O23*100</f>
        <v>0</v>
      </c>
      <c r="R23" s="33">
        <v>310</v>
      </c>
      <c r="S23" s="33"/>
      <c r="T23" s="33">
        <f t="shared" si="3"/>
        <v>0</v>
      </c>
      <c r="U23" s="33">
        <v>310</v>
      </c>
      <c r="V23" s="33"/>
      <c r="W23" s="33">
        <f t="shared" si="4"/>
        <v>0</v>
      </c>
      <c r="X23" s="37">
        <v>310</v>
      </c>
      <c r="Y23" s="33"/>
      <c r="Z23" s="33">
        <f>Y23/X23*100</f>
        <v>0</v>
      </c>
      <c r="AA23" s="37">
        <v>310</v>
      </c>
      <c r="AB23" s="37"/>
      <c r="AC23" s="37">
        <f>AB23/AA23*100</f>
        <v>0</v>
      </c>
      <c r="AD23" s="33">
        <v>310</v>
      </c>
      <c r="AE23" s="33"/>
      <c r="AF23" s="33">
        <f>AE23/AD23*100</f>
        <v>0</v>
      </c>
      <c r="AG23" s="33">
        <v>310</v>
      </c>
      <c r="AH23" s="33"/>
      <c r="AI23" s="33">
        <f t="shared" si="5"/>
        <v>0</v>
      </c>
      <c r="AJ23" s="57">
        <v>310</v>
      </c>
      <c r="AK23" s="57"/>
      <c r="AL23" s="57">
        <f t="shared" si="6"/>
        <v>0</v>
      </c>
      <c r="AM23" s="57">
        <v>310</v>
      </c>
      <c r="AN23" s="57"/>
      <c r="AO23" s="57">
        <f t="shared" si="7"/>
        <v>0</v>
      </c>
      <c r="AP23" s="57">
        <f>754.3+635</f>
        <v>1389.3</v>
      </c>
      <c r="AQ23" s="57"/>
      <c r="AR23" s="57">
        <f t="shared" si="8"/>
        <v>0</v>
      </c>
      <c r="AS23" s="159"/>
      <c r="AT23" s="111"/>
    </row>
    <row r="24" spans="1:46" s="2" customFormat="1" ht="38.25">
      <c r="A24" s="121"/>
      <c r="B24" s="140"/>
      <c r="C24" s="127"/>
      <c r="D24" s="130"/>
      <c r="E24" s="4" t="s">
        <v>34</v>
      </c>
      <c r="F24" s="32">
        <f>I24+L24+O24+R24+U24+X24+AA24+AD24+AG24+AJ24+AM24+AP24</f>
        <v>43699.899999999994</v>
      </c>
      <c r="G24" s="32">
        <f>J24+M24+P24+S24+V24+Y24+AB24+AE24+AH24+AK24+AN24+AQ24</f>
        <v>0</v>
      </c>
      <c r="H24" s="32">
        <f t="shared" si="1"/>
        <v>0</v>
      </c>
      <c r="I24" s="33">
        <v>1865.1</v>
      </c>
      <c r="J24" s="33"/>
      <c r="K24" s="33">
        <f>J24/I24*100</f>
        <v>0</v>
      </c>
      <c r="L24" s="33">
        <v>3599.8</v>
      </c>
      <c r="M24" s="33"/>
      <c r="N24" s="33">
        <f t="shared" si="2"/>
        <v>0</v>
      </c>
      <c r="O24" s="33">
        <v>3355.1</v>
      </c>
      <c r="P24" s="33"/>
      <c r="Q24" s="33">
        <f>P24/O24*100</f>
        <v>0</v>
      </c>
      <c r="R24" s="33">
        <v>3873</v>
      </c>
      <c r="S24" s="33"/>
      <c r="T24" s="33">
        <f t="shared" si="3"/>
        <v>0</v>
      </c>
      <c r="U24" s="33">
        <v>5703.4</v>
      </c>
      <c r="V24" s="33"/>
      <c r="W24" s="33">
        <f t="shared" si="4"/>
        <v>0</v>
      </c>
      <c r="X24" s="33">
        <v>4161.6000000000004</v>
      </c>
      <c r="Y24" s="33"/>
      <c r="Z24" s="33">
        <f>Y24/X24*100</f>
        <v>0</v>
      </c>
      <c r="AA24" s="37">
        <v>3845</v>
      </c>
      <c r="AB24" s="37"/>
      <c r="AC24" s="37">
        <f>AB24/AA24*100</f>
        <v>0</v>
      </c>
      <c r="AD24" s="33">
        <v>2321</v>
      </c>
      <c r="AE24" s="33"/>
      <c r="AF24" s="33">
        <f>AE24/AD24*100</f>
        <v>0</v>
      </c>
      <c r="AG24" s="33">
        <v>2515.4</v>
      </c>
      <c r="AH24" s="33"/>
      <c r="AI24" s="33">
        <f t="shared" si="5"/>
        <v>0</v>
      </c>
      <c r="AJ24" s="57">
        <v>3636.6</v>
      </c>
      <c r="AK24" s="57"/>
      <c r="AL24" s="57">
        <f t="shared" si="6"/>
        <v>0</v>
      </c>
      <c r="AM24" s="57">
        <v>3585.6</v>
      </c>
      <c r="AN24" s="57"/>
      <c r="AO24" s="57">
        <f t="shared" si="7"/>
        <v>0</v>
      </c>
      <c r="AP24" s="57">
        <f>5204.9+33.4</f>
        <v>5238.2999999999993</v>
      </c>
      <c r="AQ24" s="57"/>
      <c r="AR24" s="57">
        <f t="shared" si="8"/>
        <v>0</v>
      </c>
      <c r="AS24" s="160"/>
      <c r="AT24" s="112"/>
    </row>
    <row r="25" spans="1:46" s="2" customFormat="1" ht="19.5" customHeight="1">
      <c r="A25" s="121" t="s">
        <v>76</v>
      </c>
      <c r="B25" s="138" t="s">
        <v>46</v>
      </c>
      <c r="C25" s="125" t="s">
        <v>41</v>
      </c>
      <c r="D25" s="128"/>
      <c r="E25" s="5" t="s">
        <v>32</v>
      </c>
      <c r="F25" s="32">
        <f>F26+F27</f>
        <v>61744.31</v>
      </c>
      <c r="G25" s="32">
        <f>G26+G27</f>
        <v>0</v>
      </c>
      <c r="H25" s="32">
        <f t="shared" si="1"/>
        <v>0</v>
      </c>
      <c r="I25" s="33">
        <f>I26+I27</f>
        <v>1899.03</v>
      </c>
      <c r="J25" s="33">
        <f>J26+J27</f>
        <v>0</v>
      </c>
      <c r="K25" s="33">
        <f>J25/I25*100</f>
        <v>0</v>
      </c>
      <c r="L25" s="33">
        <f>L26+L27</f>
        <v>6456.67</v>
      </c>
      <c r="M25" s="33">
        <f>M26+M27</f>
        <v>0</v>
      </c>
      <c r="N25" s="33">
        <f t="shared" si="2"/>
        <v>0</v>
      </c>
      <c r="O25" s="33">
        <f>O26+O27</f>
        <v>6573.35</v>
      </c>
      <c r="P25" s="33">
        <f>P26+P27</f>
        <v>0</v>
      </c>
      <c r="Q25" s="33">
        <f>P25/O25*100</f>
        <v>0</v>
      </c>
      <c r="R25" s="33">
        <f>R26+R27</f>
        <v>6132.65</v>
      </c>
      <c r="S25" s="33">
        <f>S26+S27</f>
        <v>0</v>
      </c>
      <c r="T25" s="33">
        <f t="shared" si="3"/>
        <v>0</v>
      </c>
      <c r="U25" s="33">
        <f>U26+U27</f>
        <v>7057.27</v>
      </c>
      <c r="V25" s="33">
        <f>V26+V27</f>
        <v>0</v>
      </c>
      <c r="W25" s="33">
        <f t="shared" si="4"/>
        <v>0</v>
      </c>
      <c r="X25" s="33">
        <f>X26+X27</f>
        <v>6590.86</v>
      </c>
      <c r="Y25" s="33">
        <f>Y26+Y27</f>
        <v>0</v>
      </c>
      <c r="Z25" s="33">
        <f>Y25/X25*100</f>
        <v>0</v>
      </c>
      <c r="AA25" s="37">
        <f>AA26+AA27</f>
        <v>5955.8</v>
      </c>
      <c r="AB25" s="37">
        <f>AB26+AB27</f>
        <v>0</v>
      </c>
      <c r="AC25" s="37">
        <f>AB25/AA25*100</f>
        <v>0</v>
      </c>
      <c r="AD25" s="33">
        <f>AD26+AD27</f>
        <v>3798.8</v>
      </c>
      <c r="AE25" s="33">
        <f>AE26+AE27</f>
        <v>0</v>
      </c>
      <c r="AF25" s="33">
        <f>AE25/AD25*100</f>
        <v>0</v>
      </c>
      <c r="AG25" s="33">
        <f>AG26+AG27</f>
        <v>3562.1</v>
      </c>
      <c r="AH25" s="33">
        <f>AH26+AH27</f>
        <v>0</v>
      </c>
      <c r="AI25" s="33">
        <f t="shared" si="5"/>
        <v>0</v>
      </c>
      <c r="AJ25" s="57">
        <f>AJ26+AJ27</f>
        <v>5045.63</v>
      </c>
      <c r="AK25" s="57">
        <f>AK26+AK27</f>
        <v>0</v>
      </c>
      <c r="AL25" s="57">
        <f t="shared" si="6"/>
        <v>0</v>
      </c>
      <c r="AM25" s="57">
        <f>AM26+AM27</f>
        <v>3874.04</v>
      </c>
      <c r="AN25" s="57">
        <f>AN26+AN27</f>
        <v>0</v>
      </c>
      <c r="AO25" s="57">
        <f t="shared" si="7"/>
        <v>0</v>
      </c>
      <c r="AP25" s="57">
        <f>AP26+AP27</f>
        <v>4798.1099999999997</v>
      </c>
      <c r="AQ25" s="57">
        <f>AQ26+AQ27</f>
        <v>0</v>
      </c>
      <c r="AR25" s="57">
        <f t="shared" si="8"/>
        <v>0</v>
      </c>
      <c r="AS25" s="158"/>
      <c r="AT25" s="110"/>
    </row>
    <row r="26" spans="1:46" s="2" customFormat="1" ht="25.5">
      <c r="A26" s="121"/>
      <c r="B26" s="139"/>
      <c r="C26" s="126"/>
      <c r="D26" s="129"/>
      <c r="E26" s="4" t="s">
        <v>33</v>
      </c>
      <c r="F26" s="32">
        <f>I26+L26+O26+R26+U26+X26+AA26+AD26+AG26+AJ26+AM26+AP26</f>
        <v>5540.5599999999995</v>
      </c>
      <c r="G26" s="32">
        <f>J26+M26+P26+S26+V26+Y26+AB26+AE26+AH26+AK26+AN26+AQ26</f>
        <v>0</v>
      </c>
      <c r="H26" s="32">
        <f t="shared" si="1"/>
        <v>0</v>
      </c>
      <c r="I26" s="33"/>
      <c r="J26" s="33"/>
      <c r="K26" s="33"/>
      <c r="L26" s="33">
        <v>1332.85</v>
      </c>
      <c r="M26" s="33"/>
      <c r="N26" s="33">
        <f t="shared" si="2"/>
        <v>0</v>
      </c>
      <c r="O26" s="33">
        <v>1332.85</v>
      </c>
      <c r="P26" s="33"/>
      <c r="Q26" s="33">
        <v>0</v>
      </c>
      <c r="R26" s="33">
        <v>908.5</v>
      </c>
      <c r="S26" s="33"/>
      <c r="T26" s="33">
        <f t="shared" si="3"/>
        <v>0</v>
      </c>
      <c r="U26" s="33">
        <v>901.5</v>
      </c>
      <c r="V26" s="33"/>
      <c r="W26" s="33">
        <f t="shared" si="4"/>
        <v>0</v>
      </c>
      <c r="X26" s="33">
        <v>341.96</v>
      </c>
      <c r="Y26" s="33"/>
      <c r="Z26" s="33">
        <v>0</v>
      </c>
      <c r="AA26" s="37">
        <v>704</v>
      </c>
      <c r="AB26" s="37"/>
      <c r="AC26" s="37">
        <v>0</v>
      </c>
      <c r="AD26" s="33">
        <v>18.899999999999999</v>
      </c>
      <c r="AE26" s="33"/>
      <c r="AF26" s="33">
        <v>0</v>
      </c>
      <c r="AG26" s="33"/>
      <c r="AH26" s="33"/>
      <c r="AI26" s="33">
        <v>0</v>
      </c>
      <c r="AJ26" s="57"/>
      <c r="AK26" s="57"/>
      <c r="AL26" s="57">
        <v>0</v>
      </c>
      <c r="AM26" s="57"/>
      <c r="AN26" s="57"/>
      <c r="AO26" s="57">
        <v>0</v>
      </c>
      <c r="AP26" s="57"/>
      <c r="AQ26" s="57"/>
      <c r="AR26" s="57">
        <v>0</v>
      </c>
      <c r="AS26" s="159"/>
      <c r="AT26" s="111"/>
    </row>
    <row r="27" spans="1:46" s="2" customFormat="1" ht="38.25">
      <c r="A27" s="121"/>
      <c r="B27" s="140"/>
      <c r="C27" s="127"/>
      <c r="D27" s="130"/>
      <c r="E27" s="4" t="s">
        <v>34</v>
      </c>
      <c r="F27" s="32">
        <f>I27+L27+O27+R27+U27+X27+AA27+AD27+AG27+AJ27+AM27+AP27</f>
        <v>56203.75</v>
      </c>
      <c r="G27" s="32">
        <f>J27+M27+P27+S27+V27+Y27+AB27+AE27+AH27+AK27+AN27+AQ27</f>
        <v>0</v>
      </c>
      <c r="H27" s="32">
        <f t="shared" si="1"/>
        <v>0</v>
      </c>
      <c r="I27" s="33">
        <v>1899.03</v>
      </c>
      <c r="J27" s="33"/>
      <c r="K27" s="33">
        <f>J27/I27*100</f>
        <v>0</v>
      </c>
      <c r="L27" s="33">
        <v>5123.82</v>
      </c>
      <c r="M27" s="33"/>
      <c r="N27" s="33">
        <f t="shared" si="2"/>
        <v>0</v>
      </c>
      <c r="O27" s="33">
        <v>5240.5</v>
      </c>
      <c r="P27" s="33"/>
      <c r="Q27" s="33">
        <f>P27/O27*100</f>
        <v>0</v>
      </c>
      <c r="R27" s="33">
        <v>5224.1499999999996</v>
      </c>
      <c r="S27" s="33"/>
      <c r="T27" s="33">
        <f t="shared" si="3"/>
        <v>0</v>
      </c>
      <c r="U27" s="33">
        <v>6155.77</v>
      </c>
      <c r="V27" s="33"/>
      <c r="W27" s="33">
        <f t="shared" si="4"/>
        <v>0</v>
      </c>
      <c r="X27" s="33">
        <v>6248.9</v>
      </c>
      <c r="Y27" s="33"/>
      <c r="Z27" s="33">
        <f>Y27/X27*100</f>
        <v>0</v>
      </c>
      <c r="AA27" s="37">
        <v>5251.8</v>
      </c>
      <c r="AB27" s="37"/>
      <c r="AC27" s="37">
        <f>AB27/AA27*100</f>
        <v>0</v>
      </c>
      <c r="AD27" s="33">
        <v>3779.9</v>
      </c>
      <c r="AE27" s="33"/>
      <c r="AF27" s="33">
        <f>AE27/AD27*100</f>
        <v>0</v>
      </c>
      <c r="AG27" s="33">
        <v>3562.1</v>
      </c>
      <c r="AH27" s="33"/>
      <c r="AI27" s="33">
        <f t="shared" si="5"/>
        <v>0</v>
      </c>
      <c r="AJ27" s="57">
        <v>5045.63</v>
      </c>
      <c r="AK27" s="57"/>
      <c r="AL27" s="57">
        <f t="shared" si="6"/>
        <v>0</v>
      </c>
      <c r="AM27" s="57">
        <v>3874.04</v>
      </c>
      <c r="AN27" s="57"/>
      <c r="AO27" s="57">
        <f t="shared" si="7"/>
        <v>0</v>
      </c>
      <c r="AP27" s="57">
        <v>4798.1099999999997</v>
      </c>
      <c r="AQ27" s="57"/>
      <c r="AR27" s="57">
        <f t="shared" si="8"/>
        <v>0</v>
      </c>
      <c r="AS27" s="160"/>
      <c r="AT27" s="112"/>
    </row>
    <row r="28" spans="1:46" s="2" customFormat="1" ht="78" hidden="1" customHeight="1">
      <c r="A28" s="49" t="s">
        <v>77</v>
      </c>
      <c r="B28" s="7" t="s">
        <v>47</v>
      </c>
      <c r="C28" s="50" t="s">
        <v>48</v>
      </c>
      <c r="D28" s="19"/>
      <c r="E28" s="4" t="s">
        <v>39</v>
      </c>
      <c r="F28" s="28"/>
      <c r="G28" s="28"/>
      <c r="H28" s="28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7"/>
      <c r="AB28" s="27"/>
      <c r="AC28" s="27"/>
      <c r="AD28" s="25"/>
      <c r="AE28" s="25"/>
      <c r="AF28" s="25"/>
      <c r="AG28" s="25"/>
      <c r="AH28" s="25"/>
      <c r="AI28" s="25"/>
      <c r="AJ28" s="58"/>
      <c r="AK28" s="58"/>
      <c r="AL28" s="58"/>
      <c r="AM28" s="58"/>
      <c r="AN28" s="58"/>
      <c r="AO28" s="58"/>
      <c r="AP28" s="58"/>
      <c r="AQ28" s="58"/>
      <c r="AR28" s="58"/>
      <c r="AS28" s="26"/>
      <c r="AT28" s="25"/>
    </row>
    <row r="29" spans="1:46" s="2" customFormat="1" ht="92.25" hidden="1" customHeight="1">
      <c r="A29" s="49" t="s">
        <v>78</v>
      </c>
      <c r="B29" s="6" t="s">
        <v>49</v>
      </c>
      <c r="C29" s="10" t="s">
        <v>36</v>
      </c>
      <c r="D29" s="19"/>
      <c r="E29" s="4" t="s">
        <v>39</v>
      </c>
      <c r="F29" s="28"/>
      <c r="G29" s="28"/>
      <c r="H29" s="28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7"/>
      <c r="AB29" s="27"/>
      <c r="AC29" s="27"/>
      <c r="AD29" s="25"/>
      <c r="AE29" s="25"/>
      <c r="AF29" s="25"/>
      <c r="AG29" s="25"/>
      <c r="AH29" s="25"/>
      <c r="AI29" s="25"/>
      <c r="AJ29" s="58"/>
      <c r="AK29" s="58"/>
      <c r="AL29" s="58"/>
      <c r="AM29" s="58"/>
      <c r="AN29" s="58"/>
      <c r="AO29" s="58"/>
      <c r="AP29" s="58"/>
      <c r="AQ29" s="58"/>
      <c r="AR29" s="58"/>
      <c r="AS29" s="26"/>
      <c r="AT29" s="25"/>
    </row>
    <row r="30" spans="1:46" s="2" customFormat="1" ht="138.75" hidden="1" customHeight="1">
      <c r="A30" s="49" t="s">
        <v>77</v>
      </c>
      <c r="B30" s="7" t="s">
        <v>47</v>
      </c>
      <c r="C30" s="50" t="s">
        <v>48</v>
      </c>
      <c r="D30" s="19"/>
      <c r="E30" s="4" t="s">
        <v>39</v>
      </c>
      <c r="F30" s="28"/>
      <c r="G30" s="28"/>
      <c r="H30" s="28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7"/>
      <c r="AB30" s="27"/>
      <c r="AC30" s="27"/>
      <c r="AD30" s="25"/>
      <c r="AE30" s="25"/>
      <c r="AF30" s="25"/>
      <c r="AG30" s="25"/>
      <c r="AH30" s="25"/>
      <c r="AI30" s="25"/>
      <c r="AJ30" s="58"/>
      <c r="AK30" s="58"/>
      <c r="AL30" s="58"/>
      <c r="AM30" s="58"/>
      <c r="AN30" s="58"/>
      <c r="AO30" s="58"/>
      <c r="AP30" s="58"/>
      <c r="AQ30" s="58"/>
      <c r="AR30" s="58"/>
      <c r="AS30" s="26"/>
      <c r="AT30" s="47"/>
    </row>
    <row r="31" spans="1:46" s="2" customFormat="1" ht="138.75" hidden="1" customHeight="1">
      <c r="A31" s="49" t="s">
        <v>78</v>
      </c>
      <c r="B31" s="6" t="s">
        <v>49</v>
      </c>
      <c r="C31" s="10" t="s">
        <v>36</v>
      </c>
      <c r="D31" s="19"/>
      <c r="E31" s="4" t="s">
        <v>39</v>
      </c>
      <c r="F31" s="28"/>
      <c r="G31" s="28"/>
      <c r="H31" s="28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7"/>
      <c r="AB31" s="27"/>
      <c r="AC31" s="27"/>
      <c r="AD31" s="25"/>
      <c r="AE31" s="25"/>
      <c r="AF31" s="25"/>
      <c r="AG31" s="25"/>
      <c r="AH31" s="25"/>
      <c r="AI31" s="25"/>
      <c r="AJ31" s="58"/>
      <c r="AK31" s="58"/>
      <c r="AL31" s="58"/>
      <c r="AM31" s="58"/>
      <c r="AN31" s="58"/>
      <c r="AO31" s="58"/>
      <c r="AP31" s="58"/>
      <c r="AQ31" s="58"/>
      <c r="AR31" s="58"/>
      <c r="AS31" s="26"/>
      <c r="AT31" s="47"/>
    </row>
    <row r="32" spans="1:46" s="2" customFormat="1" ht="19.5" hidden="1" customHeight="1">
      <c r="A32" s="121" t="s">
        <v>98</v>
      </c>
      <c r="B32" s="155" t="s">
        <v>50</v>
      </c>
      <c r="C32" s="125" t="s">
        <v>51</v>
      </c>
      <c r="D32" s="128"/>
      <c r="E32" s="5" t="s">
        <v>32</v>
      </c>
      <c r="F32" s="45">
        <f>F33+F34</f>
        <v>0</v>
      </c>
      <c r="G32" s="45">
        <f>G33+G34</f>
        <v>0</v>
      </c>
      <c r="H32" s="45">
        <v>0</v>
      </c>
      <c r="I32" s="33">
        <f>I33+I34</f>
        <v>0</v>
      </c>
      <c r="J32" s="33">
        <f>J33+J34</f>
        <v>0</v>
      </c>
      <c r="K32" s="33">
        <v>0</v>
      </c>
      <c r="L32" s="33">
        <f>L33+L34</f>
        <v>0</v>
      </c>
      <c r="M32" s="33">
        <f>M33+M34</f>
        <v>0</v>
      </c>
      <c r="N32" s="33">
        <v>0</v>
      </c>
      <c r="O32" s="33">
        <f>O33+O34</f>
        <v>0</v>
      </c>
      <c r="P32" s="33">
        <f>P33+P34</f>
        <v>0</v>
      </c>
      <c r="Q32" s="33">
        <v>0</v>
      </c>
      <c r="R32" s="33">
        <f>R33+R34</f>
        <v>0</v>
      </c>
      <c r="S32" s="33">
        <f>S33+S34</f>
        <v>0</v>
      </c>
      <c r="T32" s="33">
        <v>0</v>
      </c>
      <c r="U32" s="33">
        <f>U33+U34</f>
        <v>0</v>
      </c>
      <c r="V32" s="33">
        <f>V33+V34</f>
        <v>0</v>
      </c>
      <c r="W32" s="33">
        <v>0</v>
      </c>
      <c r="X32" s="33">
        <f>X33+X34</f>
        <v>0</v>
      </c>
      <c r="Y32" s="33">
        <f>Y33+Y34</f>
        <v>0</v>
      </c>
      <c r="Z32" s="33">
        <v>0</v>
      </c>
      <c r="AA32" s="37">
        <f>AA33+AA34</f>
        <v>0</v>
      </c>
      <c r="AB32" s="37">
        <f>AB33+AB34</f>
        <v>0</v>
      </c>
      <c r="AC32" s="37">
        <v>0</v>
      </c>
      <c r="AD32" s="33">
        <f>AD33+AD34</f>
        <v>0</v>
      </c>
      <c r="AE32" s="33">
        <f>AE33+AE34</f>
        <v>0</v>
      </c>
      <c r="AF32" s="33">
        <v>0</v>
      </c>
      <c r="AG32" s="33">
        <f>AG33+AG34</f>
        <v>0</v>
      </c>
      <c r="AH32" s="33">
        <f>AH33+AH34</f>
        <v>0</v>
      </c>
      <c r="AI32" s="33" t="e">
        <f>AH32/AG32*100</f>
        <v>#DIV/0!</v>
      </c>
      <c r="AJ32" s="57">
        <f>AJ33+AJ34</f>
        <v>0</v>
      </c>
      <c r="AK32" s="57">
        <f>AK33+AK34</f>
        <v>0</v>
      </c>
      <c r="AL32" s="57" t="e">
        <f>AK32/AJ32*100</f>
        <v>#DIV/0!</v>
      </c>
      <c r="AM32" s="57">
        <f>AM33+AM34</f>
        <v>0</v>
      </c>
      <c r="AN32" s="57">
        <f>AN33+AN34</f>
        <v>0</v>
      </c>
      <c r="AO32" s="57" t="e">
        <f>AN32/AM32*100</f>
        <v>#DIV/0!</v>
      </c>
      <c r="AP32" s="57">
        <f>AP33+AP34</f>
        <v>0</v>
      </c>
      <c r="AQ32" s="57">
        <f>AQ33+AQ34</f>
        <v>0</v>
      </c>
      <c r="AR32" s="57" t="e">
        <f>AQ32/AP32*100</f>
        <v>#DIV/0!</v>
      </c>
      <c r="AS32" s="158"/>
      <c r="AT32" s="110"/>
    </row>
    <row r="33" spans="1:48" s="2" customFormat="1" ht="25.5" hidden="1">
      <c r="A33" s="121"/>
      <c r="B33" s="156"/>
      <c r="C33" s="126"/>
      <c r="D33" s="129"/>
      <c r="E33" s="4" t="s">
        <v>33</v>
      </c>
      <c r="F33" s="45">
        <f>I33+L33+O33+R33+U33+X33+AA33+AD33+AG33+AJ33+AM33+AP33</f>
        <v>0</v>
      </c>
      <c r="G33" s="45">
        <f>J33+M33+P33+S33+V33+Y33+AB33+AE33+AH33+AK33+AN33+AQ33</f>
        <v>0</v>
      </c>
      <c r="H33" s="45">
        <v>0</v>
      </c>
      <c r="I33" s="33"/>
      <c r="J33" s="33"/>
      <c r="K33" s="33"/>
      <c r="L33" s="7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7"/>
      <c r="AB33" s="37"/>
      <c r="AC33" s="37"/>
      <c r="AD33" s="33"/>
      <c r="AE33" s="33"/>
      <c r="AF33" s="33"/>
      <c r="AG33" s="33"/>
      <c r="AH33" s="33"/>
      <c r="AI33" s="33"/>
      <c r="AJ33" s="57"/>
      <c r="AK33" s="57"/>
      <c r="AL33" s="57"/>
      <c r="AM33" s="57"/>
      <c r="AN33" s="57"/>
      <c r="AO33" s="57"/>
      <c r="AP33" s="57"/>
      <c r="AQ33" s="57"/>
      <c r="AR33" s="57"/>
      <c r="AS33" s="159"/>
      <c r="AT33" s="111"/>
    </row>
    <row r="34" spans="1:48" s="2" customFormat="1" ht="102" hidden="1" customHeight="1">
      <c r="A34" s="121"/>
      <c r="B34" s="157"/>
      <c r="C34" s="127"/>
      <c r="D34" s="130"/>
      <c r="E34" s="4" t="s">
        <v>34</v>
      </c>
      <c r="F34" s="32">
        <f>I34+L34+O34+R34+U34+X34+AA34+AD34+AG34+AJ34+AM34+AP34</f>
        <v>0</v>
      </c>
      <c r="G34" s="45">
        <f>J34+M34+P34+S34+V34+Y34+AB34+AE34+AH34+AK34+AN34+AQ34</f>
        <v>0</v>
      </c>
      <c r="H34" s="45">
        <v>0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7"/>
      <c r="AB34" s="37"/>
      <c r="AC34" s="37"/>
      <c r="AD34" s="33">
        <v>0</v>
      </c>
      <c r="AE34" s="33"/>
      <c r="AF34" s="33"/>
      <c r="AG34" s="33">
        <v>0</v>
      </c>
      <c r="AH34" s="33">
        <v>0</v>
      </c>
      <c r="AI34" s="33">
        <v>0</v>
      </c>
      <c r="AJ34" s="57">
        <v>0</v>
      </c>
      <c r="AK34" s="57"/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160"/>
      <c r="AT34" s="112"/>
    </row>
    <row r="35" spans="1:48" s="2" customFormat="1" ht="15.75" hidden="1">
      <c r="A35" s="121" t="s">
        <v>99</v>
      </c>
      <c r="B35" s="155" t="s">
        <v>94</v>
      </c>
      <c r="C35" s="125" t="s">
        <v>51</v>
      </c>
      <c r="D35" s="46"/>
      <c r="E35" s="5" t="s">
        <v>32</v>
      </c>
      <c r="F35" s="45">
        <f>F36+F37</f>
        <v>0</v>
      </c>
      <c r="G35" s="45">
        <f>G36+G37</f>
        <v>0</v>
      </c>
      <c r="H35" s="45">
        <v>0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7"/>
      <c r="AB35" s="37"/>
      <c r="AC35" s="37"/>
      <c r="AD35" s="33"/>
      <c r="AE35" s="33"/>
      <c r="AF35" s="33"/>
      <c r="AG35" s="33"/>
      <c r="AH35" s="33"/>
      <c r="AI35" s="33"/>
      <c r="AJ35" s="57"/>
      <c r="AK35" s="57"/>
      <c r="AL35" s="57"/>
      <c r="AM35" s="57"/>
      <c r="AN35" s="57"/>
      <c r="AO35" s="57"/>
      <c r="AP35" s="57"/>
      <c r="AQ35" s="57"/>
      <c r="AR35" s="57"/>
      <c r="AS35" s="158"/>
      <c r="AT35" s="51"/>
    </row>
    <row r="36" spans="1:48" s="2" customFormat="1" ht="25.5" hidden="1">
      <c r="A36" s="121"/>
      <c r="B36" s="156"/>
      <c r="C36" s="126"/>
      <c r="D36" s="46"/>
      <c r="E36" s="4" t="s">
        <v>33</v>
      </c>
      <c r="F36" s="45">
        <f>I36+L36+O36+R36+U36+X36+AA36+AD36+AG36+AJ36+AM36+AP36</f>
        <v>0</v>
      </c>
      <c r="G36" s="45">
        <f>J36+M36+P36+S36+V36+Y36+AB36+AE36+AH36+AK36+AN36+AQ36</f>
        <v>0</v>
      </c>
      <c r="H36" s="45">
        <v>0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7"/>
      <c r="AB36" s="37"/>
      <c r="AC36" s="37"/>
      <c r="AD36" s="33"/>
      <c r="AE36" s="33"/>
      <c r="AF36" s="33"/>
      <c r="AG36" s="33"/>
      <c r="AH36" s="33"/>
      <c r="AI36" s="33"/>
      <c r="AJ36" s="57"/>
      <c r="AK36" s="57"/>
      <c r="AL36" s="57"/>
      <c r="AM36" s="57"/>
      <c r="AN36" s="57"/>
      <c r="AO36" s="57"/>
      <c r="AP36" s="57"/>
      <c r="AQ36" s="57"/>
      <c r="AR36" s="57"/>
      <c r="AS36" s="159"/>
      <c r="AT36" s="51"/>
    </row>
    <row r="37" spans="1:48" s="2" customFormat="1" ht="38.25" hidden="1">
      <c r="A37" s="121"/>
      <c r="B37" s="157"/>
      <c r="C37" s="127"/>
      <c r="D37" s="46"/>
      <c r="E37" s="4" t="s">
        <v>34</v>
      </c>
      <c r="F37" s="32">
        <f>I37+L37+O37+R37+U37+X37+AA37+AD37+AG37+AJ37+AM37+AP37</f>
        <v>0</v>
      </c>
      <c r="G37" s="45">
        <f>J37+M37+P37+S37+V37+Y37+AB37+AE37+AH37+AK37+AN37+AQ37</f>
        <v>0</v>
      </c>
      <c r="H37" s="45">
        <v>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7"/>
      <c r="AB37" s="37"/>
      <c r="AC37" s="37"/>
      <c r="AD37" s="33"/>
      <c r="AE37" s="33"/>
      <c r="AF37" s="33"/>
      <c r="AG37" s="33"/>
      <c r="AH37" s="33"/>
      <c r="AI37" s="33"/>
      <c r="AJ37" s="57"/>
      <c r="AK37" s="57"/>
      <c r="AL37" s="57"/>
      <c r="AM37" s="57"/>
      <c r="AN37" s="57"/>
      <c r="AO37" s="57"/>
      <c r="AP37" s="57">
        <v>0</v>
      </c>
      <c r="AQ37" s="57"/>
      <c r="AR37" s="57"/>
      <c r="AS37" s="160"/>
      <c r="AT37" s="51"/>
    </row>
    <row r="38" spans="1:48" s="2" customFormat="1" ht="21.75" hidden="1" customHeight="1">
      <c r="A38" s="53">
        <v>2</v>
      </c>
      <c r="B38" s="29" t="s">
        <v>92</v>
      </c>
      <c r="C38" s="161" t="s">
        <v>87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3"/>
      <c r="AT38" s="25"/>
    </row>
    <row r="39" spans="1:48" s="2" customFormat="1" ht="21.75" hidden="1" customHeight="1">
      <c r="A39" s="53" t="s">
        <v>79</v>
      </c>
      <c r="B39" s="29" t="s">
        <v>93</v>
      </c>
      <c r="C39" s="164" t="s">
        <v>88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6"/>
      <c r="AT39" s="25"/>
    </row>
    <row r="40" spans="1:48" s="2" customFormat="1" ht="31.5" hidden="1">
      <c r="A40" s="53" t="s">
        <v>80</v>
      </c>
      <c r="B40" s="8" t="s">
        <v>59</v>
      </c>
      <c r="C40" s="50"/>
      <c r="D40" s="52"/>
      <c r="E40" s="4"/>
      <c r="F40" s="23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58"/>
      <c r="AK40" s="58"/>
      <c r="AL40" s="58"/>
      <c r="AM40" s="58"/>
      <c r="AN40" s="58"/>
      <c r="AO40" s="58"/>
      <c r="AP40" s="58"/>
      <c r="AQ40" s="58"/>
      <c r="AR40" s="58"/>
      <c r="AS40" s="48"/>
      <c r="AT40" s="25"/>
      <c r="AU40" s="9"/>
      <c r="AV40" s="9"/>
    </row>
    <row r="41" spans="1:48" s="2" customFormat="1" ht="23.25" hidden="1" customHeight="1">
      <c r="A41" s="137" t="s">
        <v>81</v>
      </c>
      <c r="B41" s="138" t="s">
        <v>65</v>
      </c>
      <c r="C41" s="125" t="s">
        <v>60</v>
      </c>
      <c r="D41" s="128"/>
      <c r="E41" s="141" t="s">
        <v>39</v>
      </c>
      <c r="F41" s="152">
        <v>0</v>
      </c>
      <c r="G41" s="152">
        <v>0</v>
      </c>
      <c r="H41" s="152">
        <v>0</v>
      </c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7"/>
      <c r="AT41" s="150"/>
      <c r="AU41" s="151"/>
      <c r="AV41" s="9"/>
    </row>
    <row r="42" spans="1:48" s="2" customFormat="1" ht="23.25" hidden="1" customHeight="1">
      <c r="A42" s="137"/>
      <c r="B42" s="139"/>
      <c r="C42" s="126"/>
      <c r="D42" s="129"/>
      <c r="E42" s="142"/>
      <c r="F42" s="153"/>
      <c r="G42" s="153"/>
      <c r="H42" s="153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8"/>
      <c r="AT42" s="150"/>
      <c r="AU42" s="151"/>
      <c r="AV42" s="9"/>
    </row>
    <row r="43" spans="1:48" s="2" customFormat="1" ht="71.25" hidden="1" customHeight="1">
      <c r="A43" s="137"/>
      <c r="B43" s="140"/>
      <c r="C43" s="127"/>
      <c r="D43" s="130"/>
      <c r="E43" s="143"/>
      <c r="F43" s="154"/>
      <c r="G43" s="154"/>
      <c r="H43" s="154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9"/>
      <c r="AT43" s="150"/>
      <c r="AU43" s="151"/>
      <c r="AV43" s="9"/>
    </row>
    <row r="44" spans="1:48" s="2" customFormat="1" ht="37.5" hidden="1" customHeight="1">
      <c r="A44" s="137" t="s">
        <v>82</v>
      </c>
      <c r="B44" s="138" t="s">
        <v>66</v>
      </c>
      <c r="C44" s="125" t="s">
        <v>61</v>
      </c>
      <c r="D44" s="128"/>
      <c r="E44" s="141" t="s">
        <v>39</v>
      </c>
      <c r="F44" s="134">
        <v>0</v>
      </c>
      <c r="G44" s="134">
        <v>0</v>
      </c>
      <c r="H44" s="134">
        <v>0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13"/>
      <c r="AK44" s="113"/>
      <c r="AL44" s="113"/>
      <c r="AM44" s="113"/>
      <c r="AN44" s="113"/>
      <c r="AO44" s="113"/>
      <c r="AP44" s="113"/>
      <c r="AQ44" s="113"/>
      <c r="AR44" s="113"/>
      <c r="AS44" s="116"/>
      <c r="AT44" s="119"/>
      <c r="AU44" s="120"/>
      <c r="AV44" s="9"/>
    </row>
    <row r="45" spans="1:48" s="2" customFormat="1" ht="37.5" hidden="1" customHeight="1">
      <c r="A45" s="137"/>
      <c r="B45" s="139"/>
      <c r="C45" s="126"/>
      <c r="D45" s="129"/>
      <c r="E45" s="142"/>
      <c r="F45" s="135"/>
      <c r="G45" s="135"/>
      <c r="H45" s="135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14"/>
      <c r="AK45" s="114"/>
      <c r="AL45" s="114"/>
      <c r="AM45" s="114"/>
      <c r="AN45" s="114"/>
      <c r="AO45" s="114"/>
      <c r="AP45" s="114"/>
      <c r="AQ45" s="114"/>
      <c r="AR45" s="114"/>
      <c r="AS45" s="117"/>
      <c r="AT45" s="119"/>
      <c r="AU45" s="120"/>
      <c r="AV45" s="9"/>
    </row>
    <row r="46" spans="1:48" s="2" customFormat="1" ht="37.5" hidden="1" customHeight="1">
      <c r="A46" s="137"/>
      <c r="B46" s="140"/>
      <c r="C46" s="127"/>
      <c r="D46" s="130"/>
      <c r="E46" s="143"/>
      <c r="F46" s="136"/>
      <c r="G46" s="136"/>
      <c r="H46" s="136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15"/>
      <c r="AK46" s="115"/>
      <c r="AL46" s="115"/>
      <c r="AM46" s="115"/>
      <c r="AN46" s="115"/>
      <c r="AO46" s="115"/>
      <c r="AP46" s="115"/>
      <c r="AQ46" s="115"/>
      <c r="AR46" s="115"/>
      <c r="AS46" s="118"/>
      <c r="AT46" s="119"/>
      <c r="AU46" s="120"/>
      <c r="AV46" s="9"/>
    </row>
    <row r="47" spans="1:48" s="2" customFormat="1" ht="25.5" hidden="1" customHeight="1">
      <c r="A47" s="137" t="s">
        <v>83</v>
      </c>
      <c r="B47" s="138" t="s">
        <v>67</v>
      </c>
      <c r="C47" s="125" t="s">
        <v>62</v>
      </c>
      <c r="D47" s="128"/>
      <c r="E47" s="141" t="s">
        <v>39</v>
      </c>
      <c r="F47" s="134">
        <v>0</v>
      </c>
      <c r="G47" s="134">
        <v>0</v>
      </c>
      <c r="H47" s="134">
        <v>0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13"/>
      <c r="AK47" s="113"/>
      <c r="AL47" s="113"/>
      <c r="AM47" s="113"/>
      <c r="AN47" s="113"/>
      <c r="AO47" s="113"/>
      <c r="AP47" s="113"/>
      <c r="AQ47" s="113"/>
      <c r="AR47" s="113"/>
      <c r="AS47" s="116"/>
      <c r="AT47" s="119"/>
      <c r="AU47" s="120"/>
      <c r="AV47" s="9"/>
    </row>
    <row r="48" spans="1:48" s="2" customFormat="1" ht="25.5" hidden="1" customHeight="1">
      <c r="A48" s="137"/>
      <c r="B48" s="139"/>
      <c r="C48" s="126"/>
      <c r="D48" s="129"/>
      <c r="E48" s="142"/>
      <c r="F48" s="135"/>
      <c r="G48" s="135"/>
      <c r="H48" s="135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14"/>
      <c r="AK48" s="114"/>
      <c r="AL48" s="114"/>
      <c r="AM48" s="114"/>
      <c r="AN48" s="114"/>
      <c r="AO48" s="114"/>
      <c r="AP48" s="114"/>
      <c r="AQ48" s="114"/>
      <c r="AR48" s="114"/>
      <c r="AS48" s="117"/>
      <c r="AT48" s="119"/>
      <c r="AU48" s="120"/>
      <c r="AV48" s="9"/>
    </row>
    <row r="49" spans="1:48" s="2" customFormat="1" ht="45" hidden="1" customHeight="1">
      <c r="A49" s="137"/>
      <c r="B49" s="140"/>
      <c r="C49" s="127"/>
      <c r="D49" s="130"/>
      <c r="E49" s="143"/>
      <c r="F49" s="136"/>
      <c r="G49" s="136"/>
      <c r="H49" s="136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15"/>
      <c r="AK49" s="115"/>
      <c r="AL49" s="115"/>
      <c r="AM49" s="115"/>
      <c r="AN49" s="115"/>
      <c r="AO49" s="115"/>
      <c r="AP49" s="115"/>
      <c r="AQ49" s="115"/>
      <c r="AR49" s="115"/>
      <c r="AS49" s="118"/>
      <c r="AT49" s="119"/>
      <c r="AU49" s="120"/>
      <c r="AV49" s="9"/>
    </row>
    <row r="50" spans="1:48" s="2" customFormat="1" ht="15.75" hidden="1" customHeight="1">
      <c r="A50" s="137" t="s">
        <v>84</v>
      </c>
      <c r="B50" s="138" t="s">
        <v>68</v>
      </c>
      <c r="C50" s="125" t="s">
        <v>63</v>
      </c>
      <c r="D50" s="128"/>
      <c r="E50" s="141" t="s">
        <v>39</v>
      </c>
      <c r="F50" s="134">
        <v>0</v>
      </c>
      <c r="G50" s="134">
        <v>0</v>
      </c>
      <c r="H50" s="134">
        <v>0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13"/>
      <c r="AK50" s="113"/>
      <c r="AL50" s="113"/>
      <c r="AM50" s="113"/>
      <c r="AN50" s="113"/>
      <c r="AO50" s="113"/>
      <c r="AP50" s="113"/>
      <c r="AQ50" s="113"/>
      <c r="AR50" s="113"/>
      <c r="AS50" s="116"/>
      <c r="AT50" s="119"/>
      <c r="AU50" s="120"/>
      <c r="AV50" s="9"/>
    </row>
    <row r="51" spans="1:48" s="2" customFormat="1" ht="15" hidden="1" customHeight="1">
      <c r="A51" s="137"/>
      <c r="B51" s="139"/>
      <c r="C51" s="126"/>
      <c r="D51" s="129"/>
      <c r="E51" s="142"/>
      <c r="F51" s="135"/>
      <c r="G51" s="135"/>
      <c r="H51" s="135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14"/>
      <c r="AK51" s="114"/>
      <c r="AL51" s="114"/>
      <c r="AM51" s="114"/>
      <c r="AN51" s="114"/>
      <c r="AO51" s="114"/>
      <c r="AP51" s="114"/>
      <c r="AQ51" s="114"/>
      <c r="AR51" s="114"/>
      <c r="AS51" s="117"/>
      <c r="AT51" s="119"/>
      <c r="AU51" s="120"/>
      <c r="AV51" s="9"/>
    </row>
    <row r="52" spans="1:48" s="2" customFormat="1" ht="61.5" hidden="1" customHeight="1">
      <c r="A52" s="137"/>
      <c r="B52" s="140"/>
      <c r="C52" s="127"/>
      <c r="D52" s="130"/>
      <c r="E52" s="143"/>
      <c r="F52" s="136"/>
      <c r="G52" s="136"/>
      <c r="H52" s="136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15"/>
      <c r="AK52" s="115"/>
      <c r="AL52" s="115"/>
      <c r="AM52" s="115"/>
      <c r="AN52" s="115"/>
      <c r="AO52" s="115"/>
      <c r="AP52" s="115"/>
      <c r="AQ52" s="115"/>
      <c r="AR52" s="115"/>
      <c r="AS52" s="118"/>
      <c r="AT52" s="119"/>
      <c r="AU52" s="120"/>
      <c r="AV52" s="9"/>
    </row>
    <row r="53" spans="1:48" s="2" customFormat="1" ht="15.75" hidden="1" customHeight="1">
      <c r="A53" s="137" t="s">
        <v>85</v>
      </c>
      <c r="B53" s="138" t="s">
        <v>69</v>
      </c>
      <c r="C53" s="125" t="s">
        <v>64</v>
      </c>
      <c r="D53" s="128"/>
      <c r="E53" s="141" t="s">
        <v>39</v>
      </c>
      <c r="F53" s="134">
        <v>0</v>
      </c>
      <c r="G53" s="134">
        <v>0</v>
      </c>
      <c r="H53" s="134">
        <v>0</v>
      </c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13"/>
      <c r="AK53" s="113"/>
      <c r="AL53" s="113"/>
      <c r="AM53" s="113"/>
      <c r="AN53" s="113"/>
      <c r="AO53" s="113"/>
      <c r="AP53" s="113"/>
      <c r="AQ53" s="113"/>
      <c r="AR53" s="113"/>
      <c r="AS53" s="116"/>
      <c r="AT53" s="119"/>
      <c r="AU53" s="120"/>
      <c r="AV53" s="9"/>
    </row>
    <row r="54" spans="1:48" s="2" customFormat="1" ht="15" hidden="1" customHeight="1">
      <c r="A54" s="137"/>
      <c r="B54" s="139"/>
      <c r="C54" s="126"/>
      <c r="D54" s="129"/>
      <c r="E54" s="142"/>
      <c r="F54" s="135"/>
      <c r="G54" s="135"/>
      <c r="H54" s="135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14"/>
      <c r="AK54" s="114"/>
      <c r="AL54" s="114"/>
      <c r="AM54" s="114"/>
      <c r="AN54" s="114"/>
      <c r="AO54" s="114"/>
      <c r="AP54" s="114"/>
      <c r="AQ54" s="114"/>
      <c r="AR54" s="114"/>
      <c r="AS54" s="117"/>
      <c r="AT54" s="119"/>
      <c r="AU54" s="120"/>
      <c r="AV54" s="9"/>
    </row>
    <row r="55" spans="1:48" s="2" customFormat="1" ht="178.5" hidden="1" customHeight="1">
      <c r="A55" s="137"/>
      <c r="B55" s="140"/>
      <c r="C55" s="127"/>
      <c r="D55" s="130"/>
      <c r="E55" s="143"/>
      <c r="F55" s="136"/>
      <c r="G55" s="136"/>
      <c r="H55" s="136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15"/>
      <c r="AK55" s="115"/>
      <c r="AL55" s="115"/>
      <c r="AM55" s="115"/>
      <c r="AN55" s="115"/>
      <c r="AO55" s="115"/>
      <c r="AP55" s="115"/>
      <c r="AQ55" s="115"/>
      <c r="AR55" s="115"/>
      <c r="AS55" s="118"/>
      <c r="AT55" s="119"/>
      <c r="AU55" s="120"/>
      <c r="AV55" s="9"/>
    </row>
    <row r="56" spans="1:48" s="2" customFormat="1" ht="19.5" customHeight="1">
      <c r="A56" s="121"/>
      <c r="B56" s="122" t="s">
        <v>35</v>
      </c>
      <c r="C56" s="125"/>
      <c r="D56" s="128"/>
      <c r="E56" s="5" t="s">
        <v>32</v>
      </c>
      <c r="F56" s="32">
        <f>F57+F58</f>
        <v>110306.61</v>
      </c>
      <c r="G56" s="32">
        <f>G57+G58</f>
        <v>0</v>
      </c>
      <c r="H56" s="45">
        <f>G56/F56*100</f>
        <v>0</v>
      </c>
      <c r="I56" s="33">
        <f>I57+I58</f>
        <v>3764.13</v>
      </c>
      <c r="J56" s="33">
        <f>J57+J58</f>
        <v>0</v>
      </c>
      <c r="K56" s="33">
        <f>J56/I56*100</f>
        <v>0</v>
      </c>
      <c r="L56" s="33">
        <f>L57+L58</f>
        <v>10445.469999999999</v>
      </c>
      <c r="M56" s="33">
        <f>M57+M58</f>
        <v>0</v>
      </c>
      <c r="N56" s="33">
        <f>M56/L56*100</f>
        <v>0</v>
      </c>
      <c r="O56" s="33">
        <f>O57+O58</f>
        <v>10323.85</v>
      </c>
      <c r="P56" s="33">
        <f>P57+P58</f>
        <v>0</v>
      </c>
      <c r="Q56" s="33">
        <f>P56/O56*100</f>
        <v>0</v>
      </c>
      <c r="R56" s="33">
        <f>R57+R58</f>
        <v>10369.049999999999</v>
      </c>
      <c r="S56" s="33">
        <f>S57+S58</f>
        <v>0</v>
      </c>
      <c r="T56" s="33">
        <f>S56/R56*100</f>
        <v>0</v>
      </c>
      <c r="U56" s="33">
        <f>U57+U58</f>
        <v>13104.970000000001</v>
      </c>
      <c r="V56" s="33">
        <f>V57+V58</f>
        <v>0</v>
      </c>
      <c r="W56" s="33">
        <f>V56/U56*100</f>
        <v>0</v>
      </c>
      <c r="X56" s="33">
        <f>X57+X58</f>
        <v>11072.86</v>
      </c>
      <c r="Y56" s="33">
        <f>Y57+Y58</f>
        <v>0</v>
      </c>
      <c r="Z56" s="33">
        <f>Y56/X56*100</f>
        <v>0</v>
      </c>
      <c r="AA56" s="33">
        <f>AA57+AA58</f>
        <v>10139.5</v>
      </c>
      <c r="AB56" s="33">
        <f>AB57+AB58</f>
        <v>0</v>
      </c>
      <c r="AC56" s="33">
        <f>AB56/AA56*100</f>
        <v>0</v>
      </c>
      <c r="AD56" s="33">
        <f>AD57+AD58</f>
        <v>6440.2</v>
      </c>
      <c r="AE56" s="33">
        <f>AE57+AE58</f>
        <v>0</v>
      </c>
      <c r="AF56" s="33">
        <f>AE56/AD56*100</f>
        <v>0</v>
      </c>
      <c r="AG56" s="33">
        <f>AG57+AG58</f>
        <v>6407.3</v>
      </c>
      <c r="AH56" s="33">
        <f>AH57+AH58</f>
        <v>0</v>
      </c>
      <c r="AI56" s="33">
        <f>AH56/AG56*100</f>
        <v>0</v>
      </c>
      <c r="AJ56" s="57">
        <f>AJ57+AJ58</f>
        <v>8995.0300000000007</v>
      </c>
      <c r="AK56" s="57">
        <f>AK57+AK58</f>
        <v>0</v>
      </c>
      <c r="AL56" s="57">
        <f>AK56/AJ56*100</f>
        <v>0</v>
      </c>
      <c r="AM56" s="57">
        <f>AM57+AM58</f>
        <v>7809.54</v>
      </c>
      <c r="AN56" s="57">
        <f>AN57+AN58</f>
        <v>0</v>
      </c>
      <c r="AO56" s="57">
        <f>AN56/AM56*100</f>
        <v>0</v>
      </c>
      <c r="AP56" s="57">
        <f>AP57+AP58</f>
        <v>11434.71</v>
      </c>
      <c r="AQ56" s="57">
        <f>AQ57+AQ58</f>
        <v>0</v>
      </c>
      <c r="AR56" s="57">
        <f>AQ56/AP56*100</f>
        <v>0</v>
      </c>
      <c r="AS56" s="110"/>
      <c r="AT56" s="110"/>
    </row>
    <row r="57" spans="1:48" s="2" customFormat="1" ht="25.5">
      <c r="A57" s="121"/>
      <c r="B57" s="123"/>
      <c r="C57" s="126"/>
      <c r="D57" s="129"/>
      <c r="E57" s="4" t="s">
        <v>33</v>
      </c>
      <c r="F57" s="32">
        <f>I57+L57+O57+R57+U57+X57+AA57+AD57+AG57+AJ57+AM57+AP57</f>
        <v>10029.859999999999</v>
      </c>
      <c r="G57" s="32">
        <f>J57+M57+P57+S57+V57+Y57+AB57+AE57+AH57+AK57+AN57+AQ57</f>
        <v>0</v>
      </c>
      <c r="H57" s="45">
        <f>G57/F57*100</f>
        <v>0</v>
      </c>
      <c r="I57" s="33">
        <f>I15+I18+I23+I26+I33</f>
        <v>0</v>
      </c>
      <c r="J57" s="33">
        <f>J15+J18+J23+J26+J33</f>
        <v>0</v>
      </c>
      <c r="K57" s="33">
        <v>0</v>
      </c>
      <c r="L57" s="33">
        <f>L15+L18+L23+L26+L33</f>
        <v>1642.85</v>
      </c>
      <c r="M57" s="33">
        <f>M15+M18+M23+M26+M33</f>
        <v>0</v>
      </c>
      <c r="N57" s="33">
        <f>M57/L57*100</f>
        <v>0</v>
      </c>
      <c r="O57" s="33">
        <f>O15+O18+O23+O26+O33</f>
        <v>1642.85</v>
      </c>
      <c r="P57" s="33">
        <f>P15+P18+P23+P26+P33</f>
        <v>0</v>
      </c>
      <c r="Q57" s="33">
        <f>P57/O57*100</f>
        <v>0</v>
      </c>
      <c r="R57" s="33">
        <f>R15+R18+R23+R26+R33</f>
        <v>1218.5</v>
      </c>
      <c r="S57" s="33">
        <f>S15+S18+S23+S26+S33</f>
        <v>0</v>
      </c>
      <c r="T57" s="33">
        <f>S57/R57*100</f>
        <v>0</v>
      </c>
      <c r="U57" s="33">
        <f>U15+U18+U23+U26+U33</f>
        <v>1211.5</v>
      </c>
      <c r="V57" s="33">
        <f>V15+V18+V23+V26+V33</f>
        <v>0</v>
      </c>
      <c r="W57" s="33">
        <f>V57/U57*100</f>
        <v>0</v>
      </c>
      <c r="X57" s="33">
        <f>X15+X18+X23+X26+X33</f>
        <v>651.96</v>
      </c>
      <c r="Y57" s="33">
        <f>Y15+Y18+Y23+Y26+Y33</f>
        <v>0</v>
      </c>
      <c r="Z57" s="33">
        <f>Y57/X57*100</f>
        <v>0</v>
      </c>
      <c r="AA57" s="33">
        <f>AA15+AA18+AA23+AA26+AA33</f>
        <v>1014</v>
      </c>
      <c r="AB57" s="33">
        <f>AB15+AB18+AB23+AB26+AB33</f>
        <v>0</v>
      </c>
      <c r="AC57" s="33">
        <f>AB57/AA57*100</f>
        <v>0</v>
      </c>
      <c r="AD57" s="33">
        <f>AD15+AD18+AD23+AD26+AD33</f>
        <v>328.9</v>
      </c>
      <c r="AE57" s="33">
        <f>AE15+AE18+AE23+AE26+AE33</f>
        <v>0</v>
      </c>
      <c r="AF57" s="33">
        <f>AE57/AD57*100</f>
        <v>0</v>
      </c>
      <c r="AG57" s="33">
        <f>AG15+AG18+AG23+AG26+AG33</f>
        <v>310</v>
      </c>
      <c r="AH57" s="33">
        <f>AH15+AH18+AH23+AH26+AH33</f>
        <v>0</v>
      </c>
      <c r="AI57" s="33">
        <f>AH57/AG57*100</f>
        <v>0</v>
      </c>
      <c r="AJ57" s="57">
        <f>AJ15+AJ18+AJ23+AJ26+AJ33</f>
        <v>310</v>
      </c>
      <c r="AK57" s="57">
        <f>AK15+AK18+AK23+AK26+AK33</f>
        <v>0</v>
      </c>
      <c r="AL57" s="57">
        <f>AK57/AJ57*100</f>
        <v>0</v>
      </c>
      <c r="AM57" s="57">
        <f>AM15+AM18+AM23+AM26+AM33</f>
        <v>310</v>
      </c>
      <c r="AN57" s="57">
        <f>AN15+AN18+AN23+AN26+AN33</f>
        <v>0</v>
      </c>
      <c r="AO57" s="57">
        <f>AN57/AM57*100</f>
        <v>0</v>
      </c>
      <c r="AP57" s="57">
        <f>AP15+AP18+AP23+AP26+AP33</f>
        <v>1389.3</v>
      </c>
      <c r="AQ57" s="57">
        <f>AQ15+AQ18+AQ23+AQ26+AQ33</f>
        <v>0</v>
      </c>
      <c r="AR57" s="57">
        <f>AQ57/AP57*100</f>
        <v>0</v>
      </c>
      <c r="AS57" s="111"/>
      <c r="AT57" s="111"/>
    </row>
    <row r="58" spans="1:48" s="2" customFormat="1" ht="38.25">
      <c r="A58" s="121"/>
      <c r="B58" s="124"/>
      <c r="C58" s="127"/>
      <c r="D58" s="130"/>
      <c r="E58" s="4" t="s">
        <v>34</v>
      </c>
      <c r="F58" s="32">
        <f>I58+L58+O58+R58+U58+X58+AA58+AD58+AG58+AJ58+AM58+AP58</f>
        <v>100276.75</v>
      </c>
      <c r="G58" s="32">
        <f>J58+M58+P58+S58+V58+Y58+AB58+AE58+AH58+AK58+AN58+AQ58</f>
        <v>0</v>
      </c>
      <c r="H58" s="45">
        <f>G58/F58*100</f>
        <v>0</v>
      </c>
      <c r="I58" s="33">
        <f>I16+I19+I24+I27+I34</f>
        <v>3764.13</v>
      </c>
      <c r="J58" s="33">
        <f>J16+J19+J24+J27+J34</f>
        <v>0</v>
      </c>
      <c r="K58" s="33">
        <f>J58/I58*100</f>
        <v>0</v>
      </c>
      <c r="L58" s="33">
        <f>L16+L19+L24+L27+L34</f>
        <v>8802.619999999999</v>
      </c>
      <c r="M58" s="33">
        <f>M16+M19+M24+M27+M34</f>
        <v>0</v>
      </c>
      <c r="N58" s="33">
        <f>M58/L58*100</f>
        <v>0</v>
      </c>
      <c r="O58" s="33">
        <f>O16+O19+O24+O27+O34</f>
        <v>8681</v>
      </c>
      <c r="P58" s="33">
        <f>P16+P19+P24+P27+P34</f>
        <v>0</v>
      </c>
      <c r="Q58" s="33">
        <f>P58/O58*100</f>
        <v>0</v>
      </c>
      <c r="R58" s="33">
        <f>R16+R19+R24+R27+R34</f>
        <v>9150.5499999999993</v>
      </c>
      <c r="S58" s="33">
        <f>S16+S19+S24+S27+S34</f>
        <v>0</v>
      </c>
      <c r="T58" s="33">
        <f>S58/R58*100</f>
        <v>0</v>
      </c>
      <c r="U58" s="33">
        <f>U16+U19+U24+U27+U34</f>
        <v>11893.470000000001</v>
      </c>
      <c r="V58" s="33">
        <f>V16+V19+V24+V27+V34</f>
        <v>0</v>
      </c>
      <c r="W58" s="33">
        <f>V58/U58*100</f>
        <v>0</v>
      </c>
      <c r="X58" s="33">
        <f>X16+X19+X24+X27+X34</f>
        <v>10420.9</v>
      </c>
      <c r="Y58" s="33">
        <f>Y16+Y19+Y24+Y27+Y34</f>
        <v>0</v>
      </c>
      <c r="Z58" s="33">
        <f>Y58/X58*100</f>
        <v>0</v>
      </c>
      <c r="AA58" s="33">
        <f>AA16+AA19+AA24+AA27+AA34</f>
        <v>9125.5</v>
      </c>
      <c r="AB58" s="33">
        <f>AB16+AB19+AB24+AB27+AB34</f>
        <v>0</v>
      </c>
      <c r="AC58" s="33">
        <f>AB58/AA58*100</f>
        <v>0</v>
      </c>
      <c r="AD58" s="33">
        <f>AD16+AD19+AD24+AD27+AD34</f>
        <v>6111.3</v>
      </c>
      <c r="AE58" s="33">
        <f>AE16+AE19+AE24+AE27+AE34</f>
        <v>0</v>
      </c>
      <c r="AF58" s="33">
        <f>AE58/AD58*100</f>
        <v>0</v>
      </c>
      <c r="AG58" s="33">
        <f>AG16+AG19+AG24+AG27+AG34</f>
        <v>6097.3</v>
      </c>
      <c r="AH58" s="33">
        <f>AH16+AH19+AH24+AH27+AH34</f>
        <v>0</v>
      </c>
      <c r="AI58" s="33">
        <f>AH58/AG58*100</f>
        <v>0</v>
      </c>
      <c r="AJ58" s="57">
        <f>AJ16+AJ19+AJ24+AJ27+AJ34</f>
        <v>8685.0300000000007</v>
      </c>
      <c r="AK58" s="57">
        <f>AK16+AK19+AK24+AK27+AK34</f>
        <v>0</v>
      </c>
      <c r="AL58" s="57">
        <f>AK58/AJ58*100</f>
        <v>0</v>
      </c>
      <c r="AM58" s="57">
        <f>AM16+AM19+AM24+AM27+AM34</f>
        <v>7499.54</v>
      </c>
      <c r="AN58" s="57">
        <f>AN16+AN19+AN24+AN27+AN34</f>
        <v>0</v>
      </c>
      <c r="AO58" s="57">
        <f>AN58/AM58*100</f>
        <v>0</v>
      </c>
      <c r="AP58" s="57">
        <f>AP16+AP19+AP24+AP27+AP34+AP37</f>
        <v>10045.41</v>
      </c>
      <c r="AQ58" s="57">
        <f>AQ16+AQ19+AQ24+AQ27+AQ34</f>
        <v>0</v>
      </c>
      <c r="AR58" s="57">
        <f>AQ58/AP58*100</f>
        <v>0</v>
      </c>
      <c r="AS58" s="112"/>
      <c r="AT58" s="112"/>
    </row>
    <row r="59" spans="1:48" s="2" customFormat="1" ht="12.75">
      <c r="B59" s="3"/>
      <c r="C59" s="3"/>
      <c r="D59" s="3"/>
      <c r="AJ59" s="64"/>
      <c r="AK59" s="64"/>
      <c r="AL59" s="64"/>
      <c r="AM59" s="64"/>
      <c r="AN59" s="64"/>
      <c r="AO59" s="64"/>
      <c r="AP59" s="64"/>
      <c r="AQ59" s="64"/>
      <c r="AR59" s="64"/>
    </row>
    <row r="60" spans="1:48" s="2" customFormat="1" ht="12.75">
      <c r="B60" s="3"/>
      <c r="C60" s="3"/>
      <c r="D60" s="3"/>
      <c r="AJ60" s="64"/>
      <c r="AK60" s="64"/>
      <c r="AL60" s="64"/>
      <c r="AM60" s="64"/>
      <c r="AN60" s="64"/>
      <c r="AO60" s="64"/>
      <c r="AP60" s="64"/>
      <c r="AQ60" s="64"/>
      <c r="AR60" s="64"/>
    </row>
    <row r="61" spans="1:48" s="2" customFormat="1" ht="15.75">
      <c r="A61" s="40" t="s">
        <v>27</v>
      </c>
      <c r="B61" s="41"/>
      <c r="C61" s="41"/>
      <c r="D61" s="41"/>
      <c r="E61" s="40"/>
      <c r="F61" s="40"/>
      <c r="G61" s="67"/>
      <c r="H61" s="40"/>
      <c r="I61" s="40" t="s">
        <v>95</v>
      </c>
      <c r="J61" s="40"/>
      <c r="K61" s="40"/>
      <c r="L61" s="40"/>
      <c r="M61" s="40"/>
      <c r="AA61" s="44"/>
      <c r="AJ61" s="64"/>
      <c r="AK61" s="65"/>
      <c r="AL61" s="64"/>
      <c r="AM61" s="65"/>
      <c r="AN61" s="64"/>
      <c r="AO61" s="64"/>
      <c r="AP61" s="64"/>
      <c r="AQ61" s="64"/>
      <c r="AR61" s="64"/>
    </row>
    <row r="62" spans="1:48" s="2" customFormat="1" ht="15.75">
      <c r="A62" s="40" t="s">
        <v>28</v>
      </c>
      <c r="B62" s="41"/>
      <c r="C62" s="41"/>
      <c r="D62" s="41"/>
      <c r="E62" s="40"/>
      <c r="F62" s="40"/>
      <c r="G62" s="67"/>
      <c r="H62" s="40"/>
      <c r="I62" s="40" t="s">
        <v>96</v>
      </c>
      <c r="J62" s="40"/>
      <c r="K62" s="40"/>
      <c r="L62" s="40"/>
      <c r="M62" s="40"/>
      <c r="AH62" s="44"/>
      <c r="AJ62" s="64"/>
      <c r="AK62" s="64"/>
      <c r="AL62" s="64"/>
      <c r="AM62" s="64"/>
      <c r="AN62" s="64"/>
      <c r="AO62" s="64"/>
      <c r="AP62" s="64"/>
      <c r="AQ62" s="64"/>
      <c r="AR62" s="64"/>
    </row>
    <row r="63" spans="1:48" s="2" customFormat="1" ht="15.75">
      <c r="A63" s="40" t="s">
        <v>53</v>
      </c>
      <c r="B63" s="41"/>
      <c r="C63" s="41"/>
      <c r="D63" s="41"/>
      <c r="E63" s="40"/>
      <c r="F63" s="40"/>
      <c r="G63" s="40"/>
      <c r="H63" s="40"/>
      <c r="I63" s="40" t="s">
        <v>29</v>
      </c>
      <c r="J63" s="40"/>
      <c r="K63" s="40"/>
      <c r="L63" s="40"/>
      <c r="M63" s="40"/>
      <c r="AJ63" s="64"/>
      <c r="AK63" s="64"/>
      <c r="AL63" s="64"/>
      <c r="AM63" s="64"/>
      <c r="AN63" s="64"/>
      <c r="AO63" s="64"/>
      <c r="AP63" s="64"/>
      <c r="AQ63" s="64"/>
      <c r="AR63" s="64"/>
    </row>
    <row r="64" spans="1:48" s="2" customFormat="1" ht="15.75">
      <c r="A64" s="40" t="s">
        <v>54</v>
      </c>
      <c r="B64" s="41"/>
      <c r="C64" s="41"/>
      <c r="D64" s="41"/>
      <c r="E64" s="40"/>
      <c r="F64" s="40"/>
      <c r="G64" s="40"/>
      <c r="H64" s="40"/>
      <c r="I64" s="40"/>
      <c r="J64" s="40"/>
      <c r="K64" s="40"/>
      <c r="L64" s="40"/>
      <c r="M64" s="40"/>
      <c r="AH64" s="44"/>
      <c r="AJ64" s="64"/>
      <c r="AK64" s="64"/>
      <c r="AL64" s="64"/>
      <c r="AM64" s="65"/>
      <c r="AN64" s="64"/>
      <c r="AO64" s="64"/>
      <c r="AP64" s="64"/>
      <c r="AQ64" s="64"/>
      <c r="AR64" s="64"/>
    </row>
    <row r="65" spans="1:44" s="2" customFormat="1" ht="15.75">
      <c r="A65" s="42"/>
      <c r="B65" s="43"/>
      <c r="C65" s="41" t="s">
        <v>55</v>
      </c>
      <c r="D65" s="41"/>
      <c r="E65" s="40"/>
      <c r="F65" s="40"/>
      <c r="G65" s="40"/>
      <c r="H65" s="40"/>
      <c r="I65" s="42"/>
      <c r="J65" s="42"/>
      <c r="K65" s="42"/>
      <c r="L65" s="42"/>
      <c r="M65" s="40"/>
      <c r="AH65" s="44"/>
      <c r="AJ65" s="64"/>
      <c r="AK65" s="64"/>
      <c r="AL65" s="64"/>
      <c r="AM65" s="64"/>
      <c r="AN65" s="64"/>
      <c r="AO65" s="64"/>
      <c r="AP65" s="64"/>
      <c r="AQ65" s="64"/>
      <c r="AR65" s="64"/>
    </row>
    <row r="66" spans="1:44" s="2" customFormat="1" ht="15.75">
      <c r="A66" s="40" t="s">
        <v>30</v>
      </c>
      <c r="B66" s="41"/>
      <c r="C66" s="41"/>
      <c r="D66" s="41"/>
      <c r="E66" s="40"/>
      <c r="F66" s="40"/>
      <c r="G66" s="40"/>
      <c r="H66" s="40"/>
      <c r="I66" s="40" t="s">
        <v>97</v>
      </c>
      <c r="J66" s="41"/>
      <c r="K66" s="40"/>
      <c r="L66" s="40"/>
      <c r="M66" s="40"/>
      <c r="AJ66" s="64"/>
      <c r="AK66" s="64"/>
      <c r="AL66" s="64"/>
      <c r="AM66" s="64"/>
      <c r="AN66" s="64"/>
      <c r="AO66" s="64"/>
      <c r="AP66" s="64"/>
      <c r="AQ66" s="64"/>
      <c r="AR66" s="64"/>
    </row>
    <row r="67" spans="1:44" s="2" customFormat="1" ht="15.75">
      <c r="A67" s="40"/>
      <c r="B67" s="41"/>
      <c r="C67" s="41"/>
      <c r="D67" s="41"/>
      <c r="E67" s="40"/>
      <c r="F67" s="40"/>
      <c r="G67" s="40"/>
      <c r="H67" s="40"/>
      <c r="I67" s="40"/>
      <c r="J67" s="40"/>
      <c r="K67" s="40"/>
      <c r="L67" s="40"/>
      <c r="M67" s="40"/>
      <c r="AJ67" s="64"/>
      <c r="AK67" s="64"/>
      <c r="AL67" s="64"/>
      <c r="AM67" s="64"/>
      <c r="AN67" s="64"/>
      <c r="AO67" s="64"/>
      <c r="AP67" s="64"/>
      <c r="AQ67" s="64"/>
      <c r="AR67" s="64"/>
    </row>
    <row r="68" spans="1:44" s="2" customFormat="1" ht="12.75">
      <c r="A68" s="38"/>
      <c r="B68" s="39"/>
      <c r="C68" s="39"/>
      <c r="D68" s="39"/>
      <c r="E68" s="38"/>
      <c r="F68" s="38"/>
      <c r="G68" s="38"/>
      <c r="H68" s="38"/>
      <c r="I68" s="38"/>
      <c r="J68" s="38"/>
      <c r="K68" s="38"/>
      <c r="L68" s="38"/>
      <c r="M68" s="38"/>
      <c r="AJ68" s="64"/>
      <c r="AK68" s="64"/>
      <c r="AL68" s="64"/>
      <c r="AM68" s="64"/>
      <c r="AN68" s="64"/>
      <c r="AO68" s="64"/>
      <c r="AP68" s="64"/>
      <c r="AQ68" s="64"/>
      <c r="AR68" s="64"/>
    </row>
    <row r="69" spans="1:44" s="2" customFormat="1" ht="12.75">
      <c r="A69" s="38" t="s">
        <v>31</v>
      </c>
      <c r="B69" s="39"/>
      <c r="C69" s="39"/>
      <c r="D69" s="39"/>
      <c r="E69" s="38"/>
      <c r="F69" s="38"/>
      <c r="G69" s="38"/>
      <c r="H69" s="38"/>
      <c r="I69" s="38"/>
      <c r="J69" s="38"/>
      <c r="K69" s="38"/>
      <c r="L69" s="38"/>
      <c r="M69" s="38"/>
      <c r="AJ69" s="64"/>
      <c r="AK69" s="64"/>
      <c r="AL69" s="64"/>
      <c r="AM69" s="64"/>
      <c r="AN69" s="64"/>
      <c r="AO69" s="64"/>
      <c r="AP69" s="64"/>
      <c r="AQ69" s="64"/>
      <c r="AR69" s="64"/>
    </row>
    <row r="70" spans="1:44" s="2" customFormat="1" ht="12.75">
      <c r="A70" s="38" t="s">
        <v>56</v>
      </c>
      <c r="B70" s="39"/>
      <c r="C70" s="39"/>
      <c r="D70" s="39"/>
      <c r="E70" s="38"/>
      <c r="F70" s="38"/>
      <c r="G70" s="38"/>
      <c r="H70" s="38"/>
      <c r="I70" s="38"/>
      <c r="J70" s="38"/>
      <c r="K70" s="38"/>
      <c r="L70" s="38"/>
      <c r="M70" s="38"/>
      <c r="AJ70" s="64"/>
      <c r="AK70" s="64"/>
      <c r="AL70" s="64"/>
      <c r="AM70" s="64"/>
      <c r="AN70" s="64"/>
      <c r="AO70" s="64"/>
      <c r="AP70" s="64"/>
      <c r="AQ70" s="64"/>
      <c r="AR70" s="64"/>
    </row>
    <row r="71" spans="1:44" s="71" customFormat="1" ht="12.75">
      <c r="A71" s="68" t="s">
        <v>29</v>
      </c>
      <c r="B71" s="69"/>
      <c r="C71" s="69"/>
      <c r="D71" s="69"/>
      <c r="E71" s="68"/>
      <c r="F71" s="68"/>
      <c r="G71" s="68"/>
      <c r="H71" s="68"/>
      <c r="I71" s="68"/>
      <c r="J71" s="70"/>
      <c r="K71" s="68"/>
      <c r="L71" s="68"/>
      <c r="M71" s="68"/>
      <c r="R71" s="72"/>
      <c r="AB71" s="72"/>
      <c r="AJ71" s="64"/>
      <c r="AK71" s="64"/>
      <c r="AL71" s="65"/>
      <c r="AM71" s="64"/>
      <c r="AN71" s="64"/>
      <c r="AO71" s="64"/>
      <c r="AP71" s="64"/>
      <c r="AQ71" s="64"/>
      <c r="AR71" s="64"/>
    </row>
    <row r="72" spans="1:44" s="2" customFormat="1" ht="12.75">
      <c r="A72" s="38" t="s">
        <v>57</v>
      </c>
      <c r="B72" s="39"/>
      <c r="C72" s="39"/>
      <c r="D72" s="39"/>
      <c r="E72" s="38"/>
      <c r="F72" s="38"/>
      <c r="G72" s="38"/>
      <c r="H72" s="38"/>
      <c r="I72" s="38"/>
      <c r="J72" s="38"/>
      <c r="K72" s="38"/>
      <c r="L72" s="38"/>
      <c r="M72" s="38"/>
      <c r="AJ72" s="64"/>
      <c r="AK72" s="64"/>
      <c r="AL72" s="64"/>
      <c r="AM72" s="64"/>
      <c r="AN72" s="64"/>
      <c r="AO72" s="64"/>
      <c r="AP72" s="64"/>
      <c r="AQ72" s="64"/>
      <c r="AR72" s="64"/>
    </row>
    <row r="73" spans="1:44" s="2" customFormat="1" ht="12.75">
      <c r="A73" s="38" t="s">
        <v>58</v>
      </c>
      <c r="B73" s="39"/>
      <c r="C73" s="39"/>
      <c r="D73" s="39"/>
      <c r="E73" s="38"/>
      <c r="F73" s="38"/>
      <c r="G73" s="38"/>
      <c r="H73" s="38"/>
      <c r="I73" s="38"/>
      <c r="J73" s="38"/>
      <c r="K73" s="38"/>
      <c r="L73" s="38"/>
      <c r="M73" s="38"/>
      <c r="AJ73" s="64"/>
      <c r="AK73" s="64"/>
      <c r="AL73" s="64"/>
      <c r="AM73" s="64"/>
      <c r="AN73" s="64"/>
      <c r="AO73" s="64"/>
      <c r="AP73" s="64"/>
      <c r="AQ73" s="64"/>
      <c r="AR73" s="64"/>
    </row>
    <row r="74" spans="1:44" s="2" customFormat="1" ht="12.75">
      <c r="B74" s="3"/>
      <c r="C74" s="3"/>
      <c r="D74" s="3"/>
      <c r="AJ74" s="64"/>
      <c r="AK74" s="64"/>
      <c r="AL74" s="64"/>
      <c r="AM74" s="64"/>
      <c r="AN74" s="64"/>
      <c r="AO74" s="64"/>
      <c r="AP74" s="64"/>
      <c r="AQ74" s="64"/>
      <c r="AR74" s="64"/>
    </row>
    <row r="75" spans="1:44" s="2" customFormat="1" ht="12.75">
      <c r="B75" s="3"/>
      <c r="C75" s="3"/>
      <c r="D75" s="3"/>
      <c r="AJ75" s="64"/>
      <c r="AK75" s="64"/>
      <c r="AL75" s="64"/>
      <c r="AM75" s="64"/>
      <c r="AN75" s="64"/>
      <c r="AO75" s="64"/>
      <c r="AP75" s="64"/>
      <c r="AQ75" s="64"/>
      <c r="AR75" s="64"/>
    </row>
    <row r="76" spans="1:44" s="2" customFormat="1" ht="12.75">
      <c r="B76" s="3"/>
      <c r="C76" s="3"/>
      <c r="D76" s="3"/>
      <c r="AJ76" s="64"/>
      <c r="AK76" s="64"/>
      <c r="AL76" s="64"/>
      <c r="AM76" s="64"/>
      <c r="AN76" s="64"/>
      <c r="AO76" s="64"/>
      <c r="AP76" s="64"/>
      <c r="AQ76" s="64"/>
      <c r="AR76" s="64"/>
    </row>
    <row r="77" spans="1:44" s="2" customFormat="1" ht="12.75">
      <c r="B77" s="3"/>
      <c r="C77" s="3"/>
      <c r="D77" s="3"/>
      <c r="AJ77" s="64"/>
      <c r="AK77" s="64"/>
      <c r="AL77" s="64"/>
      <c r="AM77" s="64"/>
      <c r="AN77" s="64"/>
      <c r="AO77" s="64"/>
      <c r="AP77" s="64"/>
      <c r="AQ77" s="64"/>
      <c r="AR77" s="64"/>
    </row>
    <row r="78" spans="1:44" s="2" customFormat="1" ht="12.75">
      <c r="B78" s="3"/>
      <c r="C78" s="3"/>
      <c r="D78" s="3"/>
      <c r="AJ78" s="64"/>
      <c r="AK78" s="64"/>
      <c r="AL78" s="64"/>
      <c r="AM78" s="64"/>
      <c r="AN78" s="64"/>
      <c r="AO78" s="64"/>
      <c r="AP78" s="64"/>
      <c r="AQ78" s="64"/>
      <c r="AR78" s="64"/>
    </row>
    <row r="79" spans="1:44" s="2" customFormat="1" ht="12.75">
      <c r="B79" s="3"/>
      <c r="C79" s="3"/>
      <c r="D79" s="3"/>
      <c r="AJ79" s="64"/>
      <c r="AK79" s="64"/>
      <c r="AL79" s="64"/>
      <c r="AM79" s="64"/>
      <c r="AN79" s="64"/>
      <c r="AO79" s="64"/>
      <c r="AP79" s="64"/>
      <c r="AQ79" s="64"/>
      <c r="AR79" s="64"/>
    </row>
    <row r="80" spans="1:44" s="2" customFormat="1" ht="12.75">
      <c r="B80" s="3"/>
      <c r="C80" s="3"/>
      <c r="D80" s="3"/>
      <c r="AJ80" s="64"/>
      <c r="AK80" s="64"/>
      <c r="AL80" s="64"/>
      <c r="AM80" s="64"/>
      <c r="AN80" s="64"/>
      <c r="AO80" s="64"/>
      <c r="AP80" s="64"/>
      <c r="AQ80" s="64"/>
      <c r="AR80" s="64"/>
    </row>
    <row r="81" spans="2:44" s="2" customFormat="1" ht="12.75">
      <c r="B81" s="3"/>
      <c r="C81" s="3"/>
      <c r="D81" s="3"/>
      <c r="AJ81" s="64"/>
      <c r="AK81" s="64"/>
      <c r="AL81" s="64"/>
      <c r="AM81" s="64"/>
      <c r="AN81" s="64"/>
      <c r="AO81" s="64"/>
      <c r="AP81" s="64"/>
      <c r="AQ81" s="64"/>
      <c r="AR81" s="64"/>
    </row>
    <row r="82" spans="2:44" s="2" customFormat="1" ht="12.75">
      <c r="B82" s="3"/>
      <c r="C82" s="3"/>
      <c r="D82" s="3"/>
      <c r="AJ82" s="64"/>
      <c r="AK82" s="64"/>
      <c r="AL82" s="64"/>
      <c r="AM82" s="64"/>
      <c r="AN82" s="64"/>
      <c r="AO82" s="64"/>
      <c r="AP82" s="64"/>
      <c r="AQ82" s="64"/>
      <c r="AR82" s="64"/>
    </row>
    <row r="83" spans="2:44" s="2" customFormat="1" ht="12.75">
      <c r="B83" s="3"/>
      <c r="C83" s="3"/>
      <c r="D83" s="3"/>
      <c r="AJ83" s="64"/>
      <c r="AK83" s="64"/>
      <c r="AL83" s="64"/>
      <c r="AM83" s="64"/>
      <c r="AN83" s="64"/>
      <c r="AO83" s="64"/>
      <c r="AP83" s="64"/>
      <c r="AQ83" s="64"/>
      <c r="AR83" s="64"/>
    </row>
    <row r="84" spans="2:44" s="2" customFormat="1" ht="12.75">
      <c r="B84" s="3"/>
      <c r="C84" s="3"/>
      <c r="D84" s="3"/>
      <c r="AJ84" s="64"/>
      <c r="AK84" s="64"/>
      <c r="AL84" s="64"/>
      <c r="AM84" s="64"/>
      <c r="AN84" s="64"/>
      <c r="AO84" s="64"/>
      <c r="AP84" s="64"/>
      <c r="AQ84" s="64"/>
      <c r="AR84" s="64"/>
    </row>
    <row r="85" spans="2:44" s="2" customFormat="1" ht="12.75">
      <c r="B85" s="3"/>
      <c r="C85" s="3"/>
      <c r="D85" s="3"/>
      <c r="AJ85" s="64"/>
      <c r="AK85" s="64"/>
      <c r="AL85" s="64"/>
      <c r="AM85" s="64"/>
      <c r="AN85" s="64"/>
      <c r="AO85" s="64"/>
      <c r="AP85" s="64"/>
      <c r="AQ85" s="64"/>
      <c r="AR85" s="64"/>
    </row>
    <row r="86" spans="2:44" s="2" customFormat="1" ht="12.75">
      <c r="B86" s="3"/>
      <c r="C86" s="3"/>
      <c r="D86" s="3"/>
      <c r="AJ86" s="64"/>
      <c r="AK86" s="64"/>
      <c r="AL86" s="64"/>
      <c r="AM86" s="64"/>
      <c r="AN86" s="64"/>
      <c r="AO86" s="64"/>
      <c r="AP86" s="64"/>
      <c r="AQ86" s="64"/>
      <c r="AR86" s="64"/>
    </row>
    <row r="87" spans="2:44" s="2" customFormat="1" ht="12.75">
      <c r="B87" s="3"/>
      <c r="C87" s="3"/>
      <c r="D87" s="3"/>
      <c r="AJ87" s="64"/>
      <c r="AK87" s="64"/>
      <c r="AL87" s="64"/>
      <c r="AM87" s="64"/>
      <c r="AN87" s="64"/>
      <c r="AO87" s="64"/>
      <c r="AP87" s="64"/>
      <c r="AQ87" s="64"/>
      <c r="AR87" s="64"/>
    </row>
    <row r="88" spans="2:44" s="2" customFormat="1" ht="12.75">
      <c r="B88" s="3"/>
      <c r="C88" s="3"/>
      <c r="D88" s="3"/>
      <c r="AJ88" s="64"/>
      <c r="AK88" s="64"/>
      <c r="AL88" s="64"/>
      <c r="AM88" s="64"/>
      <c r="AN88" s="64"/>
      <c r="AO88" s="64"/>
      <c r="AP88" s="64"/>
      <c r="AQ88" s="64"/>
      <c r="AR88" s="64"/>
    </row>
    <row r="89" spans="2:44" s="2" customFormat="1" ht="12.75">
      <c r="B89" s="3"/>
      <c r="C89" s="3"/>
      <c r="D89" s="3"/>
      <c r="AJ89" s="64"/>
      <c r="AK89" s="64"/>
      <c r="AL89" s="64"/>
      <c r="AM89" s="64"/>
      <c r="AN89" s="64"/>
      <c r="AO89" s="64"/>
      <c r="AP89" s="64"/>
      <c r="AQ89" s="64"/>
      <c r="AR89" s="64"/>
    </row>
    <row r="90" spans="2:44" s="2" customFormat="1" ht="12.75">
      <c r="B90" s="3"/>
      <c r="C90" s="3"/>
      <c r="D90" s="3"/>
      <c r="AJ90" s="64"/>
      <c r="AK90" s="64"/>
      <c r="AL90" s="64"/>
      <c r="AM90" s="64"/>
      <c r="AN90" s="64"/>
      <c r="AO90" s="64"/>
      <c r="AP90" s="64"/>
      <c r="AQ90" s="64"/>
      <c r="AR90" s="64"/>
    </row>
    <row r="91" spans="2:44" s="2" customFormat="1" ht="12.75">
      <c r="B91" s="3"/>
      <c r="C91" s="3"/>
      <c r="D91" s="3"/>
      <c r="AJ91" s="64"/>
      <c r="AK91" s="64"/>
      <c r="AL91" s="64"/>
      <c r="AM91" s="64"/>
      <c r="AN91" s="64"/>
      <c r="AO91" s="64"/>
      <c r="AP91" s="64"/>
      <c r="AQ91" s="64"/>
      <c r="AR91" s="64"/>
    </row>
    <row r="92" spans="2:44" s="2" customFormat="1" ht="12.75">
      <c r="B92" s="3"/>
      <c r="C92" s="3"/>
      <c r="D92" s="3"/>
      <c r="AJ92" s="64"/>
      <c r="AK92" s="64"/>
      <c r="AL92" s="64"/>
      <c r="AM92" s="64"/>
      <c r="AN92" s="64"/>
      <c r="AO92" s="64"/>
      <c r="AP92" s="64"/>
      <c r="AQ92" s="64"/>
      <c r="AR92" s="64"/>
    </row>
    <row r="93" spans="2:44" s="2" customFormat="1" ht="12.75">
      <c r="B93" s="3"/>
      <c r="C93" s="3"/>
      <c r="D93" s="3"/>
      <c r="AJ93" s="64"/>
      <c r="AK93" s="64"/>
      <c r="AL93" s="64"/>
      <c r="AM93" s="64"/>
      <c r="AN93" s="64"/>
      <c r="AO93" s="64"/>
      <c r="AP93" s="64"/>
      <c r="AQ93" s="64"/>
      <c r="AR93" s="64"/>
    </row>
    <row r="94" spans="2:44" s="2" customFormat="1" ht="12.75">
      <c r="B94" s="3"/>
      <c r="C94" s="3"/>
      <c r="D94" s="3"/>
      <c r="AJ94" s="64"/>
      <c r="AK94" s="64"/>
      <c r="AL94" s="64"/>
      <c r="AM94" s="64"/>
      <c r="AN94" s="64"/>
      <c r="AO94" s="64"/>
      <c r="AP94" s="64"/>
      <c r="AQ94" s="64"/>
      <c r="AR94" s="64"/>
    </row>
    <row r="95" spans="2:44" s="2" customFormat="1" ht="12.75">
      <c r="B95" s="3"/>
      <c r="C95" s="3"/>
      <c r="D95" s="3"/>
      <c r="AJ95" s="64"/>
      <c r="AK95" s="64"/>
      <c r="AL95" s="64"/>
      <c r="AM95" s="64"/>
      <c r="AN95" s="64"/>
      <c r="AO95" s="64"/>
      <c r="AP95" s="64"/>
      <c r="AQ95" s="64"/>
      <c r="AR95" s="64"/>
    </row>
    <row r="96" spans="2:44" s="2" customFormat="1" ht="12.75">
      <c r="B96" s="3"/>
      <c r="C96" s="3"/>
      <c r="D96" s="3"/>
      <c r="AJ96" s="64"/>
      <c r="AK96" s="64"/>
      <c r="AL96" s="64"/>
      <c r="AM96" s="64"/>
      <c r="AN96" s="64"/>
      <c r="AO96" s="64"/>
      <c r="AP96" s="64"/>
      <c r="AQ96" s="64"/>
      <c r="AR96" s="64"/>
    </row>
    <row r="97" spans="2:44" s="2" customFormat="1" ht="12.75">
      <c r="B97" s="3"/>
      <c r="C97" s="3"/>
      <c r="D97" s="3"/>
      <c r="AJ97" s="64"/>
      <c r="AK97" s="64"/>
      <c r="AL97" s="64"/>
      <c r="AM97" s="64"/>
      <c r="AN97" s="64"/>
      <c r="AO97" s="64"/>
      <c r="AP97" s="64"/>
      <c r="AQ97" s="64"/>
      <c r="AR97" s="64"/>
    </row>
    <row r="98" spans="2:44" s="2" customFormat="1" ht="12.75">
      <c r="B98" s="3"/>
      <c r="C98" s="3"/>
      <c r="D98" s="3"/>
      <c r="AJ98" s="64"/>
      <c r="AK98" s="64"/>
      <c r="AL98" s="64"/>
      <c r="AM98" s="64"/>
      <c r="AN98" s="64"/>
      <c r="AO98" s="64"/>
      <c r="AP98" s="64"/>
      <c r="AQ98" s="64"/>
      <c r="AR98" s="64"/>
    </row>
    <row r="99" spans="2:44" s="2" customFormat="1" ht="12.75">
      <c r="B99" s="3"/>
      <c r="C99" s="3"/>
      <c r="D99" s="3"/>
      <c r="AJ99" s="64"/>
      <c r="AK99" s="64"/>
      <c r="AL99" s="64"/>
      <c r="AM99" s="64"/>
      <c r="AN99" s="64"/>
      <c r="AO99" s="64"/>
      <c r="AP99" s="64"/>
      <c r="AQ99" s="64"/>
      <c r="AR99" s="64"/>
    </row>
    <row r="100" spans="2:44" s="2" customFormat="1" ht="12.75">
      <c r="B100" s="3"/>
      <c r="C100" s="3"/>
      <c r="D100" s="3"/>
      <c r="AJ100" s="64"/>
      <c r="AK100" s="64"/>
      <c r="AL100" s="64"/>
      <c r="AM100" s="64"/>
      <c r="AN100" s="64"/>
      <c r="AO100" s="64"/>
      <c r="AP100" s="64"/>
      <c r="AQ100" s="64"/>
      <c r="AR100" s="64"/>
    </row>
    <row r="101" spans="2:44" s="2" customFormat="1" ht="12.75">
      <c r="B101" s="3"/>
      <c r="C101" s="3"/>
      <c r="D101" s="3"/>
      <c r="AJ101" s="64"/>
      <c r="AK101" s="64"/>
      <c r="AL101" s="64"/>
      <c r="AM101" s="64"/>
      <c r="AN101" s="64"/>
      <c r="AO101" s="64"/>
      <c r="AP101" s="64"/>
      <c r="AQ101" s="64"/>
      <c r="AR101" s="64"/>
    </row>
    <row r="102" spans="2:44" s="2" customFormat="1" ht="12.75">
      <c r="B102" s="3"/>
      <c r="C102" s="3"/>
      <c r="D102" s="3"/>
      <c r="AJ102" s="64"/>
      <c r="AK102" s="64"/>
      <c r="AL102" s="64"/>
      <c r="AM102" s="64"/>
      <c r="AN102" s="64"/>
      <c r="AO102" s="64"/>
      <c r="AP102" s="64"/>
      <c r="AQ102" s="64"/>
      <c r="AR102" s="64"/>
    </row>
    <row r="103" spans="2:44" s="2" customFormat="1" ht="12.75">
      <c r="B103" s="3"/>
      <c r="C103" s="3"/>
      <c r="D103" s="3"/>
      <c r="AJ103" s="64"/>
      <c r="AK103" s="64"/>
      <c r="AL103" s="64"/>
      <c r="AM103" s="64"/>
      <c r="AN103" s="64"/>
      <c r="AO103" s="64"/>
      <c r="AP103" s="64"/>
      <c r="AQ103" s="64"/>
      <c r="AR103" s="64"/>
    </row>
    <row r="104" spans="2:44" s="2" customFormat="1" ht="12.75">
      <c r="B104" s="3"/>
      <c r="C104" s="3"/>
      <c r="D104" s="3"/>
      <c r="AJ104" s="64"/>
      <c r="AK104" s="64"/>
      <c r="AL104" s="64"/>
      <c r="AM104" s="64"/>
      <c r="AN104" s="64"/>
      <c r="AO104" s="64"/>
      <c r="AP104" s="64"/>
      <c r="AQ104" s="64"/>
      <c r="AR104" s="64"/>
    </row>
    <row r="105" spans="2:44" s="2" customFormat="1" ht="12.75">
      <c r="B105" s="3"/>
      <c r="C105" s="3"/>
      <c r="D105" s="3"/>
      <c r="AJ105" s="64"/>
      <c r="AK105" s="64"/>
      <c r="AL105" s="64"/>
      <c r="AM105" s="64"/>
      <c r="AN105" s="64"/>
      <c r="AO105" s="64"/>
      <c r="AP105" s="64"/>
      <c r="AQ105" s="64"/>
      <c r="AR105" s="64"/>
    </row>
    <row r="106" spans="2:44" s="2" customFormat="1" ht="12.75">
      <c r="B106" s="3"/>
      <c r="C106" s="3"/>
      <c r="D106" s="3"/>
      <c r="AJ106" s="64"/>
      <c r="AK106" s="64"/>
      <c r="AL106" s="64"/>
      <c r="AM106" s="64"/>
      <c r="AN106" s="64"/>
      <c r="AO106" s="64"/>
      <c r="AP106" s="64"/>
      <c r="AQ106" s="64"/>
      <c r="AR106" s="64"/>
    </row>
    <row r="107" spans="2:44" s="2" customFormat="1" ht="12.75">
      <c r="B107" s="3"/>
      <c r="C107" s="3"/>
      <c r="D107" s="3"/>
      <c r="AJ107" s="64"/>
      <c r="AK107" s="64"/>
      <c r="AL107" s="64"/>
      <c r="AM107" s="64"/>
      <c r="AN107" s="64"/>
      <c r="AO107" s="64"/>
      <c r="AP107" s="64"/>
      <c r="AQ107" s="64"/>
      <c r="AR107" s="64"/>
    </row>
    <row r="108" spans="2:44" s="2" customFormat="1" ht="12.75">
      <c r="B108" s="3"/>
      <c r="C108" s="3"/>
      <c r="D108" s="3"/>
      <c r="AJ108" s="64"/>
      <c r="AK108" s="64"/>
      <c r="AL108" s="64"/>
      <c r="AM108" s="64"/>
      <c r="AN108" s="64"/>
      <c r="AO108" s="64"/>
      <c r="AP108" s="64"/>
      <c r="AQ108" s="64"/>
      <c r="AR108" s="64"/>
    </row>
    <row r="109" spans="2:44" s="2" customFormat="1" ht="12.75">
      <c r="B109" s="3"/>
      <c r="C109" s="3"/>
      <c r="D109" s="3"/>
      <c r="AJ109" s="64"/>
      <c r="AK109" s="64"/>
      <c r="AL109" s="64"/>
      <c r="AM109" s="64"/>
      <c r="AN109" s="64"/>
      <c r="AO109" s="64"/>
      <c r="AP109" s="64"/>
      <c r="AQ109" s="64"/>
      <c r="AR109" s="64"/>
    </row>
    <row r="110" spans="2:44" s="2" customFormat="1" ht="12.75">
      <c r="B110" s="3"/>
      <c r="C110" s="3"/>
      <c r="D110" s="3"/>
      <c r="AJ110" s="64"/>
      <c r="AK110" s="64"/>
      <c r="AL110" s="64"/>
      <c r="AM110" s="64"/>
      <c r="AN110" s="64"/>
      <c r="AO110" s="64"/>
      <c r="AP110" s="64"/>
      <c r="AQ110" s="64"/>
      <c r="AR110" s="64"/>
    </row>
    <row r="111" spans="2:44" s="2" customFormat="1" ht="12.75">
      <c r="B111" s="3"/>
      <c r="C111" s="3"/>
      <c r="D111" s="3"/>
      <c r="AJ111" s="64"/>
      <c r="AK111" s="64"/>
      <c r="AL111" s="64"/>
      <c r="AM111" s="64"/>
      <c r="AN111" s="64"/>
      <c r="AO111" s="64"/>
      <c r="AP111" s="64"/>
      <c r="AQ111" s="64"/>
      <c r="AR111" s="64"/>
    </row>
    <row r="112" spans="2:44" s="2" customFormat="1" ht="12.75">
      <c r="B112" s="3"/>
      <c r="C112" s="3"/>
      <c r="D112" s="3"/>
      <c r="AJ112" s="64"/>
      <c r="AK112" s="64"/>
      <c r="AL112" s="64"/>
      <c r="AM112" s="64"/>
      <c r="AN112" s="64"/>
      <c r="AO112" s="64"/>
      <c r="AP112" s="64"/>
      <c r="AQ112" s="64"/>
      <c r="AR112" s="64"/>
    </row>
    <row r="113" spans="2:44" s="2" customFormat="1" ht="12.75">
      <c r="B113" s="3"/>
      <c r="C113" s="3"/>
      <c r="D113" s="3"/>
      <c r="AJ113" s="64"/>
      <c r="AK113" s="64"/>
      <c r="AL113" s="64"/>
      <c r="AM113" s="64"/>
      <c r="AN113" s="64"/>
      <c r="AO113" s="64"/>
      <c r="AP113" s="64"/>
      <c r="AQ113" s="64"/>
      <c r="AR113" s="64"/>
    </row>
    <row r="114" spans="2:44" s="2" customFormat="1" ht="12.75">
      <c r="B114" s="3"/>
      <c r="C114" s="3"/>
      <c r="D114" s="3"/>
      <c r="AJ114" s="64"/>
      <c r="AK114" s="64"/>
      <c r="AL114" s="64"/>
      <c r="AM114" s="64"/>
      <c r="AN114" s="64"/>
      <c r="AO114" s="64"/>
      <c r="AP114" s="64"/>
      <c r="AQ114" s="64"/>
      <c r="AR114" s="64"/>
    </row>
    <row r="115" spans="2:44" s="2" customFormat="1" ht="12.75">
      <c r="B115" s="3"/>
      <c r="C115" s="3"/>
      <c r="D115" s="3"/>
      <c r="AJ115" s="64"/>
      <c r="AK115" s="64"/>
      <c r="AL115" s="64"/>
      <c r="AM115" s="64"/>
      <c r="AN115" s="64"/>
      <c r="AO115" s="64"/>
      <c r="AP115" s="64"/>
      <c r="AQ115" s="64"/>
      <c r="AR115" s="64"/>
    </row>
    <row r="116" spans="2:44" s="2" customFormat="1" ht="12.75">
      <c r="B116" s="3"/>
      <c r="C116" s="3"/>
      <c r="D116" s="3"/>
      <c r="AJ116" s="64"/>
      <c r="AK116" s="64"/>
      <c r="AL116" s="64"/>
      <c r="AM116" s="64"/>
      <c r="AN116" s="64"/>
      <c r="AO116" s="64"/>
      <c r="AP116" s="64"/>
      <c r="AQ116" s="64"/>
      <c r="AR116" s="64"/>
    </row>
    <row r="117" spans="2:44" s="2" customFormat="1" ht="12.75">
      <c r="B117" s="3"/>
      <c r="C117" s="3"/>
      <c r="D117" s="3"/>
      <c r="AJ117" s="64"/>
      <c r="AK117" s="64"/>
      <c r="AL117" s="64"/>
      <c r="AM117" s="64"/>
      <c r="AN117" s="64"/>
      <c r="AO117" s="64"/>
      <c r="AP117" s="64"/>
      <c r="AQ117" s="64"/>
      <c r="AR117" s="64"/>
    </row>
    <row r="118" spans="2:44" s="2" customFormat="1" ht="12.75">
      <c r="B118" s="3"/>
      <c r="C118" s="3"/>
      <c r="D118" s="3"/>
      <c r="AJ118" s="64"/>
      <c r="AK118" s="64"/>
      <c r="AL118" s="64"/>
      <c r="AM118" s="64"/>
      <c r="AN118" s="64"/>
      <c r="AO118" s="64"/>
      <c r="AP118" s="64"/>
      <c r="AQ118" s="64"/>
      <c r="AR118" s="64"/>
    </row>
    <row r="119" spans="2:44" s="2" customFormat="1" ht="12.75">
      <c r="B119" s="3"/>
      <c r="C119" s="3"/>
      <c r="D119" s="3"/>
      <c r="AJ119" s="64"/>
      <c r="AK119" s="64"/>
      <c r="AL119" s="64"/>
      <c r="AM119" s="64"/>
      <c r="AN119" s="64"/>
      <c r="AO119" s="64"/>
      <c r="AP119" s="64"/>
      <c r="AQ119" s="64"/>
      <c r="AR119" s="64"/>
    </row>
    <row r="120" spans="2:44" s="2" customFormat="1" ht="12.75">
      <c r="B120" s="3"/>
      <c r="C120" s="3"/>
      <c r="D120" s="3"/>
      <c r="AJ120" s="64"/>
      <c r="AK120" s="64"/>
      <c r="AL120" s="64"/>
      <c r="AM120" s="64"/>
      <c r="AN120" s="64"/>
      <c r="AO120" s="64"/>
      <c r="AP120" s="64"/>
      <c r="AQ120" s="64"/>
      <c r="AR120" s="64"/>
    </row>
    <row r="121" spans="2:44" s="2" customFormat="1" ht="12.75">
      <c r="B121" s="3"/>
      <c r="C121" s="3"/>
      <c r="D121" s="3"/>
      <c r="AJ121" s="64"/>
      <c r="AK121" s="64"/>
      <c r="AL121" s="64"/>
      <c r="AM121" s="64"/>
      <c r="AN121" s="64"/>
      <c r="AO121" s="64"/>
      <c r="AP121" s="64"/>
      <c r="AQ121" s="64"/>
      <c r="AR121" s="64"/>
    </row>
    <row r="122" spans="2:44" s="2" customFormat="1" ht="12.75">
      <c r="B122" s="3"/>
      <c r="C122" s="3"/>
      <c r="D122" s="3"/>
      <c r="AJ122" s="64"/>
      <c r="AK122" s="64"/>
      <c r="AL122" s="64"/>
      <c r="AM122" s="64"/>
      <c r="AN122" s="64"/>
      <c r="AO122" s="64"/>
      <c r="AP122" s="64"/>
      <c r="AQ122" s="64"/>
      <c r="AR122" s="64"/>
    </row>
    <row r="123" spans="2:44" s="2" customFormat="1" ht="12.75">
      <c r="B123" s="3"/>
      <c r="C123" s="3"/>
      <c r="D123" s="3"/>
      <c r="AJ123" s="64"/>
      <c r="AK123" s="64"/>
      <c r="AL123" s="64"/>
      <c r="AM123" s="64"/>
      <c r="AN123" s="64"/>
      <c r="AO123" s="64"/>
      <c r="AP123" s="64"/>
      <c r="AQ123" s="64"/>
      <c r="AR123" s="64"/>
    </row>
    <row r="124" spans="2:44" s="2" customFormat="1" ht="12.75">
      <c r="B124" s="3"/>
      <c r="C124" s="3"/>
      <c r="D124" s="3"/>
      <c r="AJ124" s="64"/>
      <c r="AK124" s="64"/>
      <c r="AL124" s="64"/>
      <c r="AM124" s="64"/>
      <c r="AN124" s="64"/>
      <c r="AO124" s="64"/>
      <c r="AP124" s="64"/>
      <c r="AQ124" s="64"/>
      <c r="AR124" s="64"/>
    </row>
    <row r="125" spans="2:44" s="2" customFormat="1" ht="12.75">
      <c r="B125" s="3"/>
      <c r="C125" s="3"/>
      <c r="D125" s="3"/>
      <c r="AJ125" s="64"/>
      <c r="AK125" s="64"/>
      <c r="AL125" s="64"/>
      <c r="AM125" s="64"/>
      <c r="AN125" s="64"/>
      <c r="AO125" s="64"/>
      <c r="AP125" s="64"/>
      <c r="AQ125" s="64"/>
      <c r="AR125" s="64"/>
    </row>
    <row r="126" spans="2:44" s="2" customFormat="1" ht="12.75">
      <c r="B126" s="3"/>
      <c r="C126" s="3"/>
      <c r="D126" s="3"/>
      <c r="AJ126" s="64"/>
      <c r="AK126" s="64"/>
      <c r="AL126" s="64"/>
      <c r="AM126" s="64"/>
      <c r="AN126" s="64"/>
      <c r="AO126" s="64"/>
      <c r="AP126" s="64"/>
      <c r="AQ126" s="64"/>
      <c r="AR126" s="64"/>
    </row>
    <row r="127" spans="2:44" s="2" customFormat="1" ht="12.75">
      <c r="B127" s="3"/>
      <c r="C127" s="3"/>
      <c r="D127" s="3"/>
      <c r="AJ127" s="64"/>
      <c r="AK127" s="64"/>
      <c r="AL127" s="64"/>
      <c r="AM127" s="64"/>
      <c r="AN127" s="64"/>
      <c r="AO127" s="64"/>
      <c r="AP127" s="64"/>
      <c r="AQ127" s="64"/>
      <c r="AR127" s="64"/>
    </row>
    <row r="128" spans="2:44" s="2" customFormat="1" ht="12.75">
      <c r="B128" s="3"/>
      <c r="C128" s="3"/>
      <c r="D128" s="3"/>
      <c r="AJ128" s="64"/>
      <c r="AK128" s="64"/>
      <c r="AL128" s="64"/>
      <c r="AM128" s="64"/>
      <c r="AN128" s="64"/>
      <c r="AO128" s="64"/>
      <c r="AP128" s="64"/>
      <c r="AQ128" s="64"/>
      <c r="AR128" s="64"/>
    </row>
    <row r="129" spans="2:44" s="2" customFormat="1" ht="12.75">
      <c r="B129" s="3"/>
      <c r="C129" s="3"/>
      <c r="D129" s="3"/>
      <c r="AJ129" s="64"/>
      <c r="AK129" s="64"/>
      <c r="AL129" s="64"/>
      <c r="AM129" s="64"/>
      <c r="AN129" s="64"/>
      <c r="AO129" s="64"/>
      <c r="AP129" s="64"/>
      <c r="AQ129" s="64"/>
      <c r="AR129" s="64"/>
    </row>
    <row r="130" spans="2:44" s="2" customFormat="1" ht="12.75">
      <c r="B130" s="3"/>
      <c r="C130" s="3"/>
      <c r="D130" s="3"/>
      <c r="AJ130" s="64"/>
      <c r="AK130" s="64"/>
      <c r="AL130" s="64"/>
      <c r="AM130" s="64"/>
      <c r="AN130" s="64"/>
      <c r="AO130" s="64"/>
      <c r="AP130" s="64"/>
      <c r="AQ130" s="64"/>
      <c r="AR130" s="64"/>
    </row>
    <row r="131" spans="2:44" s="2" customFormat="1" ht="12.75">
      <c r="B131" s="3"/>
      <c r="C131" s="3"/>
      <c r="D131" s="3"/>
      <c r="AJ131" s="64"/>
      <c r="AK131" s="64"/>
      <c r="AL131" s="64"/>
      <c r="AM131" s="64"/>
      <c r="AN131" s="64"/>
      <c r="AO131" s="64"/>
      <c r="AP131" s="64"/>
      <c r="AQ131" s="64"/>
      <c r="AR131" s="64"/>
    </row>
    <row r="132" spans="2:44" s="2" customFormat="1" ht="12.75">
      <c r="B132" s="3"/>
      <c r="C132" s="3"/>
      <c r="D132" s="3"/>
      <c r="AJ132" s="64"/>
      <c r="AK132" s="64"/>
      <c r="AL132" s="64"/>
      <c r="AM132" s="64"/>
      <c r="AN132" s="64"/>
      <c r="AO132" s="64"/>
      <c r="AP132" s="64"/>
      <c r="AQ132" s="64"/>
      <c r="AR132" s="64"/>
    </row>
    <row r="133" spans="2:44" s="2" customFormat="1" ht="12.75">
      <c r="B133" s="3"/>
      <c r="C133" s="3"/>
      <c r="D133" s="3"/>
      <c r="AJ133" s="64"/>
      <c r="AK133" s="64"/>
      <c r="AL133" s="64"/>
      <c r="AM133" s="64"/>
      <c r="AN133" s="64"/>
      <c r="AO133" s="64"/>
      <c r="AP133" s="64"/>
      <c r="AQ133" s="64"/>
      <c r="AR133" s="64"/>
    </row>
    <row r="134" spans="2:44" s="2" customFormat="1" ht="12.75">
      <c r="B134" s="3"/>
      <c r="C134" s="3"/>
      <c r="D134" s="3"/>
      <c r="AJ134" s="64"/>
      <c r="AK134" s="64"/>
      <c r="AL134" s="64"/>
      <c r="AM134" s="64"/>
      <c r="AN134" s="64"/>
      <c r="AO134" s="64"/>
      <c r="AP134" s="64"/>
      <c r="AQ134" s="64"/>
      <c r="AR134" s="64"/>
    </row>
    <row r="135" spans="2:44" s="2" customFormat="1" ht="12.75">
      <c r="B135" s="3"/>
      <c r="C135" s="3"/>
      <c r="D135" s="3"/>
      <c r="AJ135" s="64"/>
      <c r="AK135" s="64"/>
      <c r="AL135" s="64"/>
      <c r="AM135" s="64"/>
      <c r="AN135" s="64"/>
      <c r="AO135" s="64"/>
      <c r="AP135" s="64"/>
      <c r="AQ135" s="64"/>
      <c r="AR135" s="64"/>
    </row>
    <row r="136" spans="2:44" s="2" customFormat="1" ht="12.75">
      <c r="B136" s="3"/>
      <c r="C136" s="3"/>
      <c r="D136" s="3"/>
      <c r="AJ136" s="64"/>
      <c r="AK136" s="64"/>
      <c r="AL136" s="64"/>
      <c r="AM136" s="64"/>
      <c r="AN136" s="64"/>
      <c r="AO136" s="64"/>
      <c r="AP136" s="64"/>
      <c r="AQ136" s="64"/>
      <c r="AR136" s="64"/>
    </row>
    <row r="137" spans="2:44" s="2" customFormat="1" ht="12.75">
      <c r="B137" s="3"/>
      <c r="C137" s="3"/>
      <c r="D137" s="3"/>
      <c r="AJ137" s="64"/>
      <c r="AK137" s="64"/>
      <c r="AL137" s="64"/>
      <c r="AM137" s="64"/>
      <c r="AN137" s="64"/>
      <c r="AO137" s="64"/>
      <c r="AP137" s="64"/>
      <c r="AQ137" s="64"/>
      <c r="AR137" s="64"/>
    </row>
    <row r="138" spans="2:44" s="2" customFormat="1" ht="12.75">
      <c r="B138" s="3"/>
      <c r="C138" s="3"/>
      <c r="D138" s="3"/>
      <c r="AJ138" s="64"/>
      <c r="AK138" s="64"/>
      <c r="AL138" s="64"/>
      <c r="AM138" s="64"/>
      <c r="AN138" s="64"/>
      <c r="AO138" s="64"/>
      <c r="AP138" s="64"/>
      <c r="AQ138" s="64"/>
      <c r="AR138" s="64"/>
    </row>
    <row r="139" spans="2:44" s="2" customFormat="1" ht="12.75">
      <c r="B139" s="3"/>
      <c r="C139" s="3"/>
      <c r="D139" s="3"/>
      <c r="AJ139" s="64"/>
      <c r="AK139" s="64"/>
      <c r="AL139" s="64"/>
      <c r="AM139" s="64"/>
      <c r="AN139" s="64"/>
      <c r="AO139" s="64"/>
      <c r="AP139" s="64"/>
      <c r="AQ139" s="64"/>
      <c r="AR139" s="64"/>
    </row>
    <row r="140" spans="2:44" s="2" customFormat="1" ht="12.75">
      <c r="B140" s="3"/>
      <c r="C140" s="3"/>
      <c r="D140" s="3"/>
      <c r="AJ140" s="64"/>
      <c r="AK140" s="64"/>
      <c r="AL140" s="64"/>
      <c r="AM140" s="64"/>
      <c r="AN140" s="64"/>
      <c r="AO140" s="64"/>
      <c r="AP140" s="64"/>
      <c r="AQ140" s="64"/>
      <c r="AR140" s="64"/>
    </row>
    <row r="141" spans="2:44" s="2" customFormat="1" ht="12.75">
      <c r="B141" s="3"/>
      <c r="C141" s="3"/>
      <c r="D141" s="3"/>
      <c r="AJ141" s="64"/>
      <c r="AK141" s="64"/>
      <c r="AL141" s="64"/>
      <c r="AM141" s="64"/>
      <c r="AN141" s="64"/>
      <c r="AO141" s="64"/>
      <c r="AP141" s="64"/>
      <c r="AQ141" s="64"/>
      <c r="AR141" s="64"/>
    </row>
    <row r="142" spans="2:44" s="2" customFormat="1" ht="12.75">
      <c r="B142" s="3"/>
      <c r="C142" s="3"/>
      <c r="D142" s="3"/>
      <c r="AJ142" s="64"/>
      <c r="AK142" s="64"/>
      <c r="AL142" s="64"/>
      <c r="AM142" s="64"/>
      <c r="AN142" s="64"/>
      <c r="AO142" s="64"/>
      <c r="AP142" s="64"/>
      <c r="AQ142" s="64"/>
      <c r="AR142" s="64"/>
    </row>
    <row r="143" spans="2:44" s="2" customFormat="1" ht="12.75">
      <c r="B143" s="3"/>
      <c r="C143" s="3"/>
      <c r="D143" s="3"/>
      <c r="AJ143" s="64"/>
      <c r="AK143" s="64"/>
      <c r="AL143" s="64"/>
      <c r="AM143" s="64"/>
      <c r="AN143" s="64"/>
      <c r="AO143" s="64"/>
      <c r="AP143" s="64"/>
      <c r="AQ143" s="64"/>
      <c r="AR143" s="64"/>
    </row>
    <row r="144" spans="2:44" s="2" customFormat="1" ht="12.75">
      <c r="B144" s="3"/>
      <c r="C144" s="3"/>
      <c r="D144" s="3"/>
      <c r="AJ144" s="64"/>
      <c r="AK144" s="64"/>
      <c r="AL144" s="64"/>
      <c r="AM144" s="64"/>
      <c r="AN144" s="64"/>
      <c r="AO144" s="64"/>
      <c r="AP144" s="64"/>
      <c r="AQ144" s="64"/>
      <c r="AR144" s="64"/>
    </row>
    <row r="145" spans="2:44" s="2" customFormat="1" ht="12.75">
      <c r="B145" s="3"/>
      <c r="C145" s="3"/>
      <c r="D145" s="3"/>
      <c r="AJ145" s="64"/>
      <c r="AK145" s="64"/>
      <c r="AL145" s="64"/>
      <c r="AM145" s="64"/>
      <c r="AN145" s="64"/>
      <c r="AO145" s="64"/>
      <c r="AP145" s="64"/>
      <c r="AQ145" s="64"/>
      <c r="AR145" s="64"/>
    </row>
    <row r="146" spans="2:44" s="2" customFormat="1" ht="12.75">
      <c r="B146" s="3"/>
      <c r="C146" s="3"/>
      <c r="D146" s="3"/>
      <c r="AJ146" s="64"/>
      <c r="AK146" s="64"/>
      <c r="AL146" s="64"/>
      <c r="AM146" s="64"/>
      <c r="AN146" s="64"/>
      <c r="AO146" s="64"/>
      <c r="AP146" s="64"/>
      <c r="AQ146" s="64"/>
      <c r="AR146" s="64"/>
    </row>
    <row r="147" spans="2:44" s="2" customFormat="1" ht="12.75">
      <c r="B147" s="3"/>
      <c r="C147" s="3"/>
      <c r="D147" s="3"/>
      <c r="AJ147" s="64"/>
      <c r="AK147" s="64"/>
      <c r="AL147" s="64"/>
      <c r="AM147" s="64"/>
      <c r="AN147" s="64"/>
      <c r="AO147" s="64"/>
      <c r="AP147" s="64"/>
      <c r="AQ147" s="64"/>
      <c r="AR147" s="64"/>
    </row>
    <row r="148" spans="2:44" s="2" customFormat="1" ht="12.75">
      <c r="B148" s="3"/>
      <c r="C148" s="3"/>
      <c r="D148" s="3"/>
      <c r="AJ148" s="64"/>
      <c r="AK148" s="64"/>
      <c r="AL148" s="64"/>
      <c r="AM148" s="64"/>
      <c r="AN148" s="64"/>
      <c r="AO148" s="64"/>
      <c r="AP148" s="64"/>
      <c r="AQ148" s="64"/>
      <c r="AR148" s="64"/>
    </row>
    <row r="149" spans="2:44" s="2" customFormat="1" ht="12.75">
      <c r="B149" s="3"/>
      <c r="C149" s="3"/>
      <c r="D149" s="3"/>
      <c r="AJ149" s="64"/>
      <c r="AK149" s="64"/>
      <c r="AL149" s="64"/>
      <c r="AM149" s="64"/>
      <c r="AN149" s="64"/>
      <c r="AO149" s="64"/>
      <c r="AP149" s="64"/>
      <c r="AQ149" s="64"/>
      <c r="AR149" s="64"/>
    </row>
    <row r="150" spans="2:44" s="2" customFormat="1" ht="12.75">
      <c r="B150" s="3"/>
      <c r="C150" s="3"/>
      <c r="D150" s="3"/>
      <c r="AJ150" s="64"/>
      <c r="AK150" s="64"/>
      <c r="AL150" s="64"/>
      <c r="AM150" s="64"/>
      <c r="AN150" s="64"/>
      <c r="AO150" s="64"/>
      <c r="AP150" s="64"/>
      <c r="AQ150" s="64"/>
      <c r="AR150" s="64"/>
    </row>
    <row r="151" spans="2:44" s="2" customFormat="1" ht="12.75">
      <c r="B151" s="3"/>
      <c r="C151" s="3"/>
      <c r="D151" s="3"/>
      <c r="AJ151" s="64"/>
      <c r="AK151" s="64"/>
      <c r="AL151" s="64"/>
      <c r="AM151" s="64"/>
      <c r="AN151" s="64"/>
      <c r="AO151" s="64"/>
      <c r="AP151" s="64"/>
      <c r="AQ151" s="64"/>
      <c r="AR151" s="64"/>
    </row>
    <row r="152" spans="2:44" s="2" customFormat="1" ht="12.75">
      <c r="B152" s="3"/>
      <c r="C152" s="3"/>
      <c r="D152" s="3"/>
      <c r="AJ152" s="64"/>
      <c r="AK152" s="64"/>
      <c r="AL152" s="64"/>
      <c r="AM152" s="64"/>
      <c r="AN152" s="64"/>
      <c r="AO152" s="64"/>
      <c r="AP152" s="64"/>
      <c r="AQ152" s="64"/>
      <c r="AR152" s="64"/>
    </row>
    <row r="153" spans="2:44" s="2" customFormat="1" ht="12.75">
      <c r="B153" s="3"/>
      <c r="C153" s="3"/>
      <c r="D153" s="3"/>
      <c r="AJ153" s="64"/>
      <c r="AK153" s="64"/>
      <c r="AL153" s="64"/>
      <c r="AM153" s="64"/>
      <c r="AN153" s="64"/>
      <c r="AO153" s="64"/>
      <c r="AP153" s="64"/>
      <c r="AQ153" s="64"/>
      <c r="AR153" s="64"/>
    </row>
    <row r="154" spans="2:44" s="2" customFormat="1" ht="12.75">
      <c r="B154" s="3"/>
      <c r="C154" s="3"/>
      <c r="D154" s="3"/>
      <c r="AJ154" s="64"/>
      <c r="AK154" s="64"/>
      <c r="AL154" s="64"/>
      <c r="AM154" s="64"/>
      <c r="AN154" s="64"/>
      <c r="AO154" s="64"/>
      <c r="AP154" s="64"/>
      <c r="AQ154" s="64"/>
      <c r="AR154" s="64"/>
    </row>
    <row r="155" spans="2:44" s="2" customFormat="1" ht="12.75">
      <c r="B155" s="3"/>
      <c r="C155" s="3"/>
      <c r="D155" s="3"/>
      <c r="AJ155" s="64"/>
      <c r="AK155" s="64"/>
      <c r="AL155" s="64"/>
      <c r="AM155" s="64"/>
      <c r="AN155" s="64"/>
      <c r="AO155" s="64"/>
      <c r="AP155" s="64"/>
      <c r="AQ155" s="64"/>
      <c r="AR155" s="64"/>
    </row>
    <row r="156" spans="2:44" s="2" customFormat="1" ht="12.75">
      <c r="B156" s="3"/>
      <c r="C156" s="3"/>
      <c r="D156" s="3"/>
      <c r="AJ156" s="64"/>
      <c r="AK156" s="64"/>
      <c r="AL156" s="64"/>
      <c r="AM156" s="64"/>
      <c r="AN156" s="64"/>
      <c r="AO156" s="64"/>
      <c r="AP156" s="64"/>
      <c r="AQ156" s="64"/>
      <c r="AR156" s="64"/>
    </row>
    <row r="157" spans="2:44" s="2" customFormat="1" ht="12.75">
      <c r="B157" s="3"/>
      <c r="C157" s="3"/>
      <c r="D157" s="3"/>
      <c r="AJ157" s="64"/>
      <c r="AK157" s="64"/>
      <c r="AL157" s="64"/>
      <c r="AM157" s="64"/>
      <c r="AN157" s="64"/>
      <c r="AO157" s="64"/>
      <c r="AP157" s="64"/>
      <c r="AQ157" s="64"/>
      <c r="AR157" s="64"/>
    </row>
    <row r="158" spans="2:44" s="2" customFormat="1" ht="12.75">
      <c r="B158" s="3"/>
      <c r="C158" s="3"/>
      <c r="D158" s="3"/>
      <c r="AJ158" s="64"/>
      <c r="AK158" s="64"/>
      <c r="AL158" s="64"/>
      <c r="AM158" s="64"/>
      <c r="AN158" s="64"/>
      <c r="AO158" s="64"/>
      <c r="AP158" s="64"/>
      <c r="AQ158" s="64"/>
      <c r="AR158" s="64"/>
    </row>
    <row r="159" spans="2:44" s="2" customFormat="1" ht="12.75">
      <c r="B159" s="3"/>
      <c r="C159" s="3"/>
      <c r="D159" s="3"/>
      <c r="AJ159" s="64"/>
      <c r="AK159" s="64"/>
      <c r="AL159" s="64"/>
      <c r="AM159" s="64"/>
      <c r="AN159" s="64"/>
      <c r="AO159" s="64"/>
      <c r="AP159" s="64"/>
      <c r="AQ159" s="64"/>
      <c r="AR159" s="64"/>
    </row>
    <row r="160" spans="2:44" s="2" customFormat="1" ht="12.75">
      <c r="B160" s="3"/>
      <c r="C160" s="3"/>
      <c r="D160" s="3"/>
      <c r="AJ160" s="64"/>
      <c r="AK160" s="64"/>
      <c r="AL160" s="64"/>
      <c r="AM160" s="64"/>
      <c r="AN160" s="64"/>
      <c r="AO160" s="64"/>
      <c r="AP160" s="64"/>
      <c r="AQ160" s="64"/>
      <c r="AR160" s="64"/>
    </row>
    <row r="161" spans="2:44" s="2" customFormat="1" ht="12.75">
      <c r="B161" s="3"/>
      <c r="C161" s="3"/>
      <c r="D161" s="3"/>
      <c r="AJ161" s="64"/>
      <c r="AK161" s="64"/>
      <c r="AL161" s="64"/>
      <c r="AM161" s="64"/>
      <c r="AN161" s="64"/>
      <c r="AO161" s="64"/>
      <c r="AP161" s="64"/>
      <c r="AQ161" s="64"/>
      <c r="AR161" s="64"/>
    </row>
    <row r="162" spans="2:44" s="2" customFormat="1" ht="12.75">
      <c r="B162" s="3"/>
      <c r="C162" s="3"/>
      <c r="D162" s="3"/>
      <c r="AJ162" s="64"/>
      <c r="AK162" s="64"/>
      <c r="AL162" s="64"/>
      <c r="AM162" s="64"/>
      <c r="AN162" s="64"/>
      <c r="AO162" s="64"/>
      <c r="AP162" s="64"/>
      <c r="AQ162" s="64"/>
      <c r="AR162" s="64"/>
    </row>
    <row r="163" spans="2:44" s="2" customFormat="1" ht="12.75">
      <c r="B163" s="3"/>
      <c r="C163" s="3"/>
      <c r="D163" s="3"/>
      <c r="AJ163" s="64"/>
      <c r="AK163" s="64"/>
      <c r="AL163" s="64"/>
      <c r="AM163" s="64"/>
      <c r="AN163" s="64"/>
      <c r="AO163" s="64"/>
      <c r="AP163" s="64"/>
      <c r="AQ163" s="64"/>
      <c r="AR163" s="64"/>
    </row>
    <row r="164" spans="2:44" s="2" customFormat="1" ht="12.75">
      <c r="B164" s="3"/>
      <c r="C164" s="3"/>
      <c r="D164" s="3"/>
      <c r="AJ164" s="64"/>
      <c r="AK164" s="64"/>
      <c r="AL164" s="64"/>
      <c r="AM164" s="64"/>
      <c r="AN164" s="64"/>
      <c r="AO164" s="64"/>
      <c r="AP164" s="64"/>
      <c r="AQ164" s="64"/>
      <c r="AR164" s="64"/>
    </row>
    <row r="165" spans="2:44" s="2" customFormat="1" ht="12.75">
      <c r="B165" s="3"/>
      <c r="C165" s="3"/>
      <c r="D165" s="3"/>
      <c r="AJ165" s="64"/>
      <c r="AK165" s="64"/>
      <c r="AL165" s="64"/>
      <c r="AM165" s="64"/>
      <c r="AN165" s="64"/>
      <c r="AO165" s="64"/>
      <c r="AP165" s="64"/>
      <c r="AQ165" s="64"/>
      <c r="AR165" s="64"/>
    </row>
    <row r="166" spans="2:44" s="2" customFormat="1" ht="12.75">
      <c r="B166" s="3"/>
      <c r="C166" s="3"/>
      <c r="D166" s="3"/>
      <c r="AJ166" s="64"/>
      <c r="AK166" s="64"/>
      <c r="AL166" s="64"/>
      <c r="AM166" s="64"/>
      <c r="AN166" s="64"/>
      <c r="AO166" s="64"/>
      <c r="AP166" s="64"/>
      <c r="AQ166" s="64"/>
      <c r="AR166" s="64"/>
    </row>
    <row r="167" spans="2:44" s="2" customFormat="1" ht="12.75">
      <c r="B167" s="3"/>
      <c r="C167" s="3"/>
      <c r="D167" s="3"/>
      <c r="AJ167" s="64"/>
      <c r="AK167" s="64"/>
      <c r="AL167" s="64"/>
      <c r="AM167" s="64"/>
      <c r="AN167" s="64"/>
      <c r="AO167" s="64"/>
      <c r="AP167" s="64"/>
      <c r="AQ167" s="64"/>
      <c r="AR167" s="64"/>
    </row>
    <row r="168" spans="2:44" s="2" customFormat="1" ht="12.75">
      <c r="B168" s="3"/>
      <c r="C168" s="3"/>
      <c r="D168" s="3"/>
      <c r="AJ168" s="64"/>
      <c r="AK168" s="64"/>
      <c r="AL168" s="64"/>
      <c r="AM168" s="64"/>
      <c r="AN168" s="64"/>
      <c r="AO168" s="64"/>
      <c r="AP168" s="64"/>
      <c r="AQ168" s="64"/>
      <c r="AR168" s="64"/>
    </row>
    <row r="169" spans="2:44" s="2" customFormat="1" ht="12.75">
      <c r="B169" s="3"/>
      <c r="C169" s="3"/>
      <c r="D169" s="3"/>
      <c r="AJ169" s="64"/>
      <c r="AK169" s="64"/>
      <c r="AL169" s="64"/>
      <c r="AM169" s="64"/>
      <c r="AN169" s="64"/>
      <c r="AO169" s="64"/>
      <c r="AP169" s="64"/>
      <c r="AQ169" s="64"/>
      <c r="AR169" s="64"/>
    </row>
    <row r="170" spans="2:44" s="2" customFormat="1" ht="12.75">
      <c r="B170" s="3"/>
      <c r="C170" s="3"/>
      <c r="D170" s="3"/>
      <c r="AJ170" s="64"/>
      <c r="AK170" s="64"/>
      <c r="AL170" s="64"/>
      <c r="AM170" s="64"/>
      <c r="AN170" s="64"/>
      <c r="AO170" s="64"/>
      <c r="AP170" s="64"/>
      <c r="AQ170" s="64"/>
      <c r="AR170" s="64"/>
    </row>
    <row r="171" spans="2:44" s="2" customFormat="1" ht="12.75">
      <c r="B171" s="3"/>
      <c r="C171" s="3"/>
      <c r="D171" s="3"/>
      <c r="AJ171" s="64"/>
      <c r="AK171" s="64"/>
      <c r="AL171" s="64"/>
      <c r="AM171" s="64"/>
      <c r="AN171" s="64"/>
      <c r="AO171" s="64"/>
      <c r="AP171" s="64"/>
      <c r="AQ171" s="64"/>
      <c r="AR171" s="64"/>
    </row>
    <row r="172" spans="2:44" s="2" customFormat="1" ht="12.75">
      <c r="B172" s="3"/>
      <c r="C172" s="3"/>
      <c r="D172" s="3"/>
      <c r="AJ172" s="64"/>
      <c r="AK172" s="64"/>
      <c r="AL172" s="64"/>
      <c r="AM172" s="64"/>
      <c r="AN172" s="64"/>
      <c r="AO172" s="64"/>
      <c r="AP172" s="64"/>
      <c r="AQ172" s="64"/>
      <c r="AR172" s="64"/>
    </row>
    <row r="173" spans="2:44" s="2" customFormat="1" ht="12.75">
      <c r="B173" s="3"/>
      <c r="C173" s="3"/>
      <c r="D173" s="3"/>
      <c r="AJ173" s="64"/>
      <c r="AK173" s="64"/>
      <c r="AL173" s="64"/>
      <c r="AM173" s="64"/>
      <c r="AN173" s="64"/>
      <c r="AO173" s="64"/>
      <c r="AP173" s="64"/>
      <c r="AQ173" s="64"/>
      <c r="AR173" s="64"/>
    </row>
    <row r="174" spans="2:44" s="2" customFormat="1" ht="12.75">
      <c r="B174" s="3"/>
      <c r="C174" s="3"/>
      <c r="D174" s="3"/>
      <c r="AJ174" s="64"/>
      <c r="AK174" s="64"/>
      <c r="AL174" s="64"/>
      <c r="AM174" s="64"/>
      <c r="AN174" s="64"/>
      <c r="AO174" s="64"/>
      <c r="AP174" s="64"/>
      <c r="AQ174" s="64"/>
      <c r="AR174" s="64"/>
    </row>
    <row r="175" spans="2:44" s="2" customFormat="1" ht="12.75">
      <c r="B175" s="3"/>
      <c r="C175" s="3"/>
      <c r="D175" s="3"/>
      <c r="AJ175" s="64"/>
      <c r="AK175" s="64"/>
      <c r="AL175" s="64"/>
      <c r="AM175" s="64"/>
      <c r="AN175" s="64"/>
      <c r="AO175" s="64"/>
      <c r="AP175" s="64"/>
      <c r="AQ175" s="64"/>
      <c r="AR175" s="64"/>
    </row>
    <row r="176" spans="2:44" s="2" customFormat="1" ht="12.75">
      <c r="B176" s="3"/>
      <c r="C176" s="3"/>
      <c r="D176" s="3"/>
      <c r="AJ176" s="64"/>
      <c r="AK176" s="64"/>
      <c r="AL176" s="64"/>
      <c r="AM176" s="64"/>
      <c r="AN176" s="64"/>
      <c r="AO176" s="64"/>
      <c r="AP176" s="64"/>
      <c r="AQ176" s="64"/>
      <c r="AR176" s="64"/>
    </row>
    <row r="177" spans="2:44" s="2" customFormat="1" ht="12.75">
      <c r="B177" s="3"/>
      <c r="C177" s="3"/>
      <c r="D177" s="3"/>
      <c r="AJ177" s="64"/>
      <c r="AK177" s="64"/>
      <c r="AL177" s="64"/>
      <c r="AM177" s="64"/>
      <c r="AN177" s="64"/>
      <c r="AO177" s="64"/>
      <c r="AP177" s="64"/>
      <c r="AQ177" s="64"/>
      <c r="AR177" s="64"/>
    </row>
    <row r="178" spans="2:44" s="2" customFormat="1" ht="12.75">
      <c r="B178" s="3"/>
      <c r="C178" s="3"/>
      <c r="D178" s="3"/>
      <c r="AJ178" s="64"/>
      <c r="AK178" s="64"/>
      <c r="AL178" s="64"/>
      <c r="AM178" s="64"/>
      <c r="AN178" s="64"/>
      <c r="AO178" s="64"/>
      <c r="AP178" s="64"/>
      <c r="AQ178" s="64"/>
      <c r="AR178" s="64"/>
    </row>
    <row r="179" spans="2:44" s="2" customFormat="1" ht="12.75">
      <c r="B179" s="3"/>
      <c r="C179" s="3"/>
      <c r="D179" s="3"/>
      <c r="AJ179" s="64"/>
      <c r="AK179" s="64"/>
      <c r="AL179" s="64"/>
      <c r="AM179" s="64"/>
      <c r="AN179" s="64"/>
      <c r="AO179" s="64"/>
      <c r="AP179" s="64"/>
      <c r="AQ179" s="64"/>
      <c r="AR179" s="64"/>
    </row>
    <row r="180" spans="2:44" s="2" customFormat="1" ht="12.75">
      <c r="B180" s="3"/>
      <c r="C180" s="3"/>
      <c r="D180" s="3"/>
      <c r="AJ180" s="64"/>
      <c r="AK180" s="64"/>
      <c r="AL180" s="64"/>
      <c r="AM180" s="64"/>
      <c r="AN180" s="64"/>
      <c r="AO180" s="64"/>
      <c r="AP180" s="64"/>
      <c r="AQ180" s="64"/>
      <c r="AR180" s="64"/>
    </row>
    <row r="181" spans="2:44" s="2" customFormat="1" ht="12.75">
      <c r="B181" s="3"/>
      <c r="C181" s="3"/>
      <c r="D181" s="3"/>
      <c r="AJ181" s="64"/>
      <c r="AK181" s="64"/>
      <c r="AL181" s="64"/>
      <c r="AM181" s="64"/>
      <c r="AN181" s="64"/>
      <c r="AO181" s="64"/>
      <c r="AP181" s="64"/>
      <c r="AQ181" s="64"/>
      <c r="AR181" s="64"/>
    </row>
    <row r="182" spans="2:44" s="2" customFormat="1" ht="12.75">
      <c r="B182" s="3"/>
      <c r="C182" s="3"/>
      <c r="D182" s="3"/>
      <c r="AJ182" s="64"/>
      <c r="AK182" s="64"/>
      <c r="AL182" s="64"/>
      <c r="AM182" s="64"/>
      <c r="AN182" s="64"/>
      <c r="AO182" s="64"/>
      <c r="AP182" s="64"/>
      <c r="AQ182" s="64"/>
      <c r="AR182" s="64"/>
    </row>
    <row r="183" spans="2:44" s="2" customFormat="1" ht="12.75">
      <c r="B183" s="3"/>
      <c r="C183" s="3"/>
      <c r="D183" s="3"/>
      <c r="AJ183" s="64"/>
      <c r="AK183" s="64"/>
      <c r="AL183" s="64"/>
      <c r="AM183" s="64"/>
      <c r="AN183" s="64"/>
      <c r="AO183" s="64"/>
      <c r="AP183" s="64"/>
      <c r="AQ183" s="64"/>
      <c r="AR183" s="64"/>
    </row>
    <row r="184" spans="2:44" s="2" customFormat="1" ht="12.75">
      <c r="B184" s="3"/>
      <c r="C184" s="3"/>
      <c r="D184" s="3"/>
      <c r="AJ184" s="64"/>
      <c r="AK184" s="64"/>
      <c r="AL184" s="64"/>
      <c r="AM184" s="64"/>
      <c r="AN184" s="64"/>
      <c r="AO184" s="64"/>
      <c r="AP184" s="64"/>
      <c r="AQ184" s="64"/>
      <c r="AR184" s="64"/>
    </row>
    <row r="185" spans="2:44" s="2" customFormat="1" ht="12.75">
      <c r="B185" s="3"/>
      <c r="C185" s="3"/>
      <c r="D185" s="3"/>
      <c r="AJ185" s="64"/>
      <c r="AK185" s="64"/>
      <c r="AL185" s="64"/>
      <c r="AM185" s="64"/>
      <c r="AN185" s="64"/>
      <c r="AO185" s="64"/>
      <c r="AP185" s="64"/>
      <c r="AQ185" s="64"/>
      <c r="AR185" s="64"/>
    </row>
    <row r="186" spans="2:44" s="2" customFormat="1" ht="12.75">
      <c r="B186" s="3"/>
      <c r="C186" s="3"/>
      <c r="D186" s="3"/>
      <c r="AJ186" s="64"/>
      <c r="AK186" s="64"/>
      <c r="AL186" s="64"/>
      <c r="AM186" s="64"/>
      <c r="AN186" s="64"/>
      <c r="AO186" s="64"/>
      <c r="AP186" s="64"/>
      <c r="AQ186" s="64"/>
      <c r="AR186" s="64"/>
    </row>
    <row r="187" spans="2:44" s="2" customFormat="1" ht="12.75">
      <c r="B187" s="3"/>
      <c r="C187" s="3"/>
      <c r="D187" s="3"/>
      <c r="AJ187" s="64"/>
      <c r="AK187" s="64"/>
      <c r="AL187" s="64"/>
      <c r="AM187" s="64"/>
      <c r="AN187" s="64"/>
      <c r="AO187" s="64"/>
      <c r="AP187" s="64"/>
      <c r="AQ187" s="64"/>
      <c r="AR187" s="64"/>
    </row>
    <row r="188" spans="2:44" s="2" customFormat="1" ht="12.75">
      <c r="B188" s="3"/>
      <c r="C188" s="3"/>
      <c r="D188" s="3"/>
      <c r="AJ188" s="64"/>
      <c r="AK188" s="64"/>
      <c r="AL188" s="64"/>
      <c r="AM188" s="64"/>
      <c r="AN188" s="64"/>
      <c r="AO188" s="64"/>
      <c r="AP188" s="64"/>
      <c r="AQ188" s="64"/>
      <c r="AR188" s="64"/>
    </row>
    <row r="189" spans="2:44" s="2" customFormat="1" ht="12.75">
      <c r="B189" s="3"/>
      <c r="C189" s="3"/>
      <c r="D189" s="3"/>
      <c r="AJ189" s="64"/>
      <c r="AK189" s="64"/>
      <c r="AL189" s="64"/>
      <c r="AM189" s="64"/>
      <c r="AN189" s="64"/>
      <c r="AO189" s="64"/>
      <c r="AP189" s="64"/>
      <c r="AQ189" s="64"/>
      <c r="AR189" s="64"/>
    </row>
    <row r="190" spans="2:44" s="2" customFormat="1" ht="12.75">
      <c r="B190" s="3"/>
      <c r="C190" s="3"/>
      <c r="D190" s="3"/>
      <c r="AJ190" s="64"/>
      <c r="AK190" s="64"/>
      <c r="AL190" s="64"/>
      <c r="AM190" s="64"/>
      <c r="AN190" s="64"/>
      <c r="AO190" s="64"/>
      <c r="AP190" s="64"/>
      <c r="AQ190" s="64"/>
      <c r="AR190" s="64"/>
    </row>
    <row r="191" spans="2:44" s="2" customFormat="1" ht="12.75">
      <c r="B191" s="3"/>
      <c r="C191" s="3"/>
      <c r="D191" s="3"/>
      <c r="AJ191" s="64"/>
      <c r="AK191" s="64"/>
      <c r="AL191" s="64"/>
      <c r="AM191" s="64"/>
      <c r="AN191" s="64"/>
      <c r="AO191" s="64"/>
      <c r="AP191" s="64"/>
      <c r="AQ191" s="64"/>
      <c r="AR191" s="64"/>
    </row>
    <row r="192" spans="2:44" s="2" customFormat="1" ht="12.75">
      <c r="B192" s="3"/>
      <c r="C192" s="3"/>
      <c r="D192" s="3"/>
      <c r="AJ192" s="64"/>
      <c r="AK192" s="64"/>
      <c r="AL192" s="64"/>
      <c r="AM192" s="64"/>
      <c r="AN192" s="64"/>
      <c r="AO192" s="64"/>
      <c r="AP192" s="64"/>
      <c r="AQ192" s="64"/>
      <c r="AR192" s="64"/>
    </row>
    <row r="193" spans="2:44" s="2" customFormat="1" ht="12.75">
      <c r="B193" s="3"/>
      <c r="C193" s="3"/>
      <c r="D193" s="3"/>
      <c r="AJ193" s="64"/>
      <c r="AK193" s="64"/>
      <c r="AL193" s="64"/>
      <c r="AM193" s="64"/>
      <c r="AN193" s="64"/>
      <c r="AO193" s="64"/>
      <c r="AP193" s="64"/>
      <c r="AQ193" s="64"/>
      <c r="AR193" s="64"/>
    </row>
    <row r="194" spans="2:44" s="2" customFormat="1" ht="12.75">
      <c r="B194" s="3"/>
      <c r="C194" s="3"/>
      <c r="D194" s="3"/>
      <c r="AJ194" s="64"/>
      <c r="AK194" s="64"/>
      <c r="AL194" s="64"/>
      <c r="AM194" s="64"/>
      <c r="AN194" s="64"/>
      <c r="AO194" s="64"/>
      <c r="AP194" s="64"/>
      <c r="AQ194" s="64"/>
      <c r="AR194" s="64"/>
    </row>
  </sheetData>
  <mergeCells count="307">
    <mergeCell ref="AT56:AT58"/>
    <mergeCell ref="AQ53:AQ55"/>
    <mergeCell ref="AR53:AR55"/>
    <mergeCell ref="AS53:AS55"/>
    <mergeCell ref="AT53:AT55"/>
    <mergeCell ref="AU53:AU55"/>
    <mergeCell ref="A56:A58"/>
    <mergeCell ref="B56:B58"/>
    <mergeCell ref="C56:C58"/>
    <mergeCell ref="D56:D58"/>
    <mergeCell ref="AS56:AS58"/>
    <mergeCell ref="AK53:AK55"/>
    <mergeCell ref="AL53:AL55"/>
    <mergeCell ref="AM53:AM55"/>
    <mergeCell ref="AN53:AN55"/>
    <mergeCell ref="AO53:AO55"/>
    <mergeCell ref="Z53:Z55"/>
    <mergeCell ref="AA53:AA55"/>
    <mergeCell ref="AB53:AB55"/>
    <mergeCell ref="AC53:AC55"/>
    <mergeCell ref="AD53:AD55"/>
    <mergeCell ref="AP53:AP55"/>
    <mergeCell ref="AE53:AE55"/>
    <mergeCell ref="AF53:AF55"/>
    <mergeCell ref="AG53:AG55"/>
    <mergeCell ref="AH53:AH55"/>
    <mergeCell ref="AI53:AI55"/>
    <mergeCell ref="AJ53:AJ55"/>
    <mergeCell ref="Q53:Q55"/>
    <mergeCell ref="R53:R55"/>
    <mergeCell ref="S53:S55"/>
    <mergeCell ref="T53:T55"/>
    <mergeCell ref="U53:U55"/>
    <mergeCell ref="V53:V55"/>
    <mergeCell ref="W53:W55"/>
    <mergeCell ref="X53:X55"/>
    <mergeCell ref="Y53:Y55"/>
    <mergeCell ref="AN50:AN52"/>
    <mergeCell ref="AO50:AO52"/>
    <mergeCell ref="AP50:AP52"/>
    <mergeCell ref="AQ50:AQ52"/>
    <mergeCell ref="AR50:AR52"/>
    <mergeCell ref="AS50:AS52"/>
    <mergeCell ref="AT50:AT52"/>
    <mergeCell ref="AU50:AU52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J53:J55"/>
    <mergeCell ref="K53:K55"/>
    <mergeCell ref="L53:L55"/>
    <mergeCell ref="M53:M55"/>
    <mergeCell ref="N53:N55"/>
    <mergeCell ref="O53:O55"/>
    <mergeCell ref="P53:P55"/>
    <mergeCell ref="AE50:AE52"/>
    <mergeCell ref="AF50:AF52"/>
    <mergeCell ref="AG50:AG52"/>
    <mergeCell ref="AH50:AH52"/>
    <mergeCell ref="AI50:AI52"/>
    <mergeCell ref="AJ50:AJ52"/>
    <mergeCell ref="AK50:AK52"/>
    <mergeCell ref="AL50:AL52"/>
    <mergeCell ref="AM50:AM52"/>
    <mergeCell ref="V50:V52"/>
    <mergeCell ref="W50:W52"/>
    <mergeCell ref="X50:X52"/>
    <mergeCell ref="Y50:Y52"/>
    <mergeCell ref="Z50:Z52"/>
    <mergeCell ref="AA50:AA52"/>
    <mergeCell ref="AB50:AB52"/>
    <mergeCell ref="AC50:AC52"/>
    <mergeCell ref="AD50:AD52"/>
    <mergeCell ref="AS47:AS49"/>
    <mergeCell ref="AT47:AT49"/>
    <mergeCell ref="AU47:AU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Q50:Q52"/>
    <mergeCell ref="R50:R52"/>
    <mergeCell ref="S50:S52"/>
    <mergeCell ref="T50:T52"/>
    <mergeCell ref="U50:U52"/>
    <mergeCell ref="AJ47:AJ49"/>
    <mergeCell ref="AK47:AK49"/>
    <mergeCell ref="AL47:AL49"/>
    <mergeCell ref="AM47:AM49"/>
    <mergeCell ref="AN47:AN49"/>
    <mergeCell ref="AO47:AO49"/>
    <mergeCell ref="AP47:AP49"/>
    <mergeCell ref="AQ47:AQ49"/>
    <mergeCell ref="AR47:AR49"/>
    <mergeCell ref="AA47:AA49"/>
    <mergeCell ref="AB47:AB49"/>
    <mergeCell ref="AC47:AC49"/>
    <mergeCell ref="AD47:AD49"/>
    <mergeCell ref="AE47:AE49"/>
    <mergeCell ref="AF47:AF49"/>
    <mergeCell ref="AG47:AG49"/>
    <mergeCell ref="AH47:AH49"/>
    <mergeCell ref="AI47:AI49"/>
    <mergeCell ref="R47:R49"/>
    <mergeCell ref="S47:S49"/>
    <mergeCell ref="T47:T49"/>
    <mergeCell ref="U47:U49"/>
    <mergeCell ref="V47:V49"/>
    <mergeCell ref="W47:W49"/>
    <mergeCell ref="X47:X49"/>
    <mergeCell ref="Y47:Y49"/>
    <mergeCell ref="Z47:Z49"/>
    <mergeCell ref="AO44:AO46"/>
    <mergeCell ref="AP44:AP46"/>
    <mergeCell ref="AQ44:AQ46"/>
    <mergeCell ref="AR44:AR46"/>
    <mergeCell ref="AS44:AS46"/>
    <mergeCell ref="AT44:AT46"/>
    <mergeCell ref="AU44:AU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L47:L49"/>
    <mergeCell ref="M47:M49"/>
    <mergeCell ref="N47:N49"/>
    <mergeCell ref="O47:O49"/>
    <mergeCell ref="P47:P49"/>
    <mergeCell ref="Q47:Q49"/>
    <mergeCell ref="AF44:AF46"/>
    <mergeCell ref="AG44:AG46"/>
    <mergeCell ref="AH44:AH46"/>
    <mergeCell ref="AI44:AI46"/>
    <mergeCell ref="AJ44:AJ46"/>
    <mergeCell ref="AK44:AK46"/>
    <mergeCell ref="AL44:AL46"/>
    <mergeCell ref="AM44:AM46"/>
    <mergeCell ref="AN44:AN46"/>
    <mergeCell ref="W44:W46"/>
    <mergeCell ref="X44:X46"/>
    <mergeCell ref="Y44:Y46"/>
    <mergeCell ref="Z44:Z46"/>
    <mergeCell ref="AA44:AA46"/>
    <mergeCell ref="AB44:AB46"/>
    <mergeCell ref="AC44:AC46"/>
    <mergeCell ref="AD44:AD46"/>
    <mergeCell ref="AE44:AE46"/>
    <mergeCell ref="AT41:AT43"/>
    <mergeCell ref="AU41:AU43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Q44:Q46"/>
    <mergeCell ref="R44:R46"/>
    <mergeCell ref="S44:S46"/>
    <mergeCell ref="T44:T46"/>
    <mergeCell ref="U44:U46"/>
    <mergeCell ref="V44:V46"/>
    <mergeCell ref="AK41:AK43"/>
    <mergeCell ref="AL41:AL43"/>
    <mergeCell ref="AM41:AM43"/>
    <mergeCell ref="AN41:AN43"/>
    <mergeCell ref="AO41:AO43"/>
    <mergeCell ref="AP41:AP43"/>
    <mergeCell ref="AQ41:AQ43"/>
    <mergeCell ref="AR41:AR43"/>
    <mergeCell ref="AS41:AS43"/>
    <mergeCell ref="AB41:AB43"/>
    <mergeCell ref="AC41:AC43"/>
    <mergeCell ref="AD41:AD43"/>
    <mergeCell ref="AE41:AE43"/>
    <mergeCell ref="AF41:AF43"/>
    <mergeCell ref="AG41:AG43"/>
    <mergeCell ref="AH41:AH43"/>
    <mergeCell ref="AI41:AI43"/>
    <mergeCell ref="AJ41:AJ43"/>
    <mergeCell ref="S41:S43"/>
    <mergeCell ref="T41:T43"/>
    <mergeCell ref="U41:U43"/>
    <mergeCell ref="V41:V43"/>
    <mergeCell ref="W41:W43"/>
    <mergeCell ref="X41:X43"/>
    <mergeCell ref="Y41:Y43"/>
    <mergeCell ref="Z41:Z43"/>
    <mergeCell ref="AA41:AA43"/>
    <mergeCell ref="A35:A37"/>
    <mergeCell ref="B35:B37"/>
    <mergeCell ref="C35:C37"/>
    <mergeCell ref="AS35:AS37"/>
    <mergeCell ref="C38:AS38"/>
    <mergeCell ref="C39:AS39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L41:L43"/>
    <mergeCell ref="M41:M43"/>
    <mergeCell ref="N41:N43"/>
    <mergeCell ref="O41:O43"/>
    <mergeCell ref="P41:P43"/>
    <mergeCell ref="Q41:Q43"/>
    <mergeCell ref="R41:R43"/>
    <mergeCell ref="A25:A27"/>
    <mergeCell ref="B25:B27"/>
    <mergeCell ref="C25:C27"/>
    <mergeCell ref="D25:D27"/>
    <mergeCell ref="AS25:AS27"/>
    <mergeCell ref="AT25:AT27"/>
    <mergeCell ref="A32:A34"/>
    <mergeCell ref="B32:B34"/>
    <mergeCell ref="C32:C34"/>
    <mergeCell ref="D32:D34"/>
    <mergeCell ref="AS32:AS34"/>
    <mergeCell ref="AT32:AT34"/>
    <mergeCell ref="AT14:AT16"/>
    <mergeCell ref="A17:A19"/>
    <mergeCell ref="B17:B19"/>
    <mergeCell ref="C17:C19"/>
    <mergeCell ref="D17:D19"/>
    <mergeCell ref="AS17:AS19"/>
    <mergeCell ref="AT17:AT19"/>
    <mergeCell ref="A22:A24"/>
    <mergeCell ref="B22:B24"/>
    <mergeCell ref="C22:C24"/>
    <mergeCell ref="D22:D24"/>
    <mergeCell ref="AS22:AS24"/>
    <mergeCell ref="AT22:AT24"/>
    <mergeCell ref="C9:AS9"/>
    <mergeCell ref="C10:AS10"/>
    <mergeCell ref="AS5:AS7"/>
    <mergeCell ref="A11:A13"/>
    <mergeCell ref="B11:B13"/>
    <mergeCell ref="C11:C13"/>
    <mergeCell ref="D11:D13"/>
    <mergeCell ref="A14:A16"/>
    <mergeCell ref="B14:B16"/>
    <mergeCell ref="C14:C16"/>
    <mergeCell ref="D14:D16"/>
    <mergeCell ref="AS14:AS16"/>
    <mergeCell ref="AT5:AT7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1:L1"/>
    <mergeCell ref="A2:L2"/>
    <mergeCell ref="A3:L3"/>
    <mergeCell ref="A5:A7"/>
    <mergeCell ref="B5:B7"/>
    <mergeCell ref="C5:C7"/>
    <mergeCell ref="D5:D7"/>
    <mergeCell ref="E5:E7"/>
    <mergeCell ref="F5:H6"/>
    <mergeCell ref="I5:AR5"/>
  </mergeCells>
  <pageMargins left="0.59055118110236227" right="0" top="0" bottom="0" header="0.31496062992125984" footer="0.31496062992125984"/>
  <pageSetup paperSize="8" scale="50" fitToWidth="0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05"/>
  <sheetViews>
    <sheetView tabSelected="1" view="pageBreakPreview" zoomScale="56" zoomScaleNormal="55" zoomScaleSheetLayoutView="56" workbookViewId="0">
      <pane xSplit="8" ySplit="7" topLeftCell="AS8" activePane="bottomRight" state="frozen"/>
      <selection pane="topRight" activeCell="I1" sqref="I1"/>
      <selection pane="bottomLeft" activeCell="A8" sqref="A8"/>
      <selection pane="bottomRight" activeCell="AS16" sqref="AS16:AS18"/>
    </sheetView>
  </sheetViews>
  <sheetFormatPr defaultRowHeight="26.25"/>
  <cols>
    <col min="1" max="1" width="8" customWidth="1"/>
    <col min="2" max="2" width="56.7109375" customWidth="1"/>
    <col min="3" max="3" width="28.85546875" customWidth="1"/>
    <col min="4" max="4" width="9.140625" customWidth="1"/>
    <col min="5" max="5" width="33.42578125" customWidth="1"/>
    <col min="6" max="6" width="12.140625" customWidth="1"/>
    <col min="7" max="7" width="11.85546875" customWidth="1"/>
    <col min="8" max="8" width="12.140625" customWidth="1"/>
    <col min="9" max="9" width="9.7109375" customWidth="1"/>
    <col min="10" max="10" width="10.5703125" customWidth="1"/>
    <col min="11" max="11" width="9.85546875" customWidth="1"/>
    <col min="12" max="12" width="10.140625" customWidth="1"/>
    <col min="13" max="13" width="9.5703125" customWidth="1"/>
    <col min="14" max="14" width="9.7109375" customWidth="1"/>
    <col min="15" max="15" width="10" customWidth="1"/>
    <col min="16" max="16" width="8.7109375" customWidth="1"/>
    <col min="17" max="17" width="9.5703125" customWidth="1"/>
    <col min="18" max="18" width="10" customWidth="1"/>
    <col min="19" max="19" width="15.28515625" customWidth="1"/>
    <col min="20" max="20" width="9.5703125" customWidth="1"/>
    <col min="21" max="22" width="11.28515625" customWidth="1"/>
    <col min="23" max="23" width="10.42578125" customWidth="1"/>
    <col min="24" max="25" width="10.7109375" customWidth="1"/>
    <col min="26" max="26" width="9.42578125" customWidth="1"/>
    <col min="27" max="27" width="11" customWidth="1"/>
    <col min="28" max="28" width="11.5703125" customWidth="1"/>
    <col min="29" max="29" width="10.5703125" customWidth="1"/>
    <col min="30" max="30" width="11" customWidth="1"/>
    <col min="31" max="31" width="9.5703125" customWidth="1"/>
    <col min="32" max="32" width="10.140625" customWidth="1"/>
    <col min="33" max="33" width="10" customWidth="1"/>
    <col min="34" max="34" width="10.7109375" customWidth="1"/>
    <col min="35" max="35" width="10.42578125" customWidth="1"/>
    <col min="36" max="36" width="10.28515625" style="66" customWidth="1"/>
    <col min="37" max="37" width="11" style="66" customWidth="1"/>
    <col min="38" max="38" width="12" style="66" customWidth="1"/>
    <col min="39" max="39" width="10.28515625" style="66" customWidth="1"/>
    <col min="40" max="40" width="8.5703125" style="66" customWidth="1"/>
    <col min="41" max="41" width="10.7109375" style="66" customWidth="1"/>
    <col min="42" max="42" width="11.42578125" style="66" customWidth="1"/>
    <col min="43" max="43" width="10.5703125" style="66" customWidth="1"/>
    <col min="44" max="44" width="11.28515625" style="66" customWidth="1"/>
    <col min="45" max="45" width="68.28515625" customWidth="1"/>
    <col min="46" max="46" width="67.140625" customWidth="1"/>
    <col min="47" max="47" width="24.28515625" style="105" customWidth="1"/>
  </cols>
  <sheetData>
    <row r="1" spans="1:50" ht="21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59"/>
      <c r="AK1" s="59"/>
      <c r="AL1" s="59"/>
      <c r="AM1" s="59"/>
      <c r="AN1" s="59"/>
      <c r="AO1" s="59"/>
      <c r="AP1" s="59"/>
      <c r="AQ1" s="59"/>
      <c r="AR1" s="59"/>
      <c r="AS1" s="11"/>
      <c r="AT1" s="11"/>
    </row>
    <row r="2" spans="1:50" ht="15.75" customHeight="1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59"/>
      <c r="AK2" s="59"/>
      <c r="AL2" s="59"/>
      <c r="AM2" s="59"/>
      <c r="AN2" s="59"/>
      <c r="AO2" s="59"/>
      <c r="AP2" s="59"/>
      <c r="AQ2" s="59"/>
      <c r="AR2" s="59"/>
      <c r="AS2" s="11"/>
      <c r="AT2" s="11"/>
    </row>
    <row r="3" spans="1:50">
      <c r="A3" s="185" t="s">
        <v>141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2"/>
      <c r="N3" s="12"/>
      <c r="O3" s="11"/>
      <c r="P3" s="11"/>
      <c r="Q3" s="11"/>
      <c r="R3" s="12"/>
      <c r="S3" s="12"/>
      <c r="T3" s="12"/>
      <c r="U3" s="11"/>
      <c r="V3" s="11"/>
      <c r="W3" s="11"/>
      <c r="X3" s="11"/>
      <c r="Y3" s="11"/>
      <c r="Z3" s="11"/>
      <c r="AA3" s="11"/>
      <c r="AB3" s="12"/>
      <c r="AC3" s="12"/>
      <c r="AD3" s="11"/>
      <c r="AE3" s="11"/>
      <c r="AF3" s="11"/>
      <c r="AG3" s="11"/>
      <c r="AH3" s="11"/>
      <c r="AI3" s="11"/>
      <c r="AJ3" s="60"/>
      <c r="AK3" s="60"/>
      <c r="AL3" s="60"/>
      <c r="AM3" s="59"/>
      <c r="AN3" s="59"/>
      <c r="AO3" s="59"/>
      <c r="AP3" s="59"/>
      <c r="AQ3" s="59"/>
      <c r="AR3" s="59"/>
      <c r="AS3" s="11"/>
      <c r="AT3" s="11"/>
    </row>
    <row r="4" spans="1:50" ht="5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59"/>
      <c r="AK4" s="59"/>
      <c r="AL4" s="59"/>
      <c r="AM4" s="59"/>
      <c r="AN4" s="59"/>
      <c r="AO4" s="59"/>
      <c r="AP4" s="59"/>
      <c r="AQ4" s="59"/>
      <c r="AR4" s="59"/>
      <c r="AS4" s="11"/>
      <c r="AT4" s="11"/>
    </row>
    <row r="5" spans="1:50" ht="32.25" customHeight="1">
      <c r="A5" s="184" t="s">
        <v>2</v>
      </c>
      <c r="B5" s="184" t="s">
        <v>3</v>
      </c>
      <c r="C5" s="184" t="s">
        <v>4</v>
      </c>
      <c r="D5" s="184" t="s">
        <v>5</v>
      </c>
      <c r="E5" s="184" t="s">
        <v>6</v>
      </c>
      <c r="F5" s="186" t="s">
        <v>7</v>
      </c>
      <c r="G5" s="186"/>
      <c r="H5" s="186"/>
      <c r="I5" s="184" t="s">
        <v>11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3" t="s">
        <v>24</v>
      </c>
      <c r="AT5" s="184" t="s">
        <v>25</v>
      </c>
    </row>
    <row r="6" spans="1:50">
      <c r="A6" s="184"/>
      <c r="B6" s="184"/>
      <c r="C6" s="184"/>
      <c r="D6" s="184"/>
      <c r="E6" s="184"/>
      <c r="F6" s="186"/>
      <c r="G6" s="186"/>
      <c r="H6" s="186"/>
      <c r="I6" s="184" t="s">
        <v>12</v>
      </c>
      <c r="J6" s="184"/>
      <c r="K6" s="184"/>
      <c r="L6" s="184" t="s">
        <v>13</v>
      </c>
      <c r="M6" s="184"/>
      <c r="N6" s="184"/>
      <c r="O6" s="184" t="s">
        <v>14</v>
      </c>
      <c r="P6" s="184"/>
      <c r="Q6" s="184"/>
      <c r="R6" s="184" t="s">
        <v>15</v>
      </c>
      <c r="S6" s="184"/>
      <c r="T6" s="184"/>
      <c r="U6" s="184" t="s">
        <v>16</v>
      </c>
      <c r="V6" s="184"/>
      <c r="W6" s="184"/>
      <c r="X6" s="184" t="s">
        <v>17</v>
      </c>
      <c r="Y6" s="184"/>
      <c r="Z6" s="184"/>
      <c r="AA6" s="184" t="s">
        <v>18</v>
      </c>
      <c r="AB6" s="184"/>
      <c r="AC6" s="184"/>
      <c r="AD6" s="184" t="s">
        <v>19</v>
      </c>
      <c r="AE6" s="184"/>
      <c r="AF6" s="184"/>
      <c r="AG6" s="184" t="s">
        <v>20</v>
      </c>
      <c r="AH6" s="184"/>
      <c r="AI6" s="184"/>
      <c r="AJ6" s="182" t="s">
        <v>21</v>
      </c>
      <c r="AK6" s="182"/>
      <c r="AL6" s="182"/>
      <c r="AM6" s="182" t="s">
        <v>22</v>
      </c>
      <c r="AN6" s="182"/>
      <c r="AO6" s="182"/>
      <c r="AP6" s="182" t="s">
        <v>23</v>
      </c>
      <c r="AQ6" s="182"/>
      <c r="AR6" s="182"/>
      <c r="AS6" s="183"/>
      <c r="AT6" s="184"/>
    </row>
    <row r="7" spans="1:50" ht="27" customHeight="1">
      <c r="A7" s="184"/>
      <c r="B7" s="184"/>
      <c r="C7" s="184"/>
      <c r="D7" s="184"/>
      <c r="E7" s="184"/>
      <c r="F7" s="84" t="s">
        <v>8</v>
      </c>
      <c r="G7" s="84" t="s">
        <v>9</v>
      </c>
      <c r="H7" s="15" t="s">
        <v>10</v>
      </c>
      <c r="I7" s="13" t="s">
        <v>8</v>
      </c>
      <c r="J7" s="13" t="s">
        <v>9</v>
      </c>
      <c r="K7" s="14" t="s">
        <v>10</v>
      </c>
      <c r="L7" s="13" t="s">
        <v>8</v>
      </c>
      <c r="M7" s="13" t="s">
        <v>9</v>
      </c>
      <c r="N7" s="14" t="s">
        <v>10</v>
      </c>
      <c r="O7" s="13" t="s">
        <v>8</v>
      </c>
      <c r="P7" s="13" t="s">
        <v>9</v>
      </c>
      <c r="Q7" s="14" t="s">
        <v>10</v>
      </c>
      <c r="R7" s="13" t="s">
        <v>8</v>
      </c>
      <c r="S7" s="13" t="s">
        <v>9</v>
      </c>
      <c r="T7" s="14" t="s">
        <v>10</v>
      </c>
      <c r="U7" s="13" t="s">
        <v>8</v>
      </c>
      <c r="V7" s="13" t="s">
        <v>9</v>
      </c>
      <c r="W7" s="14" t="s">
        <v>10</v>
      </c>
      <c r="X7" s="13" t="s">
        <v>8</v>
      </c>
      <c r="Y7" s="13" t="s">
        <v>9</v>
      </c>
      <c r="Z7" s="14" t="s">
        <v>10</v>
      </c>
      <c r="AA7" s="13" t="s">
        <v>8</v>
      </c>
      <c r="AB7" s="13" t="s">
        <v>9</v>
      </c>
      <c r="AC7" s="14" t="s">
        <v>10</v>
      </c>
      <c r="AD7" s="13" t="s">
        <v>8</v>
      </c>
      <c r="AE7" s="13" t="s">
        <v>9</v>
      </c>
      <c r="AF7" s="14" t="s">
        <v>10</v>
      </c>
      <c r="AG7" s="13" t="s">
        <v>8</v>
      </c>
      <c r="AH7" s="13" t="s">
        <v>9</v>
      </c>
      <c r="AI7" s="14" t="s">
        <v>10</v>
      </c>
      <c r="AJ7" s="61" t="s">
        <v>8</v>
      </c>
      <c r="AK7" s="61" t="s">
        <v>9</v>
      </c>
      <c r="AL7" s="62" t="s">
        <v>10</v>
      </c>
      <c r="AM7" s="61" t="s">
        <v>8</v>
      </c>
      <c r="AN7" s="61" t="s">
        <v>9</v>
      </c>
      <c r="AO7" s="62" t="s">
        <v>10</v>
      </c>
      <c r="AP7" s="61" t="s">
        <v>8</v>
      </c>
      <c r="AQ7" s="61" t="s">
        <v>9</v>
      </c>
      <c r="AR7" s="62" t="s">
        <v>10</v>
      </c>
      <c r="AS7" s="183"/>
      <c r="AT7" s="184"/>
    </row>
    <row r="8" spans="1:50" s="1" customFormat="1">
      <c r="A8" s="83">
        <v>1</v>
      </c>
      <c r="B8" s="83">
        <v>2</v>
      </c>
      <c r="C8" s="83">
        <v>3</v>
      </c>
      <c r="D8" s="83">
        <v>4</v>
      </c>
      <c r="E8" s="83">
        <v>5</v>
      </c>
      <c r="F8" s="84">
        <v>6</v>
      </c>
      <c r="G8" s="84">
        <v>7</v>
      </c>
      <c r="H8" s="15" t="s">
        <v>26</v>
      </c>
      <c r="I8" s="83">
        <v>9</v>
      </c>
      <c r="J8" s="83">
        <v>10</v>
      </c>
      <c r="K8" s="83">
        <v>11</v>
      </c>
      <c r="L8" s="83">
        <v>12</v>
      </c>
      <c r="M8" s="83">
        <v>13</v>
      </c>
      <c r="N8" s="83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63">
        <v>36</v>
      </c>
      <c r="AK8" s="63">
        <v>37</v>
      </c>
      <c r="AL8" s="63">
        <v>38</v>
      </c>
      <c r="AM8" s="63">
        <v>39</v>
      </c>
      <c r="AN8" s="63">
        <v>40</v>
      </c>
      <c r="AO8" s="63">
        <v>41</v>
      </c>
      <c r="AP8" s="63">
        <v>42</v>
      </c>
      <c r="AQ8" s="63">
        <v>43</v>
      </c>
      <c r="AR8" s="63">
        <v>44</v>
      </c>
      <c r="AS8" s="16">
        <v>45</v>
      </c>
      <c r="AT8" s="16">
        <v>46</v>
      </c>
      <c r="AU8" s="106"/>
    </row>
    <row r="9" spans="1:50" s="1" customFormat="1" ht="28.5" customHeight="1">
      <c r="A9" s="17">
        <v>1</v>
      </c>
      <c r="B9" s="29" t="s">
        <v>91</v>
      </c>
      <c r="C9" s="164" t="s">
        <v>90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3"/>
      <c r="AU9" s="106"/>
    </row>
    <row r="10" spans="1:50" s="1" customFormat="1" ht="28.5" customHeight="1">
      <c r="A10" s="17" t="s">
        <v>70</v>
      </c>
      <c r="B10" s="29" t="s">
        <v>89</v>
      </c>
      <c r="C10" s="164" t="s">
        <v>86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6"/>
      <c r="AT10" s="18"/>
      <c r="AU10" s="106"/>
    </row>
    <row r="11" spans="1:50" s="71" customFormat="1" ht="31.5" customHeight="1">
      <c r="A11" s="187" t="s">
        <v>71</v>
      </c>
      <c r="B11" s="189" t="s">
        <v>52</v>
      </c>
      <c r="C11" s="179"/>
      <c r="D11" s="179"/>
      <c r="E11" s="20" t="s">
        <v>32</v>
      </c>
      <c r="F11" s="30">
        <f>F12+F13+F14</f>
        <v>209563.22</v>
      </c>
      <c r="G11" s="30">
        <f>G12+G13+G14+G15</f>
        <v>151779.20000000001</v>
      </c>
      <c r="H11" s="30">
        <f>G11/F11*100</f>
        <v>72.426449641306334</v>
      </c>
      <c r="I11" s="31">
        <f>I12+I13+I14</f>
        <v>3764.13</v>
      </c>
      <c r="J11" s="31">
        <f>J12+J13</f>
        <v>3764.13</v>
      </c>
      <c r="K11" s="31">
        <f>J11/I11*100</f>
        <v>100</v>
      </c>
      <c r="L11" s="31">
        <f>L12+L13+L14</f>
        <v>10445.469999999999</v>
      </c>
      <c r="M11" s="31">
        <f>M12+M13</f>
        <v>9352.1</v>
      </c>
      <c r="N11" s="31">
        <f>M11/L11*100</f>
        <v>89.532591640203847</v>
      </c>
      <c r="O11" s="31">
        <f>O12+O13+O14</f>
        <v>10289.25</v>
      </c>
      <c r="P11" s="31">
        <f>P12+P13</f>
        <v>8978.93</v>
      </c>
      <c r="Q11" s="31">
        <f>P11/O11*100</f>
        <v>87.265155380615695</v>
      </c>
      <c r="R11" s="31">
        <f>R12+R13+R14</f>
        <v>27369.1</v>
      </c>
      <c r="S11" s="31">
        <f>S12+S13</f>
        <v>10878.300000000001</v>
      </c>
      <c r="T11" s="31">
        <f>S11/R11*100</f>
        <v>39.746648592756074</v>
      </c>
      <c r="U11" s="31">
        <f>U12+U13+U14</f>
        <v>33844.270000000004</v>
      </c>
      <c r="V11" s="31">
        <f>V12+V13</f>
        <v>13375.7</v>
      </c>
      <c r="W11" s="31">
        <f>V11/U11*100</f>
        <v>39.521313356736606</v>
      </c>
      <c r="X11" s="31">
        <f>X12+X13+X14</f>
        <v>26493.200000000001</v>
      </c>
      <c r="Y11" s="31">
        <f>Y12+Y13</f>
        <v>12808.7</v>
      </c>
      <c r="Z11" s="31">
        <f>Y11/X11*100</f>
        <v>48.347123035344922</v>
      </c>
      <c r="AA11" s="31">
        <f>AA12+AA13+AA14</f>
        <v>25838.2</v>
      </c>
      <c r="AB11" s="31">
        <f>AB12+AB13</f>
        <v>13928.84</v>
      </c>
      <c r="AC11" s="31">
        <f>AB11/AA11*100</f>
        <v>53.907934763257501</v>
      </c>
      <c r="AD11" s="31">
        <f>AD12+AD13+AD14</f>
        <v>18028.5</v>
      </c>
      <c r="AE11" s="31">
        <f>AE12+AE13</f>
        <v>4696.2999999999993</v>
      </c>
      <c r="AF11" s="31">
        <f>AE11/AD11*100</f>
        <v>26.049310813434278</v>
      </c>
      <c r="AG11" s="31">
        <f>AG12+AG13+AG14</f>
        <v>16373.7</v>
      </c>
      <c r="AH11" s="31">
        <f>AH12+AH13</f>
        <v>11207.3</v>
      </c>
      <c r="AI11" s="31">
        <f>AH11/AG11*100</f>
        <v>68.446960674740581</v>
      </c>
      <c r="AJ11" s="31">
        <f>AJ12+AJ13+AJ14</f>
        <v>11600.4</v>
      </c>
      <c r="AK11" s="31">
        <f>AK12+AK13</f>
        <v>0</v>
      </c>
      <c r="AL11" s="31">
        <f>AK11/AJ11*100</f>
        <v>0</v>
      </c>
      <c r="AM11" s="31">
        <f>AM12+AM13+AM14</f>
        <v>7879.3</v>
      </c>
      <c r="AN11" s="31">
        <f>AN12+AN13</f>
        <v>0</v>
      </c>
      <c r="AO11" s="31">
        <f>AN11/AM11*100</f>
        <v>0</v>
      </c>
      <c r="AP11" s="31">
        <f>AP12+AP13+AP14</f>
        <v>17637.699999999997</v>
      </c>
      <c r="AQ11" s="31">
        <f>AQ12+AQ13</f>
        <v>0</v>
      </c>
      <c r="AR11" s="31">
        <f>AQ11/AP11*100</f>
        <v>0</v>
      </c>
      <c r="AS11" s="22"/>
      <c r="AT11" s="22"/>
      <c r="AU11" s="107"/>
    </row>
    <row r="12" spans="1:50" s="71" customFormat="1" ht="30" customHeight="1">
      <c r="A12" s="188"/>
      <c r="B12" s="190"/>
      <c r="C12" s="180"/>
      <c r="D12" s="180"/>
      <c r="E12" s="21" t="s">
        <v>33</v>
      </c>
      <c r="F12" s="32">
        <f t="shared" ref="F12:G14" si="0">I12+L12+O12+R12+U12+X12+AA12+AD12+AG12+AJ12+AM12+AP12</f>
        <v>24286.5</v>
      </c>
      <c r="G12" s="32">
        <f t="shared" si="0"/>
        <v>14929.2</v>
      </c>
      <c r="H12" s="30">
        <f>G12/F12*100</f>
        <v>61.471187696868633</v>
      </c>
      <c r="I12" s="31">
        <f>I17+I20+I26+I29+I38+I42</f>
        <v>0</v>
      </c>
      <c r="J12" s="31">
        <f>J17+J20+J26+J29+J38+J42</f>
        <v>0</v>
      </c>
      <c r="K12" s="31">
        <v>0</v>
      </c>
      <c r="L12" s="31">
        <f>L17+L20+L26+L29+L38+L42</f>
        <v>1642.85</v>
      </c>
      <c r="M12" s="31">
        <f>M17+M20+M26+M29+M38+M42</f>
        <v>310</v>
      </c>
      <c r="N12" s="31">
        <f>M12/L12*100</f>
        <v>18.869647259335913</v>
      </c>
      <c r="O12" s="31">
        <f>O17+O20+O26+O29+O38+O42</f>
        <v>1642.85</v>
      </c>
      <c r="P12" s="31">
        <f>P17+P20+P26+P29+P38+P42</f>
        <v>546.6</v>
      </c>
      <c r="Q12" s="31">
        <f>P12/O12*100</f>
        <v>33.271449006300031</v>
      </c>
      <c r="R12" s="31">
        <f>R17+R20+R26+R29+R38+R42</f>
        <v>1218.5</v>
      </c>
      <c r="S12" s="31">
        <f>S17+S20+S26+S29+S38+S42</f>
        <v>1473.1</v>
      </c>
      <c r="T12" s="31">
        <f>S12/R12*100</f>
        <v>120.89454247025031</v>
      </c>
      <c r="U12" s="31">
        <f>U17+U20+U26+U29+U38+U42</f>
        <v>2163.8000000000002</v>
      </c>
      <c r="V12" s="31">
        <f>V17+V20+V26+V29+V38+V42</f>
        <v>1499.7</v>
      </c>
      <c r="W12" s="31">
        <f>V12/U12*100</f>
        <v>69.308623717533962</v>
      </c>
      <c r="X12" s="31">
        <f>X17+X20+X26+X29+X38+X42</f>
        <v>850</v>
      </c>
      <c r="Y12" s="31">
        <f>Y17+Y20+Y26+Y29+Y38+Y42</f>
        <v>2141.8000000000002</v>
      </c>
      <c r="Z12" s="31">
        <f>Y12/X12*100</f>
        <v>251.97647058823534</v>
      </c>
      <c r="AA12" s="31">
        <f>AA17+AA20+AA26+AA29+AA38+AA42</f>
        <v>2173</v>
      </c>
      <c r="AB12" s="31">
        <f>AB17+AB20+AB26+AB29+AB38+AB42</f>
        <v>1012.3</v>
      </c>
      <c r="AC12" s="31">
        <f>AB12/AA12*100</f>
        <v>46.58536585365853</v>
      </c>
      <c r="AD12" s="31">
        <f>AD17+AD20+AD26+AD29+AD38+AD42</f>
        <v>417.2</v>
      </c>
      <c r="AE12" s="31">
        <f>AE17+AE20+AE26+AE29+AE38+AE42</f>
        <v>517.4</v>
      </c>
      <c r="AF12" s="31">
        <f>AE12/AD12*100</f>
        <v>124.01725790987537</v>
      </c>
      <c r="AG12" s="31">
        <f>AG17+AG20+AG26+AG29+AG38+AG42</f>
        <v>5761.2</v>
      </c>
      <c r="AH12" s="31">
        <f>AH17+AH20+AH26+AH29+AH38+AH42</f>
        <v>7428.3</v>
      </c>
      <c r="AI12" s="31">
        <f>AH12/AG12*100</f>
        <v>128.93667985836285</v>
      </c>
      <c r="AJ12" s="31">
        <f>AJ17+AJ20+AJ26+AJ29+AJ38+AJ42</f>
        <v>415.40000000000003</v>
      </c>
      <c r="AK12" s="31">
        <f>AK17+AK20+AK26+AK29+AK38+AK42</f>
        <v>0</v>
      </c>
      <c r="AL12" s="56">
        <f>AK12/AJ12*100</f>
        <v>0</v>
      </c>
      <c r="AM12" s="31">
        <f>AM17+AM20+AM26+AM29+AM38+AM42</f>
        <v>379.8</v>
      </c>
      <c r="AN12" s="31">
        <f>AN17+AN20+AN26+AN29+AN38+AN42</f>
        <v>0</v>
      </c>
      <c r="AO12" s="56">
        <f>AN12/AM12*100</f>
        <v>0</v>
      </c>
      <c r="AP12" s="31">
        <f>AP26+AP29</f>
        <v>7621.9</v>
      </c>
      <c r="AQ12" s="31">
        <f>AQ17+AQ20+AQ26+AQ29+AQ38+AQ42</f>
        <v>0</v>
      </c>
      <c r="AR12" s="56">
        <f>AQ12/AP12*100</f>
        <v>0</v>
      </c>
      <c r="AS12" s="22"/>
      <c r="AT12" s="22"/>
      <c r="AU12" s="107"/>
      <c r="AX12" s="109"/>
    </row>
    <row r="13" spans="1:50" s="71" customFormat="1" ht="30" customHeight="1">
      <c r="A13" s="188"/>
      <c r="B13" s="190"/>
      <c r="C13" s="180"/>
      <c r="D13" s="180"/>
      <c r="E13" s="21" t="s">
        <v>34</v>
      </c>
      <c r="F13" s="32">
        <f>I13+L13+O13+R13+U13+X13+AA13+AD13+AG13+AJ13+AM13+AP13</f>
        <v>100276.72</v>
      </c>
      <c r="G13" s="32">
        <f>J13+M13+P13+S13+V13+Y13+AB13+AE13+AH13+AK13+AN13+AQ13+0.1</f>
        <v>74061.2</v>
      </c>
      <c r="H13" s="30">
        <f>G13/F13*100</f>
        <v>73.856823398292235</v>
      </c>
      <c r="I13" s="31">
        <f>I18+I21+I27+I30+I39</f>
        <v>3764.13</v>
      </c>
      <c r="J13" s="31">
        <f>J18+J21+J27+J30+J39</f>
        <v>3764.13</v>
      </c>
      <c r="K13" s="31">
        <f>J13/I13*100</f>
        <v>100</v>
      </c>
      <c r="L13" s="31">
        <f>L18+L21+L27+L30+L39</f>
        <v>8802.619999999999</v>
      </c>
      <c r="M13" s="31">
        <f>M18+M21+M27+M30+M39</f>
        <v>9042.1</v>
      </c>
      <c r="N13" s="31">
        <f>M13/L13*100</f>
        <v>102.72055365334414</v>
      </c>
      <c r="O13" s="31">
        <f>O18+O21+O27+O30+O39</f>
        <v>8646.4</v>
      </c>
      <c r="P13" s="31">
        <f>P18+P21+P27+P30+P39</f>
        <v>8432.33</v>
      </c>
      <c r="Q13" s="31">
        <f>P13/O13*100</f>
        <v>97.52417190969652</v>
      </c>
      <c r="R13" s="31">
        <f>R18+R21+R27+R30+R39</f>
        <v>9650.5999999999985</v>
      </c>
      <c r="S13" s="31">
        <f>S18+S21+S27+S30+S39</f>
        <v>9405.2000000000007</v>
      </c>
      <c r="T13" s="31">
        <f>S13/R13*100</f>
        <v>97.457152923134345</v>
      </c>
      <c r="U13" s="31">
        <f>U18+U21+U27+U30+U39</f>
        <v>11680.470000000001</v>
      </c>
      <c r="V13" s="31">
        <f>V18+V21+V27+V30+V39</f>
        <v>11876</v>
      </c>
      <c r="W13" s="31">
        <f>V13/U13*100</f>
        <v>101.67399085824455</v>
      </c>
      <c r="X13" s="31">
        <f>X18+X21+X27+X30+X39</f>
        <v>10643.2</v>
      </c>
      <c r="Y13" s="31">
        <f>Y18+Y21+Y27+Y30+Y39</f>
        <v>10666.900000000001</v>
      </c>
      <c r="Z13" s="31">
        <f>Y13/X13*100</f>
        <v>100.22267739025858</v>
      </c>
      <c r="AA13" s="31">
        <f>AA18+AA21+AA27+AA30+AA39</f>
        <v>8665.2000000000007</v>
      </c>
      <c r="AB13" s="31">
        <f>AB18+AB21+AB27+AB30+AB39</f>
        <v>12916.54</v>
      </c>
      <c r="AC13" s="31">
        <f>AB13/AA13*100</f>
        <v>149.06222591515487</v>
      </c>
      <c r="AD13" s="31">
        <f>AD18+AD21+AD27+AD30+AD39</f>
        <v>7611.3</v>
      </c>
      <c r="AE13" s="31">
        <f>AE18+AE21+AE27+AE30+AE39</f>
        <v>4178.8999999999996</v>
      </c>
      <c r="AF13" s="31">
        <f>AE13/AD13*100</f>
        <v>54.903892896088699</v>
      </c>
      <c r="AG13" s="31">
        <f>AG18+AG21+AG27+AG30+AG39</f>
        <v>4612.5</v>
      </c>
      <c r="AH13" s="31">
        <f>AH18+AH21+AH27+AH30+AH39</f>
        <v>3779</v>
      </c>
      <c r="AI13" s="31">
        <f>AH13/AG13*100</f>
        <v>81.929539295392956</v>
      </c>
      <c r="AJ13" s="31">
        <f>AJ18+AJ21+AJ27+AJ30+AJ39</f>
        <v>8685</v>
      </c>
      <c r="AK13" s="31">
        <f>AK18+AK21+AK27+AK30+AK39</f>
        <v>0</v>
      </c>
      <c r="AL13" s="56">
        <f>AK13/AJ13*100</f>
        <v>0</v>
      </c>
      <c r="AM13" s="31">
        <f>AM18+AM21+AM27+AM30+AM39</f>
        <v>7499.5</v>
      </c>
      <c r="AN13" s="31">
        <f>AN18+AN21+AN27+AN30+AN39</f>
        <v>0</v>
      </c>
      <c r="AO13" s="56">
        <f>AN13/AM13*100</f>
        <v>0</v>
      </c>
      <c r="AP13" s="31">
        <f>AP27+AP30+AP39+AP43+AP21</f>
        <v>10015.799999999999</v>
      </c>
      <c r="AQ13" s="31">
        <f>AQ18+AQ21+AQ27+AQ30+AQ39</f>
        <v>0</v>
      </c>
      <c r="AR13" s="56">
        <f>AQ13/AP13*100</f>
        <v>0</v>
      </c>
      <c r="AS13" s="22"/>
      <c r="AT13" s="22"/>
      <c r="AU13" s="107"/>
    </row>
    <row r="14" spans="1:50" s="71" customFormat="1" ht="34.5" customHeight="1">
      <c r="A14" s="188"/>
      <c r="B14" s="190"/>
      <c r="C14" s="180"/>
      <c r="D14" s="180"/>
      <c r="E14" s="21" t="s">
        <v>108</v>
      </c>
      <c r="F14" s="32">
        <f>I14+L14+O14+R14+U14+X14+AA14+AD14+AG14+AJ14+AM14+AP14</f>
        <v>85000</v>
      </c>
      <c r="G14" s="32">
        <f t="shared" si="0"/>
        <v>60949.599999999999</v>
      </c>
      <c r="H14" s="30">
        <f>G14/F14*100</f>
        <v>71.705411764705886</v>
      </c>
      <c r="I14" s="31">
        <f>I68</f>
        <v>0</v>
      </c>
      <c r="J14" s="31">
        <f>J68</f>
        <v>0</v>
      </c>
      <c r="K14" s="31">
        <v>0</v>
      </c>
      <c r="L14" s="31">
        <f>L68</f>
        <v>0</v>
      </c>
      <c r="M14" s="31">
        <f>M68</f>
        <v>0</v>
      </c>
      <c r="N14" s="31">
        <v>0</v>
      </c>
      <c r="O14" s="31">
        <f>O68</f>
        <v>0</v>
      </c>
      <c r="P14" s="31">
        <f>P68</f>
        <v>0</v>
      </c>
      <c r="Q14" s="31">
        <v>0</v>
      </c>
      <c r="R14" s="31">
        <f>R68</f>
        <v>16500</v>
      </c>
      <c r="S14" s="31">
        <f>S68</f>
        <v>0</v>
      </c>
      <c r="T14" s="31">
        <v>0</v>
      </c>
      <c r="U14" s="31">
        <f>U68</f>
        <v>20000</v>
      </c>
      <c r="V14" s="31">
        <f>V68</f>
        <v>16500</v>
      </c>
      <c r="W14" s="31">
        <v>0</v>
      </c>
      <c r="X14" s="31">
        <f>X68</f>
        <v>15000</v>
      </c>
      <c r="Y14" s="31">
        <f>Y68</f>
        <v>20000</v>
      </c>
      <c r="Z14" s="31">
        <v>0</v>
      </c>
      <c r="AA14" s="31">
        <f>AA68</f>
        <v>15000</v>
      </c>
      <c r="AB14" s="31">
        <f>AB68</f>
        <v>17016.7</v>
      </c>
      <c r="AC14" s="31">
        <v>0</v>
      </c>
      <c r="AD14" s="31">
        <f>AD68</f>
        <v>10000</v>
      </c>
      <c r="AE14" s="31">
        <f>AE68</f>
        <v>0</v>
      </c>
      <c r="AF14" s="31">
        <v>0</v>
      </c>
      <c r="AG14" s="31">
        <f>AG68</f>
        <v>6000</v>
      </c>
      <c r="AH14" s="31">
        <f>AH68</f>
        <v>7432.9</v>
      </c>
      <c r="AI14" s="31">
        <v>0</v>
      </c>
      <c r="AJ14" s="31">
        <f>AJ68</f>
        <v>2500</v>
      </c>
      <c r="AK14" s="31">
        <f>AK68</f>
        <v>0</v>
      </c>
      <c r="AL14" s="56">
        <v>0</v>
      </c>
      <c r="AM14" s="31">
        <f>AM68</f>
        <v>0</v>
      </c>
      <c r="AN14" s="31">
        <f>AN68</f>
        <v>0</v>
      </c>
      <c r="AO14" s="56">
        <v>0</v>
      </c>
      <c r="AP14" s="31">
        <f>AP68</f>
        <v>0</v>
      </c>
      <c r="AQ14" s="31">
        <f>AQ68</f>
        <v>0</v>
      </c>
      <c r="AR14" s="56">
        <v>0</v>
      </c>
      <c r="AS14" s="22"/>
      <c r="AT14" s="22"/>
      <c r="AU14" s="107"/>
    </row>
    <row r="15" spans="1:50" s="71" customFormat="1" ht="39" customHeight="1">
      <c r="A15" s="103"/>
      <c r="B15" s="104"/>
      <c r="C15" s="102"/>
      <c r="D15" s="102"/>
      <c r="E15" s="21" t="s">
        <v>140</v>
      </c>
      <c r="F15" s="32">
        <f>I15+L15+O15+R15+U15+X15+AA15+AD15+AG15+AJ15+AM15+AP15</f>
        <v>0</v>
      </c>
      <c r="G15" s="32">
        <f>J15+M15+P15+S15+V15+Y15+AB15+AE15+AH15+AK15+AN15+AQ15</f>
        <v>1839.1999999999998</v>
      </c>
      <c r="H15" s="30">
        <v>0</v>
      </c>
      <c r="I15" s="31">
        <f>I44</f>
        <v>0</v>
      </c>
      <c r="J15" s="31">
        <f t="shared" ref="J15:AH15" si="1">J44</f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  <c r="N15" s="31">
        <f t="shared" si="1"/>
        <v>0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>S43</f>
        <v>397.9</v>
      </c>
      <c r="T15" s="31"/>
      <c r="U15" s="31"/>
      <c r="V15" s="31"/>
      <c r="W15" s="31"/>
      <c r="X15" s="31"/>
      <c r="Y15" s="31"/>
      <c r="Z15" s="31"/>
      <c r="AA15" s="31"/>
      <c r="AB15" s="31">
        <f t="shared" si="1"/>
        <v>126</v>
      </c>
      <c r="AC15" s="31"/>
      <c r="AD15" s="31"/>
      <c r="AE15" s="31">
        <f t="shared" si="1"/>
        <v>667.3</v>
      </c>
      <c r="AF15" s="31"/>
      <c r="AG15" s="31"/>
      <c r="AH15" s="31">
        <f t="shared" si="1"/>
        <v>648</v>
      </c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22"/>
      <c r="AT15" s="22"/>
      <c r="AU15" s="107"/>
    </row>
    <row r="16" spans="1:50" s="2" customFormat="1" ht="19.5" customHeight="1">
      <c r="A16" s="121" t="s">
        <v>72</v>
      </c>
      <c r="B16" s="167" t="s">
        <v>42</v>
      </c>
      <c r="C16" s="125" t="s">
        <v>106</v>
      </c>
      <c r="D16" s="194" t="s">
        <v>113</v>
      </c>
      <c r="E16" s="5" t="s">
        <v>32</v>
      </c>
      <c r="F16" s="32">
        <f>F17+F18</f>
        <v>56</v>
      </c>
      <c r="G16" s="32">
        <f>G17+G18</f>
        <v>56</v>
      </c>
      <c r="H16" s="32">
        <f>G16/F16*100</f>
        <v>100</v>
      </c>
      <c r="I16" s="33"/>
      <c r="J16" s="33"/>
      <c r="K16" s="33"/>
      <c r="L16" s="33">
        <f>L17+L18</f>
        <v>56</v>
      </c>
      <c r="M16" s="33">
        <f>M17+M18</f>
        <v>0</v>
      </c>
      <c r="N16" s="33">
        <f>M16/L16*100</f>
        <v>0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7"/>
      <c r="AB16" s="37"/>
      <c r="AC16" s="37"/>
      <c r="AD16" s="33"/>
      <c r="AE16" s="33"/>
      <c r="AF16" s="33"/>
      <c r="AG16" s="33"/>
      <c r="AH16" s="33"/>
      <c r="AI16" s="33"/>
      <c r="AJ16" s="57"/>
      <c r="AK16" s="57"/>
      <c r="AL16" s="57"/>
      <c r="AM16" s="57"/>
      <c r="AN16" s="57"/>
      <c r="AO16" s="57"/>
      <c r="AP16" s="57"/>
      <c r="AQ16" s="57"/>
      <c r="AR16" s="57"/>
      <c r="AS16" s="158" t="s">
        <v>128</v>
      </c>
      <c r="AT16" s="110"/>
      <c r="AU16" s="107"/>
    </row>
    <row r="17" spans="1:47" s="2" customFormat="1">
      <c r="A17" s="121"/>
      <c r="B17" s="168"/>
      <c r="C17" s="126"/>
      <c r="D17" s="195"/>
      <c r="E17" s="4" t="s">
        <v>33</v>
      </c>
      <c r="F17" s="32">
        <f>I17+L17+O17+R17+U17+X17+AA17+AD17+AG17+AJ17+AM17+AP17</f>
        <v>0</v>
      </c>
      <c r="G17" s="32">
        <f>J17+M17+P17+S17+V17+Y17+AB17+AE17+AH17+AK17+AN17+AQ17</f>
        <v>0</v>
      </c>
      <c r="H17" s="32">
        <v>0</v>
      </c>
      <c r="I17" s="33"/>
      <c r="J17" s="33"/>
      <c r="K17" s="33"/>
      <c r="L17" s="33"/>
      <c r="M17" s="33"/>
      <c r="N17" s="34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7"/>
      <c r="AB17" s="37"/>
      <c r="AC17" s="37"/>
      <c r="AD17" s="33"/>
      <c r="AE17" s="33"/>
      <c r="AF17" s="33"/>
      <c r="AG17" s="33"/>
      <c r="AH17" s="33"/>
      <c r="AI17" s="33"/>
      <c r="AJ17" s="57"/>
      <c r="AK17" s="57"/>
      <c r="AL17" s="57"/>
      <c r="AM17" s="57"/>
      <c r="AN17" s="57"/>
      <c r="AO17" s="57"/>
      <c r="AP17" s="57"/>
      <c r="AQ17" s="57"/>
      <c r="AR17" s="57"/>
      <c r="AS17" s="159"/>
      <c r="AT17" s="111"/>
      <c r="AU17" s="107"/>
    </row>
    <row r="18" spans="1:47" s="2" customFormat="1" ht="23.25" customHeight="1">
      <c r="A18" s="121"/>
      <c r="B18" s="169"/>
      <c r="C18" s="127"/>
      <c r="D18" s="196"/>
      <c r="E18" s="4" t="s">
        <v>34</v>
      </c>
      <c r="F18" s="32">
        <f>I18+L18+O18+R18+U18+X18+AA18+AD18+AG18+AJ18+AM18+AP18</f>
        <v>56</v>
      </c>
      <c r="G18" s="32">
        <f>J18+M18+P18+S18+V18+Y18+AB18+AE18+AH18+AK18+AN18+AQ18</f>
        <v>56</v>
      </c>
      <c r="H18" s="32">
        <f t="shared" ref="H18:H30" si="2">G18/F18*100</f>
        <v>100</v>
      </c>
      <c r="I18" s="33"/>
      <c r="J18" s="33"/>
      <c r="K18" s="33"/>
      <c r="L18" s="33">
        <v>56</v>
      </c>
      <c r="M18" s="33">
        <v>0</v>
      </c>
      <c r="N18" s="33">
        <f>M18/L18*100</f>
        <v>0</v>
      </c>
      <c r="O18" s="33"/>
      <c r="P18" s="33">
        <v>56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7"/>
      <c r="AB18" s="37"/>
      <c r="AC18" s="37"/>
      <c r="AD18" s="33"/>
      <c r="AE18" s="33"/>
      <c r="AF18" s="33"/>
      <c r="AG18" s="33"/>
      <c r="AH18" s="33"/>
      <c r="AI18" s="33"/>
      <c r="AJ18" s="57"/>
      <c r="AK18" s="57"/>
      <c r="AL18" s="57"/>
      <c r="AM18" s="57"/>
      <c r="AN18" s="57"/>
      <c r="AO18" s="57"/>
      <c r="AP18" s="57"/>
      <c r="AQ18" s="57"/>
      <c r="AR18" s="57"/>
      <c r="AS18" s="160"/>
      <c r="AT18" s="112"/>
      <c r="AU18" s="107"/>
    </row>
    <row r="19" spans="1:47" s="2" customFormat="1" ht="19.5" customHeight="1">
      <c r="A19" s="121" t="s">
        <v>73</v>
      </c>
      <c r="B19" s="167" t="s">
        <v>43</v>
      </c>
      <c r="C19" s="125" t="s">
        <v>105</v>
      </c>
      <c r="D19" s="198" t="s">
        <v>111</v>
      </c>
      <c r="E19" s="5" t="s">
        <v>32</v>
      </c>
      <c r="F19" s="32">
        <f>F20+F21</f>
        <v>317</v>
      </c>
      <c r="G19" s="32">
        <f>G20+G21</f>
        <v>265.3</v>
      </c>
      <c r="H19" s="32">
        <f t="shared" si="2"/>
        <v>83.690851735015784</v>
      </c>
      <c r="I19" s="33">
        <f>I20+I21</f>
        <v>0</v>
      </c>
      <c r="J19" s="33">
        <f>J20+J21</f>
        <v>0</v>
      </c>
      <c r="K19" s="33">
        <v>0</v>
      </c>
      <c r="L19" s="33">
        <f>L20+L21</f>
        <v>23</v>
      </c>
      <c r="M19" s="33">
        <f>M20+M21</f>
        <v>13.8</v>
      </c>
      <c r="N19" s="33">
        <f>M19/L19*100</f>
        <v>60</v>
      </c>
      <c r="O19" s="33">
        <f>O20+O21</f>
        <v>50.8</v>
      </c>
      <c r="P19" s="33">
        <f>P20+P21</f>
        <v>85.4</v>
      </c>
      <c r="Q19" s="33">
        <f>P19/O19*100</f>
        <v>168.11023622047244</v>
      </c>
      <c r="R19" s="33">
        <f>R20+R21</f>
        <v>53.400000000000006</v>
      </c>
      <c r="S19" s="33">
        <f>S20+S21</f>
        <v>62.6</v>
      </c>
      <c r="T19" s="33">
        <f>S19/R19*100</f>
        <v>117.22846441947566</v>
      </c>
      <c r="U19" s="33">
        <f>U20+U21</f>
        <v>34.299999999999997</v>
      </c>
      <c r="V19" s="33">
        <f>V20+V21</f>
        <v>34.299999999999997</v>
      </c>
      <c r="W19" s="33">
        <f>V19/U19*100</f>
        <v>100</v>
      </c>
      <c r="X19" s="33">
        <f>X20+X21</f>
        <v>10.4</v>
      </c>
      <c r="Y19" s="33">
        <f>Y20+Y21</f>
        <v>-24.2</v>
      </c>
      <c r="Z19" s="33">
        <f>Y19/X19*100</f>
        <v>-232.69230769230768</v>
      </c>
      <c r="AA19" s="33">
        <f>AA20+AA21</f>
        <v>63.1</v>
      </c>
      <c r="AB19" s="33">
        <f>AB20+AB21</f>
        <v>63.1</v>
      </c>
      <c r="AC19" s="33">
        <f>AB19/AA19*100</f>
        <v>100</v>
      </c>
      <c r="AD19" s="33">
        <f>AD20+AD21</f>
        <v>10.4</v>
      </c>
      <c r="AE19" s="33">
        <f>AE20+AE21</f>
        <v>10.4</v>
      </c>
      <c r="AF19" s="33">
        <f>AE19/AD19*100</f>
        <v>100</v>
      </c>
      <c r="AG19" s="33">
        <f>AG20+AG21</f>
        <v>19.899999999999999</v>
      </c>
      <c r="AH19" s="33">
        <f>AH20+AH21</f>
        <v>19.899999999999999</v>
      </c>
      <c r="AI19" s="33">
        <f>AH19/AG19*100</f>
        <v>100</v>
      </c>
      <c r="AJ19" s="57">
        <f>AJ20+AJ21</f>
        <v>2.8</v>
      </c>
      <c r="AK19" s="57">
        <f>AK20+AK21</f>
        <v>0</v>
      </c>
      <c r="AL19" s="57">
        <f>AK19/AJ19*100</f>
        <v>0</v>
      </c>
      <c r="AM19" s="57">
        <f>AM20+AM21</f>
        <v>39.9</v>
      </c>
      <c r="AN19" s="57">
        <f>AN20+AN21</f>
        <v>0</v>
      </c>
      <c r="AO19" s="57">
        <f>AN19/AM19*100</f>
        <v>0</v>
      </c>
      <c r="AP19" s="57">
        <f>AP20+AP21</f>
        <v>9</v>
      </c>
      <c r="AQ19" s="57">
        <f>AQ20+AQ21</f>
        <v>0</v>
      </c>
      <c r="AR19" s="57">
        <v>0</v>
      </c>
      <c r="AS19" s="170" t="s">
        <v>148</v>
      </c>
      <c r="AT19" s="110"/>
      <c r="AU19" s="107"/>
    </row>
    <row r="20" spans="1:47" s="2" customFormat="1" ht="23.25" customHeight="1">
      <c r="A20" s="121"/>
      <c r="B20" s="168"/>
      <c r="C20" s="126"/>
      <c r="D20" s="195"/>
      <c r="E20" s="4" t="s">
        <v>33</v>
      </c>
      <c r="F20" s="32">
        <f>I20+L20+O20+R20+U20+X20+AA20+AD20+AG20+AJ20+AM20+AP20</f>
        <v>0</v>
      </c>
      <c r="G20" s="32">
        <f>J20+M20+P20+S20+V20+Y20+AB20+AE20+AH20+AK20+AN20+AQ20</f>
        <v>0</v>
      </c>
      <c r="H20" s="35">
        <v>0</v>
      </c>
      <c r="I20" s="33"/>
      <c r="J20" s="33"/>
      <c r="K20" s="36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7"/>
      <c r="AB20" s="37"/>
      <c r="AC20" s="37"/>
      <c r="AD20" s="33"/>
      <c r="AE20" s="33"/>
      <c r="AF20" s="33"/>
      <c r="AG20" s="33"/>
      <c r="AH20" s="33"/>
      <c r="AI20" s="33"/>
      <c r="AJ20" s="57"/>
      <c r="AK20" s="57"/>
      <c r="AL20" s="57"/>
      <c r="AM20" s="57"/>
      <c r="AN20" s="57"/>
      <c r="AO20" s="57"/>
      <c r="AP20" s="57"/>
      <c r="AQ20" s="57"/>
      <c r="AR20" s="57"/>
      <c r="AS20" s="171"/>
      <c r="AT20" s="111"/>
      <c r="AU20" s="107"/>
    </row>
    <row r="21" spans="1:47" s="2" customFormat="1" ht="13.5" customHeight="1">
      <c r="A21" s="121"/>
      <c r="B21" s="169"/>
      <c r="C21" s="127"/>
      <c r="D21" s="196"/>
      <c r="E21" s="4" t="s">
        <v>34</v>
      </c>
      <c r="F21" s="32">
        <f>I21+L21+O21+R21+U21+X21+AA21+AD21+AG21+AJ21+AM21+AP21</f>
        <v>317</v>
      </c>
      <c r="G21" s="32">
        <f>J21+M21+P21+S21+V21+Y21+AB21+AE21+AH21+AK21+AN21+AQ21</f>
        <v>265.3</v>
      </c>
      <c r="H21" s="32">
        <f>G21/F21*100</f>
        <v>83.690851735015784</v>
      </c>
      <c r="I21" s="33"/>
      <c r="J21" s="33"/>
      <c r="K21" s="33">
        <v>0</v>
      </c>
      <c r="L21" s="37">
        <f>13.8+9.2</f>
        <v>23</v>
      </c>
      <c r="M21" s="37">
        <v>13.8</v>
      </c>
      <c r="N21" s="37">
        <f>M21/L21*100</f>
        <v>60</v>
      </c>
      <c r="O21" s="37">
        <v>50.8</v>
      </c>
      <c r="P21" s="37">
        <v>85.4</v>
      </c>
      <c r="Q21" s="37">
        <f>P21/O21*100</f>
        <v>168.11023622047244</v>
      </c>
      <c r="R21" s="37">
        <f>48.2+5.2</f>
        <v>53.400000000000006</v>
      </c>
      <c r="S21" s="37">
        <f>14.4+48.2</f>
        <v>62.6</v>
      </c>
      <c r="T21" s="37">
        <f>S21/R21*100</f>
        <v>117.22846441947566</v>
      </c>
      <c r="U21" s="37">
        <f>23.9+10.4</f>
        <v>34.299999999999997</v>
      </c>
      <c r="V21" s="37">
        <f>10.4+23.9</f>
        <v>34.299999999999997</v>
      </c>
      <c r="W21" s="37">
        <f>V21/U21*100</f>
        <v>100</v>
      </c>
      <c r="X21" s="37">
        <v>10.4</v>
      </c>
      <c r="Y21" s="37">
        <v>-24.2</v>
      </c>
      <c r="Z21" s="37">
        <f>Y21/X21*100</f>
        <v>-232.69230769230768</v>
      </c>
      <c r="AA21" s="37">
        <v>63.1</v>
      </c>
      <c r="AB21" s="37">
        <v>63.1</v>
      </c>
      <c r="AC21" s="37">
        <f>AB21/AA21*100</f>
        <v>100</v>
      </c>
      <c r="AD21" s="37">
        <v>10.4</v>
      </c>
      <c r="AE21" s="37">
        <v>10.4</v>
      </c>
      <c r="AF21" s="37"/>
      <c r="AG21" s="37">
        <v>19.899999999999999</v>
      </c>
      <c r="AH21" s="37">
        <v>19.899999999999999</v>
      </c>
      <c r="AI21" s="37">
        <f>AH21/AG21*100</f>
        <v>100</v>
      </c>
      <c r="AJ21" s="57">
        <v>2.8</v>
      </c>
      <c r="AK21" s="57"/>
      <c r="AL21" s="57">
        <f>AK21/AJ21*100</f>
        <v>0</v>
      </c>
      <c r="AM21" s="57">
        <f>30.8+9.1</f>
        <v>39.9</v>
      </c>
      <c r="AN21" s="57"/>
      <c r="AO21" s="57">
        <f>AN21/AM21*100</f>
        <v>0</v>
      </c>
      <c r="AP21" s="57">
        <v>9</v>
      </c>
      <c r="AQ21" s="57">
        <v>0</v>
      </c>
      <c r="AR21" s="57">
        <v>0</v>
      </c>
      <c r="AS21" s="172"/>
      <c r="AT21" s="112"/>
      <c r="AU21" s="107"/>
    </row>
    <row r="22" spans="1:47" s="2" customFormat="1" ht="45.75" hidden="1" customHeight="1">
      <c r="A22" s="85" t="s">
        <v>74</v>
      </c>
      <c r="B22" s="7" t="s">
        <v>44</v>
      </c>
      <c r="C22" s="86" t="s">
        <v>36</v>
      </c>
      <c r="D22" s="19"/>
      <c r="E22" s="4" t="s">
        <v>39</v>
      </c>
      <c r="F22" s="32"/>
      <c r="G22" s="32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7"/>
      <c r="AB22" s="37"/>
      <c r="AC22" s="37"/>
      <c r="AD22" s="33"/>
      <c r="AE22" s="33"/>
      <c r="AF22" s="33"/>
      <c r="AG22" s="33"/>
      <c r="AH22" s="33"/>
      <c r="AI22" s="33"/>
      <c r="AJ22" s="57"/>
      <c r="AK22" s="57"/>
      <c r="AL22" s="57"/>
      <c r="AM22" s="57"/>
      <c r="AN22" s="57"/>
      <c r="AO22" s="57"/>
      <c r="AP22" s="57"/>
      <c r="AQ22" s="57"/>
      <c r="AR22" s="57"/>
      <c r="AS22" s="26"/>
      <c r="AT22" s="25"/>
      <c r="AU22" s="107"/>
    </row>
    <row r="23" spans="1:47" s="2" customFormat="1" ht="84" hidden="1" customHeight="1">
      <c r="A23" s="85" t="s">
        <v>74</v>
      </c>
      <c r="B23" s="7" t="s">
        <v>44</v>
      </c>
      <c r="C23" s="86" t="s">
        <v>36</v>
      </c>
      <c r="D23" s="19"/>
      <c r="E23" s="4" t="s">
        <v>39</v>
      </c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7"/>
      <c r="AB23" s="37"/>
      <c r="AC23" s="37"/>
      <c r="AD23" s="33"/>
      <c r="AE23" s="33"/>
      <c r="AF23" s="33"/>
      <c r="AG23" s="33"/>
      <c r="AH23" s="33"/>
      <c r="AI23" s="33"/>
      <c r="AJ23" s="57"/>
      <c r="AK23" s="57"/>
      <c r="AL23" s="57"/>
      <c r="AM23" s="57"/>
      <c r="AN23" s="57"/>
      <c r="AO23" s="57"/>
      <c r="AP23" s="57"/>
      <c r="AQ23" s="57"/>
      <c r="AR23" s="57"/>
      <c r="AS23" s="26"/>
      <c r="AT23" s="47"/>
      <c r="AU23" s="107"/>
    </row>
    <row r="24" spans="1:47" s="2" customFormat="1" ht="59.25" customHeight="1">
      <c r="A24" s="94" t="s">
        <v>74</v>
      </c>
      <c r="B24" s="7" t="s">
        <v>44</v>
      </c>
      <c r="C24" s="95" t="s">
        <v>36</v>
      </c>
      <c r="D24" s="96" t="s">
        <v>109</v>
      </c>
      <c r="E24" s="4" t="s">
        <v>39</v>
      </c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7"/>
      <c r="AB24" s="37"/>
      <c r="AC24" s="37"/>
      <c r="AD24" s="33"/>
      <c r="AE24" s="33"/>
      <c r="AF24" s="33"/>
      <c r="AG24" s="33"/>
      <c r="AH24" s="33"/>
      <c r="AI24" s="33"/>
      <c r="AJ24" s="57"/>
      <c r="AK24" s="57"/>
      <c r="AL24" s="57"/>
      <c r="AM24" s="57"/>
      <c r="AN24" s="57"/>
      <c r="AO24" s="57"/>
      <c r="AP24" s="57"/>
      <c r="AQ24" s="57"/>
      <c r="AR24" s="57"/>
      <c r="AS24" s="26" t="s">
        <v>110</v>
      </c>
      <c r="AT24" s="47"/>
      <c r="AU24" s="107"/>
    </row>
    <row r="25" spans="1:47" s="2" customFormat="1" ht="19.5" customHeight="1">
      <c r="A25" s="121" t="s">
        <v>75</v>
      </c>
      <c r="B25" s="138" t="s">
        <v>136</v>
      </c>
      <c r="C25" s="125" t="s">
        <v>137</v>
      </c>
      <c r="D25" s="198" t="s">
        <v>111</v>
      </c>
      <c r="E25" s="5" t="s">
        <v>32</v>
      </c>
      <c r="F25" s="32">
        <f>F26+F27</f>
        <v>53545.2</v>
      </c>
      <c r="G25" s="32">
        <f>G26+G27</f>
        <v>36894.600000000006</v>
      </c>
      <c r="H25" s="32">
        <f t="shared" si="2"/>
        <v>68.903655229600417</v>
      </c>
      <c r="I25" s="98">
        <f>I26+I27</f>
        <v>1865.1</v>
      </c>
      <c r="J25" s="98">
        <f>J26+J27</f>
        <v>1865.1</v>
      </c>
      <c r="K25" s="98">
        <f>J25/I25*100</f>
        <v>100</v>
      </c>
      <c r="L25" s="98">
        <f>L26+L27</f>
        <v>3909.8</v>
      </c>
      <c r="M25" s="98">
        <f>M26+M27</f>
        <v>3909.8</v>
      </c>
      <c r="N25" s="98">
        <f t="shared" ref="N25:N30" si="3">M25/L25*100</f>
        <v>100</v>
      </c>
      <c r="O25" s="98">
        <f>O26+O27</f>
        <v>3665.1</v>
      </c>
      <c r="P25" s="98">
        <f>P26+P27</f>
        <v>3665.1</v>
      </c>
      <c r="Q25" s="98">
        <f>P25/O25*100</f>
        <v>100</v>
      </c>
      <c r="R25" s="98">
        <f>R26+R27</f>
        <v>4683</v>
      </c>
      <c r="S25" s="98">
        <f>S26+S27</f>
        <v>4683</v>
      </c>
      <c r="T25" s="98">
        <f t="shared" ref="T25:T30" si="4">S25/R25*100</f>
        <v>100</v>
      </c>
      <c r="U25" s="98">
        <f>U26+U27</f>
        <v>6152.7</v>
      </c>
      <c r="V25" s="98">
        <f>V26+V27</f>
        <v>6152.9</v>
      </c>
      <c r="W25" s="98">
        <f t="shared" ref="W25:W30" si="5">V25/U25*100</f>
        <v>100.00325060542525</v>
      </c>
      <c r="X25" s="98">
        <f>X26+X27</f>
        <v>4339.6000000000004</v>
      </c>
      <c r="Y25" s="98">
        <f>Y26+Y27</f>
        <v>4339.3999999999996</v>
      </c>
      <c r="Z25" s="57">
        <f>Y25/X25*100</f>
        <v>99.995391280302314</v>
      </c>
      <c r="AA25" s="57">
        <f>AA26+AA27</f>
        <v>4819</v>
      </c>
      <c r="AB25" s="57">
        <f>AB26+AB27</f>
        <v>4797</v>
      </c>
      <c r="AC25" s="57">
        <f>AB25/AA25*100</f>
        <v>99.543473749740613</v>
      </c>
      <c r="AD25" s="57">
        <f>AD26+AD27</f>
        <v>4219.3</v>
      </c>
      <c r="AE25" s="57">
        <f>AE26+AE27</f>
        <v>4241.7</v>
      </c>
      <c r="AF25" s="57">
        <f>AE25/AD25*100</f>
        <v>100.53089375014812</v>
      </c>
      <c r="AG25" s="57">
        <f>AG26+AG27</f>
        <v>3241</v>
      </c>
      <c r="AH25" s="57">
        <f>AH26+AH27</f>
        <v>3240.6</v>
      </c>
      <c r="AI25" s="57">
        <f t="shared" ref="AI25:AI30" si="6">AH25/AG25*100</f>
        <v>99.987658130206725</v>
      </c>
      <c r="AJ25" s="57">
        <f>AJ26+AJ27</f>
        <v>4032.2</v>
      </c>
      <c r="AK25" s="57">
        <f>AK26+AK27</f>
        <v>0</v>
      </c>
      <c r="AL25" s="57">
        <f t="shared" ref="AL25:AL30" si="7">AK25/AJ25*100</f>
        <v>0</v>
      </c>
      <c r="AM25" s="57">
        <f>AM26+AM27</f>
        <v>3951.7</v>
      </c>
      <c r="AN25" s="57">
        <f>AN26+AN27</f>
        <v>0</v>
      </c>
      <c r="AO25" s="57">
        <f t="shared" ref="AO25:AO30" si="8">AN25/AM25*100</f>
        <v>0</v>
      </c>
      <c r="AP25" s="57">
        <f>AP26+AP27</f>
        <v>8666.6</v>
      </c>
      <c r="AQ25" s="57">
        <f>AQ26+AQ27</f>
        <v>0</v>
      </c>
      <c r="AR25" s="57">
        <f t="shared" ref="AR25:AR30" si="9">AQ25/AP25*100</f>
        <v>0</v>
      </c>
      <c r="AS25" s="158" t="s">
        <v>112</v>
      </c>
      <c r="AT25" s="110"/>
      <c r="AU25" s="107"/>
    </row>
    <row r="26" spans="1:47" s="2" customFormat="1" ht="21" customHeight="1">
      <c r="A26" s="121"/>
      <c r="B26" s="139"/>
      <c r="C26" s="126"/>
      <c r="D26" s="195"/>
      <c r="E26" s="4" t="s">
        <v>33</v>
      </c>
      <c r="F26" s="32">
        <f>I26+L26+O26+R26+U26+X26+AA26+AD26+AG26+AJ26+AM26+AP26+0.1</f>
        <v>9860.6</v>
      </c>
      <c r="G26" s="32">
        <f>J26+M26+P26+S26+V26+Y26+AB26+AE26+AH26+AK26+AN26+AQ26</f>
        <v>5640.7999999999993</v>
      </c>
      <c r="H26" s="32">
        <f t="shared" si="2"/>
        <v>57.205443887795873</v>
      </c>
      <c r="I26" s="57"/>
      <c r="J26" s="57"/>
      <c r="K26" s="57">
        <v>0</v>
      </c>
      <c r="L26" s="57">
        <v>310</v>
      </c>
      <c r="M26" s="57">
        <v>310</v>
      </c>
      <c r="N26" s="57">
        <f t="shared" si="3"/>
        <v>100</v>
      </c>
      <c r="O26" s="57">
        <v>310</v>
      </c>
      <c r="P26" s="57">
        <v>310</v>
      </c>
      <c r="Q26" s="57">
        <f>P26/O26*100</f>
        <v>100</v>
      </c>
      <c r="R26" s="57">
        <v>310</v>
      </c>
      <c r="S26" s="57">
        <v>310</v>
      </c>
      <c r="T26" s="57">
        <f t="shared" si="4"/>
        <v>100</v>
      </c>
      <c r="U26" s="57">
        <v>662.3</v>
      </c>
      <c r="V26" s="57">
        <f>310+352.5</f>
        <v>662.5</v>
      </c>
      <c r="W26" s="57">
        <f t="shared" si="5"/>
        <v>100.03019779556092</v>
      </c>
      <c r="X26" s="57">
        <v>450.6</v>
      </c>
      <c r="Y26" s="57">
        <v>450.4</v>
      </c>
      <c r="Z26" s="57">
        <f>Y26/X26*100</f>
        <v>99.955614735907673</v>
      </c>
      <c r="AA26" s="57">
        <v>974</v>
      </c>
      <c r="AB26" s="57">
        <v>952</v>
      </c>
      <c r="AC26" s="57">
        <f>AB26/AA26*100</f>
        <v>97.741273100616027</v>
      </c>
      <c r="AD26" s="57">
        <v>398.3</v>
      </c>
      <c r="AE26" s="57">
        <f>310+110.7</f>
        <v>420.7</v>
      </c>
      <c r="AF26" s="57">
        <f>AE26/AD26*100</f>
        <v>105.62390158172232</v>
      </c>
      <c r="AG26" s="57">
        <v>2225.6</v>
      </c>
      <c r="AH26" s="57">
        <v>2225.1999999999998</v>
      </c>
      <c r="AI26" s="57">
        <f t="shared" si="6"/>
        <v>99.982027318475915</v>
      </c>
      <c r="AJ26" s="57">
        <v>395.6</v>
      </c>
      <c r="AK26" s="57"/>
      <c r="AL26" s="57">
        <f t="shared" si="7"/>
        <v>0</v>
      </c>
      <c r="AM26" s="57">
        <v>366.1</v>
      </c>
      <c r="AN26" s="57"/>
      <c r="AO26" s="57">
        <f t="shared" si="8"/>
        <v>0</v>
      </c>
      <c r="AP26" s="57">
        <f>804.3+1350+1282.7+33.6-12.6</f>
        <v>3458</v>
      </c>
      <c r="AQ26" s="57"/>
      <c r="AR26" s="57">
        <f t="shared" si="9"/>
        <v>0</v>
      </c>
      <c r="AS26" s="159"/>
      <c r="AT26" s="111"/>
      <c r="AU26" s="107"/>
    </row>
    <row r="27" spans="1:47" s="2" customFormat="1" ht="18.75" customHeight="1">
      <c r="A27" s="121"/>
      <c r="B27" s="140"/>
      <c r="C27" s="127"/>
      <c r="D27" s="196"/>
      <c r="E27" s="4" t="s">
        <v>34</v>
      </c>
      <c r="F27" s="32">
        <f>I27+L27+O27+R27+U27+X27+AA27+AD27+AG27+AJ27+AM27+AP27</f>
        <v>43684.6</v>
      </c>
      <c r="G27" s="32">
        <f>J27+M27+P27+S27+V27+Y27+AB27+AE27+AH27+AK27+AN27+AQ27</f>
        <v>31253.800000000003</v>
      </c>
      <c r="H27" s="32">
        <f t="shared" si="2"/>
        <v>71.544205509493054</v>
      </c>
      <c r="I27" s="57">
        <v>1865.1</v>
      </c>
      <c r="J27" s="57">
        <v>1865.1</v>
      </c>
      <c r="K27" s="57">
        <f>J27/I27*100</f>
        <v>100</v>
      </c>
      <c r="L27" s="57">
        <v>3599.8</v>
      </c>
      <c r="M27" s="57">
        <v>3599.8</v>
      </c>
      <c r="N27" s="57">
        <f t="shared" si="3"/>
        <v>100</v>
      </c>
      <c r="O27" s="57">
        <v>3355.1</v>
      </c>
      <c r="P27" s="57">
        <v>3355.1</v>
      </c>
      <c r="Q27" s="57">
        <f>P27/O27*100</f>
        <v>100</v>
      </c>
      <c r="R27" s="57">
        <v>4373</v>
      </c>
      <c r="S27" s="57">
        <v>4373</v>
      </c>
      <c r="T27" s="57">
        <f t="shared" si="4"/>
        <v>100</v>
      </c>
      <c r="U27" s="57">
        <v>5490.4</v>
      </c>
      <c r="V27" s="57">
        <v>5490.4</v>
      </c>
      <c r="W27" s="57">
        <f t="shared" si="5"/>
        <v>100</v>
      </c>
      <c r="X27" s="57">
        <v>3889</v>
      </c>
      <c r="Y27" s="57">
        <v>3889</v>
      </c>
      <c r="Z27" s="57">
        <f>Y27/X27*100</f>
        <v>100</v>
      </c>
      <c r="AA27" s="57">
        <v>3845</v>
      </c>
      <c r="AB27" s="57">
        <v>3845</v>
      </c>
      <c r="AC27" s="57">
        <f>AB27/AA27*100</f>
        <v>100</v>
      </c>
      <c r="AD27" s="57">
        <v>3821</v>
      </c>
      <c r="AE27" s="57">
        <v>3821</v>
      </c>
      <c r="AF27" s="57">
        <f>AE27/AD27*100</f>
        <v>100</v>
      </c>
      <c r="AG27" s="57">
        <v>1015.4</v>
      </c>
      <c r="AH27" s="57">
        <v>1015.4</v>
      </c>
      <c r="AI27" s="57">
        <f t="shared" si="6"/>
        <v>100</v>
      </c>
      <c r="AJ27" s="57">
        <v>3636.6</v>
      </c>
      <c r="AK27" s="57"/>
      <c r="AL27" s="57">
        <f t="shared" si="7"/>
        <v>0</v>
      </c>
      <c r="AM27" s="57">
        <v>3585.6</v>
      </c>
      <c r="AN27" s="57"/>
      <c r="AO27" s="57">
        <f t="shared" si="8"/>
        <v>0</v>
      </c>
      <c r="AP27" s="57">
        <f>5205-907.2+910+0.8</f>
        <v>5208.6000000000004</v>
      </c>
      <c r="AQ27" s="57"/>
      <c r="AR27" s="57">
        <f t="shared" si="9"/>
        <v>0</v>
      </c>
      <c r="AS27" s="160"/>
      <c r="AT27" s="112"/>
      <c r="AU27" s="107"/>
    </row>
    <row r="28" spans="1:47" s="2" customFormat="1" ht="45.75" customHeight="1">
      <c r="A28" s="121" t="s">
        <v>76</v>
      </c>
      <c r="B28" s="138" t="s">
        <v>103</v>
      </c>
      <c r="C28" s="202" t="s">
        <v>104</v>
      </c>
      <c r="D28" s="198" t="s">
        <v>111</v>
      </c>
      <c r="E28" s="5" t="s">
        <v>32</v>
      </c>
      <c r="F28" s="32">
        <f>F29+F30</f>
        <v>70645.119999999995</v>
      </c>
      <c r="G28" s="32">
        <f>G29+G30</f>
        <v>51774.400000000001</v>
      </c>
      <c r="H28" s="32">
        <f t="shared" si="2"/>
        <v>73.28800630531876</v>
      </c>
      <c r="I28" s="37">
        <f>I29+I30</f>
        <v>1899.03</v>
      </c>
      <c r="J28" s="37">
        <f>J29+J30</f>
        <v>1899.03</v>
      </c>
      <c r="K28" s="37">
        <f>J28/I28*100</f>
        <v>100</v>
      </c>
      <c r="L28" s="37">
        <f>L29+L30</f>
        <v>6456.67</v>
      </c>
      <c r="M28" s="37">
        <f>M29+M30</f>
        <v>5428.5</v>
      </c>
      <c r="N28" s="37">
        <f t="shared" si="3"/>
        <v>84.075847147213651</v>
      </c>
      <c r="O28" s="37">
        <f>O29+O30</f>
        <v>6573.35</v>
      </c>
      <c r="P28" s="37">
        <f>P29+P30</f>
        <v>5172.43</v>
      </c>
      <c r="Q28" s="37">
        <f>P28/O28*100</f>
        <v>78.687883651410615</v>
      </c>
      <c r="R28" s="37">
        <f>R29+R30</f>
        <v>6132.7</v>
      </c>
      <c r="S28" s="37">
        <f>S29+S30</f>
        <v>6132.7000000000007</v>
      </c>
      <c r="T28" s="37">
        <f t="shared" si="4"/>
        <v>100.00000000000003</v>
      </c>
      <c r="U28" s="37">
        <f>U29+U30</f>
        <v>7657.27</v>
      </c>
      <c r="V28" s="37">
        <f>V29+V30</f>
        <v>7188.5</v>
      </c>
      <c r="W28" s="37">
        <f t="shared" si="5"/>
        <v>93.878105382205405</v>
      </c>
      <c r="X28" s="37">
        <f>X29+X30</f>
        <v>7143.2</v>
      </c>
      <c r="Y28" s="37">
        <f>Y29+Y30</f>
        <v>8493.5</v>
      </c>
      <c r="Z28" s="37">
        <f>Y28/X28*100</f>
        <v>118.90329264195319</v>
      </c>
      <c r="AA28" s="37">
        <f>AA29+AA30</f>
        <v>5956.1</v>
      </c>
      <c r="AB28" s="37">
        <f>AB29+AB30</f>
        <v>9068.74</v>
      </c>
      <c r="AC28" s="37">
        <f>AB28/AA28*100</f>
        <v>152.25970013935293</v>
      </c>
      <c r="AD28" s="37">
        <f>AD29+AD30</f>
        <v>3798.8</v>
      </c>
      <c r="AE28" s="37">
        <f>AE29+AE30</f>
        <v>444.2</v>
      </c>
      <c r="AF28" s="37">
        <f>AE28/AD28*100</f>
        <v>11.693166263030431</v>
      </c>
      <c r="AG28" s="37">
        <f>AG29+AG30</f>
        <v>7112.7999999999993</v>
      </c>
      <c r="AH28" s="37">
        <f>AH29+AH30</f>
        <v>7946.8</v>
      </c>
      <c r="AI28" s="57">
        <f t="shared" si="6"/>
        <v>111.72534023169499</v>
      </c>
      <c r="AJ28" s="57">
        <f>AJ29+AJ30</f>
        <v>5065.4000000000005</v>
      </c>
      <c r="AK28" s="57">
        <f>AK29+AK30</f>
        <v>0</v>
      </c>
      <c r="AL28" s="57">
        <f t="shared" si="7"/>
        <v>0</v>
      </c>
      <c r="AM28" s="57">
        <f>AM29+AM30</f>
        <v>3887.7</v>
      </c>
      <c r="AN28" s="57">
        <f>AN29+AN30</f>
        <v>0</v>
      </c>
      <c r="AO28" s="57">
        <f t="shared" si="8"/>
        <v>0</v>
      </c>
      <c r="AP28" s="57">
        <f>AP29+AP30</f>
        <v>8962.0999999999985</v>
      </c>
      <c r="AQ28" s="57">
        <f>AQ29+AQ30</f>
        <v>0</v>
      </c>
      <c r="AR28" s="57">
        <f t="shared" si="9"/>
        <v>0</v>
      </c>
      <c r="AS28" s="158" t="s">
        <v>112</v>
      </c>
      <c r="AT28" s="199" t="s">
        <v>147</v>
      </c>
      <c r="AU28" s="107"/>
    </row>
    <row r="29" spans="1:47" s="2" customFormat="1" ht="78.75" customHeight="1">
      <c r="A29" s="121"/>
      <c r="B29" s="139"/>
      <c r="C29" s="203"/>
      <c r="D29" s="195"/>
      <c r="E29" s="4" t="s">
        <v>33</v>
      </c>
      <c r="F29" s="32">
        <f>I29+L29+O29+R29+U29+X29+AA29+AD29+AG29+AJ29+AM29+AP29</f>
        <v>14425.999999999998</v>
      </c>
      <c r="G29" s="32">
        <f>J29+M29+P29+S29+V29+Y29+AB29+AE29+AH29+AK29+AN29+AQ29</f>
        <v>9288.4</v>
      </c>
      <c r="H29" s="32">
        <f t="shared" si="2"/>
        <v>64.386524331068912</v>
      </c>
      <c r="I29" s="37"/>
      <c r="J29" s="37"/>
      <c r="K29" s="37"/>
      <c r="L29" s="37">
        <v>1332.85</v>
      </c>
      <c r="M29" s="37"/>
      <c r="N29" s="37">
        <f t="shared" si="3"/>
        <v>0</v>
      </c>
      <c r="O29" s="37">
        <v>1332.85</v>
      </c>
      <c r="P29" s="37">
        <v>236.6</v>
      </c>
      <c r="Q29" s="37">
        <v>0</v>
      </c>
      <c r="R29" s="37">
        <v>908.5</v>
      </c>
      <c r="S29" s="37">
        <v>1163.0999999999999</v>
      </c>
      <c r="T29" s="37">
        <f t="shared" si="4"/>
        <v>128.02421574023114</v>
      </c>
      <c r="U29" s="37">
        <f>901.5+600</f>
        <v>1501.5</v>
      </c>
      <c r="V29" s="37">
        <f>237.2+600</f>
        <v>837.2</v>
      </c>
      <c r="W29" s="37">
        <f t="shared" si="5"/>
        <v>55.757575757575765</v>
      </c>
      <c r="X29" s="37">
        <v>399.4</v>
      </c>
      <c r="Y29" s="37">
        <v>1691.4</v>
      </c>
      <c r="Z29" s="37">
        <v>0</v>
      </c>
      <c r="AA29" s="37">
        <v>1199</v>
      </c>
      <c r="AB29" s="37">
        <v>60.3</v>
      </c>
      <c r="AC29" s="37">
        <v>0</v>
      </c>
      <c r="AD29" s="37">
        <v>18.899999999999999</v>
      </c>
      <c r="AE29" s="37">
        <v>96.7</v>
      </c>
      <c r="AF29" s="37">
        <v>0</v>
      </c>
      <c r="AG29" s="37">
        <v>3535.6</v>
      </c>
      <c r="AH29" s="37">
        <v>5203.1000000000004</v>
      </c>
      <c r="AI29" s="57">
        <v>0</v>
      </c>
      <c r="AJ29" s="57">
        <v>19.8</v>
      </c>
      <c r="AK29" s="57"/>
      <c r="AL29" s="57">
        <v>0</v>
      </c>
      <c r="AM29" s="57">
        <v>13.7</v>
      </c>
      <c r="AN29" s="57"/>
      <c r="AO29" s="57">
        <v>0</v>
      </c>
      <c r="AP29" s="57">
        <f>1955.3+2187.6+33.5+0.1-12.6</f>
        <v>4163.8999999999996</v>
      </c>
      <c r="AQ29" s="57"/>
      <c r="AR29" s="57">
        <v>0</v>
      </c>
      <c r="AS29" s="159"/>
      <c r="AT29" s="200"/>
      <c r="AU29" s="107"/>
    </row>
    <row r="30" spans="1:47" s="2" customFormat="1" ht="12.75" hidden="1" customHeight="1">
      <c r="A30" s="121"/>
      <c r="B30" s="140"/>
      <c r="C30" s="204"/>
      <c r="D30" s="196"/>
      <c r="E30" s="4" t="s">
        <v>34</v>
      </c>
      <c r="F30" s="32">
        <f>I30+L30+O30+R30+U30+X30+AA30+AD30+AG30+AJ30+AM30+AP30</f>
        <v>56219.119999999995</v>
      </c>
      <c r="G30" s="32">
        <f>J30+M30+P30+S30+V30+Y30+AB30+AE30+AH30+AK30+AN30+AQ30</f>
        <v>42486</v>
      </c>
      <c r="H30" s="32">
        <f t="shared" si="2"/>
        <v>75.572154099886319</v>
      </c>
      <c r="I30" s="37">
        <v>1899.03</v>
      </c>
      <c r="J30" s="37">
        <v>1899.03</v>
      </c>
      <c r="K30" s="37">
        <f>J30/I30*100</f>
        <v>100</v>
      </c>
      <c r="L30" s="37">
        <v>5123.82</v>
      </c>
      <c r="M30" s="37">
        <v>5428.5</v>
      </c>
      <c r="N30" s="37">
        <f t="shared" si="3"/>
        <v>105.94634471936955</v>
      </c>
      <c r="O30" s="37">
        <v>5240.5</v>
      </c>
      <c r="P30" s="37">
        <v>4935.83</v>
      </c>
      <c r="Q30" s="37">
        <f>P30/O30*100</f>
        <v>94.186241770823401</v>
      </c>
      <c r="R30" s="37">
        <f>5224.2</f>
        <v>5224.2</v>
      </c>
      <c r="S30" s="37">
        <v>4969.6000000000004</v>
      </c>
      <c r="T30" s="37">
        <f t="shared" si="4"/>
        <v>95.126526549519554</v>
      </c>
      <c r="U30" s="37">
        <v>6155.77</v>
      </c>
      <c r="V30" s="37">
        <v>6351.3</v>
      </c>
      <c r="W30" s="37">
        <f t="shared" si="5"/>
        <v>103.17636948748896</v>
      </c>
      <c r="X30" s="37">
        <v>6743.8</v>
      </c>
      <c r="Y30" s="37">
        <v>6802.1</v>
      </c>
      <c r="Z30" s="37">
        <f>Y30/X30*100</f>
        <v>100.86449776090632</v>
      </c>
      <c r="AA30" s="37">
        <v>4757.1000000000004</v>
      </c>
      <c r="AB30" s="37">
        <v>9008.44</v>
      </c>
      <c r="AC30" s="37">
        <f>AB30/AA30*100</f>
        <v>189.3683126274411</v>
      </c>
      <c r="AD30" s="37">
        <v>3779.9</v>
      </c>
      <c r="AE30" s="37">
        <v>347.5</v>
      </c>
      <c r="AF30" s="37">
        <f>AE30/AD30*100</f>
        <v>9.1933649038334337</v>
      </c>
      <c r="AG30" s="37">
        <v>3577.2</v>
      </c>
      <c r="AH30" s="37">
        <v>2743.7</v>
      </c>
      <c r="AI30" s="57">
        <f t="shared" si="6"/>
        <v>76.699653360169961</v>
      </c>
      <c r="AJ30" s="57">
        <v>5045.6000000000004</v>
      </c>
      <c r="AK30" s="57"/>
      <c r="AL30" s="57">
        <f t="shared" si="7"/>
        <v>0</v>
      </c>
      <c r="AM30" s="57">
        <v>3874</v>
      </c>
      <c r="AN30" s="57"/>
      <c r="AO30" s="57">
        <f t="shared" si="8"/>
        <v>0</v>
      </c>
      <c r="AP30" s="57">
        <f>3400.5+1397.7</f>
        <v>4798.2</v>
      </c>
      <c r="AQ30" s="57"/>
      <c r="AR30" s="57">
        <f t="shared" si="9"/>
        <v>0</v>
      </c>
      <c r="AS30" s="160"/>
      <c r="AT30" s="201"/>
      <c r="AU30" s="107"/>
    </row>
    <row r="31" spans="1:47" s="2" customFormat="1" ht="78" hidden="1" customHeight="1">
      <c r="A31" s="85" t="s">
        <v>77</v>
      </c>
      <c r="B31" s="7" t="s">
        <v>47</v>
      </c>
      <c r="C31" s="86" t="s">
        <v>48</v>
      </c>
      <c r="D31" s="19"/>
      <c r="E31" s="4" t="s">
        <v>39</v>
      </c>
      <c r="F31" s="28"/>
      <c r="G31" s="28"/>
      <c r="H31" s="28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7"/>
      <c r="AB31" s="27"/>
      <c r="AC31" s="27"/>
      <c r="AD31" s="25"/>
      <c r="AE31" s="25"/>
      <c r="AF31" s="25"/>
      <c r="AG31" s="25"/>
      <c r="AH31" s="25"/>
      <c r="AI31" s="25"/>
      <c r="AJ31" s="58"/>
      <c r="AK31" s="58"/>
      <c r="AL31" s="58"/>
      <c r="AM31" s="58"/>
      <c r="AN31" s="58"/>
      <c r="AO31" s="58"/>
      <c r="AP31" s="58"/>
      <c r="AQ31" s="58"/>
      <c r="AR31" s="58"/>
      <c r="AS31" s="26"/>
      <c r="AT31" s="25"/>
      <c r="AU31" s="107"/>
    </row>
    <row r="32" spans="1:47" s="2" customFormat="1" ht="92.25" hidden="1" customHeight="1">
      <c r="A32" s="85" t="s">
        <v>78</v>
      </c>
      <c r="B32" s="6" t="s">
        <v>49</v>
      </c>
      <c r="C32" s="10" t="s">
        <v>36</v>
      </c>
      <c r="D32" s="19"/>
      <c r="E32" s="4" t="s">
        <v>39</v>
      </c>
      <c r="F32" s="28"/>
      <c r="G32" s="28"/>
      <c r="H32" s="28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7"/>
      <c r="AB32" s="27"/>
      <c r="AC32" s="27"/>
      <c r="AD32" s="25"/>
      <c r="AE32" s="25"/>
      <c r="AF32" s="25"/>
      <c r="AG32" s="25"/>
      <c r="AH32" s="25"/>
      <c r="AI32" s="25"/>
      <c r="AJ32" s="58"/>
      <c r="AK32" s="58"/>
      <c r="AL32" s="58"/>
      <c r="AM32" s="58"/>
      <c r="AN32" s="58"/>
      <c r="AO32" s="58"/>
      <c r="AP32" s="58"/>
      <c r="AQ32" s="58"/>
      <c r="AR32" s="58"/>
      <c r="AS32" s="26"/>
      <c r="AT32" s="25"/>
      <c r="AU32" s="107"/>
    </row>
    <row r="33" spans="1:47" s="2" customFormat="1" ht="138.75" hidden="1" customHeight="1">
      <c r="A33" s="85" t="s">
        <v>77</v>
      </c>
      <c r="B33" s="7" t="s">
        <v>47</v>
      </c>
      <c r="C33" s="86" t="s">
        <v>48</v>
      </c>
      <c r="D33" s="19"/>
      <c r="E33" s="4" t="s">
        <v>39</v>
      </c>
      <c r="F33" s="28"/>
      <c r="G33" s="28"/>
      <c r="H33" s="28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7"/>
      <c r="AB33" s="27"/>
      <c r="AC33" s="27"/>
      <c r="AD33" s="25"/>
      <c r="AE33" s="25"/>
      <c r="AF33" s="25"/>
      <c r="AG33" s="25"/>
      <c r="AH33" s="25"/>
      <c r="AI33" s="25"/>
      <c r="AJ33" s="58"/>
      <c r="AK33" s="58"/>
      <c r="AL33" s="58"/>
      <c r="AM33" s="58"/>
      <c r="AN33" s="58"/>
      <c r="AO33" s="58"/>
      <c r="AP33" s="58"/>
      <c r="AQ33" s="58"/>
      <c r="AR33" s="58"/>
      <c r="AS33" s="26"/>
      <c r="AT33" s="47"/>
      <c r="AU33" s="107"/>
    </row>
    <row r="34" spans="1:47" s="2" customFormat="1" ht="51.75" customHeight="1">
      <c r="A34" s="97" t="s">
        <v>78</v>
      </c>
      <c r="B34" s="14" t="s">
        <v>114</v>
      </c>
      <c r="C34" s="14" t="s">
        <v>62</v>
      </c>
      <c r="D34" s="96">
        <v>4</v>
      </c>
      <c r="E34" s="4" t="s">
        <v>39</v>
      </c>
      <c r="F34" s="28"/>
      <c r="G34" s="28"/>
      <c r="H34" s="28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7"/>
      <c r="AB34" s="27"/>
      <c r="AC34" s="27"/>
      <c r="AD34" s="25"/>
      <c r="AE34" s="25"/>
      <c r="AF34" s="25"/>
      <c r="AG34" s="25"/>
      <c r="AH34" s="25"/>
      <c r="AI34" s="25"/>
      <c r="AJ34" s="58"/>
      <c r="AK34" s="58"/>
      <c r="AL34" s="58"/>
      <c r="AM34" s="58"/>
      <c r="AN34" s="58"/>
      <c r="AO34" s="58"/>
      <c r="AP34" s="58"/>
      <c r="AQ34" s="58"/>
      <c r="AR34" s="58"/>
      <c r="AS34" s="26" t="s">
        <v>142</v>
      </c>
      <c r="AT34" s="47"/>
      <c r="AU34" s="107"/>
    </row>
    <row r="35" spans="1:47" s="2" customFormat="1" ht="67.5" customHeight="1">
      <c r="A35" s="97" t="s">
        <v>98</v>
      </c>
      <c r="B35" s="6" t="s">
        <v>47</v>
      </c>
      <c r="C35" s="10" t="s">
        <v>48</v>
      </c>
      <c r="D35" s="96" t="s">
        <v>109</v>
      </c>
      <c r="E35" s="4" t="s">
        <v>39</v>
      </c>
      <c r="F35" s="28"/>
      <c r="G35" s="28"/>
      <c r="H35" s="28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7"/>
      <c r="AB35" s="27"/>
      <c r="AC35" s="27"/>
      <c r="AD35" s="25"/>
      <c r="AE35" s="25"/>
      <c r="AF35" s="25"/>
      <c r="AG35" s="25"/>
      <c r="AH35" s="25"/>
      <c r="AI35" s="25"/>
      <c r="AJ35" s="58"/>
      <c r="AK35" s="58"/>
      <c r="AL35" s="58"/>
      <c r="AM35" s="58"/>
      <c r="AN35" s="58"/>
      <c r="AO35" s="58"/>
      <c r="AP35" s="58"/>
      <c r="AQ35" s="58"/>
      <c r="AR35" s="58"/>
      <c r="AS35" s="26" t="s">
        <v>115</v>
      </c>
      <c r="AT35" s="47"/>
      <c r="AU35" s="107"/>
    </row>
    <row r="36" spans="1:47" s="2" customFormat="1" ht="58.5" customHeight="1">
      <c r="A36" s="97" t="s">
        <v>99</v>
      </c>
      <c r="B36" s="6" t="s">
        <v>49</v>
      </c>
      <c r="C36" s="10" t="s">
        <v>36</v>
      </c>
      <c r="D36" s="96" t="s">
        <v>116</v>
      </c>
      <c r="E36" s="4" t="s">
        <v>39</v>
      </c>
      <c r="F36" s="28"/>
      <c r="G36" s="28"/>
      <c r="H36" s="28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7"/>
      <c r="AB36" s="27"/>
      <c r="AC36" s="27"/>
      <c r="AD36" s="25"/>
      <c r="AE36" s="25"/>
      <c r="AF36" s="25"/>
      <c r="AG36" s="25"/>
      <c r="AH36" s="25"/>
      <c r="AI36" s="25"/>
      <c r="AJ36" s="58"/>
      <c r="AK36" s="58"/>
      <c r="AL36" s="58"/>
      <c r="AM36" s="58"/>
      <c r="AN36" s="58"/>
      <c r="AO36" s="58"/>
      <c r="AP36" s="58"/>
      <c r="AQ36" s="58"/>
      <c r="AR36" s="58"/>
      <c r="AS36" s="26" t="s">
        <v>117</v>
      </c>
      <c r="AT36" s="47"/>
      <c r="AU36" s="107"/>
    </row>
    <row r="37" spans="1:47" s="2" customFormat="1" ht="29.25" customHeight="1">
      <c r="A37" s="205" t="s">
        <v>118</v>
      </c>
      <c r="B37" s="167" t="s">
        <v>107</v>
      </c>
      <c r="C37" s="125" t="s">
        <v>51</v>
      </c>
      <c r="D37" s="198">
        <v>1.5</v>
      </c>
      <c r="E37" s="5" t="s">
        <v>32</v>
      </c>
      <c r="F37" s="45">
        <f>F38+F39+F40</f>
        <v>85000</v>
      </c>
      <c r="G37" s="45">
        <f>G38+G39+G40</f>
        <v>60949.599999999999</v>
      </c>
      <c r="H37" s="45">
        <f>G37/F37*100</f>
        <v>71.705411764705886</v>
      </c>
      <c r="I37" s="33">
        <f>I38+I39+I40</f>
        <v>0</v>
      </c>
      <c r="J37" s="33">
        <f>J38+J39+J40</f>
        <v>0</v>
      </c>
      <c r="K37" s="33">
        <v>0</v>
      </c>
      <c r="L37" s="33">
        <f>L38+L39+L40</f>
        <v>0</v>
      </c>
      <c r="M37" s="33">
        <f>M38+M39+M40</f>
        <v>0</v>
      </c>
      <c r="N37" s="33">
        <v>0</v>
      </c>
      <c r="O37" s="33">
        <f>O38+O39+O40</f>
        <v>0</v>
      </c>
      <c r="P37" s="33">
        <f>P38+P39+P40</f>
        <v>0</v>
      </c>
      <c r="Q37" s="33">
        <v>0</v>
      </c>
      <c r="R37" s="33">
        <f>R38+R39+R40</f>
        <v>16500</v>
      </c>
      <c r="S37" s="33">
        <f>S38+S39+S40</f>
        <v>0</v>
      </c>
      <c r="T37" s="33">
        <v>0</v>
      </c>
      <c r="U37" s="33">
        <f>U38+U39+U40</f>
        <v>20000</v>
      </c>
      <c r="V37" s="33">
        <f>V38+V39+V40</f>
        <v>16500</v>
      </c>
      <c r="W37" s="33">
        <v>0</v>
      </c>
      <c r="X37" s="33">
        <f>X38+X39+X40</f>
        <v>15000</v>
      </c>
      <c r="Y37" s="33">
        <f>Y38+Y39+Y40</f>
        <v>20000</v>
      </c>
      <c r="Z37" s="33">
        <v>0</v>
      </c>
      <c r="AA37" s="33">
        <f>AA38+AA39+AA40</f>
        <v>15000</v>
      </c>
      <c r="AB37" s="33">
        <f>AB38+AB39+AB40</f>
        <v>17016.7</v>
      </c>
      <c r="AC37" s="37">
        <v>0</v>
      </c>
      <c r="AD37" s="33">
        <f>AD38+AD39+AD40</f>
        <v>10000</v>
      </c>
      <c r="AE37" s="33">
        <f>AE38+AE39+AE40</f>
        <v>0</v>
      </c>
      <c r="AF37" s="33">
        <v>0</v>
      </c>
      <c r="AG37" s="33">
        <f>AG38+AG39+AG40</f>
        <v>6000</v>
      </c>
      <c r="AH37" s="33">
        <f>AH38+AH39+AH40</f>
        <v>7432.9</v>
      </c>
      <c r="AI37" s="33">
        <v>0</v>
      </c>
      <c r="AJ37" s="33">
        <f>AJ38+AJ39+AJ40</f>
        <v>2500</v>
      </c>
      <c r="AK37" s="33">
        <f>AK38+AK39+AK40</f>
        <v>0</v>
      </c>
      <c r="AL37" s="57">
        <v>0</v>
      </c>
      <c r="AM37" s="33">
        <f>AM38+AM39+AM40</f>
        <v>0</v>
      </c>
      <c r="AN37" s="33">
        <f>AN38+AN39+AN40</f>
        <v>0</v>
      </c>
      <c r="AO37" s="57">
        <v>0</v>
      </c>
      <c r="AP37" s="33">
        <f>AP38+AP39+AP40</f>
        <v>0</v>
      </c>
      <c r="AQ37" s="33">
        <f>AQ38+AQ39+AQ40</f>
        <v>0</v>
      </c>
      <c r="AR37" s="57">
        <v>0</v>
      </c>
      <c r="AS37" s="158" t="s">
        <v>130</v>
      </c>
      <c r="AT37" s="199" t="s">
        <v>146</v>
      </c>
      <c r="AU37" s="105"/>
    </row>
    <row r="38" spans="1:47" s="2" customFormat="1" ht="37.5" customHeight="1">
      <c r="A38" s="206"/>
      <c r="B38" s="168"/>
      <c r="C38" s="126"/>
      <c r="D38" s="195"/>
      <c r="E38" s="4" t="s">
        <v>33</v>
      </c>
      <c r="F38" s="45">
        <f t="shared" ref="F38:G40" si="10">I38+L38+O38+R38+U38+X38+AA38+AD38+AG38+AJ38+AM38+AP38</f>
        <v>0</v>
      </c>
      <c r="G38" s="45">
        <f t="shared" si="10"/>
        <v>0</v>
      </c>
      <c r="H38" s="45">
        <v>0</v>
      </c>
      <c r="I38" s="33"/>
      <c r="J38" s="33"/>
      <c r="K38" s="33"/>
      <c r="L38" s="7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7"/>
      <c r="AB38" s="37"/>
      <c r="AC38" s="37"/>
      <c r="AD38" s="33"/>
      <c r="AE38" s="33"/>
      <c r="AF38" s="33"/>
      <c r="AG38" s="33"/>
      <c r="AH38" s="33"/>
      <c r="AI38" s="33"/>
      <c r="AJ38" s="57"/>
      <c r="AK38" s="57"/>
      <c r="AL38" s="57"/>
      <c r="AM38" s="57"/>
      <c r="AN38" s="57"/>
      <c r="AO38" s="57"/>
      <c r="AP38" s="57"/>
      <c r="AQ38" s="57"/>
      <c r="AR38" s="57"/>
      <c r="AS38" s="159"/>
      <c r="AT38" s="200"/>
      <c r="AU38" s="107"/>
    </row>
    <row r="39" spans="1:47" s="2" customFormat="1" ht="40.5" customHeight="1">
      <c r="A39" s="206"/>
      <c r="B39" s="168"/>
      <c r="C39" s="126"/>
      <c r="D39" s="195"/>
      <c r="E39" s="4" t="s">
        <v>34</v>
      </c>
      <c r="F39" s="32">
        <f t="shared" si="10"/>
        <v>0</v>
      </c>
      <c r="G39" s="45">
        <f t="shared" si="10"/>
        <v>0</v>
      </c>
      <c r="H39" s="45">
        <v>0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7"/>
      <c r="AB39" s="37"/>
      <c r="AC39" s="37"/>
      <c r="AD39" s="33">
        <v>0</v>
      </c>
      <c r="AE39" s="33"/>
      <c r="AF39" s="33"/>
      <c r="AG39" s="33">
        <v>0</v>
      </c>
      <c r="AH39" s="33">
        <v>0</v>
      </c>
      <c r="AI39" s="33">
        <v>0</v>
      </c>
      <c r="AJ39" s="57">
        <v>0</v>
      </c>
      <c r="AK39" s="57"/>
      <c r="AL39" s="57">
        <v>0</v>
      </c>
      <c r="AM39" s="57">
        <v>0</v>
      </c>
      <c r="AN39" s="57">
        <v>0</v>
      </c>
      <c r="AO39" s="57">
        <v>0</v>
      </c>
      <c r="AP39" s="57">
        <v>0</v>
      </c>
      <c r="AQ39" s="57">
        <v>0</v>
      </c>
      <c r="AR39" s="57">
        <v>0</v>
      </c>
      <c r="AS39" s="160"/>
      <c r="AT39" s="201"/>
      <c r="AU39" s="107"/>
    </row>
    <row r="40" spans="1:47" s="2" customFormat="1" ht="37.5" customHeight="1">
      <c r="A40" s="207"/>
      <c r="B40" s="169"/>
      <c r="C40" s="127"/>
      <c r="D40" s="196"/>
      <c r="E40" s="4" t="s">
        <v>108</v>
      </c>
      <c r="F40" s="32">
        <f t="shared" si="10"/>
        <v>85000</v>
      </c>
      <c r="G40" s="45">
        <f t="shared" si="10"/>
        <v>60949.599999999999</v>
      </c>
      <c r="H40" s="45">
        <f>G40/F40*100</f>
        <v>71.705411764705886</v>
      </c>
      <c r="I40" s="33"/>
      <c r="J40" s="33"/>
      <c r="K40" s="33"/>
      <c r="L40" s="33"/>
      <c r="M40" s="33"/>
      <c r="N40" s="33"/>
      <c r="O40" s="33"/>
      <c r="P40" s="33"/>
      <c r="Q40" s="33"/>
      <c r="R40" s="33">
        <v>16500</v>
      </c>
      <c r="S40" s="33"/>
      <c r="T40" s="33"/>
      <c r="U40" s="33">
        <v>20000</v>
      </c>
      <c r="V40" s="33">
        <v>16500</v>
      </c>
      <c r="W40" s="57">
        <f>V40/U40*100</f>
        <v>82.5</v>
      </c>
      <c r="X40" s="33">
        <v>15000</v>
      </c>
      <c r="Y40" s="33">
        <v>20000</v>
      </c>
      <c r="Z40" s="33"/>
      <c r="AA40" s="37">
        <v>15000</v>
      </c>
      <c r="AB40" s="37">
        <v>17016.7</v>
      </c>
      <c r="AC40" s="57">
        <f>AB40/AA40*100</f>
        <v>113.44466666666668</v>
      </c>
      <c r="AD40" s="33">
        <v>10000</v>
      </c>
      <c r="AE40" s="33"/>
      <c r="AF40" s="33"/>
      <c r="AG40" s="33">
        <v>6000</v>
      </c>
      <c r="AH40" s="33">
        <v>7432.9</v>
      </c>
      <c r="AI40" s="33"/>
      <c r="AJ40" s="57">
        <v>2500</v>
      </c>
      <c r="AK40" s="57"/>
      <c r="AL40" s="57"/>
      <c r="AM40" s="57"/>
      <c r="AN40" s="57"/>
      <c r="AO40" s="57"/>
      <c r="AP40" s="57"/>
      <c r="AQ40" s="57"/>
      <c r="AR40" s="57"/>
      <c r="AS40" s="88"/>
      <c r="AT40" s="90"/>
      <c r="AU40" s="107"/>
    </row>
    <row r="41" spans="1:47" s="2" customFormat="1">
      <c r="A41" s="121" t="s">
        <v>119</v>
      </c>
      <c r="B41" s="167" t="s">
        <v>94</v>
      </c>
      <c r="C41" s="125" t="s">
        <v>51</v>
      </c>
      <c r="D41" s="198">
        <v>1.5</v>
      </c>
      <c r="E41" s="5" t="s">
        <v>32</v>
      </c>
      <c r="F41" s="45">
        <f>F42+F43</f>
        <v>0</v>
      </c>
      <c r="G41" s="45">
        <f>G42+G43</f>
        <v>397.9</v>
      </c>
      <c r="H41" s="45">
        <v>0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7"/>
      <c r="AB41" s="37"/>
      <c r="AC41" s="37"/>
      <c r="AD41" s="33"/>
      <c r="AE41" s="33"/>
      <c r="AF41" s="33"/>
      <c r="AG41" s="33"/>
      <c r="AH41" s="33"/>
      <c r="AI41" s="33"/>
      <c r="AJ41" s="57"/>
      <c r="AK41" s="57"/>
      <c r="AL41" s="57"/>
      <c r="AM41" s="57"/>
      <c r="AN41" s="57"/>
      <c r="AO41" s="57"/>
      <c r="AP41" s="57"/>
      <c r="AQ41" s="57"/>
      <c r="AR41" s="57"/>
      <c r="AS41" s="158" t="s">
        <v>135</v>
      </c>
      <c r="AT41" s="158"/>
      <c r="AU41" s="107"/>
    </row>
    <row r="42" spans="1:47" s="2" customFormat="1" ht="20.25" customHeight="1">
      <c r="A42" s="121"/>
      <c r="B42" s="168"/>
      <c r="C42" s="126"/>
      <c r="D42" s="195"/>
      <c r="E42" s="4" t="s">
        <v>33</v>
      </c>
      <c r="F42" s="45">
        <f>I42+L42+O42+R42+U42+X42+AA42+AD42+AG42+AJ42+AM42+AP42</f>
        <v>0</v>
      </c>
      <c r="G42" s="45">
        <f>J42+M42+P42+S42+V42+Y42+AB42+AE42+AH42+AK42+AN42+AQ42</f>
        <v>0</v>
      </c>
      <c r="H42" s="45">
        <v>0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7"/>
      <c r="AB42" s="37"/>
      <c r="AC42" s="37"/>
      <c r="AD42" s="33"/>
      <c r="AE42" s="33"/>
      <c r="AF42" s="33"/>
      <c r="AG42" s="33"/>
      <c r="AH42" s="33"/>
      <c r="AI42" s="33"/>
      <c r="AJ42" s="57"/>
      <c r="AK42" s="57"/>
      <c r="AL42" s="57"/>
      <c r="AM42" s="57"/>
      <c r="AN42" s="57"/>
      <c r="AO42" s="57"/>
      <c r="AP42" s="57"/>
      <c r="AQ42" s="57"/>
      <c r="AR42" s="57"/>
      <c r="AS42" s="159"/>
      <c r="AT42" s="159"/>
      <c r="AU42" s="107"/>
    </row>
    <row r="43" spans="1:47" s="2" customFormat="1" ht="30" customHeight="1">
      <c r="A43" s="121"/>
      <c r="B43" s="169"/>
      <c r="C43" s="127"/>
      <c r="D43" s="196"/>
      <c r="E43" s="4" t="s">
        <v>134</v>
      </c>
      <c r="F43" s="32">
        <f>I43+L43+O43+R43+U43+X43+AA43+AD43+AG43+AJ43+AM43+AP43</f>
        <v>0</v>
      </c>
      <c r="G43" s="45">
        <f>J43+M43+P43+S43+V43+Y43+AB43+AE43+AH43+AK43+AN43+AQ43</f>
        <v>397.9</v>
      </c>
      <c r="H43" s="45">
        <v>0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>
        <v>397.9</v>
      </c>
      <c r="T43" s="33"/>
      <c r="U43" s="33"/>
      <c r="V43" s="33"/>
      <c r="W43" s="33"/>
      <c r="X43" s="33"/>
      <c r="Y43" s="33"/>
      <c r="Z43" s="33"/>
      <c r="AA43" s="37"/>
      <c r="AB43" s="37"/>
      <c r="AC43" s="37"/>
      <c r="AD43" s="33"/>
      <c r="AE43" s="33"/>
      <c r="AF43" s="33"/>
      <c r="AG43" s="33"/>
      <c r="AH43" s="33"/>
      <c r="AI43" s="33"/>
      <c r="AJ43" s="57"/>
      <c r="AK43" s="57"/>
      <c r="AL43" s="57"/>
      <c r="AM43" s="57"/>
      <c r="AN43" s="57"/>
      <c r="AO43" s="57"/>
      <c r="AP43" s="57"/>
      <c r="AQ43" s="57"/>
      <c r="AR43" s="57"/>
      <c r="AS43" s="160"/>
      <c r="AT43" s="160"/>
      <c r="AU43" s="107"/>
    </row>
    <row r="44" spans="1:47" s="2" customFormat="1" ht="19.5" customHeight="1">
      <c r="A44" s="205" t="s">
        <v>138</v>
      </c>
      <c r="B44" s="167" t="s">
        <v>139</v>
      </c>
      <c r="C44" s="125" t="s">
        <v>51</v>
      </c>
      <c r="D44" s="128"/>
      <c r="E44" s="5" t="s">
        <v>32</v>
      </c>
      <c r="F44" s="45">
        <f>F45+F46+F47</f>
        <v>0</v>
      </c>
      <c r="G44" s="45">
        <f>G45+G46+G47</f>
        <v>1441.3</v>
      </c>
      <c r="H44" s="45">
        <f>H45+H46+H47</f>
        <v>0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7"/>
      <c r="AB44" s="37">
        <f>SUM(AB45:AB46)</f>
        <v>126</v>
      </c>
      <c r="AC44" s="37"/>
      <c r="AD44" s="37"/>
      <c r="AE44" s="37">
        <f>SUM(AE45:AE46)</f>
        <v>667.3</v>
      </c>
      <c r="AF44" s="37"/>
      <c r="AG44" s="37"/>
      <c r="AH44" s="37">
        <f>SUM(AH45:AH46)</f>
        <v>648</v>
      </c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158" t="s">
        <v>145</v>
      </c>
      <c r="AT44" s="110"/>
      <c r="AU44" s="107"/>
    </row>
    <row r="45" spans="1:47" s="2" customFormat="1" ht="22.5" customHeight="1">
      <c r="A45" s="206"/>
      <c r="B45" s="168"/>
      <c r="C45" s="126"/>
      <c r="D45" s="129"/>
      <c r="E45" s="4" t="s">
        <v>33</v>
      </c>
      <c r="F45" s="45">
        <f>I45+L45+O45+R45+U45+X45+AA45+AD45+AG45+AJ45+AM45+AP45</f>
        <v>0</v>
      </c>
      <c r="G45" s="45">
        <f>J45+M45+P45+S45+V45+Y45+AB45+AE45+AH45+AK45+AN45+AQ45</f>
        <v>0</v>
      </c>
      <c r="H45" s="45">
        <v>0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7"/>
      <c r="AB45" s="37"/>
      <c r="AC45" s="37"/>
      <c r="AD45" s="33"/>
      <c r="AE45" s="33"/>
      <c r="AF45" s="33"/>
      <c r="AG45" s="33"/>
      <c r="AH45" s="33"/>
      <c r="AI45" s="33"/>
      <c r="AJ45" s="57"/>
      <c r="AK45" s="57"/>
      <c r="AL45" s="57"/>
      <c r="AM45" s="57"/>
      <c r="AN45" s="57"/>
      <c r="AO45" s="57"/>
      <c r="AP45" s="57"/>
      <c r="AQ45" s="57"/>
      <c r="AR45" s="57"/>
      <c r="AS45" s="159"/>
      <c r="AT45" s="111"/>
      <c r="AU45" s="107"/>
    </row>
    <row r="46" spans="1:47" s="2" customFormat="1" ht="26.25" customHeight="1">
      <c r="A46" s="207"/>
      <c r="B46" s="169"/>
      <c r="C46" s="127"/>
      <c r="D46" s="130"/>
      <c r="E46" s="4" t="s">
        <v>134</v>
      </c>
      <c r="F46" s="32">
        <f>I46+L46+O46+R46+U46+X46+AA46+AD46+AG46+AJ46+AM46+AP46</f>
        <v>0</v>
      </c>
      <c r="G46" s="45">
        <f>J46+M46+P46+S46+V46+Y46+AB46+AE46+AH46+AK46+AN46+AQ46</f>
        <v>1441.3</v>
      </c>
      <c r="H46" s="45">
        <v>0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7"/>
      <c r="AB46" s="37">
        <v>126</v>
      </c>
      <c r="AC46" s="37"/>
      <c r="AD46" s="33"/>
      <c r="AE46" s="33">
        <v>667.3</v>
      </c>
      <c r="AF46" s="33"/>
      <c r="AG46" s="33"/>
      <c r="AH46" s="33">
        <v>648</v>
      </c>
      <c r="AI46" s="33"/>
      <c r="AJ46" s="57"/>
      <c r="AK46" s="57"/>
      <c r="AL46" s="57"/>
      <c r="AM46" s="57"/>
      <c r="AN46" s="57"/>
      <c r="AO46" s="57"/>
      <c r="AP46" s="57"/>
      <c r="AQ46" s="57"/>
      <c r="AR46" s="57"/>
      <c r="AS46" s="160"/>
      <c r="AT46" s="112"/>
      <c r="AU46" s="107"/>
    </row>
    <row r="47" spans="1:47" s="2" customFormat="1" ht="21.75" customHeight="1">
      <c r="A47" s="91">
        <v>2</v>
      </c>
      <c r="B47" s="29" t="s">
        <v>92</v>
      </c>
      <c r="C47" s="161" t="s">
        <v>87</v>
      </c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3"/>
      <c r="AT47" s="25"/>
      <c r="AU47" s="105"/>
    </row>
    <row r="48" spans="1:47" s="2" customFormat="1" ht="21.75" customHeight="1">
      <c r="A48" s="91" t="s">
        <v>79</v>
      </c>
      <c r="B48" s="29" t="s">
        <v>93</v>
      </c>
      <c r="C48" s="164" t="s">
        <v>88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6"/>
      <c r="AT48" s="25"/>
      <c r="AU48" s="105"/>
    </row>
    <row r="49" spans="1:48" s="2" customFormat="1" ht="31.5">
      <c r="A49" s="91" t="s">
        <v>80</v>
      </c>
      <c r="B49" s="8" t="s">
        <v>59</v>
      </c>
      <c r="C49" s="86"/>
      <c r="D49" s="87"/>
      <c r="E49" s="4"/>
      <c r="F49" s="23"/>
      <c r="G49" s="24"/>
      <c r="H49" s="2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58"/>
      <c r="AK49" s="58"/>
      <c r="AL49" s="58"/>
      <c r="AM49" s="58"/>
      <c r="AN49" s="58"/>
      <c r="AO49" s="58"/>
      <c r="AP49" s="58"/>
      <c r="AQ49" s="58"/>
      <c r="AR49" s="58"/>
      <c r="AS49" s="89"/>
      <c r="AT49" s="25"/>
      <c r="AU49" s="107"/>
      <c r="AV49" s="9"/>
    </row>
    <row r="50" spans="1:48" s="2" customFormat="1" ht="18" customHeight="1">
      <c r="A50" s="137" t="s">
        <v>81</v>
      </c>
      <c r="B50" s="138" t="s">
        <v>65</v>
      </c>
      <c r="C50" s="125" t="s">
        <v>60</v>
      </c>
      <c r="D50" s="198" t="s">
        <v>127</v>
      </c>
      <c r="E50" s="141" t="s">
        <v>39</v>
      </c>
      <c r="F50" s="134">
        <v>0</v>
      </c>
      <c r="G50" s="134">
        <v>0</v>
      </c>
      <c r="H50" s="134">
        <v>0</v>
      </c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 t="s">
        <v>143</v>
      </c>
      <c r="AT50" s="150"/>
      <c r="AU50" s="107"/>
      <c r="AV50" s="9"/>
    </row>
    <row r="51" spans="1:48" s="2" customFormat="1" ht="6" customHeight="1">
      <c r="A51" s="137"/>
      <c r="B51" s="139"/>
      <c r="C51" s="126"/>
      <c r="D51" s="195"/>
      <c r="E51" s="142"/>
      <c r="F51" s="135"/>
      <c r="G51" s="135"/>
      <c r="H51" s="13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50"/>
      <c r="AU51" s="107"/>
      <c r="AV51" s="9"/>
    </row>
    <row r="52" spans="1:48" s="2" customFormat="1" ht="34.5" customHeight="1">
      <c r="A52" s="137"/>
      <c r="B52" s="140"/>
      <c r="C52" s="127"/>
      <c r="D52" s="196"/>
      <c r="E52" s="143"/>
      <c r="F52" s="136"/>
      <c r="G52" s="136"/>
      <c r="H52" s="13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50"/>
      <c r="AU52" s="107"/>
      <c r="AV52" s="9"/>
    </row>
    <row r="53" spans="1:48" s="2" customFormat="1" ht="23.25" customHeight="1">
      <c r="A53" s="137" t="s">
        <v>82</v>
      </c>
      <c r="B53" s="138" t="s">
        <v>66</v>
      </c>
      <c r="C53" s="125" t="s">
        <v>125</v>
      </c>
      <c r="D53" s="198">
        <v>2</v>
      </c>
      <c r="E53" s="141" t="s">
        <v>39</v>
      </c>
      <c r="F53" s="134">
        <v>0</v>
      </c>
      <c r="G53" s="134">
        <v>0</v>
      </c>
      <c r="H53" s="134">
        <v>0</v>
      </c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13"/>
      <c r="AK53" s="113"/>
      <c r="AL53" s="113"/>
      <c r="AM53" s="113"/>
      <c r="AN53" s="113"/>
      <c r="AO53" s="113"/>
      <c r="AP53" s="113"/>
      <c r="AQ53" s="113"/>
      <c r="AR53" s="113"/>
      <c r="AS53" s="208" t="s">
        <v>144</v>
      </c>
      <c r="AT53" s="119"/>
      <c r="AU53" s="107"/>
      <c r="AV53" s="9"/>
    </row>
    <row r="54" spans="1:48" s="2" customFormat="1" ht="24.75" customHeight="1">
      <c r="A54" s="137"/>
      <c r="B54" s="139"/>
      <c r="C54" s="126"/>
      <c r="D54" s="195"/>
      <c r="E54" s="142"/>
      <c r="F54" s="135"/>
      <c r="G54" s="135"/>
      <c r="H54" s="135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14"/>
      <c r="AK54" s="114"/>
      <c r="AL54" s="114"/>
      <c r="AM54" s="114"/>
      <c r="AN54" s="114"/>
      <c r="AO54" s="114"/>
      <c r="AP54" s="114"/>
      <c r="AQ54" s="114"/>
      <c r="AR54" s="114"/>
      <c r="AS54" s="209"/>
      <c r="AT54" s="119"/>
      <c r="AU54" s="107"/>
      <c r="AV54" s="9"/>
    </row>
    <row r="55" spans="1:48" s="2" customFormat="1" ht="25.5" customHeight="1">
      <c r="A55" s="137"/>
      <c r="B55" s="140"/>
      <c r="C55" s="127"/>
      <c r="D55" s="196"/>
      <c r="E55" s="143"/>
      <c r="F55" s="136"/>
      <c r="G55" s="136"/>
      <c r="H55" s="136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15"/>
      <c r="AK55" s="115"/>
      <c r="AL55" s="115"/>
      <c r="AM55" s="115"/>
      <c r="AN55" s="115"/>
      <c r="AO55" s="115"/>
      <c r="AP55" s="115"/>
      <c r="AQ55" s="115"/>
      <c r="AR55" s="115"/>
      <c r="AS55" s="210"/>
      <c r="AT55" s="119"/>
      <c r="AU55" s="107"/>
      <c r="AV55" s="9"/>
    </row>
    <row r="56" spans="1:48" s="2" customFormat="1" ht="25.5" customHeight="1">
      <c r="A56" s="137" t="s">
        <v>83</v>
      </c>
      <c r="B56" s="138" t="s">
        <v>67</v>
      </c>
      <c r="C56" s="125" t="s">
        <v>62</v>
      </c>
      <c r="D56" s="198" t="s">
        <v>127</v>
      </c>
      <c r="E56" s="141" t="s">
        <v>39</v>
      </c>
      <c r="F56" s="134">
        <v>0</v>
      </c>
      <c r="G56" s="134">
        <v>0</v>
      </c>
      <c r="H56" s="134">
        <v>0</v>
      </c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13"/>
      <c r="AK56" s="113"/>
      <c r="AL56" s="113"/>
      <c r="AM56" s="113"/>
      <c r="AN56" s="113"/>
      <c r="AO56" s="113"/>
      <c r="AP56" s="113"/>
      <c r="AQ56" s="113"/>
      <c r="AR56" s="113"/>
      <c r="AS56" s="208" t="s">
        <v>131</v>
      </c>
      <c r="AT56" s="119"/>
      <c r="AU56" s="107"/>
      <c r="AV56" s="9"/>
    </row>
    <row r="57" spans="1:48" s="2" customFormat="1" ht="20.25" customHeight="1">
      <c r="A57" s="137"/>
      <c r="B57" s="139"/>
      <c r="C57" s="126"/>
      <c r="D57" s="195"/>
      <c r="E57" s="142"/>
      <c r="F57" s="135"/>
      <c r="G57" s="135"/>
      <c r="H57" s="135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14"/>
      <c r="AK57" s="114"/>
      <c r="AL57" s="114"/>
      <c r="AM57" s="114"/>
      <c r="AN57" s="114"/>
      <c r="AO57" s="114"/>
      <c r="AP57" s="114"/>
      <c r="AQ57" s="114"/>
      <c r="AR57" s="114"/>
      <c r="AS57" s="209"/>
      <c r="AT57" s="119"/>
      <c r="AU57" s="107"/>
      <c r="AV57" s="9"/>
    </row>
    <row r="58" spans="1:48" s="2" customFormat="1" ht="25.5" customHeight="1">
      <c r="A58" s="137"/>
      <c r="B58" s="140"/>
      <c r="C58" s="127"/>
      <c r="D58" s="196"/>
      <c r="E58" s="143"/>
      <c r="F58" s="136"/>
      <c r="G58" s="136"/>
      <c r="H58" s="136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15"/>
      <c r="AK58" s="115"/>
      <c r="AL58" s="115"/>
      <c r="AM58" s="115"/>
      <c r="AN58" s="115"/>
      <c r="AO58" s="115"/>
      <c r="AP58" s="115"/>
      <c r="AQ58" s="115"/>
      <c r="AR58" s="115"/>
      <c r="AS58" s="210"/>
      <c r="AT58" s="119"/>
      <c r="AU58" s="107"/>
      <c r="AV58" s="9"/>
    </row>
    <row r="59" spans="1:48" s="2" customFormat="1" ht="15.75" customHeight="1">
      <c r="A59" s="137" t="s">
        <v>84</v>
      </c>
      <c r="B59" s="138" t="s">
        <v>68</v>
      </c>
      <c r="C59" s="125" t="s">
        <v>125</v>
      </c>
      <c r="D59" s="198" t="s">
        <v>127</v>
      </c>
      <c r="E59" s="141" t="s">
        <v>39</v>
      </c>
      <c r="F59" s="134">
        <v>0</v>
      </c>
      <c r="G59" s="134">
        <v>0</v>
      </c>
      <c r="H59" s="134">
        <v>0</v>
      </c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13"/>
      <c r="AK59" s="113"/>
      <c r="AL59" s="113"/>
      <c r="AM59" s="113"/>
      <c r="AN59" s="113"/>
      <c r="AO59" s="113"/>
      <c r="AP59" s="113"/>
      <c r="AQ59" s="113"/>
      <c r="AR59" s="113"/>
      <c r="AS59" s="208" t="s">
        <v>120</v>
      </c>
      <c r="AT59" s="119"/>
      <c r="AU59" s="107"/>
      <c r="AV59" s="9"/>
    </row>
    <row r="60" spans="1:48" s="2" customFormat="1" ht="15" customHeight="1">
      <c r="A60" s="137"/>
      <c r="B60" s="139"/>
      <c r="C60" s="126"/>
      <c r="D60" s="195"/>
      <c r="E60" s="142"/>
      <c r="F60" s="135"/>
      <c r="G60" s="135"/>
      <c r="H60" s="135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14"/>
      <c r="AK60" s="114"/>
      <c r="AL60" s="114"/>
      <c r="AM60" s="114"/>
      <c r="AN60" s="114"/>
      <c r="AO60" s="114"/>
      <c r="AP60" s="114"/>
      <c r="AQ60" s="114"/>
      <c r="AR60" s="114"/>
      <c r="AS60" s="209"/>
      <c r="AT60" s="119"/>
      <c r="AU60" s="107"/>
      <c r="AV60" s="9"/>
    </row>
    <row r="61" spans="1:48" s="2" customFormat="1" ht="39.75" customHeight="1">
      <c r="A61" s="137"/>
      <c r="B61" s="140"/>
      <c r="C61" s="127"/>
      <c r="D61" s="196"/>
      <c r="E61" s="143"/>
      <c r="F61" s="136"/>
      <c r="G61" s="136"/>
      <c r="H61" s="136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15"/>
      <c r="AK61" s="115"/>
      <c r="AL61" s="115"/>
      <c r="AM61" s="115"/>
      <c r="AN61" s="115"/>
      <c r="AO61" s="115"/>
      <c r="AP61" s="115"/>
      <c r="AQ61" s="115"/>
      <c r="AR61" s="115"/>
      <c r="AS61" s="210"/>
      <c r="AT61" s="119"/>
      <c r="AU61" s="107"/>
      <c r="AV61" s="9"/>
    </row>
    <row r="62" spans="1:48" s="2" customFormat="1" ht="15.75" customHeight="1">
      <c r="A62" s="137" t="s">
        <v>85</v>
      </c>
      <c r="B62" s="138" t="s">
        <v>124</v>
      </c>
      <c r="C62" s="125" t="s">
        <v>126</v>
      </c>
      <c r="D62" s="198" t="s">
        <v>127</v>
      </c>
      <c r="E62" s="141" t="s">
        <v>39</v>
      </c>
      <c r="F62" s="134">
        <v>0</v>
      </c>
      <c r="G62" s="134">
        <v>0</v>
      </c>
      <c r="H62" s="134">
        <v>0</v>
      </c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13"/>
      <c r="AK62" s="113"/>
      <c r="AL62" s="113"/>
      <c r="AM62" s="113"/>
      <c r="AN62" s="113"/>
      <c r="AO62" s="113"/>
      <c r="AP62" s="113"/>
      <c r="AQ62" s="113"/>
      <c r="AR62" s="113"/>
      <c r="AS62" s="208" t="s">
        <v>123</v>
      </c>
      <c r="AT62" s="119"/>
      <c r="AU62" s="107"/>
      <c r="AV62" s="9"/>
    </row>
    <row r="63" spans="1:48" s="2" customFormat="1" ht="15" customHeight="1">
      <c r="A63" s="137"/>
      <c r="B63" s="139"/>
      <c r="C63" s="126"/>
      <c r="D63" s="195"/>
      <c r="E63" s="142"/>
      <c r="F63" s="135"/>
      <c r="G63" s="135"/>
      <c r="H63" s="135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14"/>
      <c r="AK63" s="114"/>
      <c r="AL63" s="114"/>
      <c r="AM63" s="114"/>
      <c r="AN63" s="114"/>
      <c r="AO63" s="114"/>
      <c r="AP63" s="114"/>
      <c r="AQ63" s="114"/>
      <c r="AR63" s="114"/>
      <c r="AS63" s="209"/>
      <c r="AT63" s="119"/>
      <c r="AU63" s="107"/>
      <c r="AV63" s="9"/>
    </row>
    <row r="64" spans="1:48" s="2" customFormat="1" ht="66.75" customHeight="1">
      <c r="A64" s="137"/>
      <c r="B64" s="140"/>
      <c r="C64" s="127"/>
      <c r="D64" s="196"/>
      <c r="E64" s="143"/>
      <c r="F64" s="136"/>
      <c r="G64" s="136"/>
      <c r="H64" s="136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15"/>
      <c r="AK64" s="115"/>
      <c r="AL64" s="115"/>
      <c r="AM64" s="115"/>
      <c r="AN64" s="115"/>
      <c r="AO64" s="115"/>
      <c r="AP64" s="115"/>
      <c r="AQ64" s="115"/>
      <c r="AR64" s="115"/>
      <c r="AS64" s="210"/>
      <c r="AT64" s="119"/>
      <c r="AU64" s="107"/>
      <c r="AV64" s="9"/>
    </row>
    <row r="65" spans="1:47" s="2" customFormat="1" ht="19.5" customHeight="1">
      <c r="A65" s="137"/>
      <c r="B65" s="191" t="s">
        <v>35</v>
      </c>
      <c r="C65" s="192"/>
      <c r="D65" s="193"/>
      <c r="E65" s="5" t="s">
        <v>32</v>
      </c>
      <c r="F65" s="32">
        <f>F66+F67+F69</f>
        <v>209563.22</v>
      </c>
      <c r="G65" s="32">
        <f>G66+G67+G69+G70</f>
        <v>151779.20000000001</v>
      </c>
      <c r="H65" s="45">
        <f>G65/F65*100</f>
        <v>72.426449641306334</v>
      </c>
      <c r="I65" s="57">
        <f>I66+I67+I68</f>
        <v>3764.13</v>
      </c>
      <c r="J65" s="57">
        <f>J66+J67+J68</f>
        <v>3764.13</v>
      </c>
      <c r="K65" s="33">
        <f>J65/I65*100</f>
        <v>100</v>
      </c>
      <c r="L65" s="57">
        <f>L66+L67+L68</f>
        <v>10445.469999999999</v>
      </c>
      <c r="M65" s="57">
        <f>M66+M67+M68</f>
        <v>9352.1</v>
      </c>
      <c r="N65" s="33">
        <f>M65/L65*100</f>
        <v>89.532591640203847</v>
      </c>
      <c r="O65" s="57">
        <f>O66+O67+O68</f>
        <v>10289.25</v>
      </c>
      <c r="P65" s="57">
        <f>P66+P67+P68</f>
        <v>8978.93</v>
      </c>
      <c r="Q65" s="33">
        <f>P65/O65*100</f>
        <v>87.265155380615695</v>
      </c>
      <c r="R65" s="57">
        <f>R66+R67+R68</f>
        <v>27369.1</v>
      </c>
      <c r="S65" s="57">
        <f>S66+S67+S68+S70</f>
        <v>11276.2</v>
      </c>
      <c r="T65" s="33">
        <f>S65/R65*100</f>
        <v>41.20047791122105</v>
      </c>
      <c r="U65" s="57">
        <f>U66+U67+U68</f>
        <v>33844.270000000004</v>
      </c>
      <c r="V65" s="57">
        <f>V66+V67+V68</f>
        <v>29875.7</v>
      </c>
      <c r="W65" s="33">
        <f>V65/U65*100</f>
        <v>88.274026888451132</v>
      </c>
      <c r="X65" s="57">
        <f>X66+X67+X68</f>
        <v>26493.200000000001</v>
      </c>
      <c r="Y65" s="57">
        <f>Y66+Y67+Y68</f>
        <v>32808.699999999997</v>
      </c>
      <c r="Z65" s="33">
        <f>Y65/X65*100</f>
        <v>123.83819244183411</v>
      </c>
      <c r="AA65" s="57">
        <f>AA66+AA67+AA68</f>
        <v>25838.2</v>
      </c>
      <c r="AB65" s="57">
        <f>AB66+AB67+AB68</f>
        <v>30945.54</v>
      </c>
      <c r="AC65" s="33">
        <f>AB65/AA65*100</f>
        <v>119.76662461007346</v>
      </c>
      <c r="AD65" s="57">
        <f>AD66+AD67+AD68</f>
        <v>18028.5</v>
      </c>
      <c r="AE65" s="57">
        <f>AE66+AE67+AE68</f>
        <v>4696.2999999999993</v>
      </c>
      <c r="AF65" s="33">
        <f>AE65/AD65*100</f>
        <v>26.049310813434278</v>
      </c>
      <c r="AG65" s="57">
        <f>AG66+AG67+AG68</f>
        <v>16373.7</v>
      </c>
      <c r="AH65" s="57">
        <f>AH66+AH67+AH68</f>
        <v>18640.199999999997</v>
      </c>
      <c r="AI65" s="33">
        <f>AH65/AG65*100</f>
        <v>113.84232030634492</v>
      </c>
      <c r="AJ65" s="57">
        <f>AJ66+AJ67+AJ68</f>
        <v>11600.4</v>
      </c>
      <c r="AK65" s="57">
        <f>AK66+AK67+AK68</f>
        <v>0</v>
      </c>
      <c r="AL65" s="33">
        <f>AK65/AJ65*100</f>
        <v>0</v>
      </c>
      <c r="AM65" s="57">
        <f>AM66+AM67+AM68</f>
        <v>7879.3</v>
      </c>
      <c r="AN65" s="57">
        <f>AN66+AN67+AN68</f>
        <v>0</v>
      </c>
      <c r="AO65" s="33">
        <f>AN65/AM65*100</f>
        <v>0</v>
      </c>
      <c r="AP65" s="57">
        <f>AP66+AP67+AP68</f>
        <v>17637.699999999997</v>
      </c>
      <c r="AQ65" s="57">
        <f>AQ66+AQ67+AQ68</f>
        <v>0</v>
      </c>
      <c r="AR65" s="33">
        <f>AQ65/AP65*100</f>
        <v>0</v>
      </c>
      <c r="AS65" s="197"/>
      <c r="AT65" s="197"/>
      <c r="AU65" s="107"/>
    </row>
    <row r="66" spans="1:47" s="2" customFormat="1" ht="22.5" customHeight="1">
      <c r="A66" s="137"/>
      <c r="B66" s="191"/>
      <c r="C66" s="192"/>
      <c r="D66" s="193"/>
      <c r="E66" s="4" t="s">
        <v>33</v>
      </c>
      <c r="F66" s="32">
        <f t="shared" ref="F66:G70" si="11">I66+L66+O66+R66+U66+X66+AA66+AD66+AG66+AJ66+AM66+AP66</f>
        <v>24286.5</v>
      </c>
      <c r="G66" s="32">
        <f t="shared" si="11"/>
        <v>14929.2</v>
      </c>
      <c r="H66" s="45">
        <f>G66/F66*100</f>
        <v>61.471187696868633</v>
      </c>
      <c r="I66" s="33">
        <f>I17+I20+I26+I29+I38</f>
        <v>0</v>
      </c>
      <c r="J66" s="33">
        <f>J17+J20+J26+J29+J38</f>
        <v>0</v>
      </c>
      <c r="K66" s="33">
        <v>0</v>
      </c>
      <c r="L66" s="33">
        <f>L17+L20+L26+L29+L38</f>
        <v>1642.85</v>
      </c>
      <c r="M66" s="33">
        <f>M17+M20+M26+M29+M38</f>
        <v>310</v>
      </c>
      <c r="N66" s="33">
        <f>M66/L66*100</f>
        <v>18.869647259335913</v>
      </c>
      <c r="O66" s="33">
        <f>O17+O20+O26+O29+O38</f>
        <v>1642.85</v>
      </c>
      <c r="P66" s="33">
        <f>P17+P20+P26+P29+P38</f>
        <v>546.6</v>
      </c>
      <c r="Q66" s="33">
        <f>P66/O66*100</f>
        <v>33.271449006300031</v>
      </c>
      <c r="R66" s="33">
        <f>R17+R20+R26+R29+R38</f>
        <v>1218.5</v>
      </c>
      <c r="S66" s="33">
        <f>S17+S20+S26+S29+S38</f>
        <v>1473.1</v>
      </c>
      <c r="T66" s="33">
        <f>S66/R66*100</f>
        <v>120.89454247025031</v>
      </c>
      <c r="U66" s="33">
        <f>U17+U20+U26+U29+U38</f>
        <v>2163.8000000000002</v>
      </c>
      <c r="V66" s="33">
        <f>V17+V20+V26+V29+V38</f>
        <v>1499.7</v>
      </c>
      <c r="W66" s="33">
        <f>V66/U66*100</f>
        <v>69.308623717533962</v>
      </c>
      <c r="X66" s="33">
        <f>X17+X20+X26+X29+X38</f>
        <v>850</v>
      </c>
      <c r="Y66" s="33">
        <f>Y17+Y20+Y26+Y29+Y38</f>
        <v>2141.8000000000002</v>
      </c>
      <c r="Z66" s="33">
        <f>Y66/X66*100</f>
        <v>251.97647058823534</v>
      </c>
      <c r="AA66" s="33">
        <f>AA17+AA20+AA26+AA29+AA38</f>
        <v>2173</v>
      </c>
      <c r="AB66" s="33">
        <f>AB17+AB20+AB26+AB29+AB38</f>
        <v>1012.3</v>
      </c>
      <c r="AC66" s="33">
        <f>AB66/AA66*100</f>
        <v>46.58536585365853</v>
      </c>
      <c r="AD66" s="33">
        <f>AD17+AD20+AD26+AD29+AD38</f>
        <v>417.2</v>
      </c>
      <c r="AE66" s="33">
        <f>AE17+AE20+AE26+AE29+AE38</f>
        <v>517.4</v>
      </c>
      <c r="AF66" s="33">
        <f>AE66/AD66*100</f>
        <v>124.01725790987537</v>
      </c>
      <c r="AG66" s="33">
        <f>AG17+AG20+AG26+AG29+AG38</f>
        <v>5761.2</v>
      </c>
      <c r="AH66" s="33">
        <f>AH17+AH20+AH26+AH29+AH38</f>
        <v>7428.3</v>
      </c>
      <c r="AI66" s="33">
        <f>AH66/AG66*100</f>
        <v>128.93667985836285</v>
      </c>
      <c r="AJ66" s="57">
        <f>AJ17+AJ20+AJ26+AJ29+AJ38</f>
        <v>415.40000000000003</v>
      </c>
      <c r="AK66" s="57">
        <f>AK17+AK20+AK26+AK29+AK38</f>
        <v>0</v>
      </c>
      <c r="AL66" s="57">
        <f>AK66/AJ66*100</f>
        <v>0</v>
      </c>
      <c r="AM66" s="57">
        <f>AM17+AM20+AM26+AM29+AM38</f>
        <v>379.8</v>
      </c>
      <c r="AN66" s="57">
        <f>AN17+AN20+AN26+AN29+AN38</f>
        <v>0</v>
      </c>
      <c r="AO66" s="57">
        <f>AN66/AM66*100</f>
        <v>0</v>
      </c>
      <c r="AP66" s="57">
        <f>AP17+AP20+AP26+AP29+AP38</f>
        <v>7621.9</v>
      </c>
      <c r="AQ66" s="57">
        <f>AQ17+AQ20+AQ26+AQ29+AQ38</f>
        <v>0</v>
      </c>
      <c r="AR66" s="57">
        <f>AQ66/AP66*100</f>
        <v>0</v>
      </c>
      <c r="AS66" s="197"/>
      <c r="AT66" s="197"/>
      <c r="AU66" s="107"/>
    </row>
    <row r="67" spans="1:47" s="2" customFormat="1" ht="21" customHeight="1">
      <c r="A67" s="137"/>
      <c r="B67" s="191"/>
      <c r="C67" s="192"/>
      <c r="D67" s="193"/>
      <c r="E67" s="4" t="s">
        <v>34</v>
      </c>
      <c r="F67" s="32">
        <f>I67+L67+O67+R67+U67+X67+AA67+AD67+AG67+AJ67+AM67+AP67</f>
        <v>100276.72</v>
      </c>
      <c r="G67" s="45">
        <f>J67+M67+P67+S67+V67+Y67+AB67+AE67+AH67+AK67+AN67+AQ67+0.1</f>
        <v>74061.2</v>
      </c>
      <c r="H67" s="45">
        <f>G67/F67*100</f>
        <v>73.856823398292235</v>
      </c>
      <c r="I67" s="33">
        <f>I18+I21+I27+I30+I39</f>
        <v>3764.13</v>
      </c>
      <c r="J67" s="33">
        <f>J18+J21+J27+J30+J39</f>
        <v>3764.13</v>
      </c>
      <c r="K67" s="33">
        <f>J67/I67*100</f>
        <v>100</v>
      </c>
      <c r="L67" s="33">
        <f>L18+L21+L27+L30+L39</f>
        <v>8802.619999999999</v>
      </c>
      <c r="M67" s="33">
        <f>M18+M21+M27+M30+M39</f>
        <v>9042.1</v>
      </c>
      <c r="N67" s="33">
        <f>M67/L67*100</f>
        <v>102.72055365334414</v>
      </c>
      <c r="O67" s="33">
        <f>O18+O21+O27+O30+O39</f>
        <v>8646.4</v>
      </c>
      <c r="P67" s="33">
        <f>P18+P21+P27+P30+P39</f>
        <v>8432.33</v>
      </c>
      <c r="Q67" s="33">
        <f>P67/O67*100</f>
        <v>97.52417190969652</v>
      </c>
      <c r="R67" s="33">
        <f>R18+R21+R27+R30+R39</f>
        <v>9650.5999999999985</v>
      </c>
      <c r="S67" s="33">
        <f>S18+S21+S27+S30+S39</f>
        <v>9405.2000000000007</v>
      </c>
      <c r="T67" s="33">
        <f>S67/R67*100</f>
        <v>97.457152923134345</v>
      </c>
      <c r="U67" s="33">
        <f>U18+U21+U27+U30+U39</f>
        <v>11680.470000000001</v>
      </c>
      <c r="V67" s="33">
        <f>V18+V21+V27+V30+V39</f>
        <v>11876</v>
      </c>
      <c r="W67" s="33">
        <f>V67/U67*100</f>
        <v>101.67399085824455</v>
      </c>
      <c r="X67" s="33">
        <f>X18+X21+X27+X30+X39</f>
        <v>10643.2</v>
      </c>
      <c r="Y67" s="33">
        <f>Y18+Y21+Y27+Y30+Y39</f>
        <v>10666.900000000001</v>
      </c>
      <c r="Z67" s="33">
        <f>Y67/X67*100</f>
        <v>100.22267739025858</v>
      </c>
      <c r="AA67" s="33">
        <f>AA18+AA21+AA27+AA30+AA39</f>
        <v>8665.2000000000007</v>
      </c>
      <c r="AB67" s="33">
        <f>AB18+AB21+AB27+AB30+AB39</f>
        <v>12916.54</v>
      </c>
      <c r="AC67" s="33">
        <f>AB67/AA67*100</f>
        <v>149.06222591515487</v>
      </c>
      <c r="AD67" s="33">
        <f>AD18+AD21+AD27+AD30+AD39</f>
        <v>7611.3</v>
      </c>
      <c r="AE67" s="33">
        <f>AE18+AE21+AE27+AE30+AE39</f>
        <v>4178.8999999999996</v>
      </c>
      <c r="AF67" s="33">
        <f>AE67/AD67*100</f>
        <v>54.903892896088699</v>
      </c>
      <c r="AG67" s="33">
        <f>AG18+AG21+AG27+AG30+AG39</f>
        <v>4612.5</v>
      </c>
      <c r="AH67" s="33">
        <f>AH18+AH21+AH27+AH30+AH39</f>
        <v>3779</v>
      </c>
      <c r="AI67" s="33">
        <f>AH67/AG67*100</f>
        <v>81.929539295392956</v>
      </c>
      <c r="AJ67" s="57">
        <f>AJ18+AJ21+AJ27+AJ30+AJ39</f>
        <v>8685</v>
      </c>
      <c r="AK67" s="57">
        <f>AK18+AK21+AK27+AK30+AK39</f>
        <v>0</v>
      </c>
      <c r="AL67" s="57">
        <f>AK67/AJ67*100</f>
        <v>0</v>
      </c>
      <c r="AM67" s="57">
        <f>AM18+AM21+AM27+AM30+AM39</f>
        <v>7499.5</v>
      </c>
      <c r="AN67" s="57">
        <f>AN18+AN21+AN27+AN30+AN39</f>
        <v>0</v>
      </c>
      <c r="AO67" s="57">
        <f>AN67/AM67*100</f>
        <v>0</v>
      </c>
      <c r="AP67" s="57">
        <f>AP18+AP21+AP27+AP30+AP39+AP43</f>
        <v>10015.799999999999</v>
      </c>
      <c r="AQ67" s="57">
        <f>AQ18+AQ21+AQ27+AQ30+AQ39</f>
        <v>0</v>
      </c>
      <c r="AR67" s="57">
        <f>AQ67/AP67*100</f>
        <v>0</v>
      </c>
      <c r="AS67" s="197"/>
      <c r="AT67" s="197"/>
      <c r="AU67" s="107"/>
    </row>
    <row r="68" spans="1:47" s="2" customFormat="1" ht="33.75" hidden="1" customHeight="1">
      <c r="A68" s="137"/>
      <c r="B68" s="191"/>
      <c r="C68" s="192"/>
      <c r="D68" s="193"/>
      <c r="E68" s="4" t="s">
        <v>108</v>
      </c>
      <c r="F68" s="32">
        <f t="shared" si="11"/>
        <v>85000</v>
      </c>
      <c r="G68" s="45">
        <f>J68+M68+P68+S68+V68+Y68+AB68+AE68+AH68+AK68+AN68+AQ68-0.1</f>
        <v>60949.5</v>
      </c>
      <c r="H68" s="45">
        <v>0</v>
      </c>
      <c r="I68" s="33">
        <f>I40</f>
        <v>0</v>
      </c>
      <c r="J68" s="33">
        <f t="shared" ref="J68:AR68" si="12">J40</f>
        <v>0</v>
      </c>
      <c r="K68" s="33">
        <f t="shared" si="12"/>
        <v>0</v>
      </c>
      <c r="L68" s="33">
        <f t="shared" si="12"/>
        <v>0</v>
      </c>
      <c r="M68" s="33">
        <f t="shared" si="12"/>
        <v>0</v>
      </c>
      <c r="N68" s="33">
        <f t="shared" si="12"/>
        <v>0</v>
      </c>
      <c r="O68" s="33">
        <f t="shared" si="12"/>
        <v>0</v>
      </c>
      <c r="P68" s="33">
        <f t="shared" si="12"/>
        <v>0</v>
      </c>
      <c r="Q68" s="33">
        <f t="shared" si="12"/>
        <v>0</v>
      </c>
      <c r="R68" s="33">
        <f t="shared" si="12"/>
        <v>16500</v>
      </c>
      <c r="S68" s="33">
        <f t="shared" si="12"/>
        <v>0</v>
      </c>
      <c r="T68" s="33">
        <f t="shared" si="12"/>
        <v>0</v>
      </c>
      <c r="U68" s="33">
        <f t="shared" si="12"/>
        <v>20000</v>
      </c>
      <c r="V68" s="33">
        <f t="shared" si="12"/>
        <v>16500</v>
      </c>
      <c r="W68" s="33">
        <f t="shared" si="12"/>
        <v>82.5</v>
      </c>
      <c r="X68" s="33">
        <f t="shared" si="12"/>
        <v>15000</v>
      </c>
      <c r="Y68" s="33">
        <f t="shared" si="12"/>
        <v>20000</v>
      </c>
      <c r="Z68" s="33">
        <f t="shared" si="12"/>
        <v>0</v>
      </c>
      <c r="AA68" s="33">
        <f t="shared" si="12"/>
        <v>15000</v>
      </c>
      <c r="AB68" s="33">
        <f t="shared" si="12"/>
        <v>17016.7</v>
      </c>
      <c r="AC68" s="33">
        <f t="shared" si="12"/>
        <v>113.44466666666668</v>
      </c>
      <c r="AD68" s="33">
        <f t="shared" si="12"/>
        <v>10000</v>
      </c>
      <c r="AE68" s="33">
        <f t="shared" si="12"/>
        <v>0</v>
      </c>
      <c r="AF68" s="33">
        <f t="shared" si="12"/>
        <v>0</v>
      </c>
      <c r="AG68" s="33">
        <f t="shared" si="12"/>
        <v>6000</v>
      </c>
      <c r="AH68" s="33">
        <f t="shared" si="12"/>
        <v>7432.9</v>
      </c>
      <c r="AI68" s="33">
        <f t="shared" si="12"/>
        <v>0</v>
      </c>
      <c r="AJ68" s="33">
        <f t="shared" si="12"/>
        <v>2500</v>
      </c>
      <c r="AK68" s="33">
        <f t="shared" si="12"/>
        <v>0</v>
      </c>
      <c r="AL68" s="33">
        <f t="shared" si="12"/>
        <v>0</v>
      </c>
      <c r="AM68" s="33">
        <f t="shared" si="12"/>
        <v>0</v>
      </c>
      <c r="AN68" s="33">
        <f t="shared" si="12"/>
        <v>0</v>
      </c>
      <c r="AO68" s="33">
        <f t="shared" si="12"/>
        <v>0</v>
      </c>
      <c r="AP68" s="33">
        <f t="shared" si="12"/>
        <v>0</v>
      </c>
      <c r="AQ68" s="33">
        <f t="shared" si="12"/>
        <v>0</v>
      </c>
      <c r="AR68" s="33">
        <f t="shared" si="12"/>
        <v>0</v>
      </c>
      <c r="AS68" s="197"/>
      <c r="AT68" s="197"/>
      <c r="AU68" s="107"/>
    </row>
    <row r="69" spans="1:47" s="2" customFormat="1" ht="18.75" customHeight="1">
      <c r="A69" s="137"/>
      <c r="B69" s="191"/>
      <c r="C69" s="192"/>
      <c r="D69" s="193"/>
      <c r="E69" s="4" t="s">
        <v>108</v>
      </c>
      <c r="F69" s="32">
        <f t="shared" si="11"/>
        <v>85000</v>
      </c>
      <c r="G69" s="45">
        <f>J69+M69+P69+S69+V69+Y69+AB69+AE69+AH69+AK69+AN69+AQ69</f>
        <v>60949.599999999999</v>
      </c>
      <c r="H69" s="45">
        <f>G69/F69*100</f>
        <v>71.705411764705886</v>
      </c>
      <c r="I69" s="33"/>
      <c r="J69" s="33"/>
      <c r="K69" s="33"/>
      <c r="L69" s="33"/>
      <c r="M69" s="33"/>
      <c r="N69" s="33"/>
      <c r="O69" s="33"/>
      <c r="P69" s="33"/>
      <c r="Q69" s="33"/>
      <c r="R69" s="33">
        <v>16500</v>
      </c>
      <c r="S69" s="33"/>
      <c r="T69" s="33"/>
      <c r="U69" s="33">
        <v>20000</v>
      </c>
      <c r="V69" s="33">
        <v>16500</v>
      </c>
      <c r="W69" s="57">
        <f>V69/U69*100</f>
        <v>82.5</v>
      </c>
      <c r="X69" s="33">
        <v>15000</v>
      </c>
      <c r="Y69" s="33">
        <v>20000</v>
      </c>
      <c r="Z69" s="33"/>
      <c r="AA69" s="37">
        <v>15000</v>
      </c>
      <c r="AB69" s="37">
        <v>17016.7</v>
      </c>
      <c r="AC69" s="57">
        <f>AB69/AA69*100</f>
        <v>113.44466666666668</v>
      </c>
      <c r="AD69" s="33">
        <v>10000</v>
      </c>
      <c r="AE69" s="33"/>
      <c r="AF69" s="33"/>
      <c r="AG69" s="33">
        <v>6000</v>
      </c>
      <c r="AH69" s="33">
        <v>7432.9</v>
      </c>
      <c r="AI69" s="33"/>
      <c r="AJ69" s="57">
        <v>2500</v>
      </c>
      <c r="AK69" s="57"/>
      <c r="AL69" s="57"/>
      <c r="AM69" s="57"/>
      <c r="AN69" s="57"/>
      <c r="AO69" s="57"/>
      <c r="AP69" s="57"/>
      <c r="AQ69" s="57"/>
      <c r="AR69" s="57"/>
      <c r="AS69" s="197"/>
      <c r="AT69" s="197"/>
      <c r="AU69" s="107"/>
    </row>
    <row r="70" spans="1:47" s="2" customFormat="1" ht="30" customHeight="1">
      <c r="A70" s="137"/>
      <c r="B70" s="191"/>
      <c r="C70" s="192"/>
      <c r="D70" s="193"/>
      <c r="E70" s="100" t="s">
        <v>134</v>
      </c>
      <c r="F70" s="32">
        <f t="shared" si="11"/>
        <v>0</v>
      </c>
      <c r="G70" s="32">
        <f>J70+M70+P70+S70+V70+Y70+AB70+AE70+AH70+AK70+AN70+AQ70</f>
        <v>1839.1999999999998</v>
      </c>
      <c r="H70" s="45">
        <v>0</v>
      </c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>
        <f>S43</f>
        <v>397.9</v>
      </c>
      <c r="T70" s="33"/>
      <c r="U70" s="33"/>
      <c r="V70" s="33"/>
      <c r="W70" s="33"/>
      <c r="X70" s="33"/>
      <c r="Y70" s="33"/>
      <c r="Z70" s="33"/>
      <c r="AA70" s="37"/>
      <c r="AB70" s="37">
        <f>AB44</f>
        <v>126</v>
      </c>
      <c r="AC70" s="37"/>
      <c r="AD70" s="37"/>
      <c r="AE70" s="37">
        <f>AE44</f>
        <v>667.3</v>
      </c>
      <c r="AF70" s="37"/>
      <c r="AG70" s="37"/>
      <c r="AH70" s="37">
        <f>AH44</f>
        <v>648</v>
      </c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101"/>
      <c r="AT70" s="101"/>
      <c r="AU70" s="107"/>
    </row>
    <row r="71" spans="1:47" s="2" customFormat="1">
      <c r="B71" s="3"/>
      <c r="C71" s="3"/>
      <c r="D71" s="3"/>
      <c r="AJ71" s="64"/>
      <c r="AK71" s="64"/>
      <c r="AL71" s="64"/>
      <c r="AM71" s="64"/>
      <c r="AN71" s="64"/>
      <c r="AO71" s="64"/>
      <c r="AP71" s="64"/>
      <c r="AQ71" s="64"/>
      <c r="AR71" s="64"/>
      <c r="AU71" s="105"/>
    </row>
    <row r="72" spans="1:47" s="2" customFormat="1" hidden="1">
      <c r="B72" s="3"/>
      <c r="C72" s="3"/>
      <c r="D72" s="3"/>
      <c r="AJ72" s="64"/>
      <c r="AK72" s="64"/>
      <c r="AL72" s="64"/>
      <c r="AM72" s="64"/>
      <c r="AN72" s="64"/>
      <c r="AO72" s="64"/>
      <c r="AP72" s="64"/>
      <c r="AQ72" s="64"/>
      <c r="AR72" s="64"/>
      <c r="AU72" s="105"/>
    </row>
    <row r="73" spans="1:47" s="2" customFormat="1">
      <c r="A73" s="40" t="s">
        <v>27</v>
      </c>
      <c r="B73" s="41"/>
      <c r="C73" s="41"/>
      <c r="D73" s="41"/>
      <c r="E73" s="40"/>
      <c r="F73" s="40"/>
      <c r="G73" s="67"/>
      <c r="H73" s="40"/>
      <c r="I73" s="40" t="s">
        <v>95</v>
      </c>
      <c r="J73" s="40"/>
      <c r="K73" s="40"/>
      <c r="L73" s="67"/>
      <c r="M73" s="40"/>
      <c r="AA73" s="44"/>
      <c r="AJ73" s="65"/>
      <c r="AK73" s="65"/>
      <c r="AL73" s="64"/>
      <c r="AM73" s="65"/>
      <c r="AN73" s="64"/>
      <c r="AO73" s="64"/>
      <c r="AP73" s="64"/>
      <c r="AQ73" s="64"/>
      <c r="AR73" s="64"/>
      <c r="AU73" s="105"/>
    </row>
    <row r="74" spans="1:47" s="2" customFormat="1" ht="15.75" customHeight="1">
      <c r="A74" s="40" t="s">
        <v>28</v>
      </c>
      <c r="B74" s="41"/>
      <c r="C74" s="41"/>
      <c r="D74" s="41"/>
      <c r="E74" s="40"/>
      <c r="F74" s="40"/>
      <c r="G74" s="67"/>
      <c r="H74" s="40"/>
      <c r="I74" s="40" t="s">
        <v>96</v>
      </c>
      <c r="J74" s="40"/>
      <c r="K74" s="40"/>
      <c r="L74" s="40"/>
      <c r="M74" s="67"/>
      <c r="R74" s="44"/>
      <c r="S74" s="44"/>
      <c r="AA74" s="44"/>
      <c r="AB74" s="44"/>
      <c r="AH74" s="44"/>
      <c r="AJ74" s="65"/>
      <c r="AK74" s="64"/>
      <c r="AL74" s="64"/>
      <c r="AM74" s="64"/>
      <c r="AN74" s="64"/>
      <c r="AO74" s="64"/>
      <c r="AP74" s="64"/>
      <c r="AQ74" s="64"/>
      <c r="AR74" s="64"/>
      <c r="AU74" s="105"/>
    </row>
    <row r="75" spans="1:47" s="2" customFormat="1" ht="19.5" customHeight="1">
      <c r="A75" s="40" t="s">
        <v>53</v>
      </c>
      <c r="B75" s="41"/>
      <c r="C75" s="41"/>
      <c r="D75" s="41"/>
      <c r="E75" s="40"/>
      <c r="F75" s="40"/>
      <c r="G75" s="40"/>
      <c r="H75" s="40"/>
      <c r="I75" s="40" t="s">
        <v>29</v>
      </c>
      <c r="J75" s="40"/>
      <c r="K75" s="40"/>
      <c r="L75" s="40"/>
      <c r="M75" s="67"/>
      <c r="N75" s="44"/>
      <c r="R75" s="44"/>
      <c r="AA75" s="44"/>
      <c r="AJ75" s="65"/>
      <c r="AK75" s="64"/>
      <c r="AL75" s="64"/>
      <c r="AM75" s="64"/>
      <c r="AN75" s="64"/>
      <c r="AO75" s="64"/>
      <c r="AP75" s="64"/>
      <c r="AQ75" s="64"/>
      <c r="AR75" s="64"/>
      <c r="AU75" s="105"/>
    </row>
    <row r="76" spans="1:47" s="2" customFormat="1" ht="18" customHeight="1">
      <c r="A76" s="40" t="s">
        <v>54</v>
      </c>
      <c r="B76" s="41"/>
      <c r="C76" s="41"/>
      <c r="D76" s="41"/>
      <c r="E76" s="40"/>
      <c r="F76" s="40"/>
      <c r="G76" s="40"/>
      <c r="H76" s="40"/>
      <c r="I76" s="40"/>
      <c r="J76" s="40"/>
      <c r="K76" s="40"/>
      <c r="L76" s="40"/>
      <c r="M76" s="40"/>
      <c r="N76" s="93"/>
      <c r="AH76" s="44"/>
      <c r="AJ76" s="64"/>
      <c r="AK76" s="64"/>
      <c r="AL76" s="64"/>
      <c r="AM76" s="65"/>
      <c r="AN76" s="64"/>
      <c r="AO76" s="64"/>
      <c r="AP76" s="64"/>
      <c r="AQ76" s="64"/>
      <c r="AR76" s="64"/>
      <c r="AU76" s="105"/>
    </row>
    <row r="77" spans="1:47" s="2" customFormat="1" ht="19.5" customHeight="1">
      <c r="A77" s="42"/>
      <c r="B77" s="43"/>
      <c r="C77" s="41" t="s">
        <v>55</v>
      </c>
      <c r="D77" s="41"/>
      <c r="E77" s="40"/>
      <c r="F77" s="40"/>
      <c r="G77" s="40"/>
      <c r="H77" s="40"/>
      <c r="I77" s="42"/>
      <c r="J77" s="42"/>
      <c r="K77" s="42"/>
      <c r="L77" s="42"/>
      <c r="M77" s="67"/>
      <c r="AH77" s="44"/>
      <c r="AJ77" s="64"/>
      <c r="AK77" s="64"/>
      <c r="AL77" s="64"/>
      <c r="AM77" s="64"/>
      <c r="AN77" s="64"/>
      <c r="AO77" s="64"/>
      <c r="AP77" s="64"/>
      <c r="AQ77" s="64"/>
      <c r="AR77" s="64"/>
      <c r="AU77" s="105"/>
    </row>
    <row r="78" spans="1:47" s="2" customFormat="1" ht="21" customHeight="1">
      <c r="A78" s="40" t="s">
        <v>101</v>
      </c>
      <c r="B78" s="41"/>
      <c r="C78" s="41"/>
      <c r="D78" s="41"/>
      <c r="E78" s="40"/>
      <c r="F78" s="40"/>
      <c r="G78" s="40"/>
      <c r="H78" s="40"/>
      <c r="I78" s="40" t="s">
        <v>102</v>
      </c>
      <c r="J78" s="41"/>
      <c r="K78" s="40"/>
      <c r="L78" s="40"/>
      <c r="M78" s="40"/>
      <c r="AJ78" s="64"/>
      <c r="AK78" s="64"/>
      <c r="AL78" s="64"/>
      <c r="AM78" s="64"/>
      <c r="AN78" s="64"/>
      <c r="AO78" s="64"/>
      <c r="AP78" s="64"/>
      <c r="AQ78" s="64"/>
      <c r="AR78" s="64"/>
      <c r="AU78" s="105"/>
    </row>
    <row r="79" spans="1:47" s="2" customFormat="1" ht="9" customHeight="1">
      <c r="A79" s="40"/>
      <c r="B79" s="41"/>
      <c r="C79" s="41"/>
      <c r="D79" s="41"/>
      <c r="E79" s="40"/>
      <c r="F79" s="40"/>
      <c r="G79" s="40"/>
      <c r="H79" s="40"/>
      <c r="I79" s="40"/>
      <c r="J79" s="40"/>
      <c r="K79" s="40"/>
      <c r="L79" s="40"/>
      <c r="M79" s="40"/>
      <c r="AJ79" s="64"/>
      <c r="AK79" s="64"/>
      <c r="AL79" s="64"/>
      <c r="AM79" s="64"/>
      <c r="AN79" s="64"/>
      <c r="AO79" s="64"/>
      <c r="AP79" s="64"/>
      <c r="AQ79" s="64"/>
      <c r="AR79" s="64"/>
      <c r="AU79" s="105"/>
    </row>
    <row r="80" spans="1:47" s="2" customFormat="1" hidden="1">
      <c r="A80" s="38"/>
      <c r="B80" s="39"/>
      <c r="C80" s="39"/>
      <c r="D80" s="39"/>
      <c r="E80" s="38"/>
      <c r="F80" s="38"/>
      <c r="G80" s="38"/>
      <c r="H80" s="38"/>
      <c r="I80" s="38"/>
      <c r="J80" s="38"/>
      <c r="K80" s="38"/>
      <c r="L80" s="38"/>
      <c r="M80" s="38"/>
      <c r="AJ80" s="64"/>
      <c r="AK80" s="64"/>
      <c r="AL80" s="64"/>
      <c r="AM80" s="64"/>
      <c r="AN80" s="64"/>
      <c r="AO80" s="64"/>
      <c r="AP80" s="64"/>
      <c r="AQ80" s="64"/>
      <c r="AR80" s="64"/>
      <c r="AU80" s="105"/>
    </row>
    <row r="81" spans="1:47" s="2" customFormat="1" ht="27.75" customHeight="1">
      <c r="A81" s="38" t="s">
        <v>122</v>
      </c>
      <c r="B81" s="39"/>
      <c r="C81" s="39"/>
      <c r="D81" s="39"/>
      <c r="E81" s="38"/>
      <c r="F81" s="38"/>
      <c r="G81" s="38"/>
      <c r="H81" s="38"/>
      <c r="I81" s="38"/>
      <c r="J81" s="38"/>
      <c r="K81" s="38"/>
      <c r="L81" s="38"/>
      <c r="M81" s="38"/>
      <c r="AJ81" s="64"/>
      <c r="AK81" s="64"/>
      <c r="AL81" s="64"/>
      <c r="AM81" s="64"/>
      <c r="AN81" s="64"/>
      <c r="AO81" s="64"/>
      <c r="AP81" s="64"/>
      <c r="AQ81" s="64"/>
      <c r="AR81" s="64"/>
      <c r="AU81" s="105"/>
    </row>
    <row r="82" spans="1:47" s="2" customFormat="1" ht="15" customHeight="1">
      <c r="A82" s="99" t="s">
        <v>133</v>
      </c>
      <c r="B82" s="39"/>
      <c r="C82" s="39"/>
      <c r="D82" s="39"/>
      <c r="E82" s="38"/>
      <c r="F82" s="38"/>
      <c r="G82" s="38"/>
      <c r="H82" s="38"/>
      <c r="I82" s="38"/>
      <c r="J82" s="38"/>
      <c r="K82" s="38"/>
      <c r="L82" s="38"/>
      <c r="M82" s="38"/>
      <c r="AJ82" s="64"/>
      <c r="AK82" s="64"/>
      <c r="AL82" s="64"/>
      <c r="AM82" s="64"/>
      <c r="AN82" s="64"/>
      <c r="AO82" s="64"/>
      <c r="AP82" s="64"/>
      <c r="AQ82" s="64"/>
      <c r="AR82" s="64"/>
      <c r="AU82" s="105"/>
    </row>
    <row r="83" spans="1:47" s="71" customFormat="1" ht="16.5" customHeight="1">
      <c r="A83" s="99" t="s">
        <v>29</v>
      </c>
      <c r="B83" s="69"/>
      <c r="C83" s="69"/>
      <c r="D83" s="69"/>
      <c r="E83" s="68"/>
      <c r="F83" s="68"/>
      <c r="G83" s="68"/>
      <c r="H83" s="68"/>
      <c r="I83" s="68"/>
      <c r="J83" s="70"/>
      <c r="K83" s="68"/>
      <c r="L83" s="68"/>
      <c r="M83" s="68"/>
      <c r="R83" s="72"/>
      <c r="AB83" s="72"/>
      <c r="AJ83" s="64"/>
      <c r="AK83" s="64"/>
      <c r="AL83" s="65"/>
      <c r="AM83" s="64"/>
      <c r="AN83" s="64"/>
      <c r="AO83" s="64"/>
      <c r="AP83" s="64"/>
      <c r="AQ83" s="64"/>
      <c r="AR83" s="64"/>
      <c r="AU83" s="108"/>
    </row>
    <row r="84" spans="1:47" s="2" customFormat="1" ht="14.25" customHeight="1">
      <c r="A84" s="99" t="s">
        <v>132</v>
      </c>
      <c r="B84" s="39"/>
      <c r="C84" s="39"/>
      <c r="D84" s="39"/>
      <c r="E84" s="38"/>
      <c r="F84" s="38"/>
      <c r="G84" s="38"/>
      <c r="H84" s="38"/>
      <c r="I84" s="38"/>
      <c r="J84" s="38"/>
      <c r="K84" s="38"/>
      <c r="L84" s="38"/>
      <c r="M84" s="38"/>
      <c r="AJ84" s="64"/>
      <c r="AK84" s="64"/>
      <c r="AL84" s="64"/>
      <c r="AM84" s="64"/>
      <c r="AN84" s="64"/>
      <c r="AO84" s="64"/>
      <c r="AP84" s="64"/>
      <c r="AQ84" s="64"/>
      <c r="AR84" s="64"/>
      <c r="AU84" s="105"/>
    </row>
    <row r="85" spans="1:47" s="2" customFormat="1" ht="17.25" customHeight="1">
      <c r="A85" s="99" t="s">
        <v>58</v>
      </c>
      <c r="B85" s="39"/>
      <c r="C85" s="39"/>
      <c r="D85" s="39"/>
      <c r="E85" s="38"/>
      <c r="F85" s="38"/>
      <c r="G85" s="38"/>
      <c r="H85" s="38"/>
      <c r="I85" s="38"/>
      <c r="J85" s="38"/>
      <c r="K85" s="38"/>
      <c r="L85" s="38"/>
      <c r="M85" s="38"/>
      <c r="AJ85" s="64"/>
      <c r="AK85" s="64"/>
      <c r="AL85" s="64"/>
      <c r="AM85" s="64"/>
      <c r="AN85" s="64"/>
      <c r="AO85" s="64"/>
      <c r="AP85" s="64"/>
      <c r="AQ85" s="64"/>
      <c r="AR85" s="64"/>
      <c r="AU85" s="105"/>
    </row>
    <row r="86" spans="1:47" s="2" customFormat="1" ht="15.75" customHeight="1">
      <c r="A86" s="38" t="s">
        <v>121</v>
      </c>
      <c r="B86" s="39"/>
      <c r="C86" s="3"/>
      <c r="D86" s="3"/>
      <c r="AJ86" s="64"/>
      <c r="AK86" s="64"/>
      <c r="AL86" s="64"/>
      <c r="AM86" s="64"/>
      <c r="AN86" s="64"/>
      <c r="AO86" s="64"/>
      <c r="AP86" s="64"/>
      <c r="AQ86" s="64"/>
      <c r="AR86" s="64"/>
      <c r="AU86" s="105"/>
    </row>
    <row r="87" spans="1:47" s="2" customFormat="1" ht="15" customHeight="1">
      <c r="A87" s="38" t="s">
        <v>54</v>
      </c>
      <c r="B87" s="39"/>
      <c r="C87" s="3"/>
      <c r="D87" s="3"/>
      <c r="AJ87" s="64"/>
      <c r="AK87" s="64"/>
      <c r="AL87" s="64"/>
      <c r="AM87" s="64"/>
      <c r="AN87" s="64"/>
      <c r="AO87" s="64"/>
      <c r="AP87" s="64"/>
      <c r="AQ87" s="64"/>
      <c r="AR87" s="64"/>
      <c r="AU87" s="105"/>
    </row>
    <row r="88" spans="1:47" s="2" customFormat="1" ht="16.5" customHeight="1">
      <c r="A88" s="38" t="s">
        <v>129</v>
      </c>
      <c r="B88" s="39"/>
      <c r="C88" s="3"/>
      <c r="D88" s="3"/>
      <c r="AJ88" s="64"/>
      <c r="AK88" s="64"/>
      <c r="AL88" s="64"/>
      <c r="AM88" s="64"/>
      <c r="AN88" s="64"/>
      <c r="AO88" s="64"/>
      <c r="AP88" s="64"/>
      <c r="AQ88" s="64"/>
      <c r="AR88" s="64"/>
      <c r="AU88" s="105"/>
    </row>
    <row r="89" spans="1:47" s="2" customFormat="1">
      <c r="A89" s="38"/>
      <c r="B89" s="39"/>
      <c r="C89" s="3"/>
      <c r="D89" s="3"/>
      <c r="AJ89" s="64"/>
      <c r="AK89" s="64"/>
      <c r="AL89" s="64"/>
      <c r="AM89" s="64"/>
      <c r="AN89" s="64"/>
      <c r="AO89" s="64"/>
      <c r="AP89" s="64"/>
      <c r="AQ89" s="64"/>
      <c r="AR89" s="64"/>
      <c r="AU89" s="105"/>
    </row>
    <row r="90" spans="1:47" s="2" customFormat="1">
      <c r="B90" s="3"/>
      <c r="C90" s="3"/>
      <c r="D90" s="3"/>
      <c r="AJ90" s="64"/>
      <c r="AK90" s="64"/>
      <c r="AL90" s="64"/>
      <c r="AM90" s="64"/>
      <c r="AN90" s="64"/>
      <c r="AO90" s="64"/>
      <c r="AP90" s="64"/>
      <c r="AQ90" s="64"/>
      <c r="AR90" s="64"/>
      <c r="AU90" s="105"/>
    </row>
    <row r="91" spans="1:47" s="2" customFormat="1">
      <c r="B91" s="3"/>
      <c r="C91" s="3"/>
      <c r="D91" s="3"/>
      <c r="AJ91" s="64"/>
      <c r="AK91" s="64"/>
      <c r="AL91" s="64"/>
      <c r="AM91" s="64"/>
      <c r="AN91" s="64"/>
      <c r="AO91" s="64"/>
      <c r="AP91" s="64"/>
      <c r="AQ91" s="64"/>
      <c r="AR91" s="64"/>
      <c r="AU91" s="105"/>
    </row>
    <row r="92" spans="1:47" s="2" customFormat="1">
      <c r="B92" s="3"/>
      <c r="C92" s="3"/>
      <c r="D92" s="3"/>
      <c r="AJ92" s="64"/>
      <c r="AK92" s="64"/>
      <c r="AL92" s="64"/>
      <c r="AM92" s="64"/>
      <c r="AN92" s="64"/>
      <c r="AO92" s="64"/>
      <c r="AP92" s="64"/>
      <c r="AQ92" s="64"/>
      <c r="AR92" s="64"/>
      <c r="AU92" s="105"/>
    </row>
    <row r="93" spans="1:47" s="2" customFormat="1">
      <c r="B93" s="3"/>
      <c r="C93" s="3"/>
      <c r="D93" s="3"/>
      <c r="AJ93" s="64"/>
      <c r="AK93" s="64"/>
      <c r="AL93" s="64"/>
      <c r="AM93" s="64"/>
      <c r="AN93" s="64"/>
      <c r="AO93" s="64"/>
      <c r="AP93" s="64"/>
      <c r="AQ93" s="64"/>
      <c r="AR93" s="64"/>
      <c r="AU93" s="105"/>
    </row>
    <row r="94" spans="1:47" s="2" customFormat="1">
      <c r="B94" s="3"/>
      <c r="C94" s="3"/>
      <c r="D94" s="3"/>
      <c r="AJ94" s="64"/>
      <c r="AK94" s="64"/>
      <c r="AL94" s="64"/>
      <c r="AM94" s="64"/>
      <c r="AN94" s="64"/>
      <c r="AO94" s="64"/>
      <c r="AP94" s="64"/>
      <c r="AQ94" s="64"/>
      <c r="AR94" s="64"/>
      <c r="AU94" s="105"/>
    </row>
    <row r="95" spans="1:47" s="2" customFormat="1">
      <c r="B95" s="3"/>
      <c r="C95" s="3"/>
      <c r="D95" s="3"/>
      <c r="AJ95" s="64"/>
      <c r="AK95" s="64"/>
      <c r="AL95" s="64"/>
      <c r="AM95" s="64"/>
      <c r="AN95" s="64"/>
      <c r="AO95" s="64"/>
      <c r="AP95" s="64"/>
      <c r="AQ95" s="64"/>
      <c r="AR95" s="64"/>
      <c r="AU95" s="105"/>
    </row>
    <row r="96" spans="1:47" s="2" customFormat="1">
      <c r="B96" s="3"/>
      <c r="C96" s="3"/>
      <c r="D96" s="3"/>
      <c r="AJ96" s="64"/>
      <c r="AK96" s="64"/>
      <c r="AL96" s="64"/>
      <c r="AM96" s="64"/>
      <c r="AN96" s="64"/>
      <c r="AO96" s="64"/>
      <c r="AP96" s="64"/>
      <c r="AQ96" s="64"/>
      <c r="AR96" s="64"/>
      <c r="AU96" s="105"/>
    </row>
    <row r="97" spans="2:47" s="2" customFormat="1">
      <c r="B97" s="3"/>
      <c r="C97" s="3"/>
      <c r="D97" s="3"/>
      <c r="AJ97" s="64"/>
      <c r="AK97" s="64"/>
      <c r="AL97" s="64"/>
      <c r="AM97" s="64"/>
      <c r="AN97" s="64"/>
      <c r="AO97" s="64"/>
      <c r="AP97" s="64"/>
      <c r="AQ97" s="64"/>
      <c r="AR97" s="64"/>
      <c r="AU97" s="105"/>
    </row>
    <row r="98" spans="2:47" s="2" customFormat="1">
      <c r="B98" s="3"/>
      <c r="C98" s="3"/>
      <c r="D98" s="3"/>
      <c r="AJ98" s="64"/>
      <c r="AK98" s="64"/>
      <c r="AL98" s="64"/>
      <c r="AM98" s="64"/>
      <c r="AN98" s="64"/>
      <c r="AO98" s="64"/>
      <c r="AP98" s="64"/>
      <c r="AQ98" s="64"/>
      <c r="AR98" s="64"/>
      <c r="AU98" s="105"/>
    </row>
    <row r="99" spans="2:47" s="2" customFormat="1">
      <c r="B99" s="3"/>
      <c r="C99" s="3"/>
      <c r="D99" s="3"/>
      <c r="AJ99" s="64"/>
      <c r="AK99" s="64"/>
      <c r="AL99" s="64"/>
      <c r="AM99" s="64"/>
      <c r="AN99" s="64"/>
      <c r="AO99" s="64"/>
      <c r="AP99" s="64"/>
      <c r="AQ99" s="64"/>
      <c r="AR99" s="64"/>
      <c r="AU99" s="105"/>
    </row>
    <row r="100" spans="2:47" s="2" customFormat="1">
      <c r="B100" s="3"/>
      <c r="C100" s="3"/>
      <c r="D100" s="3"/>
      <c r="AJ100" s="64"/>
      <c r="AK100" s="64"/>
      <c r="AL100" s="64"/>
      <c r="AM100" s="64"/>
      <c r="AN100" s="64"/>
      <c r="AO100" s="64"/>
      <c r="AP100" s="64"/>
      <c r="AQ100" s="64"/>
      <c r="AR100" s="64"/>
      <c r="AU100" s="105"/>
    </row>
    <row r="101" spans="2:47" s="2" customFormat="1">
      <c r="B101" s="3"/>
      <c r="C101" s="3"/>
      <c r="D101" s="3"/>
      <c r="AJ101" s="64"/>
      <c r="AK101" s="64"/>
      <c r="AL101" s="64"/>
      <c r="AM101" s="64"/>
      <c r="AN101" s="64"/>
      <c r="AO101" s="64"/>
      <c r="AP101" s="64"/>
      <c r="AQ101" s="64"/>
      <c r="AR101" s="64"/>
      <c r="AU101" s="105"/>
    </row>
    <row r="102" spans="2:47" s="2" customFormat="1">
      <c r="B102" s="3"/>
      <c r="C102" s="3"/>
      <c r="D102" s="3"/>
      <c r="AJ102" s="64"/>
      <c r="AK102" s="64"/>
      <c r="AL102" s="64"/>
      <c r="AM102" s="64"/>
      <c r="AN102" s="64"/>
      <c r="AO102" s="64"/>
      <c r="AP102" s="64"/>
      <c r="AQ102" s="64"/>
      <c r="AR102" s="64"/>
      <c r="AU102" s="105"/>
    </row>
    <row r="103" spans="2:47" s="2" customFormat="1">
      <c r="B103" s="3"/>
      <c r="C103" s="3"/>
      <c r="D103" s="3"/>
      <c r="AJ103" s="64"/>
      <c r="AK103" s="64"/>
      <c r="AL103" s="64"/>
      <c r="AM103" s="64"/>
      <c r="AN103" s="64"/>
      <c r="AO103" s="64"/>
      <c r="AP103" s="64"/>
      <c r="AQ103" s="64"/>
      <c r="AR103" s="64"/>
      <c r="AU103" s="105"/>
    </row>
    <row r="104" spans="2:47" s="2" customFormat="1">
      <c r="B104" s="3"/>
      <c r="C104" s="3"/>
      <c r="D104" s="3"/>
      <c r="AJ104" s="64"/>
      <c r="AK104" s="64"/>
      <c r="AL104" s="64"/>
      <c r="AM104" s="64"/>
      <c r="AN104" s="64"/>
      <c r="AO104" s="64"/>
      <c r="AP104" s="64"/>
      <c r="AQ104" s="64"/>
      <c r="AR104" s="64"/>
      <c r="AU104" s="105"/>
    </row>
    <row r="105" spans="2:47" s="2" customFormat="1">
      <c r="B105" s="3"/>
      <c r="C105" s="3"/>
      <c r="D105" s="3"/>
      <c r="AJ105" s="64"/>
      <c r="AK105" s="64"/>
      <c r="AL105" s="64"/>
      <c r="AM105" s="64"/>
      <c r="AN105" s="64"/>
      <c r="AO105" s="64"/>
      <c r="AP105" s="64"/>
      <c r="AQ105" s="64"/>
      <c r="AR105" s="64"/>
      <c r="AU105" s="105"/>
    </row>
    <row r="106" spans="2:47" s="2" customFormat="1">
      <c r="B106" s="3"/>
      <c r="C106" s="3"/>
      <c r="D106" s="3"/>
      <c r="AJ106" s="64"/>
      <c r="AK106" s="64"/>
      <c r="AL106" s="64"/>
      <c r="AM106" s="64"/>
      <c r="AN106" s="64"/>
      <c r="AO106" s="64"/>
      <c r="AP106" s="64"/>
      <c r="AQ106" s="64"/>
      <c r="AR106" s="64"/>
      <c r="AU106" s="105"/>
    </row>
    <row r="107" spans="2:47" s="2" customFormat="1">
      <c r="B107" s="3"/>
      <c r="C107" s="3"/>
      <c r="D107" s="3"/>
      <c r="AJ107" s="64"/>
      <c r="AK107" s="64"/>
      <c r="AL107" s="64"/>
      <c r="AM107" s="64"/>
      <c r="AN107" s="64"/>
      <c r="AO107" s="64"/>
      <c r="AP107" s="64"/>
      <c r="AQ107" s="64"/>
      <c r="AR107" s="64"/>
      <c r="AU107" s="105"/>
    </row>
    <row r="108" spans="2:47" s="2" customFormat="1">
      <c r="B108" s="3"/>
      <c r="C108" s="3"/>
      <c r="D108" s="3"/>
      <c r="AJ108" s="64"/>
      <c r="AK108" s="64"/>
      <c r="AL108" s="64"/>
      <c r="AM108" s="64"/>
      <c r="AN108" s="64"/>
      <c r="AO108" s="64"/>
      <c r="AP108" s="64"/>
      <c r="AQ108" s="64"/>
      <c r="AR108" s="64"/>
      <c r="AU108" s="105"/>
    </row>
    <row r="109" spans="2:47" s="2" customFormat="1">
      <c r="B109" s="3"/>
      <c r="C109" s="3"/>
      <c r="D109" s="3"/>
      <c r="AJ109" s="64"/>
      <c r="AK109" s="64"/>
      <c r="AL109" s="64"/>
      <c r="AM109" s="64"/>
      <c r="AN109" s="64"/>
      <c r="AO109" s="64"/>
      <c r="AP109" s="64"/>
      <c r="AQ109" s="64"/>
      <c r="AR109" s="64"/>
      <c r="AU109" s="105"/>
    </row>
    <row r="110" spans="2:47" s="2" customFormat="1">
      <c r="B110" s="3"/>
      <c r="C110" s="3"/>
      <c r="D110" s="3"/>
      <c r="AJ110" s="64"/>
      <c r="AK110" s="64"/>
      <c r="AL110" s="64"/>
      <c r="AM110" s="64"/>
      <c r="AN110" s="64"/>
      <c r="AO110" s="64"/>
      <c r="AP110" s="64"/>
      <c r="AQ110" s="64"/>
      <c r="AR110" s="64"/>
      <c r="AU110" s="105"/>
    </row>
    <row r="111" spans="2:47" s="2" customFormat="1">
      <c r="B111" s="3"/>
      <c r="C111" s="3"/>
      <c r="D111" s="3"/>
      <c r="AJ111" s="64"/>
      <c r="AK111" s="64"/>
      <c r="AL111" s="64"/>
      <c r="AM111" s="64"/>
      <c r="AN111" s="64"/>
      <c r="AO111" s="64"/>
      <c r="AP111" s="64"/>
      <c r="AQ111" s="64"/>
      <c r="AR111" s="64"/>
      <c r="AU111" s="105"/>
    </row>
    <row r="112" spans="2:47" s="2" customFormat="1">
      <c r="B112" s="3"/>
      <c r="C112" s="3"/>
      <c r="D112" s="3"/>
      <c r="AJ112" s="64"/>
      <c r="AK112" s="64"/>
      <c r="AL112" s="64"/>
      <c r="AM112" s="64"/>
      <c r="AN112" s="64"/>
      <c r="AO112" s="64"/>
      <c r="AP112" s="64"/>
      <c r="AQ112" s="64"/>
      <c r="AR112" s="64"/>
      <c r="AU112" s="105"/>
    </row>
    <row r="113" spans="2:47" s="2" customFormat="1">
      <c r="B113" s="3"/>
      <c r="C113" s="3"/>
      <c r="D113" s="3"/>
      <c r="AJ113" s="64"/>
      <c r="AK113" s="64"/>
      <c r="AL113" s="64"/>
      <c r="AM113" s="64"/>
      <c r="AN113" s="64"/>
      <c r="AO113" s="64"/>
      <c r="AP113" s="64"/>
      <c r="AQ113" s="64"/>
      <c r="AR113" s="64"/>
      <c r="AU113" s="105"/>
    </row>
    <row r="114" spans="2:47" s="2" customFormat="1">
      <c r="B114" s="3"/>
      <c r="C114" s="3"/>
      <c r="D114" s="3"/>
      <c r="AJ114" s="64"/>
      <c r="AK114" s="64"/>
      <c r="AL114" s="64"/>
      <c r="AM114" s="64"/>
      <c r="AN114" s="64"/>
      <c r="AO114" s="64"/>
      <c r="AP114" s="64"/>
      <c r="AQ114" s="64"/>
      <c r="AR114" s="64"/>
      <c r="AU114" s="105"/>
    </row>
    <row r="115" spans="2:47" s="2" customFormat="1">
      <c r="B115" s="3"/>
      <c r="C115" s="3"/>
      <c r="D115" s="3"/>
      <c r="AJ115" s="64"/>
      <c r="AK115" s="64"/>
      <c r="AL115" s="64"/>
      <c r="AM115" s="64"/>
      <c r="AN115" s="64"/>
      <c r="AO115" s="64"/>
      <c r="AP115" s="64"/>
      <c r="AQ115" s="64"/>
      <c r="AR115" s="64"/>
      <c r="AU115" s="105"/>
    </row>
    <row r="116" spans="2:47" s="2" customFormat="1">
      <c r="B116" s="3"/>
      <c r="C116" s="3"/>
      <c r="D116" s="3"/>
      <c r="AJ116" s="64"/>
      <c r="AK116" s="64"/>
      <c r="AL116" s="64"/>
      <c r="AM116" s="64"/>
      <c r="AN116" s="64"/>
      <c r="AO116" s="64"/>
      <c r="AP116" s="64"/>
      <c r="AQ116" s="64"/>
      <c r="AR116" s="64"/>
      <c r="AU116" s="105"/>
    </row>
    <row r="117" spans="2:47" s="2" customFormat="1">
      <c r="B117" s="3"/>
      <c r="C117" s="3"/>
      <c r="D117" s="3"/>
      <c r="AJ117" s="64"/>
      <c r="AK117" s="64"/>
      <c r="AL117" s="64"/>
      <c r="AM117" s="64"/>
      <c r="AN117" s="64"/>
      <c r="AO117" s="64"/>
      <c r="AP117" s="64"/>
      <c r="AQ117" s="64"/>
      <c r="AR117" s="64"/>
      <c r="AU117" s="105"/>
    </row>
    <row r="118" spans="2:47" s="2" customFormat="1">
      <c r="B118" s="3"/>
      <c r="C118" s="3"/>
      <c r="D118" s="3"/>
      <c r="AJ118" s="64"/>
      <c r="AK118" s="64"/>
      <c r="AL118" s="64"/>
      <c r="AM118" s="64"/>
      <c r="AN118" s="64"/>
      <c r="AO118" s="64"/>
      <c r="AP118" s="64"/>
      <c r="AQ118" s="64"/>
      <c r="AR118" s="64"/>
      <c r="AU118" s="105"/>
    </row>
    <row r="119" spans="2:47" s="2" customFormat="1">
      <c r="B119" s="3"/>
      <c r="C119" s="3"/>
      <c r="D119" s="3"/>
      <c r="AJ119" s="64"/>
      <c r="AK119" s="64"/>
      <c r="AL119" s="64"/>
      <c r="AM119" s="64"/>
      <c r="AN119" s="64"/>
      <c r="AO119" s="64"/>
      <c r="AP119" s="64"/>
      <c r="AQ119" s="64"/>
      <c r="AR119" s="64"/>
      <c r="AU119" s="105"/>
    </row>
    <row r="120" spans="2:47" s="2" customFormat="1">
      <c r="B120" s="3"/>
      <c r="C120" s="3"/>
      <c r="D120" s="3"/>
      <c r="AJ120" s="64"/>
      <c r="AK120" s="64"/>
      <c r="AL120" s="64"/>
      <c r="AM120" s="64"/>
      <c r="AN120" s="64"/>
      <c r="AO120" s="64"/>
      <c r="AP120" s="64"/>
      <c r="AQ120" s="64"/>
      <c r="AR120" s="64"/>
      <c r="AU120" s="105"/>
    </row>
    <row r="121" spans="2:47" s="2" customFormat="1">
      <c r="B121" s="3"/>
      <c r="C121" s="3"/>
      <c r="D121" s="3"/>
      <c r="AJ121" s="64"/>
      <c r="AK121" s="64"/>
      <c r="AL121" s="64"/>
      <c r="AM121" s="64"/>
      <c r="AN121" s="64"/>
      <c r="AO121" s="64"/>
      <c r="AP121" s="64"/>
      <c r="AQ121" s="64"/>
      <c r="AR121" s="64"/>
      <c r="AU121" s="105"/>
    </row>
    <row r="122" spans="2:47" s="2" customFormat="1">
      <c r="B122" s="3"/>
      <c r="C122" s="3"/>
      <c r="D122" s="3"/>
      <c r="AJ122" s="64"/>
      <c r="AK122" s="64"/>
      <c r="AL122" s="64"/>
      <c r="AM122" s="64"/>
      <c r="AN122" s="64"/>
      <c r="AO122" s="64"/>
      <c r="AP122" s="64"/>
      <c r="AQ122" s="64"/>
      <c r="AR122" s="64"/>
      <c r="AU122" s="105"/>
    </row>
    <row r="123" spans="2:47" s="2" customFormat="1">
      <c r="B123" s="3"/>
      <c r="C123" s="3"/>
      <c r="D123" s="3"/>
      <c r="AJ123" s="64"/>
      <c r="AK123" s="64"/>
      <c r="AL123" s="64"/>
      <c r="AM123" s="64"/>
      <c r="AN123" s="64"/>
      <c r="AO123" s="64"/>
      <c r="AP123" s="64"/>
      <c r="AQ123" s="64"/>
      <c r="AR123" s="64"/>
      <c r="AU123" s="105"/>
    </row>
    <row r="124" spans="2:47" s="2" customFormat="1">
      <c r="B124" s="3"/>
      <c r="C124" s="3"/>
      <c r="D124" s="3"/>
      <c r="AJ124" s="64"/>
      <c r="AK124" s="64"/>
      <c r="AL124" s="64"/>
      <c r="AM124" s="64"/>
      <c r="AN124" s="64"/>
      <c r="AO124" s="64"/>
      <c r="AP124" s="64"/>
      <c r="AQ124" s="64"/>
      <c r="AR124" s="64"/>
      <c r="AU124" s="105"/>
    </row>
    <row r="125" spans="2:47" s="2" customFormat="1">
      <c r="B125" s="3"/>
      <c r="C125" s="3"/>
      <c r="D125" s="3"/>
      <c r="AJ125" s="64"/>
      <c r="AK125" s="64"/>
      <c r="AL125" s="64"/>
      <c r="AM125" s="64"/>
      <c r="AN125" s="64"/>
      <c r="AO125" s="64"/>
      <c r="AP125" s="64"/>
      <c r="AQ125" s="64"/>
      <c r="AR125" s="64"/>
      <c r="AU125" s="105"/>
    </row>
    <row r="126" spans="2:47" s="2" customFormat="1">
      <c r="B126" s="3"/>
      <c r="C126" s="3"/>
      <c r="D126" s="3"/>
      <c r="AJ126" s="64"/>
      <c r="AK126" s="64"/>
      <c r="AL126" s="64"/>
      <c r="AM126" s="64"/>
      <c r="AN126" s="64"/>
      <c r="AO126" s="64"/>
      <c r="AP126" s="64"/>
      <c r="AQ126" s="64"/>
      <c r="AR126" s="64"/>
      <c r="AU126" s="105"/>
    </row>
    <row r="127" spans="2:47" s="2" customFormat="1">
      <c r="B127" s="3"/>
      <c r="C127" s="3"/>
      <c r="D127" s="3"/>
      <c r="AJ127" s="64"/>
      <c r="AK127" s="64"/>
      <c r="AL127" s="64"/>
      <c r="AM127" s="64"/>
      <c r="AN127" s="64"/>
      <c r="AO127" s="64"/>
      <c r="AP127" s="64"/>
      <c r="AQ127" s="64"/>
      <c r="AR127" s="64"/>
      <c r="AU127" s="105"/>
    </row>
    <row r="128" spans="2:47" s="2" customFormat="1">
      <c r="B128" s="3"/>
      <c r="C128" s="3"/>
      <c r="D128" s="3"/>
      <c r="AJ128" s="64"/>
      <c r="AK128" s="64"/>
      <c r="AL128" s="64"/>
      <c r="AM128" s="64"/>
      <c r="AN128" s="64"/>
      <c r="AO128" s="64"/>
      <c r="AP128" s="64"/>
      <c r="AQ128" s="64"/>
      <c r="AR128" s="64"/>
      <c r="AU128" s="105"/>
    </row>
    <row r="129" spans="2:47" s="2" customFormat="1">
      <c r="B129" s="3"/>
      <c r="C129" s="3"/>
      <c r="D129" s="3"/>
      <c r="AJ129" s="64"/>
      <c r="AK129" s="64"/>
      <c r="AL129" s="64"/>
      <c r="AM129" s="64"/>
      <c r="AN129" s="64"/>
      <c r="AO129" s="64"/>
      <c r="AP129" s="64"/>
      <c r="AQ129" s="64"/>
      <c r="AR129" s="64"/>
      <c r="AU129" s="105"/>
    </row>
    <row r="130" spans="2:47" s="2" customFormat="1">
      <c r="B130" s="3"/>
      <c r="C130" s="3"/>
      <c r="D130" s="3"/>
      <c r="AJ130" s="64"/>
      <c r="AK130" s="64"/>
      <c r="AL130" s="64"/>
      <c r="AM130" s="64"/>
      <c r="AN130" s="64"/>
      <c r="AO130" s="64"/>
      <c r="AP130" s="64"/>
      <c r="AQ130" s="64"/>
      <c r="AR130" s="64"/>
      <c r="AU130" s="105"/>
    </row>
    <row r="131" spans="2:47" s="2" customFormat="1">
      <c r="B131" s="3"/>
      <c r="C131" s="3"/>
      <c r="D131" s="3"/>
      <c r="AJ131" s="64"/>
      <c r="AK131" s="64"/>
      <c r="AL131" s="64"/>
      <c r="AM131" s="64"/>
      <c r="AN131" s="64"/>
      <c r="AO131" s="64"/>
      <c r="AP131" s="64"/>
      <c r="AQ131" s="64"/>
      <c r="AR131" s="64"/>
      <c r="AU131" s="105"/>
    </row>
    <row r="132" spans="2:47" s="2" customFormat="1">
      <c r="B132" s="3"/>
      <c r="C132" s="3"/>
      <c r="D132" s="3"/>
      <c r="AJ132" s="64"/>
      <c r="AK132" s="64"/>
      <c r="AL132" s="64"/>
      <c r="AM132" s="64"/>
      <c r="AN132" s="64"/>
      <c r="AO132" s="64"/>
      <c r="AP132" s="64"/>
      <c r="AQ132" s="64"/>
      <c r="AR132" s="64"/>
      <c r="AU132" s="105"/>
    </row>
    <row r="133" spans="2:47" s="2" customFormat="1">
      <c r="B133" s="3"/>
      <c r="C133" s="3"/>
      <c r="D133" s="3"/>
      <c r="AJ133" s="64"/>
      <c r="AK133" s="64"/>
      <c r="AL133" s="64"/>
      <c r="AM133" s="64"/>
      <c r="AN133" s="64"/>
      <c r="AO133" s="64"/>
      <c r="AP133" s="64"/>
      <c r="AQ133" s="64"/>
      <c r="AR133" s="64"/>
      <c r="AU133" s="105"/>
    </row>
    <row r="134" spans="2:47" s="2" customFormat="1">
      <c r="B134" s="3"/>
      <c r="C134" s="3"/>
      <c r="D134" s="3"/>
      <c r="AJ134" s="64"/>
      <c r="AK134" s="64"/>
      <c r="AL134" s="64"/>
      <c r="AM134" s="64"/>
      <c r="AN134" s="64"/>
      <c r="AO134" s="64"/>
      <c r="AP134" s="64"/>
      <c r="AQ134" s="64"/>
      <c r="AR134" s="64"/>
      <c r="AU134" s="105"/>
    </row>
    <row r="135" spans="2:47" s="2" customFormat="1">
      <c r="B135" s="3"/>
      <c r="C135" s="3"/>
      <c r="D135" s="3"/>
      <c r="AJ135" s="64"/>
      <c r="AK135" s="64"/>
      <c r="AL135" s="64"/>
      <c r="AM135" s="64"/>
      <c r="AN135" s="64"/>
      <c r="AO135" s="64"/>
      <c r="AP135" s="64"/>
      <c r="AQ135" s="64"/>
      <c r="AR135" s="64"/>
      <c r="AU135" s="105"/>
    </row>
    <row r="136" spans="2:47" s="2" customFormat="1">
      <c r="B136" s="3"/>
      <c r="C136" s="3"/>
      <c r="D136" s="3"/>
      <c r="AJ136" s="64"/>
      <c r="AK136" s="64"/>
      <c r="AL136" s="64"/>
      <c r="AM136" s="64"/>
      <c r="AN136" s="64"/>
      <c r="AO136" s="64"/>
      <c r="AP136" s="64"/>
      <c r="AQ136" s="64"/>
      <c r="AR136" s="64"/>
      <c r="AU136" s="105"/>
    </row>
    <row r="137" spans="2:47" s="2" customFormat="1">
      <c r="B137" s="3"/>
      <c r="C137" s="3"/>
      <c r="D137" s="3"/>
      <c r="AJ137" s="64"/>
      <c r="AK137" s="64"/>
      <c r="AL137" s="64"/>
      <c r="AM137" s="64"/>
      <c r="AN137" s="64"/>
      <c r="AO137" s="64"/>
      <c r="AP137" s="64"/>
      <c r="AQ137" s="64"/>
      <c r="AR137" s="64"/>
      <c r="AU137" s="105"/>
    </row>
    <row r="138" spans="2:47" s="2" customFormat="1">
      <c r="B138" s="3"/>
      <c r="C138" s="3"/>
      <c r="D138" s="3"/>
      <c r="AJ138" s="64"/>
      <c r="AK138" s="64"/>
      <c r="AL138" s="64"/>
      <c r="AM138" s="64"/>
      <c r="AN138" s="64"/>
      <c r="AO138" s="64"/>
      <c r="AP138" s="64"/>
      <c r="AQ138" s="64"/>
      <c r="AR138" s="64"/>
      <c r="AU138" s="105"/>
    </row>
    <row r="139" spans="2:47" s="2" customFormat="1">
      <c r="B139" s="3"/>
      <c r="C139" s="3"/>
      <c r="D139" s="3"/>
      <c r="AJ139" s="64"/>
      <c r="AK139" s="64"/>
      <c r="AL139" s="64"/>
      <c r="AM139" s="64"/>
      <c r="AN139" s="64"/>
      <c r="AO139" s="64"/>
      <c r="AP139" s="64"/>
      <c r="AQ139" s="64"/>
      <c r="AR139" s="64"/>
      <c r="AU139" s="105"/>
    </row>
    <row r="140" spans="2:47" s="2" customFormat="1">
      <c r="B140" s="3"/>
      <c r="C140" s="3"/>
      <c r="D140" s="3"/>
      <c r="AJ140" s="64"/>
      <c r="AK140" s="64"/>
      <c r="AL140" s="64"/>
      <c r="AM140" s="64"/>
      <c r="AN140" s="64"/>
      <c r="AO140" s="64"/>
      <c r="AP140" s="64"/>
      <c r="AQ140" s="64"/>
      <c r="AR140" s="64"/>
      <c r="AU140" s="105"/>
    </row>
    <row r="141" spans="2:47" s="2" customFormat="1">
      <c r="B141" s="3"/>
      <c r="C141" s="3"/>
      <c r="D141" s="3"/>
      <c r="AJ141" s="64"/>
      <c r="AK141" s="64"/>
      <c r="AL141" s="64"/>
      <c r="AM141" s="64"/>
      <c r="AN141" s="64"/>
      <c r="AO141" s="64"/>
      <c r="AP141" s="64"/>
      <c r="AQ141" s="64"/>
      <c r="AR141" s="64"/>
      <c r="AU141" s="105"/>
    </row>
    <row r="142" spans="2:47" s="2" customFormat="1">
      <c r="B142" s="3"/>
      <c r="C142" s="3"/>
      <c r="D142" s="3"/>
      <c r="AJ142" s="64"/>
      <c r="AK142" s="64"/>
      <c r="AL142" s="64"/>
      <c r="AM142" s="64"/>
      <c r="AN142" s="64"/>
      <c r="AO142" s="64"/>
      <c r="AP142" s="64"/>
      <c r="AQ142" s="64"/>
      <c r="AR142" s="64"/>
      <c r="AU142" s="105"/>
    </row>
    <row r="143" spans="2:47" s="2" customFormat="1">
      <c r="B143" s="3"/>
      <c r="C143" s="3"/>
      <c r="D143" s="3"/>
      <c r="AJ143" s="64"/>
      <c r="AK143" s="64"/>
      <c r="AL143" s="64"/>
      <c r="AM143" s="64"/>
      <c r="AN143" s="64"/>
      <c r="AO143" s="64"/>
      <c r="AP143" s="64"/>
      <c r="AQ143" s="64"/>
      <c r="AR143" s="64"/>
      <c r="AU143" s="105"/>
    </row>
    <row r="144" spans="2:47" s="2" customFormat="1">
      <c r="B144" s="3"/>
      <c r="C144" s="3"/>
      <c r="D144" s="3"/>
      <c r="AJ144" s="64"/>
      <c r="AK144" s="64"/>
      <c r="AL144" s="64"/>
      <c r="AM144" s="64"/>
      <c r="AN144" s="64"/>
      <c r="AO144" s="64"/>
      <c r="AP144" s="64"/>
      <c r="AQ144" s="64"/>
      <c r="AR144" s="64"/>
      <c r="AU144" s="105"/>
    </row>
    <row r="145" spans="2:47" s="2" customFormat="1">
      <c r="B145" s="3"/>
      <c r="C145" s="3"/>
      <c r="D145" s="3"/>
      <c r="AJ145" s="64"/>
      <c r="AK145" s="64"/>
      <c r="AL145" s="64"/>
      <c r="AM145" s="64"/>
      <c r="AN145" s="64"/>
      <c r="AO145" s="64"/>
      <c r="AP145" s="64"/>
      <c r="AQ145" s="64"/>
      <c r="AR145" s="64"/>
      <c r="AU145" s="105"/>
    </row>
    <row r="146" spans="2:47" s="2" customFormat="1">
      <c r="B146" s="3"/>
      <c r="C146" s="3"/>
      <c r="D146" s="3"/>
      <c r="AJ146" s="64"/>
      <c r="AK146" s="64"/>
      <c r="AL146" s="64"/>
      <c r="AM146" s="64"/>
      <c r="AN146" s="64"/>
      <c r="AO146" s="64"/>
      <c r="AP146" s="64"/>
      <c r="AQ146" s="64"/>
      <c r="AR146" s="64"/>
      <c r="AU146" s="105"/>
    </row>
    <row r="147" spans="2:47" s="2" customFormat="1">
      <c r="B147" s="3"/>
      <c r="C147" s="3"/>
      <c r="D147" s="3"/>
      <c r="AJ147" s="64"/>
      <c r="AK147" s="64"/>
      <c r="AL147" s="64"/>
      <c r="AM147" s="64"/>
      <c r="AN147" s="64"/>
      <c r="AO147" s="64"/>
      <c r="AP147" s="64"/>
      <c r="AQ147" s="64"/>
      <c r="AR147" s="64"/>
      <c r="AU147" s="105"/>
    </row>
    <row r="148" spans="2:47" s="2" customFormat="1">
      <c r="B148" s="3"/>
      <c r="C148" s="3"/>
      <c r="D148" s="3"/>
      <c r="AJ148" s="64"/>
      <c r="AK148" s="64"/>
      <c r="AL148" s="64"/>
      <c r="AM148" s="64"/>
      <c r="AN148" s="64"/>
      <c r="AO148" s="64"/>
      <c r="AP148" s="64"/>
      <c r="AQ148" s="64"/>
      <c r="AR148" s="64"/>
      <c r="AU148" s="105"/>
    </row>
    <row r="149" spans="2:47" s="2" customFormat="1">
      <c r="B149" s="3"/>
      <c r="C149" s="3"/>
      <c r="D149" s="3"/>
      <c r="AJ149" s="64"/>
      <c r="AK149" s="64"/>
      <c r="AL149" s="64"/>
      <c r="AM149" s="64"/>
      <c r="AN149" s="64"/>
      <c r="AO149" s="64"/>
      <c r="AP149" s="64"/>
      <c r="AQ149" s="64"/>
      <c r="AR149" s="64"/>
      <c r="AU149" s="105"/>
    </row>
    <row r="150" spans="2:47" s="2" customFormat="1">
      <c r="B150" s="3"/>
      <c r="C150" s="3"/>
      <c r="D150" s="3"/>
      <c r="AJ150" s="64"/>
      <c r="AK150" s="64"/>
      <c r="AL150" s="64"/>
      <c r="AM150" s="64"/>
      <c r="AN150" s="64"/>
      <c r="AO150" s="64"/>
      <c r="AP150" s="64"/>
      <c r="AQ150" s="64"/>
      <c r="AR150" s="64"/>
      <c r="AU150" s="105"/>
    </row>
    <row r="151" spans="2:47" s="2" customFormat="1">
      <c r="B151" s="3"/>
      <c r="C151" s="3"/>
      <c r="D151" s="3"/>
      <c r="AJ151" s="64"/>
      <c r="AK151" s="64"/>
      <c r="AL151" s="64"/>
      <c r="AM151" s="64"/>
      <c r="AN151" s="64"/>
      <c r="AO151" s="64"/>
      <c r="AP151" s="64"/>
      <c r="AQ151" s="64"/>
      <c r="AR151" s="64"/>
      <c r="AU151" s="105"/>
    </row>
    <row r="152" spans="2:47" s="2" customFormat="1">
      <c r="B152" s="3"/>
      <c r="C152" s="3"/>
      <c r="D152" s="3"/>
      <c r="AJ152" s="64"/>
      <c r="AK152" s="64"/>
      <c r="AL152" s="64"/>
      <c r="AM152" s="64"/>
      <c r="AN152" s="64"/>
      <c r="AO152" s="64"/>
      <c r="AP152" s="64"/>
      <c r="AQ152" s="64"/>
      <c r="AR152" s="64"/>
      <c r="AU152" s="105"/>
    </row>
    <row r="153" spans="2:47" s="2" customFormat="1">
      <c r="B153" s="3"/>
      <c r="C153" s="3"/>
      <c r="D153" s="3"/>
      <c r="AJ153" s="64"/>
      <c r="AK153" s="64"/>
      <c r="AL153" s="64"/>
      <c r="AM153" s="64"/>
      <c r="AN153" s="64"/>
      <c r="AO153" s="64"/>
      <c r="AP153" s="64"/>
      <c r="AQ153" s="64"/>
      <c r="AR153" s="64"/>
      <c r="AU153" s="105"/>
    </row>
    <row r="154" spans="2:47" s="2" customFormat="1">
      <c r="B154" s="3"/>
      <c r="C154" s="3"/>
      <c r="D154" s="3"/>
      <c r="AJ154" s="64"/>
      <c r="AK154" s="64"/>
      <c r="AL154" s="64"/>
      <c r="AM154" s="64"/>
      <c r="AN154" s="64"/>
      <c r="AO154" s="64"/>
      <c r="AP154" s="64"/>
      <c r="AQ154" s="64"/>
      <c r="AR154" s="64"/>
      <c r="AU154" s="105"/>
    </row>
    <row r="155" spans="2:47" s="2" customFormat="1">
      <c r="B155" s="3"/>
      <c r="C155" s="3"/>
      <c r="D155" s="3"/>
      <c r="AJ155" s="64"/>
      <c r="AK155" s="64"/>
      <c r="AL155" s="64"/>
      <c r="AM155" s="64"/>
      <c r="AN155" s="64"/>
      <c r="AO155" s="64"/>
      <c r="AP155" s="64"/>
      <c r="AQ155" s="64"/>
      <c r="AR155" s="64"/>
      <c r="AU155" s="105"/>
    </row>
    <row r="156" spans="2:47" s="2" customFormat="1">
      <c r="B156" s="3"/>
      <c r="C156" s="3"/>
      <c r="D156" s="3"/>
      <c r="AJ156" s="64"/>
      <c r="AK156" s="64"/>
      <c r="AL156" s="64"/>
      <c r="AM156" s="64"/>
      <c r="AN156" s="64"/>
      <c r="AO156" s="64"/>
      <c r="AP156" s="64"/>
      <c r="AQ156" s="64"/>
      <c r="AR156" s="64"/>
      <c r="AU156" s="105"/>
    </row>
    <row r="157" spans="2:47" s="2" customFormat="1">
      <c r="B157" s="3"/>
      <c r="C157" s="3"/>
      <c r="D157" s="3"/>
      <c r="AJ157" s="64"/>
      <c r="AK157" s="64"/>
      <c r="AL157" s="64"/>
      <c r="AM157" s="64"/>
      <c r="AN157" s="64"/>
      <c r="AO157" s="64"/>
      <c r="AP157" s="64"/>
      <c r="AQ157" s="64"/>
      <c r="AR157" s="64"/>
      <c r="AU157" s="105"/>
    </row>
    <row r="158" spans="2:47" s="2" customFormat="1">
      <c r="B158" s="3"/>
      <c r="C158" s="3"/>
      <c r="D158" s="3"/>
      <c r="AJ158" s="64"/>
      <c r="AK158" s="64"/>
      <c r="AL158" s="64"/>
      <c r="AM158" s="64"/>
      <c r="AN158" s="64"/>
      <c r="AO158" s="64"/>
      <c r="AP158" s="64"/>
      <c r="AQ158" s="64"/>
      <c r="AR158" s="64"/>
      <c r="AU158" s="105"/>
    </row>
    <row r="159" spans="2:47" s="2" customFormat="1">
      <c r="B159" s="3"/>
      <c r="C159" s="3"/>
      <c r="D159" s="3"/>
      <c r="AJ159" s="64"/>
      <c r="AK159" s="64"/>
      <c r="AL159" s="64"/>
      <c r="AM159" s="64"/>
      <c r="AN159" s="64"/>
      <c r="AO159" s="64"/>
      <c r="AP159" s="64"/>
      <c r="AQ159" s="64"/>
      <c r="AR159" s="64"/>
      <c r="AU159" s="105"/>
    </row>
    <row r="160" spans="2:47" s="2" customFormat="1">
      <c r="B160" s="3"/>
      <c r="C160" s="3"/>
      <c r="D160" s="3"/>
      <c r="AJ160" s="64"/>
      <c r="AK160" s="64"/>
      <c r="AL160" s="64"/>
      <c r="AM160" s="64"/>
      <c r="AN160" s="64"/>
      <c r="AO160" s="64"/>
      <c r="AP160" s="64"/>
      <c r="AQ160" s="64"/>
      <c r="AR160" s="64"/>
      <c r="AU160" s="105"/>
    </row>
    <row r="161" spans="2:47" s="2" customFormat="1">
      <c r="B161" s="3"/>
      <c r="C161" s="3"/>
      <c r="D161" s="3"/>
      <c r="AJ161" s="64"/>
      <c r="AK161" s="64"/>
      <c r="AL161" s="64"/>
      <c r="AM161" s="64"/>
      <c r="AN161" s="64"/>
      <c r="AO161" s="64"/>
      <c r="AP161" s="64"/>
      <c r="AQ161" s="64"/>
      <c r="AR161" s="64"/>
      <c r="AU161" s="105"/>
    </row>
    <row r="162" spans="2:47" s="2" customFormat="1">
      <c r="B162" s="3"/>
      <c r="C162" s="3"/>
      <c r="D162" s="3"/>
      <c r="AJ162" s="64"/>
      <c r="AK162" s="64"/>
      <c r="AL162" s="64"/>
      <c r="AM162" s="64"/>
      <c r="AN162" s="64"/>
      <c r="AO162" s="64"/>
      <c r="AP162" s="64"/>
      <c r="AQ162" s="64"/>
      <c r="AR162" s="64"/>
      <c r="AU162" s="105"/>
    </row>
    <row r="163" spans="2:47" s="2" customFormat="1">
      <c r="B163" s="3"/>
      <c r="C163" s="3"/>
      <c r="D163" s="3"/>
      <c r="AJ163" s="64"/>
      <c r="AK163" s="64"/>
      <c r="AL163" s="64"/>
      <c r="AM163" s="64"/>
      <c r="AN163" s="64"/>
      <c r="AO163" s="64"/>
      <c r="AP163" s="64"/>
      <c r="AQ163" s="64"/>
      <c r="AR163" s="64"/>
      <c r="AU163" s="105"/>
    </row>
    <row r="164" spans="2:47" s="2" customFormat="1">
      <c r="B164" s="3"/>
      <c r="C164" s="3"/>
      <c r="D164" s="3"/>
      <c r="AJ164" s="64"/>
      <c r="AK164" s="64"/>
      <c r="AL164" s="64"/>
      <c r="AM164" s="64"/>
      <c r="AN164" s="64"/>
      <c r="AO164" s="64"/>
      <c r="AP164" s="64"/>
      <c r="AQ164" s="64"/>
      <c r="AR164" s="64"/>
      <c r="AU164" s="105"/>
    </row>
    <row r="165" spans="2:47" s="2" customFormat="1">
      <c r="B165" s="3"/>
      <c r="C165" s="3"/>
      <c r="D165" s="3"/>
      <c r="AJ165" s="64"/>
      <c r="AK165" s="64"/>
      <c r="AL165" s="64"/>
      <c r="AM165" s="64"/>
      <c r="AN165" s="64"/>
      <c r="AO165" s="64"/>
      <c r="AP165" s="64"/>
      <c r="AQ165" s="64"/>
      <c r="AR165" s="64"/>
      <c r="AU165" s="105"/>
    </row>
    <row r="166" spans="2:47" s="2" customFormat="1">
      <c r="B166" s="3"/>
      <c r="C166" s="3"/>
      <c r="D166" s="3"/>
      <c r="AJ166" s="64"/>
      <c r="AK166" s="64"/>
      <c r="AL166" s="64"/>
      <c r="AM166" s="64"/>
      <c r="AN166" s="64"/>
      <c r="AO166" s="64"/>
      <c r="AP166" s="64"/>
      <c r="AQ166" s="64"/>
      <c r="AR166" s="64"/>
      <c r="AU166" s="105"/>
    </row>
    <row r="167" spans="2:47" s="2" customFormat="1">
      <c r="B167" s="3"/>
      <c r="C167" s="3"/>
      <c r="D167" s="3"/>
      <c r="AJ167" s="64"/>
      <c r="AK167" s="64"/>
      <c r="AL167" s="64"/>
      <c r="AM167" s="64"/>
      <c r="AN167" s="64"/>
      <c r="AO167" s="64"/>
      <c r="AP167" s="64"/>
      <c r="AQ167" s="64"/>
      <c r="AR167" s="64"/>
      <c r="AU167" s="105"/>
    </row>
    <row r="168" spans="2:47" s="2" customFormat="1">
      <c r="B168" s="3"/>
      <c r="C168" s="3"/>
      <c r="D168" s="3"/>
      <c r="AJ168" s="64"/>
      <c r="AK168" s="64"/>
      <c r="AL168" s="64"/>
      <c r="AM168" s="64"/>
      <c r="AN168" s="64"/>
      <c r="AO168" s="64"/>
      <c r="AP168" s="64"/>
      <c r="AQ168" s="64"/>
      <c r="AR168" s="64"/>
      <c r="AU168" s="105"/>
    </row>
    <row r="169" spans="2:47" s="2" customFormat="1">
      <c r="B169" s="3"/>
      <c r="C169" s="3"/>
      <c r="D169" s="3"/>
      <c r="AJ169" s="64"/>
      <c r="AK169" s="64"/>
      <c r="AL169" s="64"/>
      <c r="AM169" s="64"/>
      <c r="AN169" s="64"/>
      <c r="AO169" s="64"/>
      <c r="AP169" s="64"/>
      <c r="AQ169" s="64"/>
      <c r="AR169" s="64"/>
      <c r="AU169" s="105"/>
    </row>
    <row r="170" spans="2:47" s="2" customFormat="1">
      <c r="B170" s="3"/>
      <c r="C170" s="3"/>
      <c r="D170" s="3"/>
      <c r="AJ170" s="64"/>
      <c r="AK170" s="64"/>
      <c r="AL170" s="64"/>
      <c r="AM170" s="64"/>
      <c r="AN170" s="64"/>
      <c r="AO170" s="64"/>
      <c r="AP170" s="64"/>
      <c r="AQ170" s="64"/>
      <c r="AR170" s="64"/>
      <c r="AU170" s="105"/>
    </row>
    <row r="171" spans="2:47" s="2" customFormat="1">
      <c r="B171" s="3"/>
      <c r="C171" s="3"/>
      <c r="D171" s="3"/>
      <c r="AJ171" s="64"/>
      <c r="AK171" s="64"/>
      <c r="AL171" s="64"/>
      <c r="AM171" s="64"/>
      <c r="AN171" s="64"/>
      <c r="AO171" s="64"/>
      <c r="AP171" s="64"/>
      <c r="AQ171" s="64"/>
      <c r="AR171" s="64"/>
      <c r="AU171" s="105"/>
    </row>
    <row r="172" spans="2:47" s="2" customFormat="1">
      <c r="B172" s="3"/>
      <c r="C172" s="3"/>
      <c r="D172" s="3"/>
      <c r="AJ172" s="64"/>
      <c r="AK172" s="64"/>
      <c r="AL172" s="64"/>
      <c r="AM172" s="64"/>
      <c r="AN172" s="64"/>
      <c r="AO172" s="64"/>
      <c r="AP172" s="64"/>
      <c r="AQ172" s="64"/>
      <c r="AR172" s="64"/>
      <c r="AU172" s="105"/>
    </row>
    <row r="173" spans="2:47" s="2" customFormat="1">
      <c r="B173" s="3"/>
      <c r="C173" s="3"/>
      <c r="D173" s="3"/>
      <c r="AJ173" s="64"/>
      <c r="AK173" s="64"/>
      <c r="AL173" s="64"/>
      <c r="AM173" s="64"/>
      <c r="AN173" s="64"/>
      <c r="AO173" s="64"/>
      <c r="AP173" s="64"/>
      <c r="AQ173" s="64"/>
      <c r="AR173" s="64"/>
      <c r="AU173" s="105"/>
    </row>
    <row r="174" spans="2:47" s="2" customFormat="1">
      <c r="B174" s="3"/>
      <c r="C174" s="3"/>
      <c r="D174" s="3"/>
      <c r="AJ174" s="64"/>
      <c r="AK174" s="64"/>
      <c r="AL174" s="64"/>
      <c r="AM174" s="64"/>
      <c r="AN174" s="64"/>
      <c r="AO174" s="64"/>
      <c r="AP174" s="64"/>
      <c r="AQ174" s="64"/>
      <c r="AR174" s="64"/>
      <c r="AU174" s="105"/>
    </row>
    <row r="175" spans="2:47" s="2" customFormat="1">
      <c r="B175" s="3"/>
      <c r="C175" s="3"/>
      <c r="D175" s="3"/>
      <c r="AJ175" s="64"/>
      <c r="AK175" s="64"/>
      <c r="AL175" s="64"/>
      <c r="AM175" s="64"/>
      <c r="AN175" s="64"/>
      <c r="AO175" s="64"/>
      <c r="AP175" s="64"/>
      <c r="AQ175" s="64"/>
      <c r="AR175" s="64"/>
      <c r="AU175" s="105"/>
    </row>
    <row r="176" spans="2:47" s="2" customFormat="1">
      <c r="B176" s="3"/>
      <c r="C176" s="3"/>
      <c r="D176" s="3"/>
      <c r="AJ176" s="64"/>
      <c r="AK176" s="64"/>
      <c r="AL176" s="64"/>
      <c r="AM176" s="64"/>
      <c r="AN176" s="64"/>
      <c r="AO176" s="64"/>
      <c r="AP176" s="64"/>
      <c r="AQ176" s="64"/>
      <c r="AR176" s="64"/>
      <c r="AU176" s="105"/>
    </row>
    <row r="177" spans="2:47" s="2" customFormat="1">
      <c r="B177" s="3"/>
      <c r="C177" s="3"/>
      <c r="D177" s="3"/>
      <c r="AJ177" s="64"/>
      <c r="AK177" s="64"/>
      <c r="AL177" s="64"/>
      <c r="AM177" s="64"/>
      <c r="AN177" s="64"/>
      <c r="AO177" s="64"/>
      <c r="AP177" s="64"/>
      <c r="AQ177" s="64"/>
      <c r="AR177" s="64"/>
      <c r="AU177" s="105"/>
    </row>
    <row r="178" spans="2:47" s="2" customFormat="1">
      <c r="B178" s="3"/>
      <c r="C178" s="3"/>
      <c r="D178" s="3"/>
      <c r="AJ178" s="64"/>
      <c r="AK178" s="64"/>
      <c r="AL178" s="64"/>
      <c r="AM178" s="64"/>
      <c r="AN178" s="64"/>
      <c r="AO178" s="64"/>
      <c r="AP178" s="64"/>
      <c r="AQ178" s="64"/>
      <c r="AR178" s="64"/>
      <c r="AU178" s="105"/>
    </row>
    <row r="179" spans="2:47" s="2" customFormat="1">
      <c r="B179" s="3"/>
      <c r="C179" s="3"/>
      <c r="D179" s="3"/>
      <c r="AJ179" s="64"/>
      <c r="AK179" s="64"/>
      <c r="AL179" s="64"/>
      <c r="AM179" s="64"/>
      <c r="AN179" s="64"/>
      <c r="AO179" s="64"/>
      <c r="AP179" s="64"/>
      <c r="AQ179" s="64"/>
      <c r="AR179" s="64"/>
      <c r="AU179" s="105"/>
    </row>
    <row r="180" spans="2:47" s="2" customFormat="1">
      <c r="B180" s="3"/>
      <c r="C180" s="3"/>
      <c r="D180" s="3"/>
      <c r="AJ180" s="64"/>
      <c r="AK180" s="64"/>
      <c r="AL180" s="64"/>
      <c r="AM180" s="64"/>
      <c r="AN180" s="64"/>
      <c r="AO180" s="64"/>
      <c r="AP180" s="64"/>
      <c r="AQ180" s="64"/>
      <c r="AR180" s="64"/>
      <c r="AU180" s="105"/>
    </row>
    <row r="181" spans="2:47" s="2" customFormat="1">
      <c r="B181" s="3"/>
      <c r="C181" s="3"/>
      <c r="D181" s="3"/>
      <c r="AJ181" s="64"/>
      <c r="AK181" s="64"/>
      <c r="AL181" s="64"/>
      <c r="AM181" s="64"/>
      <c r="AN181" s="64"/>
      <c r="AO181" s="64"/>
      <c r="AP181" s="64"/>
      <c r="AQ181" s="64"/>
      <c r="AR181" s="64"/>
      <c r="AU181" s="105"/>
    </row>
    <row r="182" spans="2:47" s="2" customFormat="1">
      <c r="B182" s="3"/>
      <c r="C182" s="3"/>
      <c r="D182" s="3"/>
      <c r="AJ182" s="64"/>
      <c r="AK182" s="64"/>
      <c r="AL182" s="64"/>
      <c r="AM182" s="64"/>
      <c r="AN182" s="64"/>
      <c r="AO182" s="64"/>
      <c r="AP182" s="64"/>
      <c r="AQ182" s="64"/>
      <c r="AR182" s="64"/>
      <c r="AU182" s="105"/>
    </row>
    <row r="183" spans="2:47" s="2" customFormat="1">
      <c r="B183" s="3"/>
      <c r="C183" s="3"/>
      <c r="D183" s="3"/>
      <c r="AJ183" s="64"/>
      <c r="AK183" s="64"/>
      <c r="AL183" s="64"/>
      <c r="AM183" s="64"/>
      <c r="AN183" s="64"/>
      <c r="AO183" s="64"/>
      <c r="AP183" s="64"/>
      <c r="AQ183" s="64"/>
      <c r="AR183" s="64"/>
      <c r="AU183" s="105"/>
    </row>
    <row r="184" spans="2:47" s="2" customFormat="1">
      <c r="B184" s="3"/>
      <c r="C184" s="3"/>
      <c r="D184" s="3"/>
      <c r="AJ184" s="64"/>
      <c r="AK184" s="64"/>
      <c r="AL184" s="64"/>
      <c r="AM184" s="64"/>
      <c r="AN184" s="64"/>
      <c r="AO184" s="64"/>
      <c r="AP184" s="64"/>
      <c r="AQ184" s="64"/>
      <c r="AR184" s="64"/>
      <c r="AU184" s="105"/>
    </row>
    <row r="185" spans="2:47" s="2" customFormat="1">
      <c r="B185" s="3"/>
      <c r="C185" s="3"/>
      <c r="D185" s="3"/>
      <c r="AJ185" s="64"/>
      <c r="AK185" s="64"/>
      <c r="AL185" s="64"/>
      <c r="AM185" s="64"/>
      <c r="AN185" s="64"/>
      <c r="AO185" s="64"/>
      <c r="AP185" s="64"/>
      <c r="AQ185" s="64"/>
      <c r="AR185" s="64"/>
      <c r="AU185" s="105"/>
    </row>
    <row r="186" spans="2:47" s="2" customFormat="1">
      <c r="B186" s="3"/>
      <c r="C186" s="3"/>
      <c r="D186" s="3"/>
      <c r="AJ186" s="64"/>
      <c r="AK186" s="64"/>
      <c r="AL186" s="64"/>
      <c r="AM186" s="64"/>
      <c r="AN186" s="64"/>
      <c r="AO186" s="64"/>
      <c r="AP186" s="64"/>
      <c r="AQ186" s="64"/>
      <c r="AR186" s="64"/>
      <c r="AU186" s="105"/>
    </row>
    <row r="187" spans="2:47" s="2" customFormat="1">
      <c r="B187" s="3"/>
      <c r="C187" s="3"/>
      <c r="D187" s="3"/>
      <c r="AJ187" s="64"/>
      <c r="AK187" s="64"/>
      <c r="AL187" s="64"/>
      <c r="AM187" s="64"/>
      <c r="AN187" s="64"/>
      <c r="AO187" s="64"/>
      <c r="AP187" s="64"/>
      <c r="AQ187" s="64"/>
      <c r="AR187" s="64"/>
      <c r="AU187" s="105"/>
    </row>
    <row r="188" spans="2:47" s="2" customFormat="1">
      <c r="B188" s="3"/>
      <c r="C188" s="3"/>
      <c r="D188" s="3"/>
      <c r="AJ188" s="64"/>
      <c r="AK188" s="64"/>
      <c r="AL188" s="64"/>
      <c r="AM188" s="64"/>
      <c r="AN188" s="64"/>
      <c r="AO188" s="64"/>
      <c r="AP188" s="64"/>
      <c r="AQ188" s="64"/>
      <c r="AR188" s="64"/>
      <c r="AU188" s="105"/>
    </row>
    <row r="189" spans="2:47" s="2" customFormat="1">
      <c r="B189" s="3"/>
      <c r="C189" s="3"/>
      <c r="D189" s="3"/>
      <c r="AJ189" s="64"/>
      <c r="AK189" s="64"/>
      <c r="AL189" s="64"/>
      <c r="AM189" s="64"/>
      <c r="AN189" s="64"/>
      <c r="AO189" s="64"/>
      <c r="AP189" s="64"/>
      <c r="AQ189" s="64"/>
      <c r="AR189" s="64"/>
      <c r="AU189" s="105"/>
    </row>
    <row r="190" spans="2:47" s="2" customFormat="1">
      <c r="B190" s="3"/>
      <c r="C190" s="3"/>
      <c r="D190" s="3"/>
      <c r="AJ190" s="64"/>
      <c r="AK190" s="64"/>
      <c r="AL190" s="64"/>
      <c r="AM190" s="64"/>
      <c r="AN190" s="64"/>
      <c r="AO190" s="64"/>
      <c r="AP190" s="64"/>
      <c r="AQ190" s="64"/>
      <c r="AR190" s="64"/>
      <c r="AU190" s="105"/>
    </row>
    <row r="191" spans="2:47" s="2" customFormat="1">
      <c r="B191" s="3"/>
      <c r="C191" s="3"/>
      <c r="D191" s="3"/>
      <c r="AJ191" s="64"/>
      <c r="AK191" s="64"/>
      <c r="AL191" s="64"/>
      <c r="AM191" s="64"/>
      <c r="AN191" s="64"/>
      <c r="AO191" s="64"/>
      <c r="AP191" s="64"/>
      <c r="AQ191" s="64"/>
      <c r="AR191" s="64"/>
      <c r="AU191" s="105"/>
    </row>
    <row r="192" spans="2:47" s="2" customFormat="1">
      <c r="B192" s="3"/>
      <c r="C192" s="3"/>
      <c r="D192" s="3"/>
      <c r="AJ192" s="64"/>
      <c r="AK192" s="64"/>
      <c r="AL192" s="64"/>
      <c r="AM192" s="64"/>
      <c r="AN192" s="64"/>
      <c r="AO192" s="64"/>
      <c r="AP192" s="64"/>
      <c r="AQ192" s="64"/>
      <c r="AR192" s="64"/>
      <c r="AU192" s="105"/>
    </row>
    <row r="193" spans="2:47" s="2" customFormat="1">
      <c r="B193" s="3"/>
      <c r="C193" s="3"/>
      <c r="D193" s="3"/>
      <c r="AJ193" s="64"/>
      <c r="AK193" s="64"/>
      <c r="AL193" s="64"/>
      <c r="AM193" s="64"/>
      <c r="AN193" s="64"/>
      <c r="AO193" s="64"/>
      <c r="AP193" s="64"/>
      <c r="AQ193" s="64"/>
      <c r="AR193" s="64"/>
      <c r="AU193" s="105"/>
    </row>
    <row r="194" spans="2:47" s="2" customFormat="1">
      <c r="B194" s="3"/>
      <c r="C194" s="3"/>
      <c r="D194" s="3"/>
      <c r="AJ194" s="64"/>
      <c r="AK194" s="64"/>
      <c r="AL194" s="64"/>
      <c r="AM194" s="64"/>
      <c r="AN194" s="64"/>
      <c r="AO194" s="64"/>
      <c r="AP194" s="64"/>
      <c r="AQ194" s="64"/>
      <c r="AR194" s="64"/>
      <c r="AU194" s="105"/>
    </row>
    <row r="195" spans="2:47" s="2" customFormat="1">
      <c r="B195" s="3"/>
      <c r="C195" s="3"/>
      <c r="D195" s="3"/>
      <c r="AJ195" s="64"/>
      <c r="AK195" s="64"/>
      <c r="AL195" s="64"/>
      <c r="AM195" s="64"/>
      <c r="AN195" s="64"/>
      <c r="AO195" s="64"/>
      <c r="AP195" s="64"/>
      <c r="AQ195" s="64"/>
      <c r="AR195" s="64"/>
      <c r="AU195" s="105"/>
    </row>
    <row r="196" spans="2:47" s="2" customFormat="1">
      <c r="B196" s="3"/>
      <c r="C196" s="3"/>
      <c r="D196" s="3"/>
      <c r="AJ196" s="64"/>
      <c r="AK196" s="64"/>
      <c r="AL196" s="64"/>
      <c r="AM196" s="64"/>
      <c r="AN196" s="64"/>
      <c r="AO196" s="64"/>
      <c r="AP196" s="64"/>
      <c r="AQ196" s="64"/>
      <c r="AR196" s="64"/>
      <c r="AU196" s="105"/>
    </row>
    <row r="197" spans="2:47" s="2" customFormat="1">
      <c r="B197" s="3"/>
      <c r="C197" s="3"/>
      <c r="D197" s="3"/>
      <c r="AJ197" s="64"/>
      <c r="AK197" s="64"/>
      <c r="AL197" s="64"/>
      <c r="AM197" s="64"/>
      <c r="AN197" s="64"/>
      <c r="AO197" s="64"/>
      <c r="AP197" s="64"/>
      <c r="AQ197" s="64"/>
      <c r="AR197" s="64"/>
      <c r="AU197" s="105"/>
    </row>
    <row r="198" spans="2:47" s="2" customFormat="1">
      <c r="B198" s="3"/>
      <c r="C198" s="3"/>
      <c r="D198" s="3"/>
      <c r="AJ198" s="64"/>
      <c r="AK198" s="64"/>
      <c r="AL198" s="64"/>
      <c r="AM198" s="64"/>
      <c r="AN198" s="64"/>
      <c r="AO198" s="64"/>
      <c r="AP198" s="64"/>
      <c r="AQ198" s="64"/>
      <c r="AR198" s="64"/>
      <c r="AU198" s="105"/>
    </row>
    <row r="199" spans="2:47" s="2" customFormat="1">
      <c r="B199" s="3"/>
      <c r="C199" s="3"/>
      <c r="D199" s="3"/>
      <c r="AJ199" s="64"/>
      <c r="AK199" s="64"/>
      <c r="AL199" s="64"/>
      <c r="AM199" s="64"/>
      <c r="AN199" s="64"/>
      <c r="AO199" s="64"/>
      <c r="AP199" s="64"/>
      <c r="AQ199" s="64"/>
      <c r="AR199" s="64"/>
      <c r="AU199" s="105"/>
    </row>
    <row r="200" spans="2:47" s="2" customFormat="1">
      <c r="B200" s="3"/>
      <c r="C200" s="3"/>
      <c r="D200" s="3"/>
      <c r="AJ200" s="64"/>
      <c r="AK200" s="64"/>
      <c r="AL200" s="64"/>
      <c r="AM200" s="64"/>
      <c r="AN200" s="64"/>
      <c r="AO200" s="64"/>
      <c r="AP200" s="64"/>
      <c r="AQ200" s="64"/>
      <c r="AR200" s="64"/>
      <c r="AU200" s="105"/>
    </row>
    <row r="201" spans="2:47" s="2" customFormat="1">
      <c r="B201" s="3"/>
      <c r="C201" s="3"/>
      <c r="D201" s="3"/>
      <c r="AJ201" s="64"/>
      <c r="AK201" s="64"/>
      <c r="AL201" s="64"/>
      <c r="AM201" s="64"/>
      <c r="AN201" s="64"/>
      <c r="AO201" s="64"/>
      <c r="AP201" s="64"/>
      <c r="AQ201" s="64"/>
      <c r="AR201" s="64"/>
      <c r="AU201" s="105"/>
    </row>
    <row r="202" spans="2:47" s="2" customFormat="1">
      <c r="B202" s="3"/>
      <c r="C202" s="3"/>
      <c r="D202" s="3"/>
      <c r="AJ202" s="64"/>
      <c r="AK202" s="64"/>
      <c r="AL202" s="64"/>
      <c r="AM202" s="64"/>
      <c r="AN202" s="64"/>
      <c r="AO202" s="64"/>
      <c r="AP202" s="64"/>
      <c r="AQ202" s="64"/>
      <c r="AR202" s="64"/>
      <c r="AU202" s="105"/>
    </row>
    <row r="203" spans="2:47" s="2" customFormat="1">
      <c r="B203" s="3"/>
      <c r="C203" s="3"/>
      <c r="D203" s="3"/>
      <c r="AJ203" s="64"/>
      <c r="AK203" s="64"/>
      <c r="AL203" s="64"/>
      <c r="AM203" s="64"/>
      <c r="AN203" s="64"/>
      <c r="AO203" s="64"/>
      <c r="AP203" s="64"/>
      <c r="AQ203" s="64"/>
      <c r="AR203" s="64"/>
      <c r="AU203" s="105"/>
    </row>
    <row r="204" spans="2:47" s="2" customFormat="1">
      <c r="B204" s="3"/>
      <c r="C204" s="3"/>
      <c r="D204" s="3"/>
      <c r="AJ204" s="64"/>
      <c r="AK204" s="64"/>
      <c r="AL204" s="64"/>
      <c r="AM204" s="64"/>
      <c r="AN204" s="64"/>
      <c r="AO204" s="64"/>
      <c r="AP204" s="64"/>
      <c r="AQ204" s="64"/>
      <c r="AR204" s="64"/>
      <c r="AU204" s="105"/>
    </row>
    <row r="205" spans="2:47" s="2" customFormat="1">
      <c r="B205" s="3"/>
      <c r="C205" s="3"/>
      <c r="D205" s="3"/>
      <c r="AJ205" s="64"/>
      <c r="AK205" s="64"/>
      <c r="AL205" s="64"/>
      <c r="AM205" s="64"/>
      <c r="AN205" s="64"/>
      <c r="AO205" s="64"/>
      <c r="AP205" s="64"/>
      <c r="AQ205" s="64"/>
      <c r="AR205" s="64"/>
      <c r="AU205" s="105"/>
    </row>
  </sheetData>
  <mergeCells count="310">
    <mergeCell ref="D44:D46"/>
    <mergeCell ref="AS44:AS46"/>
    <mergeCell ref="AT44:AT46"/>
    <mergeCell ref="AE62:AE64"/>
    <mergeCell ref="AF62:AF64"/>
    <mergeCell ref="AG62:AG64"/>
    <mergeCell ref="AH62:AH64"/>
    <mergeCell ref="AS62:AS64"/>
    <mergeCell ref="AI62:AI64"/>
    <mergeCell ref="AJ62:AJ64"/>
    <mergeCell ref="AB62:AB64"/>
    <mergeCell ref="AC62:AC64"/>
    <mergeCell ref="AD62:AD64"/>
    <mergeCell ref="AT62:AT64"/>
    <mergeCell ref="AK62:AK64"/>
    <mergeCell ref="AL62:AL64"/>
    <mergeCell ref="AM62:AM64"/>
    <mergeCell ref="AN62:AN64"/>
    <mergeCell ref="AO62:AO64"/>
    <mergeCell ref="AP62:AP64"/>
    <mergeCell ref="AQ62:AQ64"/>
    <mergeCell ref="AR62:AR64"/>
    <mergeCell ref="S62:S64"/>
    <mergeCell ref="T62:T64"/>
    <mergeCell ref="U62:U64"/>
    <mergeCell ref="V62:V64"/>
    <mergeCell ref="W62:W64"/>
    <mergeCell ref="X62:X64"/>
    <mergeCell ref="Y62:Y64"/>
    <mergeCell ref="Z62:Z64"/>
    <mergeCell ref="AA62:AA64"/>
    <mergeCell ref="J62:J64"/>
    <mergeCell ref="K62:K64"/>
    <mergeCell ref="L62:L64"/>
    <mergeCell ref="M62:M64"/>
    <mergeCell ref="N62:N64"/>
    <mergeCell ref="O62:O64"/>
    <mergeCell ref="P62:P64"/>
    <mergeCell ref="Q62:Q64"/>
    <mergeCell ref="R62:R64"/>
    <mergeCell ref="A62:A64"/>
    <mergeCell ref="B62:B64"/>
    <mergeCell ref="C62:C64"/>
    <mergeCell ref="D62:D64"/>
    <mergeCell ref="E62:E64"/>
    <mergeCell ref="F62:F64"/>
    <mergeCell ref="G62:G64"/>
    <mergeCell ref="H62:H64"/>
    <mergeCell ref="I62:I64"/>
    <mergeCell ref="AQ59:AQ61"/>
    <mergeCell ref="AR59:AR61"/>
    <mergeCell ref="AS59:AS61"/>
    <mergeCell ref="AT59:AT61"/>
    <mergeCell ref="AJ59:AJ61"/>
    <mergeCell ref="AK59:AK61"/>
    <mergeCell ref="AL59:AL61"/>
    <mergeCell ref="AM59:AM61"/>
    <mergeCell ref="AN59:AN61"/>
    <mergeCell ref="AC59:AC61"/>
    <mergeCell ref="AO59:AO61"/>
    <mergeCell ref="AD59:AD61"/>
    <mergeCell ref="AE59:AE61"/>
    <mergeCell ref="AF59:AF61"/>
    <mergeCell ref="AG59:AG61"/>
    <mergeCell ref="AH59:AH61"/>
    <mergeCell ref="AI59:AI61"/>
    <mergeCell ref="AP59:AP61"/>
    <mergeCell ref="T59:T61"/>
    <mergeCell ref="U59:U61"/>
    <mergeCell ref="V59:V61"/>
    <mergeCell ref="W59:W61"/>
    <mergeCell ref="X59:X61"/>
    <mergeCell ref="Y59:Y61"/>
    <mergeCell ref="Z59:Z61"/>
    <mergeCell ref="AA59:AA61"/>
    <mergeCell ref="AB59:AB61"/>
    <mergeCell ref="AQ56:AQ58"/>
    <mergeCell ref="AR56:AR58"/>
    <mergeCell ref="AS56:AS58"/>
    <mergeCell ref="AT56:AT58"/>
    <mergeCell ref="A59:A61"/>
    <mergeCell ref="B59:B61"/>
    <mergeCell ref="C59:C61"/>
    <mergeCell ref="D59:D61"/>
    <mergeCell ref="E59:E61"/>
    <mergeCell ref="AK56:AK58"/>
    <mergeCell ref="F59:F61"/>
    <mergeCell ref="G59:G61"/>
    <mergeCell ref="H59:H61"/>
    <mergeCell ref="I59:I61"/>
    <mergeCell ref="J59:J61"/>
    <mergeCell ref="K59:K61"/>
    <mergeCell ref="L59:L61"/>
    <mergeCell ref="M59:M61"/>
    <mergeCell ref="N59:N61"/>
    <mergeCell ref="O59:O61"/>
    <mergeCell ref="P59:P61"/>
    <mergeCell ref="Q59:Q61"/>
    <mergeCell ref="R59:R61"/>
    <mergeCell ref="S59:S61"/>
    <mergeCell ref="AL56:AL58"/>
    <mergeCell ref="AM56:AM58"/>
    <mergeCell ref="AN56:AN58"/>
    <mergeCell ref="AO56:AO58"/>
    <mergeCell ref="AP56:AP58"/>
    <mergeCell ref="AE56:AE58"/>
    <mergeCell ref="AF56:AF58"/>
    <mergeCell ref="AG56:AG58"/>
    <mergeCell ref="AH56:AH58"/>
    <mergeCell ref="AI56:AI58"/>
    <mergeCell ref="S56:S58"/>
    <mergeCell ref="T56:T58"/>
    <mergeCell ref="U56:U58"/>
    <mergeCell ref="V56:V58"/>
    <mergeCell ref="W56:W58"/>
    <mergeCell ref="X56:X58"/>
    <mergeCell ref="AJ56:AJ58"/>
    <mergeCell ref="Y56:Y58"/>
    <mergeCell ref="Z56:Z58"/>
    <mergeCell ref="AA56:AA58"/>
    <mergeCell ref="AB56:AB58"/>
    <mergeCell ref="AC56:AC58"/>
    <mergeCell ref="AD56:AD58"/>
    <mergeCell ref="J56:J58"/>
    <mergeCell ref="K56:K58"/>
    <mergeCell ref="L56:L58"/>
    <mergeCell ref="M56:M58"/>
    <mergeCell ref="N56:N58"/>
    <mergeCell ref="O56:O58"/>
    <mergeCell ref="P56:P58"/>
    <mergeCell ref="Q56:Q58"/>
    <mergeCell ref="R56:R58"/>
    <mergeCell ref="A56:A58"/>
    <mergeCell ref="B56:B58"/>
    <mergeCell ref="C56:C58"/>
    <mergeCell ref="D56:D58"/>
    <mergeCell ref="E56:E58"/>
    <mergeCell ref="F56:F58"/>
    <mergeCell ref="G56:G58"/>
    <mergeCell ref="H56:H58"/>
    <mergeCell ref="I56:I58"/>
    <mergeCell ref="AQ53:AQ55"/>
    <mergeCell ref="AR53:AR55"/>
    <mergeCell ref="AS53:AS55"/>
    <mergeCell ref="AT53:AT55"/>
    <mergeCell ref="AJ53:AJ55"/>
    <mergeCell ref="AK53:AK55"/>
    <mergeCell ref="AL53:AL55"/>
    <mergeCell ref="AM53:AM55"/>
    <mergeCell ref="AN53:AN55"/>
    <mergeCell ref="AC53:AC55"/>
    <mergeCell ref="AO53:AO55"/>
    <mergeCell ref="AD53:AD55"/>
    <mergeCell ref="AE53:AE55"/>
    <mergeCell ref="AF53:AF55"/>
    <mergeCell ref="AG53:AG55"/>
    <mergeCell ref="AH53:AH55"/>
    <mergeCell ref="AI53:AI55"/>
    <mergeCell ref="AP53:AP55"/>
    <mergeCell ref="T53:T55"/>
    <mergeCell ref="U53:U55"/>
    <mergeCell ref="V53:V55"/>
    <mergeCell ref="W53:W55"/>
    <mergeCell ref="X53:X55"/>
    <mergeCell ref="Y53:Y55"/>
    <mergeCell ref="Z53:Z55"/>
    <mergeCell ref="AA53:AA55"/>
    <mergeCell ref="AB53:AB55"/>
    <mergeCell ref="AQ50:AQ52"/>
    <mergeCell ref="AR50:AR52"/>
    <mergeCell ref="AS50:AS52"/>
    <mergeCell ref="AT50:AT52"/>
    <mergeCell ref="A53:A55"/>
    <mergeCell ref="B53:B55"/>
    <mergeCell ref="C53:C55"/>
    <mergeCell ref="D53:D55"/>
    <mergeCell ref="E53:E55"/>
    <mergeCell ref="AK50:AK52"/>
    <mergeCell ref="F53:F55"/>
    <mergeCell ref="G53:G55"/>
    <mergeCell ref="H53:H55"/>
    <mergeCell ref="I53:I55"/>
    <mergeCell ref="J53:J55"/>
    <mergeCell ref="K53:K55"/>
    <mergeCell ref="L53:L55"/>
    <mergeCell ref="M53:M55"/>
    <mergeCell ref="N53:N55"/>
    <mergeCell ref="O53:O55"/>
    <mergeCell ref="P53:P55"/>
    <mergeCell ref="Q53:Q55"/>
    <mergeCell ref="R53:R55"/>
    <mergeCell ref="S53:S55"/>
    <mergeCell ref="AL50:AL52"/>
    <mergeCell ref="AM50:AM52"/>
    <mergeCell ref="AN50:AN52"/>
    <mergeCell ref="AO50:AO52"/>
    <mergeCell ref="AP50:AP52"/>
    <mergeCell ref="AE50:AE52"/>
    <mergeCell ref="AF50:AF52"/>
    <mergeCell ref="AG50:AG52"/>
    <mergeCell ref="AH50:AH52"/>
    <mergeCell ref="AI50:AI52"/>
    <mergeCell ref="R50:R52"/>
    <mergeCell ref="S50:S52"/>
    <mergeCell ref="T50:T52"/>
    <mergeCell ref="U50:U52"/>
    <mergeCell ref="V50:V52"/>
    <mergeCell ref="W50:W52"/>
    <mergeCell ref="X50:X52"/>
    <mergeCell ref="AJ50:AJ52"/>
    <mergeCell ref="Y50:Y52"/>
    <mergeCell ref="Z50:Z52"/>
    <mergeCell ref="AA50:AA52"/>
    <mergeCell ref="AB50:AB52"/>
    <mergeCell ref="AC50:AC52"/>
    <mergeCell ref="AD50:AD52"/>
    <mergeCell ref="AS41:AS43"/>
    <mergeCell ref="C47:AS47"/>
    <mergeCell ref="C48:AS48"/>
    <mergeCell ref="D41:D43"/>
    <mergeCell ref="A44:A46"/>
    <mergeCell ref="B44:B46"/>
    <mergeCell ref="C44:C46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Q50:Q52"/>
    <mergeCell ref="B28:B30"/>
    <mergeCell ref="C28:C30"/>
    <mergeCell ref="D28:D30"/>
    <mergeCell ref="A37:A40"/>
    <mergeCell ref="B37:B40"/>
    <mergeCell ref="C37:C40"/>
    <mergeCell ref="D37:D40"/>
    <mergeCell ref="A41:A43"/>
    <mergeCell ref="B41:B43"/>
    <mergeCell ref="C41:C43"/>
    <mergeCell ref="C9:AS9"/>
    <mergeCell ref="C10:AS10"/>
    <mergeCell ref="AS5:AS7"/>
    <mergeCell ref="F5:H6"/>
    <mergeCell ref="I5:AR5"/>
    <mergeCell ref="AG6:AI6"/>
    <mergeCell ref="AT16:AT18"/>
    <mergeCell ref="A19:A21"/>
    <mergeCell ref="B19:B21"/>
    <mergeCell ref="C19:C21"/>
    <mergeCell ref="D19:D21"/>
    <mergeCell ref="AS19:AS21"/>
    <mergeCell ref="AT19:AT21"/>
    <mergeCell ref="A16:A18"/>
    <mergeCell ref="C16:C18"/>
    <mergeCell ref="AS16:AS18"/>
    <mergeCell ref="A1:L1"/>
    <mergeCell ref="A2:L2"/>
    <mergeCell ref="A3:L3"/>
    <mergeCell ref="A5:A7"/>
    <mergeCell ref="B5:B7"/>
    <mergeCell ref="C5:C7"/>
    <mergeCell ref="D5:D7"/>
    <mergeCell ref="E5:E7"/>
    <mergeCell ref="AT5:AT7"/>
    <mergeCell ref="I6:K6"/>
    <mergeCell ref="L6:N6"/>
    <mergeCell ref="O6:Q6"/>
    <mergeCell ref="R6:T6"/>
    <mergeCell ref="U6:W6"/>
    <mergeCell ref="X6:Z6"/>
    <mergeCell ref="AA6:AC6"/>
    <mergeCell ref="AD6:AF6"/>
    <mergeCell ref="AJ6:AL6"/>
    <mergeCell ref="AM6:AO6"/>
    <mergeCell ref="AP6:AR6"/>
    <mergeCell ref="AT41:AT43"/>
    <mergeCell ref="A11:A14"/>
    <mergeCell ref="B11:B14"/>
    <mergeCell ref="C11:C14"/>
    <mergeCell ref="D11:D14"/>
    <mergeCell ref="A65:A70"/>
    <mergeCell ref="B65:B70"/>
    <mergeCell ref="C65:C70"/>
    <mergeCell ref="D65:D70"/>
    <mergeCell ref="D16:D18"/>
    <mergeCell ref="B16:B18"/>
    <mergeCell ref="AS65:AS69"/>
    <mergeCell ref="AT65:AT69"/>
    <mergeCell ref="AS28:AS30"/>
    <mergeCell ref="AT28:AT30"/>
    <mergeCell ref="A25:A27"/>
    <mergeCell ref="B25:B27"/>
    <mergeCell ref="C25:C27"/>
    <mergeCell ref="D25:D27"/>
    <mergeCell ref="AS25:AS27"/>
    <mergeCell ref="AT25:AT27"/>
    <mergeCell ref="AS37:AS39"/>
    <mergeCell ref="AT37:AT39"/>
    <mergeCell ref="A28:A30"/>
  </mergeCells>
  <pageMargins left="1.1811023622047245" right="0" top="0" bottom="0" header="0.31496062992125984" footer="0.31496062992125984"/>
  <pageSetup paperSize="8" scale="39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Решение Думы №105 </vt:lpstr>
      <vt:lpstr>Решение Думы №1051</vt:lpstr>
      <vt:lpstr>Отчет 9 месяцев</vt:lpstr>
      <vt:lpstr>'Отчет 9 месяцев'!Область_печати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2018-10-16T04:52:10Z</dcterms:modified>
</cp:coreProperties>
</file>