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017 год" sheetId="1" r:id="rId1"/>
    <sheet name="Целевые показатели  " sheetId="2" r:id="rId2"/>
  </sheets>
  <definedNames/>
  <calcPr fullCalcOnLoad="1"/>
</workbook>
</file>

<file path=xl/sharedStrings.xml><?xml version="1.0" encoding="utf-8"?>
<sst xmlns="http://schemas.openxmlformats.org/spreadsheetml/2006/main" count="273" uniqueCount="142">
  <si>
    <t>ОТЧЕТ</t>
  </si>
  <si>
    <t>о ходе исполнения комплексного плана (сетевого графика) реализации</t>
  </si>
  <si>
    <t>№</t>
  </si>
  <si>
    <t>Наименование программных мероприятий</t>
  </si>
  <si>
    <t>Исполнитель</t>
  </si>
  <si>
    <t>Целевой показатель, №</t>
  </si>
  <si>
    <t>Источники финансирования</t>
  </si>
  <si>
    <t>Объем финансирования всего на год, тыс.руб.</t>
  </si>
  <si>
    <t>План</t>
  </si>
  <si>
    <t>Факт</t>
  </si>
  <si>
    <t>Исполнение, %</t>
  </si>
  <si>
    <t>в том числе</t>
  </si>
  <si>
    <t>январь</t>
  </si>
  <si>
    <t>февраль</t>
  </si>
  <si>
    <t>март</t>
  </si>
  <si>
    <t>апрель</t>
  </si>
  <si>
    <t>май</t>
  </si>
  <si>
    <t>июнь</t>
  </si>
  <si>
    <t>июль</t>
  </si>
  <si>
    <t>август</t>
  </si>
  <si>
    <t>сентябрь</t>
  </si>
  <si>
    <t>октябрь</t>
  </si>
  <si>
    <t>ноябрь</t>
  </si>
  <si>
    <t>декабрь</t>
  </si>
  <si>
    <t>Исполнение мероприятия</t>
  </si>
  <si>
    <t>Причина отклонения фактически исполненных расходных обязательств от запланированных</t>
  </si>
  <si>
    <t>8=7/6*100</t>
  </si>
  <si>
    <t>Цель 1</t>
  </si>
  <si>
    <t>Задача 1</t>
  </si>
  <si>
    <t>Ответственный исполнитель (соисполнитель)</t>
  </si>
  <si>
    <t>муниципальной программы:</t>
  </si>
  <si>
    <t>администрации города Урай</t>
  </si>
  <si>
    <t>Исполнитель:</t>
  </si>
  <si>
    <t>всего:</t>
  </si>
  <si>
    <t>бюджет ХМАО-Югры</t>
  </si>
  <si>
    <t>Бюджет городского округа г.Урай</t>
  </si>
  <si>
    <t>ВСЕГО по программе:</t>
  </si>
  <si>
    <t>Тел.: 8 (34676) 29576</t>
  </si>
  <si>
    <t>главный специалист сводно-аналитического отдела</t>
  </si>
  <si>
    <t>Л.А. Еринова</t>
  </si>
  <si>
    <t>МБУ «Молодежный центр»; МАУ «Культура»; Управление образования администрации города Урай - организатор МБУ ДО «ЦДО»; управление по физической культуре, спорту и туризму администрации города Урай – организатор  МБУ ДО ДЮСШ «Звезды Югры»; Управление образования администрации города Урай – организатор МБОУ средняя общеобразовательная школа №5</t>
  </si>
  <si>
    <t xml:space="preserve">Управление образования администрации города Урай - организатор МБУ ДО «ЦДО»;
МБУ «Молодежный центр»
</t>
  </si>
  <si>
    <t>МБУ «Молодежный центр»</t>
  </si>
  <si>
    <t>МАУ «Культура»</t>
  </si>
  <si>
    <t xml:space="preserve">Управление по культуре и молодежной политике администрации города Урай; Управление образования администрации города Урай – организатор МБУ ДО «ЦДО»; МАУ «Культура»; МБУ «Молодежный центр»;
управление по физической культуре, спорту и туризму администрации города Урай - организатор  МБУ ДО ДЮСШ «Звезды Югры»
</t>
  </si>
  <si>
    <t xml:space="preserve">МАУ «Культура»;
управление по культуре и молодежной политике администрации города Урай;
МБУ «Молодежный центр»
</t>
  </si>
  <si>
    <t xml:space="preserve">Управление по физической культуре, спорту и туризму администрации города Урай - организатор  МБУ ДО ДЮСШ «Звезды Югры»;
Управление образования администрации города Урай – организатор МБУ «ЦДО»;
МБУ «Молодежный центр»;
МАУ «Культура»
</t>
  </si>
  <si>
    <t xml:space="preserve">Управление образования администрации города Урай - организатор МБУ ДО «ЦДО»;
управление по культуре и молодежной политике администрации города Урай
</t>
  </si>
  <si>
    <t>Управление по культуре и молодежной политике администрации города Урай</t>
  </si>
  <si>
    <t xml:space="preserve">МБУ «Молодежный центр»;
Управление образования администрации города Урай – организатор МБУ ДО «ЦДО»
</t>
  </si>
  <si>
    <t>№1</t>
  </si>
  <si>
    <t>№2</t>
  </si>
  <si>
    <t>№5</t>
  </si>
  <si>
    <t>№3</t>
  </si>
  <si>
    <t>№4</t>
  </si>
  <si>
    <t>№7,8</t>
  </si>
  <si>
    <t>№8</t>
  </si>
  <si>
    <t>№3,6</t>
  </si>
  <si>
    <t>№1,2,3,4</t>
  </si>
  <si>
    <t>Начальник управления по культуре и молодежной политике</t>
  </si>
  <si>
    <t>У.В. Кащеева</t>
  </si>
  <si>
    <t>Согласовано:</t>
  </si>
  <si>
    <t>Комитет по финансам</t>
  </si>
  <si>
    <t>Задача 1. Формирование гибкой системы гражданско-патриотического воспитания и допризывной подготовки молодежи, воспитания патриотов своей страны, формирование духовно-нравственных ценностей.</t>
  </si>
  <si>
    <t>Задача 2. Развитие созидательной активности молодежи, вовлечение её в трудовую, экономическую, творческую, социальную деятельность</t>
  </si>
  <si>
    <t>Задача 3. Создание условий для разностороннего и своевременного развития молодых людей, их творческих способностей, навыков самоорганизации, самореализации личности, умения отстаивать свои права, участвовать в деятельности общественных объединений</t>
  </si>
  <si>
    <t>Цель 1. Создание условий для включения молодежи как активного субъекта в процессы социально-экономического, общественно-политического, социокультурного развития общества</t>
  </si>
  <si>
    <t>Денежные средства были направлены на приобретение тестовой методики «Ориентир» для проведения профориентационного тестирования молодежи, методическую литературу по профориентации, настольную перекидную демо-систему для презентации  методических материалов, а также информационные буклеты («Как выбрать профессию», «Время выбирать профессию»),  визитки о деятельности службы профориентации.</t>
  </si>
  <si>
    <t>Проведен VIII Открытый городской фестиваль-конкурс детского и юношеского творчества «Моя Россия» с количеством зрителей – 253 человека. Денежные средства направлены на художественное оформление мероприятий и оказание полиграфических услуг (награждение участников: дипломы).  В киноконцертном цирковом комплексе «Юность Шаима» состоялся фестиваль национальностей «Много голосов – один мир», в котором приняли участие шесть команд – это учащиеся школ и колледжа. Фестиваль был посвящён Дню солидарности и народного единства и прошел под девизом: «Мы разные, но мы единый народ» и дал возможность участникам раскрыть национальное многообразие нашего города (160 человек приняли участие в фестивале, и 311 зрителей посетило мероприятие).</t>
  </si>
  <si>
    <t>Проведены мероприятия, посвященные Дню защиты детей – 1 июня; проведены мероприятия, посвященные Дню семьи (15.05); организована информационная кампания по пропаганде семейных ценностей (в том числе направленных на формирование нетерпимости ко всем формам насилия и телесного наказания в отношении детей). Организован и проведен муниципальный этап конкурса «Семья года Югры-2017». Организованы гонки на толокарах, приуроченных к праздничным мероприятиям, посвященным Дню Защиты детей. Денежные средства направлены на расходные материалы, художественное оформление, призовой фонд участникам игровых программ и конкурсов.</t>
  </si>
  <si>
    <t>Денежные средства направлены на оказание услуг по информированию населения о приоритетных направлениях деятельности и организационном обеспечении реализации молодежной политики (дипломы, свидетельства, благодарственные письма, афиши, информационные листовки, баннеры).</t>
  </si>
  <si>
    <t>Денежные средства направлены на оказание муниципальных услуг и содержание имущества муниципального бюджетного учреждения "Молодежный центр".</t>
  </si>
  <si>
    <t>Денежные средства были направлены на укрепление материально-технической базы клубов по месту жительства ("Дружба", "Ровесник"). Для внедрения новых форм работы и  качественного оказания муниципальных услуг были приобретены расходные материалы (театральные костюмы, кисти, краски, фетр, воздушные шары, ткань, конусы сигнальные, игровой туннель).</t>
  </si>
  <si>
    <t xml:space="preserve">Денежные средства были направлены на оплату дистанционного курса повышения квалификации сотрудников ювенальной службы МБУ "Молодежный центр" по обеспечению внедрения современных технологий профилактической и реабилитационной работы. Для информирования и проведения профилактических занятий приобретены флип-чарт,  информационная стойка с карманами;
- изготовлены и распространены среди несовершеннолетних буклеты по профилактике вирусных гепатитов, ВИЧ, стоп наркотики, визитки и календари в количестве 400 штук.
</t>
  </si>
  <si>
    <t xml:space="preserve">о достижении целевых показателей муниципальной программы </t>
  </si>
  <si>
    <t>№п/п</t>
  </si>
  <si>
    <t>Ед. изм.</t>
  </si>
  <si>
    <t>Динамика выполнения целевого показателя (факт/план*100), %</t>
  </si>
  <si>
    <t>Обоснование отклонений значений показателя (индикатора) на конец отчетного года (при наличии)</t>
  </si>
  <si>
    <t xml:space="preserve">год, предшествующий отчетному году </t>
  </si>
  <si>
    <t>отчетный год (план)</t>
  </si>
  <si>
    <t>отчетный год (факт)</t>
  </si>
  <si>
    <t>7=6/5*100</t>
  </si>
  <si>
    <t>Удельный вес численности молодежи, вовлеченной в мероприятия, направленные на физическую подготовку молодежи допризывного возраста, духовно-нравственное и гражданско-патриотическое воспитание, формирование системы духовно-нравственных ценностей и развитие межэтнических отношений, в общей численности молодежи</t>
  </si>
  <si>
    <t>%</t>
  </si>
  <si>
    <t>Удельный вес численности молодежи, принимающей участие в добровольческой деятельности, в общей численности молодежи</t>
  </si>
  <si>
    <t>Удельный вес численности молодежи, вовлеченной в программы в сфере поддержки талантливой молодежи, в общем количестве молодежи</t>
  </si>
  <si>
    <t>Удельный вес молодежи, участвующей в реализации мероприятий по профилактике асоциальных явлений в молодежной среде, от общего числа молодежи</t>
  </si>
  <si>
    <t>Удельный вес численности молодежи, участвующей в профориентационных мероприятиях, а также в мероприятиях содействия занятости и трудоустройству молодежи, в общем количестве молодежи</t>
  </si>
  <si>
    <t>Удельный вес численности молодежи, участвующей в деятельности детских и молодежных общественных объединений, в общем количестве молодежи</t>
  </si>
  <si>
    <t>Удовлетворенность потребителей качеством услуг, оказываемых МБУ «Молодежный центр» в рамках выполнения муниципального задания</t>
  </si>
  <si>
    <t>Наличие обоснованных жалоб на качество услуг, оказанных МБУ «Молодежный центр» в рамках выполнения муниципального задания</t>
  </si>
  <si>
    <t xml:space="preserve">Начальник управления по культуре и социальным вопросам </t>
  </si>
  <si>
    <t>"_______"___________________2017 г.</t>
  </si>
  <si>
    <t>ведущий специалист управления по культуре и социальным вопросам</t>
  </si>
  <si>
    <t>К.В. Ермакова</t>
  </si>
  <si>
    <t>Тел.: 8 (34676) 2-33-47</t>
  </si>
  <si>
    <t>Удовлетворенность качеством предоставляемых услуг за 2017 год составляет 100%.</t>
  </si>
  <si>
    <t>В журнале отзывов МБУ «Молодежный центр» за 2017 год жалобы отсутствуют.</t>
  </si>
  <si>
    <t xml:space="preserve">Проведение торжественного вручения паспортов 50 гражданам достигшим 14-летнего возраста в рамках мероприятий, посвященных празднованию Дня России совместно с начальником отдела по вопросам миграции по ОМВД России. Приобретены: обложи на паспорт, рамки, полиграфическая продукция (обращения главы). Кроме этого молодые люди получили Конституцию РФ и приняли напутственные слова от Главы города Урай. </t>
  </si>
  <si>
    <t xml:space="preserve">Денежные средства были направлены  на приобретение футболок для волонтеров, кружек, тарелок с термопечатью и информационные баннеры с целью развития добровольческого движения и организации мероприятий добровольческой направленности. За отчетный период проведено 84 мероприятия. Участников волонтерского  движения «Доброволец Урая» составляет 121 человек. </t>
  </si>
  <si>
    <t>Денежные средства направлены на участие в форуме Уральского федерального округа «Утро-2017». От муниципального образования городской округ город Урай была направлена делегация в составе 5 человек (проезд к месту проведения). Организация и проведение муниципального этапа окружного проекта «Учеба Для Актива Региона» (полиграфическая продукция и организация проведения образовательной сессии «Школа молодежных лидеров»). Победители муниципального этапа участвовали в региональном этапе окружного молодежного проекта «Учеба Для Актива Региона» (проезд, проживание и питание). Городская группа «Черлидинг» приняла участие в окружных соревнованиях в Первенстве по черлидингу (проезд к месту проведения).</t>
  </si>
  <si>
    <t>На основании решения Думы от 24.05.2012 №53 «О Положении «О наградах и званиях города Урай», в соответствии с Экспертным заключением Экспертного совета по присвоению звания «Лауреат молодежной премии главы города Урай» от 01.06.2017 №01 присвоено звание города Урай «Лауреат молодежной премии главы города Урай» лицам, достигшим значительных успехов в профессиональной, учебной и общественной деятельности (9 лауреатов). Также денежные средства были направлены на оказание полиграфических услуг (награждение лауреатов дипломами).</t>
  </si>
  <si>
    <t>Денежные средства направлены на приобретение канцелярских товаров (бумага, фломастеры, кисти, краски) для проведения мероприятий  для молодежи с ограниченными возможностями здоровья: организован и проведен мастер-класс по изготовлению 60 матрешек с целью участия в акции «Мы вас любим», посвященной Дню пожилого человека. Участие приняли 5 инвалидов, 10 волонтеров; акция «Осенний калейдоскоп здоровья». Участие приняли 15 инвалидов.</t>
  </si>
  <si>
    <t>Наименование целевого показателя муниципальной программы</t>
  </si>
  <si>
    <t>Значение целевого показателя муниципальной программы</t>
  </si>
  <si>
    <t xml:space="preserve">Денежные средства направлены на проведение месячника оборонно-массовой и спортивной работы, проведение мероприятий, посвященных дню Победы в ВОВ, проведение мероприятий, посвященных памятным датам и дням воинской славы, издание информационных, методических и исследовательских материалов по гражданско-патриотическому воспитанию молодежи, организация и проведение Всероссийской акции «Георгиевская ленточка», организация и проведение мероприятий, посвященных Дню российского флага, проведение Дня призывника (весенний и осенний призыв), проведение учебно-полевых сборов. Приобретены сотовые телефоны (для призывников), георгиевские ленты, свечи-таблетки, расходные материалы. 
Кроме этого денежные средства направлены на приобретение цветных картриджей для распечатки  полиграфической продукции, сопровождающей проведение мероприятий, направленных на гражданско-патриотическое воспитание молодежи. За отчетный период изготовлено 3 вида буклетов, 2 вида листовок - тираж 150 штук. Также денежные средства были направлены на расходные материалы для организации проведения учебно-полевых сборов допризывной молодежи.
</t>
  </si>
  <si>
    <t>Денежные средства  направлены на организацию и проведение городской акции, посвященной Дню России «Моя любовь - моя Россия» (призовой фонд), проведение круглого стола  «Толерантность-жизнь без конфликтов».</t>
  </si>
  <si>
    <t xml:space="preserve">Состоялось очередное заседание клуба молодого избирателя «Правовая ЛИГА». Всего участников 20 человек. Денежные средства были направлены на приобретение шариковых ручек, карниза для оформления выставок. По итогам заседания молодым избирателям были вручены призы. </t>
  </si>
  <si>
    <t>В 2017 году в рамках муниципальной программы «Молодежь города Урай» на 2016-2020 годы трудоустроено 470 несовершеннолетних граждан. Денежные средства направлены на организацию временной занятости – оплата труда; приобретение инвентаря, средств индивидуальной защиты; проведение досуговых мероприятий для бойцов молодежных трудовых отрядов; приобретение трудовых книжек для подростков, впервые вступивших в трудовые отношения; организация школы вожатского актива «Я – вожатый»; компенсация затрат на медицинские осмотры участников программы «Содействия занятости населения в ХМАО-Югре».</t>
  </si>
  <si>
    <t>Денежные средства направлены на организацию и проведение городского молодежного конкурса ИТ-проектов «Информационный Урай» (оказание полиграфических услуг и приобретение рамок, выплата денежных премий победителям и призерам), регионального молодежного фестиваля бардовской песни «Чумбардия-2017» (организация концерта бардовских песен), открытого городского фестиваля КВН «Серебряная Сури» среди работающей и студенческой молодежи (оказание полиграфических услуг и приобретение кубков для лауреатов), ителлектуально-развлекательной игры «Урайский КВИЗ», конкурс плакатов «Молодежь выбирает здоровье», конкурс рисунков на асфальте «Пусть всегда будет солнце», Всероссийский исторический квест «1942. Партизанскими тропами» (приобретение призового фонда и оказание полиграфических услуг). В мероприятиях приняли участие  920 человек.</t>
  </si>
  <si>
    <t>Денежные средства направлены на проведение мероприятий по пропаганде здорового образа жизни: спортивно - игровая программа «Молодецкие забавы», открытие и закрытие 2 лагерной смены, познавательно - профилактическая игра «Огонь - друг, огонь – враг, берегись беды, когда ты у воды» спартакиада, сдача норм ГТО  «Готов к труду и обороне» «Здоровый образ жизни - наш выбор!», конкурс плакатов «Молодежь ЗА здоровый образ жизни!», спортивная эстафета «Остров здоровья» (призовой фонд). Участие приняли 110 человек. Также на изготовление информационных буклетов (флаеров) «Твои 5 шагов до знака ГТО»  - 100 шт.</t>
  </si>
  <si>
    <t>"Молодежь города Урай" на 2016-2020 годы за 12 месяцев 2017 года</t>
  </si>
  <si>
    <t>муниципальной программы "Молодежь города Урай" на 2016-2020 годы за 12 месяцев 2017 год</t>
  </si>
  <si>
    <t>Экономия денежных средств сложилась в результате начисления заработной платы за фактически отработанное время .</t>
  </si>
  <si>
    <t>Мероприятие 1.1. Реализация мероприятий, направленных на гражданско-патриотическое воспитание молодежи</t>
  </si>
  <si>
    <t>Мероприятияе 1.3. Проведение тематических мероприятий (акций, слетов, семинаров, круглых столов) по духовно-нравственному воспитанию молодежи</t>
  </si>
  <si>
    <t>Мероприятие 1.4. Организация торжественного вручения паспортов гражданам, достигшим 14-летнего возраста в рамках мероприятий, посвященных празднованию Дня России, Дня Конституции</t>
  </si>
  <si>
    <t>Мероприятие 1.5. Проведение фестивалей, конкурсов, направленных на поддержку многонационального творчества и творчества молодежи среди образовательных организаций города Урай</t>
  </si>
  <si>
    <t>Мероприятие 1.6. Организация деятельности клуба молодого избирателя</t>
  </si>
  <si>
    <t>Мероприятие 1.7. Реализация мероприятий, направленных на формирование у молодежи традиционных семейных ценностей</t>
  </si>
  <si>
    <t xml:space="preserve">Мероприятие 1.8. Вовлечение молодежи в трудовую деятельность 
(в т.ч. организация лагеря труда и отдыха «Пчелка»)
</t>
  </si>
  <si>
    <t>Мероприятие 1.9. Проведение профориентационных мероприятий с молодежью</t>
  </si>
  <si>
    <t>Мероприятие 1.10. Развитие сети подростковых и молодежных клубов по месту жительства</t>
  </si>
  <si>
    <t>Мероприятие 1.11. Развитие волонтерского движения "Доброволец Урая"</t>
  </si>
  <si>
    <t>Мероприятие 1.12. Проведение городских молодежных праздников, фестивалей, конкурсов творчества молодежи</t>
  </si>
  <si>
    <t>Мероприятие 1.13. Организация мероприятий по пропаганде здорового образа жизни среди молодежи, в т.ч. участие в окружных мероприятиях</t>
  </si>
  <si>
    <t>Мероприятие 1.14. Участие молодежи города в российских и  окружных молодежных меропрпиятиях</t>
  </si>
  <si>
    <t>Мероприятие 1.15. Вручение ежегодной молодежной премии главы города Урай</t>
  </si>
  <si>
    <t>Мероприятие 1.16. Вовлечение молодежи с ограниченными возможностями здоровья в мероприятия по пропаганде здорового образа жизни и творческой самореализации</t>
  </si>
  <si>
    <t>Мероприятие 1.17. Реализация мероприятий, направленных на профилактику асоциальных явлений в молодежной среде</t>
  </si>
  <si>
    <t>Мероприятие 1.18. Организационное и информационное обеспечение реализации молодежной политики</t>
  </si>
  <si>
    <t>Мероприятие 1.19. Расходы на обеспечение деятельности (оказание услуг) МБУ "Молодежный центр"</t>
  </si>
  <si>
    <t>Мероприятие 1.20. Создание безопасных условий и соблюдение санитарных норм и правил (аккарицидная обработка)</t>
  </si>
  <si>
    <t>Экономия денежных средств сложилась в результате проведения конкурсных процедур.</t>
  </si>
  <si>
    <t xml:space="preserve">Реализация плана мероприятия месячника оборонно-массовой и спортивной работы. В школьных мероприятиях приняли участие 3 765 человек. В городских мероприятиях, направленных на духовно-нравственное и гражданско-патриотическое воспитание, формирование системы духовно-нравственных ценностей и развитие межэтнических отношений приняли участие - 1460 человек. 
Общее количество молодежи в городе Урай по состоянию на 01.01.2018 года (14-30 лет) – 7 187 чел.
</t>
  </si>
  <si>
    <t>Общественные организации добровольческой направленности:
«Доброволец Урая» - 121 человек;
«Радуга добра» - 15 человек;
«Волна» - 110 человек;
Муниципальный штаб «Волонтеры Победы» - 320 человек;
«Молодежная правовая лига» – 20 человек. 
Всего – 586 человека.
Общее количество молодежи в городе Урай по состоянию на 01.01.2018 года (14-30 лет) – 7 187 чел.</t>
  </si>
  <si>
    <t>Разработан Комплекс мер по реализации Концепции общенациональной системы выявления и развития молодых талантов в городе Урай  (постановление администрации города Урай  от 16.08.2013 №2886). Конкурсы творчества молодежи:
проведение фестиваля-конкурса «Моя Россия»; фестиваля-конкурса национальных культур среди образовательных учреждений «Много голосов - один мир»; проведение городского молодежного конкурса ИТ-проектов «Информационный Урай»;
вручение ежегодной молодежной премии главы города Урай»; участие в
Молодежным форуме уральского федерального округа «УТРО»; проведение муниципального этапа и участие в окружном молодежном проекте «УДАР»; проведение открытого городского фестиваля КВН «Серебряная Сури» среди работающей и студенческой молодежи.
Количество молодежи, вовлеченной в мероприятия 2404 человека.
Общее количество молодежи в городе Урай по состоянию на 01.01.2018 года (14-30 лет) – 7 187 чел.</t>
  </si>
  <si>
    <t xml:space="preserve">За 2017  год специалистами проведены профилактические мероприятия для несовершеннолетних и молодежи:-«Ты должен думать о себе», профилактическое занятие;- Выставка «Осторожно, тюрьма»; -«Действие ПАВ на организм человека»;
- «Мне о законе, закон обо мне»; -«В здоровом теле здоровый дух»;
-«Откровенный разговор»; - «Ответственность несовершеннолетних в образовательном процессе». За 2017 год реализация мероприятий по профилактике асоциальных явлений в молодежной среде осуществлялась по следующим направлениям:
социально правовые консультации - оказано 239 услуг;
составление документов правового характера – 49 документов;
предоставление психологической помощи (консультирование) – проведена 291 консультация; психологическая диагностика – проведено 59 диагностических исследований социологическое исследование – проведено 5 исследований на темы «Определение уровня правосознания»; «Уровень удовлетворенности, проводимых мероприятий для молодежных летних трудовых отрядов». Участие приняли 493 человек. Профилактические рейды -  выполнено - 55 рейдов,  охват составил 194 человека. Индивидуальная профилактическая работа – профилактическая работа велась с 66 несовершеннолетними, направленными в службу по решению КДНиЗП, а также по информации полиции и по решению суда. Восстановительные процедуры – проведено 10 процедур. Занятия с детьми профилактической направленности – проведено 79 занятие правовой направленности. Также проведены занятия по профилактике ПАВ в количестве 23. Родительские собрания -  в общеобразовательных школах города проведено 10 родительских собраний на темы: «Профилактика ювенальных суицидов» «Рискованное половое поведение»; «Защитить и уберечь»; «Зависимости у несовершеннолетних»; «Жестокое обращение родителей к несовершеннолетним». Охват 390 человек. В профилактических мероприятиях приняло участие – 4 860 человек. Общее количество молодежи в городе Урай по состоянию на 01.01.2018 года (14-30 лет) – 7 187 чел.
</t>
  </si>
  <si>
    <t xml:space="preserve">Профориентационной работой охвачено 4 486 человек, трудоустроено – 633 человека. Всего: 5119 человек.
Общее количество молодежи в городе Урай по состоянию на 01.01.2018 года (14-30 лет) – 7 187 чел.
</t>
  </si>
  <si>
    <t xml:space="preserve">Молодежные объединения: действуют в каждой общеобразовательной организации (6), Молодежная палата города Урай; добровольческие объединения: «Волна», «Доброволец Урая»; «Радуга добра»; молодежные общественные организации «ИНДИГО»; «Молодежные инициативы»; «Авиацентр»; "Молодежный туристический клуб". Всего 1250 участников. 
Общее количество молодежи в городе Урай по состоянию на 01.01.2018 года (14-30 лет) – 7 187 чел.
</t>
  </si>
  <si>
    <t xml:space="preserve">Аккарицидная обработка была проведена централизованно на территории города Урай за счет средств муниципальной программы «Совершенствование и развитие муниципального управления в городе Урай» на 2015-2017 годы пункт 1.2.8. «Организация осуществления мероприятий по проведению дезинсекции и дератизации в Ханты-Мансийском автономном округе-Югре».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</si>
</sst>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3">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family val="1"/>
    </font>
    <font>
      <sz val="10"/>
      <color indexed="8"/>
      <name val="Times New Roman"/>
      <family val="1"/>
    </font>
    <font>
      <sz val="12"/>
      <color indexed="8"/>
      <name val="Times New Roman"/>
      <family val="1"/>
    </font>
    <font>
      <sz val="12"/>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family val="1"/>
    </font>
    <font>
      <sz val="10"/>
      <color theme="1"/>
      <name val="Times New Roman"/>
      <family val="1"/>
    </font>
    <font>
      <sz val="12"/>
      <color theme="1"/>
      <name val="Times New Roman"/>
      <family val="1"/>
    </font>
    <font>
      <sz val="12"/>
      <color theme="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4">
    <xf numFmtId="0" fontId="0" fillId="0" borderId="0" xfId="0" applyFont="1" applyAlignment="1">
      <alignment/>
    </xf>
    <xf numFmtId="0" fontId="0" fillId="0" borderId="0" xfId="0" applyAlignment="1">
      <alignment horizontal="center" vertical="center"/>
    </xf>
    <xf numFmtId="0" fontId="47" fillId="0" borderId="0" xfId="0" applyFont="1" applyAlignment="1">
      <alignment/>
    </xf>
    <xf numFmtId="0" fontId="47" fillId="0" borderId="0" xfId="0" applyFont="1" applyAlignment="1">
      <alignment wrapText="1"/>
    </xf>
    <xf numFmtId="173" fontId="48" fillId="33" borderId="10" xfId="0" applyNumberFormat="1" applyFont="1" applyFill="1" applyBorder="1" applyAlignment="1">
      <alignment horizontal="center" vertical="center"/>
    </xf>
    <xf numFmtId="173" fontId="49" fillId="33" borderId="10" xfId="0" applyNumberFormat="1" applyFont="1" applyFill="1" applyBorder="1" applyAlignment="1">
      <alignment horizontal="center" vertical="center"/>
    </xf>
    <xf numFmtId="173" fontId="49" fillId="33" borderId="11" xfId="0" applyNumberFormat="1" applyFont="1" applyFill="1" applyBorder="1" applyAlignment="1">
      <alignment horizontal="center" vertical="center"/>
    </xf>
    <xf numFmtId="0" fontId="50" fillId="0" borderId="0" xfId="0" applyFont="1" applyAlignment="1">
      <alignment/>
    </xf>
    <xf numFmtId="0" fontId="49" fillId="0" borderId="0" xfId="0" applyFont="1" applyAlignment="1">
      <alignment/>
    </xf>
    <xf numFmtId="0" fontId="51" fillId="0" borderId="0" xfId="0" applyFont="1" applyAlignment="1">
      <alignment/>
    </xf>
    <xf numFmtId="0" fontId="49" fillId="33" borderId="11" xfId="0" applyFont="1" applyFill="1" applyBorder="1" applyAlignment="1">
      <alignment/>
    </xf>
    <xf numFmtId="0" fontId="49" fillId="33" borderId="11" xfId="0" applyFont="1" applyFill="1" applyBorder="1" applyAlignment="1">
      <alignment horizontal="center" vertical="center"/>
    </xf>
    <xf numFmtId="0" fontId="2" fillId="33" borderId="11" xfId="0" applyFont="1" applyFill="1" applyBorder="1" applyAlignment="1">
      <alignment horizontal="left" vertical="center" wrapText="1"/>
    </xf>
    <xf numFmtId="172" fontId="2" fillId="33" borderId="11" xfId="0" applyNumberFormat="1" applyFont="1" applyFill="1" applyBorder="1" applyAlignment="1">
      <alignment horizontal="left" vertical="center" wrapText="1"/>
    </xf>
    <xf numFmtId="0" fontId="49" fillId="0" borderId="0" xfId="0" applyFont="1" applyAlignment="1">
      <alignment wrapText="1"/>
    </xf>
    <xf numFmtId="0" fontId="49" fillId="0" borderId="0" xfId="0" applyFont="1" applyBorder="1" applyAlignment="1">
      <alignment/>
    </xf>
    <xf numFmtId="0" fontId="49" fillId="0" borderId="12" xfId="0" applyFont="1" applyBorder="1" applyAlignment="1">
      <alignment/>
    </xf>
    <xf numFmtId="0" fontId="49" fillId="0" borderId="12" xfId="0" applyFont="1" applyBorder="1" applyAlignment="1">
      <alignment wrapText="1"/>
    </xf>
    <xf numFmtId="0" fontId="50" fillId="0" borderId="11" xfId="0" applyFont="1" applyBorder="1" applyAlignment="1">
      <alignment horizontal="center" vertical="center" wrapText="1"/>
    </xf>
    <xf numFmtId="0" fontId="52" fillId="0" borderId="11" xfId="0" applyFont="1" applyBorder="1" applyAlignment="1">
      <alignment horizontal="center" vertical="center"/>
    </xf>
    <xf numFmtId="0" fontId="4" fillId="0" borderId="0" xfId="0" applyFont="1" applyAlignment="1">
      <alignment/>
    </xf>
    <xf numFmtId="0" fontId="4" fillId="0" borderId="0" xfId="0" applyFont="1" applyAlignment="1">
      <alignment horizontal="center" wrapText="1"/>
    </xf>
    <xf numFmtId="0" fontId="4" fillId="0" borderId="12" xfId="0" applyFont="1" applyBorder="1" applyAlignment="1">
      <alignment/>
    </xf>
    <xf numFmtId="0" fontId="4" fillId="0" borderId="12"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left"/>
    </xf>
    <xf numFmtId="0" fontId="2" fillId="33" borderId="11" xfId="0" applyFont="1" applyFill="1" applyBorder="1" applyAlignment="1">
      <alignment horizontal="center" vertical="center" wrapText="1"/>
    </xf>
    <xf numFmtId="172" fontId="2" fillId="33" borderId="11" xfId="0" applyNumberFormat="1" applyFont="1" applyFill="1" applyBorder="1" applyAlignment="1">
      <alignment horizontal="center" vertical="center" wrapText="1"/>
    </xf>
    <xf numFmtId="0" fontId="52" fillId="0" borderId="11" xfId="0" applyFont="1" applyBorder="1" applyAlignment="1">
      <alignment horizontal="center" vertical="center" wrapText="1"/>
    </xf>
    <xf numFmtId="2" fontId="52" fillId="0" borderId="11"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2" fillId="0" borderId="0" xfId="0" applyFont="1" applyAlignment="1">
      <alignment/>
    </xf>
    <xf numFmtId="173" fontId="52" fillId="0" borderId="0" xfId="0" applyNumberFormat="1" applyFont="1" applyAlignment="1">
      <alignment/>
    </xf>
    <xf numFmtId="0" fontId="50" fillId="0" borderId="0" xfId="0" applyFont="1" applyAlignment="1">
      <alignment wrapText="1"/>
    </xf>
    <xf numFmtId="173" fontId="50" fillId="33" borderId="0" xfId="0" applyNumberFormat="1" applyFont="1" applyFill="1" applyAlignment="1">
      <alignment wrapText="1"/>
    </xf>
    <xf numFmtId="173" fontId="50" fillId="0" borderId="0" xfId="0" applyNumberFormat="1" applyFont="1" applyAlignment="1">
      <alignment/>
    </xf>
    <xf numFmtId="0" fontId="49" fillId="33" borderId="11"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9" fillId="33" borderId="11" xfId="0" applyFont="1" applyFill="1" applyBorder="1" applyAlignment="1">
      <alignment wrapText="1"/>
    </xf>
    <xf numFmtId="0" fontId="48" fillId="33" borderId="11" xfId="0" applyFont="1" applyFill="1" applyBorder="1" applyAlignment="1">
      <alignment/>
    </xf>
    <xf numFmtId="16" fontId="49" fillId="33" borderId="11" xfId="0" applyNumberFormat="1" applyFont="1" applyFill="1" applyBorder="1" applyAlignment="1">
      <alignment/>
    </xf>
    <xf numFmtId="173" fontId="48" fillId="33" borderId="11" xfId="0" applyNumberFormat="1" applyFont="1" applyFill="1" applyBorder="1" applyAlignment="1">
      <alignment horizontal="center" vertical="center"/>
    </xf>
    <xf numFmtId="173" fontId="3" fillId="33" borderId="11" xfId="0" applyNumberFormat="1" applyFont="1" applyFill="1" applyBorder="1" applyAlignment="1">
      <alignment horizontal="center" vertical="center"/>
    </xf>
    <xf numFmtId="0" fontId="49" fillId="0" borderId="11" xfId="0" applyFont="1" applyBorder="1" applyAlignment="1">
      <alignment horizontal="center" vertical="center" wrapText="1"/>
    </xf>
    <xf numFmtId="172" fontId="52" fillId="0" borderId="11" xfId="0" applyNumberFormat="1" applyFont="1" applyBorder="1" applyAlignment="1">
      <alignment horizontal="center" vertical="center"/>
    </xf>
    <xf numFmtId="0" fontId="49" fillId="33" borderId="13"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49" fillId="33" borderId="15" xfId="0" applyFont="1" applyFill="1" applyBorder="1" applyAlignment="1">
      <alignment horizontal="left" vertical="center" wrapText="1"/>
    </xf>
    <xf numFmtId="0" fontId="48" fillId="33"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0" borderId="0" xfId="0" applyFont="1" applyAlignment="1">
      <alignment horizontal="center"/>
    </xf>
    <xf numFmtId="173" fontId="49" fillId="33" borderId="10" xfId="0" applyNumberFormat="1" applyFont="1" applyFill="1" applyBorder="1" applyAlignment="1">
      <alignment horizontal="right" vertical="center" wrapText="1"/>
    </xf>
    <xf numFmtId="173" fontId="49" fillId="33" borderId="16" xfId="0" applyNumberFormat="1" applyFont="1" applyFill="1" applyBorder="1" applyAlignment="1">
      <alignment horizontal="right" vertical="center" wrapText="1"/>
    </xf>
    <xf numFmtId="173" fontId="49" fillId="33" borderId="17" xfId="0" applyNumberFormat="1" applyFont="1" applyFill="1" applyBorder="1" applyAlignment="1">
      <alignment horizontal="right" vertical="center" wrapText="1"/>
    </xf>
    <xf numFmtId="173" fontId="49" fillId="33" borderId="10" xfId="0" applyNumberFormat="1" applyFont="1" applyFill="1" applyBorder="1" applyAlignment="1">
      <alignment horizontal="center" vertical="center" wrapText="1"/>
    </xf>
    <xf numFmtId="173" fontId="49" fillId="33" borderId="16" xfId="0" applyNumberFormat="1" applyFont="1" applyFill="1" applyBorder="1" applyAlignment="1">
      <alignment horizontal="center" vertical="center" wrapText="1"/>
    </xf>
    <xf numFmtId="173" fontId="49" fillId="33" borderId="17" xfId="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0"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33" borderId="17"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1" fontId="49" fillId="33" borderId="10" xfId="0" applyNumberFormat="1" applyFont="1" applyFill="1" applyBorder="1" applyAlignment="1">
      <alignment horizontal="center" vertical="center"/>
    </xf>
    <xf numFmtId="1" fontId="49" fillId="33" borderId="16" xfId="0" applyNumberFormat="1" applyFont="1" applyFill="1" applyBorder="1" applyAlignment="1">
      <alignment horizontal="center" vertical="center"/>
    </xf>
    <xf numFmtId="1" fontId="49" fillId="33" borderId="17" xfId="0" applyNumberFormat="1" applyFont="1" applyFill="1" applyBorder="1" applyAlignment="1">
      <alignment horizontal="center" vertical="center"/>
    </xf>
    <xf numFmtId="0" fontId="49" fillId="33" borderId="10" xfId="0" applyFont="1" applyFill="1" applyBorder="1" applyAlignment="1">
      <alignment vertical="center" wrapText="1"/>
    </xf>
    <xf numFmtId="0" fontId="49" fillId="33" borderId="16" xfId="0" applyFont="1" applyFill="1" applyBorder="1" applyAlignment="1">
      <alignment vertical="center" wrapText="1"/>
    </xf>
    <xf numFmtId="0" fontId="49" fillId="33" borderId="17" xfId="0" applyFont="1" applyFill="1" applyBorder="1" applyAlignment="1">
      <alignment vertical="center" wrapText="1"/>
    </xf>
    <xf numFmtId="17" fontId="49" fillId="33" borderId="10" xfId="0" applyNumberFormat="1" applyFont="1" applyFill="1" applyBorder="1" applyAlignment="1">
      <alignment horizontal="center" vertical="center"/>
    </xf>
    <xf numFmtId="0" fontId="2" fillId="33" borderId="11" xfId="0" applyFont="1" applyFill="1" applyBorder="1" applyAlignment="1" applyProtection="1">
      <alignment horizontal="left" vertical="center" wrapText="1"/>
      <protection locked="0"/>
    </xf>
    <xf numFmtId="0" fontId="49" fillId="33" borderId="10" xfId="0" applyFont="1" applyFill="1" applyBorder="1" applyAlignment="1">
      <alignment wrapText="1"/>
    </xf>
    <xf numFmtId="0" fontId="49" fillId="33" borderId="16" xfId="0" applyFont="1" applyFill="1" applyBorder="1" applyAlignment="1">
      <alignment wrapText="1"/>
    </xf>
    <xf numFmtId="0" fontId="49" fillId="33" borderId="17" xfId="0" applyFont="1" applyFill="1" applyBorder="1" applyAlignment="1">
      <alignment wrapText="1"/>
    </xf>
    <xf numFmtId="0" fontId="49" fillId="33" borderId="11" xfId="0" applyFont="1" applyFill="1" applyBorder="1" applyAlignment="1">
      <alignment horizontal="left" vertical="center" wrapText="1"/>
    </xf>
    <xf numFmtId="0" fontId="49" fillId="33" borderId="18" xfId="0" applyFont="1" applyFill="1" applyBorder="1" applyAlignment="1">
      <alignment vertical="center"/>
    </xf>
    <xf numFmtId="0" fontId="49" fillId="33" borderId="19" xfId="0" applyFont="1" applyFill="1" applyBorder="1" applyAlignment="1">
      <alignment vertical="center"/>
    </xf>
    <xf numFmtId="0" fontId="49" fillId="33" borderId="20" xfId="0" applyFont="1" applyFill="1" applyBorder="1" applyAlignment="1">
      <alignment vertical="center"/>
    </xf>
    <xf numFmtId="0" fontId="49" fillId="33" borderId="21" xfId="0" applyFont="1" applyFill="1" applyBorder="1" applyAlignment="1">
      <alignment vertical="center"/>
    </xf>
    <xf numFmtId="0" fontId="49" fillId="33" borderId="0" xfId="0" applyFont="1" applyFill="1" applyBorder="1" applyAlignment="1">
      <alignment vertical="center"/>
    </xf>
    <xf numFmtId="0" fontId="49" fillId="33" borderId="0" xfId="0" applyFont="1" applyFill="1" applyAlignment="1">
      <alignment vertical="center"/>
    </xf>
    <xf numFmtId="0" fontId="49" fillId="33" borderId="22" xfId="0" applyFont="1" applyFill="1" applyBorder="1" applyAlignment="1">
      <alignment vertical="center"/>
    </xf>
    <xf numFmtId="0" fontId="49" fillId="33" borderId="23" xfId="0" applyFont="1" applyFill="1" applyBorder="1" applyAlignment="1">
      <alignment vertical="center"/>
    </xf>
    <xf numFmtId="0" fontId="49" fillId="33" borderId="12" xfId="0" applyFont="1" applyFill="1" applyBorder="1" applyAlignment="1">
      <alignment vertical="center"/>
    </xf>
    <xf numFmtId="0" fontId="49" fillId="33" borderId="24" xfId="0" applyFont="1" applyFill="1" applyBorder="1" applyAlignment="1">
      <alignment vertical="center"/>
    </xf>
    <xf numFmtId="0" fontId="50" fillId="0" borderId="1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4"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211"/>
  <sheetViews>
    <sheetView tabSelected="1" zoomScale="70" zoomScaleNormal="70" zoomScalePageLayoutView="0" workbookViewId="0" topLeftCell="A1">
      <pane xSplit="8" ySplit="7" topLeftCell="AG63" activePane="bottomRight" state="frozen"/>
      <selection pane="topLeft" activeCell="A1" sqref="A1"/>
      <selection pane="topRight" activeCell="I1" sqref="I1"/>
      <selection pane="bottomLeft" activeCell="A8" sqref="A8"/>
      <selection pane="bottomRight" activeCell="AT72" sqref="AT72:AT74"/>
    </sheetView>
  </sheetViews>
  <sheetFormatPr defaultColWidth="9.140625" defaultRowHeight="15"/>
  <cols>
    <col min="1" max="1" width="4.8515625" style="0" customWidth="1"/>
    <col min="2" max="2" width="24.00390625" style="0" customWidth="1"/>
    <col min="3" max="3" width="29.8515625" style="0" customWidth="1"/>
    <col min="4" max="4" width="6.421875" style="0" customWidth="1"/>
    <col min="5" max="5" width="11.28125" style="0" customWidth="1"/>
    <col min="6" max="6" width="8.8515625" style="0" customWidth="1"/>
    <col min="7" max="7" width="9.140625" style="0" customWidth="1"/>
    <col min="8" max="8" width="6.28125" style="0" customWidth="1"/>
    <col min="9" max="11" width="6.7109375" style="0" customWidth="1"/>
    <col min="12" max="12" width="8.00390625" style="0" customWidth="1"/>
    <col min="13" max="13" width="7.57421875" style="0" customWidth="1"/>
    <col min="14" max="14" width="6.28125" style="0" customWidth="1"/>
    <col min="15" max="15" width="7.28125" style="0" customWidth="1"/>
    <col min="16" max="16" width="8.140625" style="0" customWidth="1"/>
    <col min="17" max="17" width="6.421875" style="0" customWidth="1"/>
    <col min="18" max="19" width="7.57421875" style="0" customWidth="1"/>
    <col min="20" max="20" width="5.7109375" style="0" customWidth="1"/>
    <col min="21" max="21" width="7.28125" style="0" customWidth="1"/>
    <col min="22" max="22" width="7.421875" style="0" customWidth="1"/>
    <col min="23" max="23" width="6.140625" style="0" customWidth="1"/>
    <col min="24" max="24" width="7.28125" style="0" customWidth="1"/>
    <col min="25" max="25" width="8.140625" style="0" customWidth="1"/>
    <col min="26" max="26" width="6.00390625" style="0" customWidth="1"/>
    <col min="27" max="27" width="7.57421875" style="0" customWidth="1"/>
    <col min="28" max="28" width="7.421875" style="0" customWidth="1"/>
    <col min="29" max="29" width="5.8515625" style="0" customWidth="1"/>
    <col min="30" max="30" width="7.8515625" style="0" customWidth="1"/>
    <col min="31" max="31" width="7.57421875" style="0" customWidth="1"/>
    <col min="32" max="32" width="6.00390625" style="0" customWidth="1"/>
    <col min="33" max="33" width="7.57421875" style="0" customWidth="1"/>
    <col min="34" max="34" width="7.28125" style="0" customWidth="1"/>
    <col min="35" max="35" width="6.00390625" style="0" customWidth="1"/>
    <col min="36" max="36" width="7.7109375" style="0" customWidth="1"/>
    <col min="37" max="37" width="7.421875" style="0" customWidth="1"/>
    <col min="38" max="38" width="5.8515625" style="0" customWidth="1"/>
    <col min="39" max="39" width="7.57421875" style="0" customWidth="1"/>
    <col min="40" max="40" width="7.140625" style="0" customWidth="1"/>
    <col min="41" max="41" width="6.140625" style="0" customWidth="1"/>
    <col min="42" max="42" width="8.57421875" style="0" customWidth="1"/>
    <col min="43" max="43" width="7.7109375" style="0" customWidth="1"/>
    <col min="44" max="44" width="5.8515625" style="0" customWidth="1"/>
    <col min="45" max="45" width="35.7109375" style="0" customWidth="1"/>
    <col min="46" max="46" width="27.140625" style="0" customWidth="1"/>
  </cols>
  <sheetData>
    <row r="1" spans="1:46" ht="15.75">
      <c r="A1" s="50" t="s">
        <v>0</v>
      </c>
      <c r="B1" s="50"/>
      <c r="C1" s="50"/>
      <c r="D1" s="50"/>
      <c r="E1" s="50"/>
      <c r="F1" s="50"/>
      <c r="G1" s="50"/>
      <c r="H1" s="50"/>
      <c r="I1" s="50"/>
      <c r="J1" s="50"/>
      <c r="K1" s="50"/>
      <c r="L1" s="50"/>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row>
    <row r="2" spans="1:46" ht="15.75">
      <c r="A2" s="50" t="s">
        <v>1</v>
      </c>
      <c r="B2" s="50"/>
      <c r="C2" s="50"/>
      <c r="D2" s="50"/>
      <c r="E2" s="50"/>
      <c r="F2" s="50"/>
      <c r="G2" s="50"/>
      <c r="H2" s="50"/>
      <c r="I2" s="50"/>
      <c r="J2" s="50"/>
      <c r="K2" s="50"/>
      <c r="L2" s="50"/>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46" ht="15.75">
      <c r="A3" s="50" t="s">
        <v>113</v>
      </c>
      <c r="B3" s="50"/>
      <c r="C3" s="50"/>
      <c r="D3" s="50"/>
      <c r="E3" s="50"/>
      <c r="F3" s="50"/>
      <c r="G3" s="50"/>
      <c r="H3" s="50"/>
      <c r="I3" s="50"/>
      <c r="J3" s="50"/>
      <c r="K3" s="50"/>
      <c r="L3" s="50"/>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2"/>
      <c r="AT3" s="31"/>
    </row>
    <row r="4" spans="1:46" ht="15.75">
      <c r="A4" s="7"/>
      <c r="B4" s="7"/>
      <c r="C4" s="7"/>
      <c r="D4" s="7"/>
      <c r="E4" s="7"/>
      <c r="F4" s="7"/>
      <c r="G4" s="7"/>
      <c r="H4" s="7"/>
      <c r="I4" s="7"/>
      <c r="J4" s="7"/>
      <c r="K4" s="7"/>
      <c r="L4" s="7"/>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row>
    <row r="5" spans="1:46" ht="39.75" customHeight="1">
      <c r="A5" s="49" t="s">
        <v>2</v>
      </c>
      <c r="B5" s="49" t="s">
        <v>3</v>
      </c>
      <c r="C5" s="49" t="s">
        <v>4</v>
      </c>
      <c r="D5" s="49" t="s">
        <v>5</v>
      </c>
      <c r="E5" s="49" t="s">
        <v>6</v>
      </c>
      <c r="F5" s="48" t="s">
        <v>7</v>
      </c>
      <c r="G5" s="48"/>
      <c r="H5" s="48"/>
      <c r="I5" s="49" t="s">
        <v>11</v>
      </c>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t="s">
        <v>24</v>
      </c>
      <c r="AT5" s="49" t="s">
        <v>25</v>
      </c>
    </row>
    <row r="6" spans="1:46" ht="25.5" customHeight="1">
      <c r="A6" s="49"/>
      <c r="B6" s="49"/>
      <c r="C6" s="49"/>
      <c r="D6" s="49"/>
      <c r="E6" s="49"/>
      <c r="F6" s="48"/>
      <c r="G6" s="48"/>
      <c r="H6" s="48"/>
      <c r="I6" s="49" t="s">
        <v>12</v>
      </c>
      <c r="J6" s="49"/>
      <c r="K6" s="49"/>
      <c r="L6" s="49" t="s">
        <v>13</v>
      </c>
      <c r="M6" s="49"/>
      <c r="N6" s="49"/>
      <c r="O6" s="49" t="s">
        <v>14</v>
      </c>
      <c r="P6" s="49"/>
      <c r="Q6" s="49"/>
      <c r="R6" s="49" t="s">
        <v>15</v>
      </c>
      <c r="S6" s="49"/>
      <c r="T6" s="49"/>
      <c r="U6" s="49" t="s">
        <v>16</v>
      </c>
      <c r="V6" s="49"/>
      <c r="W6" s="49"/>
      <c r="X6" s="49" t="s">
        <v>17</v>
      </c>
      <c r="Y6" s="49"/>
      <c r="Z6" s="49"/>
      <c r="AA6" s="49" t="s">
        <v>18</v>
      </c>
      <c r="AB6" s="49"/>
      <c r="AC6" s="49"/>
      <c r="AD6" s="49" t="s">
        <v>19</v>
      </c>
      <c r="AE6" s="49"/>
      <c r="AF6" s="49"/>
      <c r="AG6" s="49" t="s">
        <v>20</v>
      </c>
      <c r="AH6" s="49"/>
      <c r="AI6" s="49"/>
      <c r="AJ6" s="49" t="s">
        <v>21</v>
      </c>
      <c r="AK6" s="49"/>
      <c r="AL6" s="49"/>
      <c r="AM6" s="49" t="s">
        <v>22</v>
      </c>
      <c r="AN6" s="49"/>
      <c r="AO6" s="49"/>
      <c r="AP6" s="49" t="s">
        <v>23</v>
      </c>
      <c r="AQ6" s="49"/>
      <c r="AR6" s="49"/>
      <c r="AS6" s="49"/>
      <c r="AT6" s="49"/>
    </row>
    <row r="7" spans="1:46" ht="39" customHeight="1">
      <c r="A7" s="49"/>
      <c r="B7" s="49"/>
      <c r="C7" s="49"/>
      <c r="D7" s="49"/>
      <c r="E7" s="49"/>
      <c r="F7" s="37" t="s">
        <v>8</v>
      </c>
      <c r="G7" s="37" t="s">
        <v>9</v>
      </c>
      <c r="H7" s="37" t="s">
        <v>10</v>
      </c>
      <c r="I7" s="36" t="s">
        <v>8</v>
      </c>
      <c r="J7" s="36" t="s">
        <v>9</v>
      </c>
      <c r="K7" s="36" t="s">
        <v>10</v>
      </c>
      <c r="L7" s="36" t="s">
        <v>8</v>
      </c>
      <c r="M7" s="36" t="s">
        <v>9</v>
      </c>
      <c r="N7" s="36" t="s">
        <v>10</v>
      </c>
      <c r="O7" s="36" t="s">
        <v>8</v>
      </c>
      <c r="P7" s="36" t="s">
        <v>9</v>
      </c>
      <c r="Q7" s="36" t="s">
        <v>10</v>
      </c>
      <c r="R7" s="36" t="s">
        <v>8</v>
      </c>
      <c r="S7" s="36" t="s">
        <v>9</v>
      </c>
      <c r="T7" s="36" t="s">
        <v>10</v>
      </c>
      <c r="U7" s="36" t="s">
        <v>8</v>
      </c>
      <c r="V7" s="36" t="s">
        <v>9</v>
      </c>
      <c r="W7" s="36" t="s">
        <v>10</v>
      </c>
      <c r="X7" s="36" t="s">
        <v>8</v>
      </c>
      <c r="Y7" s="36" t="s">
        <v>9</v>
      </c>
      <c r="Z7" s="36" t="s">
        <v>10</v>
      </c>
      <c r="AA7" s="36" t="s">
        <v>8</v>
      </c>
      <c r="AB7" s="36" t="s">
        <v>9</v>
      </c>
      <c r="AC7" s="36" t="s">
        <v>10</v>
      </c>
      <c r="AD7" s="36" t="s">
        <v>8</v>
      </c>
      <c r="AE7" s="36" t="s">
        <v>9</v>
      </c>
      <c r="AF7" s="36" t="s">
        <v>10</v>
      </c>
      <c r="AG7" s="36" t="s">
        <v>8</v>
      </c>
      <c r="AH7" s="36" t="s">
        <v>9</v>
      </c>
      <c r="AI7" s="36" t="s">
        <v>10</v>
      </c>
      <c r="AJ7" s="36" t="s">
        <v>8</v>
      </c>
      <c r="AK7" s="36" t="s">
        <v>9</v>
      </c>
      <c r="AL7" s="36" t="s">
        <v>10</v>
      </c>
      <c r="AM7" s="36" t="s">
        <v>8</v>
      </c>
      <c r="AN7" s="36" t="s">
        <v>9</v>
      </c>
      <c r="AO7" s="36" t="s">
        <v>10</v>
      </c>
      <c r="AP7" s="36" t="s">
        <v>8</v>
      </c>
      <c r="AQ7" s="36" t="s">
        <v>9</v>
      </c>
      <c r="AR7" s="36" t="s">
        <v>10</v>
      </c>
      <c r="AS7" s="49"/>
      <c r="AT7" s="49"/>
    </row>
    <row r="8" spans="1:46" s="1" customFormat="1" ht="21" customHeight="1">
      <c r="A8" s="36">
        <v>1</v>
      </c>
      <c r="B8" s="36">
        <v>2</v>
      </c>
      <c r="C8" s="36">
        <v>3</v>
      </c>
      <c r="D8" s="36">
        <v>4</v>
      </c>
      <c r="E8" s="36">
        <v>5</v>
      </c>
      <c r="F8" s="37">
        <v>6</v>
      </c>
      <c r="G8" s="37">
        <v>7</v>
      </c>
      <c r="H8" s="37" t="s">
        <v>26</v>
      </c>
      <c r="I8" s="36">
        <v>9</v>
      </c>
      <c r="J8" s="36">
        <v>10</v>
      </c>
      <c r="K8" s="36">
        <v>11</v>
      </c>
      <c r="L8" s="36">
        <v>12</v>
      </c>
      <c r="M8" s="36">
        <v>13</v>
      </c>
      <c r="N8" s="36">
        <v>14</v>
      </c>
      <c r="O8" s="11">
        <v>15</v>
      </c>
      <c r="P8" s="11">
        <v>16</v>
      </c>
      <c r="Q8" s="11">
        <v>17</v>
      </c>
      <c r="R8" s="11">
        <v>18</v>
      </c>
      <c r="S8" s="11">
        <v>19</v>
      </c>
      <c r="T8" s="11">
        <v>20</v>
      </c>
      <c r="U8" s="11">
        <v>21</v>
      </c>
      <c r="V8" s="11">
        <v>22</v>
      </c>
      <c r="W8" s="11">
        <v>23</v>
      </c>
      <c r="X8" s="11">
        <v>24</v>
      </c>
      <c r="Y8" s="11">
        <v>25</v>
      </c>
      <c r="Z8" s="11">
        <v>26</v>
      </c>
      <c r="AA8" s="11">
        <v>27</v>
      </c>
      <c r="AB8" s="11">
        <v>28</v>
      </c>
      <c r="AC8" s="11">
        <v>29</v>
      </c>
      <c r="AD8" s="11">
        <v>30</v>
      </c>
      <c r="AE8" s="11">
        <v>31</v>
      </c>
      <c r="AF8" s="11">
        <v>32</v>
      </c>
      <c r="AG8" s="11">
        <v>33</v>
      </c>
      <c r="AH8" s="11">
        <v>34</v>
      </c>
      <c r="AI8" s="11">
        <v>35</v>
      </c>
      <c r="AJ8" s="11">
        <v>36</v>
      </c>
      <c r="AK8" s="11">
        <v>37</v>
      </c>
      <c r="AL8" s="11">
        <v>38</v>
      </c>
      <c r="AM8" s="11">
        <v>39</v>
      </c>
      <c r="AN8" s="11">
        <v>40</v>
      </c>
      <c r="AO8" s="11">
        <v>41</v>
      </c>
      <c r="AP8" s="11">
        <v>42</v>
      </c>
      <c r="AQ8" s="11">
        <v>43</v>
      </c>
      <c r="AR8" s="11">
        <v>44</v>
      </c>
      <c r="AS8" s="11">
        <v>45</v>
      </c>
      <c r="AT8" s="11">
        <v>46</v>
      </c>
    </row>
    <row r="9" spans="1:46" s="1" customFormat="1" ht="21" customHeight="1">
      <c r="A9" s="45" t="s">
        <v>66</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7"/>
    </row>
    <row r="10" spans="1:46" s="1" customFormat="1" ht="21" customHeight="1">
      <c r="A10" s="45" t="s">
        <v>63</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7"/>
    </row>
    <row r="11" spans="1:46" s="1" customFormat="1" ht="21" customHeight="1">
      <c r="A11" s="45" t="s">
        <v>64</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7"/>
    </row>
    <row r="12" spans="1:46" s="1" customFormat="1" ht="21" customHeight="1">
      <c r="A12" s="45" t="s">
        <v>65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7"/>
    </row>
    <row r="13" spans="1:46" s="2" customFormat="1" ht="12.75" hidden="1">
      <c r="A13" s="10"/>
      <c r="B13" s="38" t="s">
        <v>27</v>
      </c>
      <c r="C13" s="38"/>
      <c r="D13" s="38"/>
      <c r="E13" s="10"/>
      <c r="F13" s="39"/>
      <c r="G13" s="39"/>
      <c r="H13" s="39"/>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s="2" customFormat="1" ht="12.75" hidden="1">
      <c r="A14" s="40"/>
      <c r="B14" s="38" t="s">
        <v>28</v>
      </c>
      <c r="C14" s="38"/>
      <c r="D14" s="38"/>
      <c r="E14" s="10"/>
      <c r="F14" s="39"/>
      <c r="G14" s="39"/>
      <c r="H14" s="39"/>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s="2" customFormat="1" ht="64.5" customHeight="1">
      <c r="A15" s="57">
        <v>1</v>
      </c>
      <c r="B15" s="60" t="s">
        <v>115</v>
      </c>
      <c r="C15" s="63" t="s">
        <v>40</v>
      </c>
      <c r="D15" s="63" t="s">
        <v>50</v>
      </c>
      <c r="E15" s="26" t="s">
        <v>33</v>
      </c>
      <c r="F15" s="4">
        <f>F16+F17</f>
        <v>236.8</v>
      </c>
      <c r="G15" s="4">
        <f>G16+G17</f>
        <v>236.60000000000002</v>
      </c>
      <c r="H15" s="4">
        <f aca="true" t="shared" si="0" ref="H15:H74">G15/F15*100</f>
        <v>99.91554054054055</v>
      </c>
      <c r="I15" s="4">
        <f>I16+I17</f>
        <v>0</v>
      </c>
      <c r="J15" s="4">
        <f>J16+J17</f>
        <v>0</v>
      </c>
      <c r="K15" s="4">
        <v>0</v>
      </c>
      <c r="L15" s="4">
        <f>L16+L17</f>
        <v>16.8</v>
      </c>
      <c r="M15" s="4">
        <f>M16+M17</f>
        <v>16.8</v>
      </c>
      <c r="N15" s="4">
        <f>M15/L15*100</f>
        <v>100</v>
      </c>
      <c r="O15" s="4">
        <f>O16+O17</f>
        <v>63</v>
      </c>
      <c r="P15" s="4">
        <f>P16+P17</f>
        <v>63</v>
      </c>
      <c r="Q15" s="4">
        <f>P15/O15*100</f>
        <v>100</v>
      </c>
      <c r="R15" s="4">
        <f>R16+R17</f>
        <v>129</v>
      </c>
      <c r="S15" s="4">
        <f>S16+S17</f>
        <v>129</v>
      </c>
      <c r="T15" s="4">
        <f>S15/R15*100</f>
        <v>100</v>
      </c>
      <c r="U15" s="4">
        <f>U16+U17</f>
        <v>0</v>
      </c>
      <c r="V15" s="4">
        <f>V16+V17</f>
        <v>0</v>
      </c>
      <c r="W15" s="4">
        <v>0</v>
      </c>
      <c r="X15" s="4">
        <f>X16+X17</f>
        <v>0</v>
      </c>
      <c r="Y15" s="4">
        <f>Y16+Y17</f>
        <v>0</v>
      </c>
      <c r="Z15" s="4">
        <v>0</v>
      </c>
      <c r="AA15" s="4">
        <f>AA16+AA17</f>
        <v>0</v>
      </c>
      <c r="AB15" s="4">
        <f>AB16+AB17</f>
        <v>0</v>
      </c>
      <c r="AC15" s="4">
        <v>0</v>
      </c>
      <c r="AD15" s="4">
        <f>AD16+AD17</f>
        <v>4.5</v>
      </c>
      <c r="AE15" s="4">
        <f>AE16+AE17</f>
        <v>4.5</v>
      </c>
      <c r="AF15" s="4">
        <f>AE15/AD15*100</f>
        <v>100</v>
      </c>
      <c r="AG15" s="4">
        <f>AG16+AG17</f>
        <v>0</v>
      </c>
      <c r="AH15" s="4">
        <f>AH16+AH17</f>
        <v>0</v>
      </c>
      <c r="AI15" s="4">
        <v>0</v>
      </c>
      <c r="AJ15" s="4">
        <f>AJ16+AJ17</f>
        <v>0</v>
      </c>
      <c r="AK15" s="4">
        <f>AK16+AK17</f>
        <v>0</v>
      </c>
      <c r="AL15" s="4">
        <v>0</v>
      </c>
      <c r="AM15" s="4">
        <f>AM16+AM17</f>
        <v>23.5</v>
      </c>
      <c r="AN15" s="4">
        <f>AN16+AN17</f>
        <v>23.5</v>
      </c>
      <c r="AO15" s="4">
        <f>AN15/AM15*100</f>
        <v>100</v>
      </c>
      <c r="AP15" s="4">
        <f>AP16+AP17</f>
        <v>0</v>
      </c>
      <c r="AQ15" s="4">
        <f>AQ16+AQ17</f>
        <v>-0.20000000000000018</v>
      </c>
      <c r="AR15" s="4"/>
      <c r="AS15" s="54" t="s">
        <v>106</v>
      </c>
      <c r="AT15" s="54" t="s">
        <v>134</v>
      </c>
    </row>
    <row r="16" spans="1:46" s="2" customFormat="1" ht="112.5" customHeight="1">
      <c r="A16" s="58"/>
      <c r="B16" s="61"/>
      <c r="C16" s="64"/>
      <c r="D16" s="64"/>
      <c r="E16" s="27" t="s">
        <v>34</v>
      </c>
      <c r="F16" s="41">
        <f>I16+L16+O16+R16+U16+X16+AA16+AD16+AG16+AJ16+AM16+AP16</f>
        <v>0</v>
      </c>
      <c r="G16" s="41">
        <f>J16+M16+P16+S16+V16+Y16+AB16+AE16+AH16+AK16+AN16+AQ16</f>
        <v>0</v>
      </c>
      <c r="H16" s="4">
        <v>0</v>
      </c>
      <c r="I16" s="5"/>
      <c r="J16" s="5"/>
      <c r="K16" s="4"/>
      <c r="L16" s="5"/>
      <c r="M16" s="5"/>
      <c r="N16" s="4"/>
      <c r="O16" s="5"/>
      <c r="P16" s="5"/>
      <c r="Q16" s="4"/>
      <c r="R16" s="5"/>
      <c r="S16" s="5"/>
      <c r="T16" s="4"/>
      <c r="U16" s="5"/>
      <c r="V16" s="5"/>
      <c r="W16" s="4"/>
      <c r="X16" s="5"/>
      <c r="Y16" s="5"/>
      <c r="Z16" s="4"/>
      <c r="AA16" s="5"/>
      <c r="AB16" s="5"/>
      <c r="AC16" s="4"/>
      <c r="AD16" s="5"/>
      <c r="AE16" s="5"/>
      <c r="AF16" s="4"/>
      <c r="AG16" s="5"/>
      <c r="AH16" s="5"/>
      <c r="AI16" s="4"/>
      <c r="AJ16" s="5"/>
      <c r="AK16" s="5"/>
      <c r="AL16" s="4"/>
      <c r="AM16" s="5"/>
      <c r="AN16" s="5"/>
      <c r="AO16" s="4"/>
      <c r="AP16" s="5"/>
      <c r="AQ16" s="5"/>
      <c r="AR16" s="4"/>
      <c r="AS16" s="55"/>
      <c r="AT16" s="55"/>
    </row>
    <row r="17" spans="1:46" s="2" customFormat="1" ht="299.25" customHeight="1">
      <c r="A17" s="59"/>
      <c r="B17" s="62"/>
      <c r="C17" s="65"/>
      <c r="D17" s="65"/>
      <c r="E17" s="27" t="s">
        <v>35</v>
      </c>
      <c r="F17" s="41">
        <f>I17+L17+O17+R17+U17+X17+AA17+AD17+AG17+AJ17+AM17+AP17</f>
        <v>236.8</v>
      </c>
      <c r="G17" s="41">
        <f aca="true" t="shared" si="1" ref="F17:G71">J17+M17+P17+S17+V17+Y17+AB17+AE17+AH17+AK17+AN17+AQ17</f>
        <v>236.60000000000002</v>
      </c>
      <c r="H17" s="4">
        <f t="shared" si="0"/>
        <v>99.91554054054055</v>
      </c>
      <c r="I17" s="5"/>
      <c r="J17" s="5"/>
      <c r="K17" s="4"/>
      <c r="L17" s="5">
        <v>16.8</v>
      </c>
      <c r="M17" s="5">
        <v>16.8</v>
      </c>
      <c r="N17" s="4">
        <f>M17/L17*100</f>
        <v>100</v>
      </c>
      <c r="O17" s="5">
        <v>63</v>
      </c>
      <c r="P17" s="5">
        <v>63</v>
      </c>
      <c r="Q17" s="4">
        <f>P17/O17*100</f>
        <v>100</v>
      </c>
      <c r="R17" s="5">
        <v>129</v>
      </c>
      <c r="S17" s="5">
        <v>129</v>
      </c>
      <c r="T17" s="4">
        <f>S17/R17*100</f>
        <v>100</v>
      </c>
      <c r="U17" s="5"/>
      <c r="V17" s="5"/>
      <c r="W17" s="4"/>
      <c r="X17" s="5"/>
      <c r="Y17" s="5"/>
      <c r="Z17" s="4"/>
      <c r="AA17" s="5"/>
      <c r="AB17" s="5"/>
      <c r="AC17" s="4"/>
      <c r="AD17" s="5">
        <v>4.5</v>
      </c>
      <c r="AE17" s="5">
        <v>4.5</v>
      </c>
      <c r="AF17" s="4">
        <f>AE17/AD17*100</f>
        <v>100</v>
      </c>
      <c r="AG17" s="5"/>
      <c r="AH17" s="5"/>
      <c r="AI17" s="4"/>
      <c r="AJ17" s="5"/>
      <c r="AK17" s="5"/>
      <c r="AL17" s="4"/>
      <c r="AM17" s="5">
        <v>23.5</v>
      </c>
      <c r="AN17" s="5">
        <v>23.5</v>
      </c>
      <c r="AO17" s="4">
        <f>AN17/AM17*100</f>
        <v>100</v>
      </c>
      <c r="AP17" s="5"/>
      <c r="AQ17" s="5">
        <f>-3.5+3.3</f>
        <v>-0.20000000000000018</v>
      </c>
      <c r="AR17" s="4"/>
      <c r="AS17" s="56"/>
      <c r="AT17" s="56"/>
    </row>
    <row r="18" spans="1:46" s="2" customFormat="1" ht="14.25" customHeight="1">
      <c r="A18" s="57">
        <v>2</v>
      </c>
      <c r="B18" s="60" t="s">
        <v>116</v>
      </c>
      <c r="C18" s="63" t="s">
        <v>41</v>
      </c>
      <c r="D18" s="63" t="s">
        <v>50</v>
      </c>
      <c r="E18" s="12" t="s">
        <v>33</v>
      </c>
      <c r="F18" s="41">
        <f t="shared" si="1"/>
        <v>19.5</v>
      </c>
      <c r="G18" s="41">
        <f t="shared" si="1"/>
        <v>19.5</v>
      </c>
      <c r="H18" s="4">
        <f t="shared" si="0"/>
        <v>100</v>
      </c>
      <c r="I18" s="4">
        <f>I19+I20</f>
        <v>0</v>
      </c>
      <c r="J18" s="4">
        <f aca="true" t="shared" si="2" ref="J18:AQ18">J19+J20</f>
        <v>0</v>
      </c>
      <c r="K18" s="4">
        <v>0</v>
      </c>
      <c r="L18" s="4">
        <f t="shared" si="2"/>
        <v>0</v>
      </c>
      <c r="M18" s="4">
        <f t="shared" si="2"/>
        <v>0</v>
      </c>
      <c r="N18" s="4">
        <v>0</v>
      </c>
      <c r="O18" s="4">
        <f t="shared" si="2"/>
        <v>0</v>
      </c>
      <c r="P18" s="4">
        <f t="shared" si="2"/>
        <v>0</v>
      </c>
      <c r="Q18" s="4">
        <v>0</v>
      </c>
      <c r="R18" s="4">
        <f t="shared" si="2"/>
        <v>0</v>
      </c>
      <c r="S18" s="4">
        <f t="shared" si="2"/>
        <v>0</v>
      </c>
      <c r="T18" s="4">
        <v>0</v>
      </c>
      <c r="U18" s="4">
        <f t="shared" si="2"/>
        <v>4.6</v>
      </c>
      <c r="V18" s="4">
        <f t="shared" si="2"/>
        <v>4.6</v>
      </c>
      <c r="W18" s="4">
        <f>V18/U18*100</f>
        <v>100</v>
      </c>
      <c r="X18" s="4">
        <f t="shared" si="2"/>
        <v>0</v>
      </c>
      <c r="Y18" s="4">
        <f t="shared" si="2"/>
        <v>0</v>
      </c>
      <c r="Z18" s="4">
        <v>0</v>
      </c>
      <c r="AA18" s="4">
        <f t="shared" si="2"/>
        <v>0</v>
      </c>
      <c r="AB18" s="4">
        <f t="shared" si="2"/>
        <v>0</v>
      </c>
      <c r="AC18" s="4">
        <v>0</v>
      </c>
      <c r="AD18" s="4">
        <f t="shared" si="2"/>
        <v>0</v>
      </c>
      <c r="AE18" s="4">
        <f t="shared" si="2"/>
        <v>0</v>
      </c>
      <c r="AF18" s="4">
        <v>0</v>
      </c>
      <c r="AG18" s="4">
        <f t="shared" si="2"/>
        <v>0</v>
      </c>
      <c r="AH18" s="4">
        <f t="shared" si="2"/>
        <v>0</v>
      </c>
      <c r="AI18" s="4">
        <v>0</v>
      </c>
      <c r="AJ18" s="4">
        <f t="shared" si="2"/>
        <v>0</v>
      </c>
      <c r="AK18" s="4">
        <f t="shared" si="2"/>
        <v>0</v>
      </c>
      <c r="AL18" s="4">
        <v>0</v>
      </c>
      <c r="AM18" s="4">
        <f t="shared" si="2"/>
        <v>0</v>
      </c>
      <c r="AN18" s="4">
        <f t="shared" si="2"/>
        <v>0</v>
      </c>
      <c r="AO18" s="4">
        <v>0</v>
      </c>
      <c r="AP18" s="4">
        <f t="shared" si="2"/>
        <v>14.9</v>
      </c>
      <c r="AQ18" s="4">
        <f t="shared" si="2"/>
        <v>14.9</v>
      </c>
      <c r="AR18" s="4">
        <f>AQ18/AP18*100</f>
        <v>100</v>
      </c>
      <c r="AS18" s="54" t="s">
        <v>107</v>
      </c>
      <c r="AT18" s="51"/>
    </row>
    <row r="19" spans="1:46" s="2" customFormat="1" ht="37.5" customHeight="1">
      <c r="A19" s="58"/>
      <c r="B19" s="61"/>
      <c r="C19" s="64"/>
      <c r="D19" s="64"/>
      <c r="E19" s="13" t="s">
        <v>34</v>
      </c>
      <c r="F19" s="41">
        <f t="shared" si="1"/>
        <v>0</v>
      </c>
      <c r="G19" s="41">
        <f t="shared" si="1"/>
        <v>0</v>
      </c>
      <c r="H19" s="4">
        <v>0</v>
      </c>
      <c r="I19" s="5"/>
      <c r="J19" s="5"/>
      <c r="K19" s="4"/>
      <c r="L19" s="5"/>
      <c r="M19" s="5"/>
      <c r="N19" s="4"/>
      <c r="O19" s="5"/>
      <c r="P19" s="5"/>
      <c r="Q19" s="4"/>
      <c r="R19" s="5"/>
      <c r="S19" s="5"/>
      <c r="T19" s="4"/>
      <c r="U19" s="5"/>
      <c r="V19" s="5"/>
      <c r="W19" s="4"/>
      <c r="X19" s="5"/>
      <c r="Y19" s="5"/>
      <c r="Z19" s="4"/>
      <c r="AA19" s="5"/>
      <c r="AB19" s="5"/>
      <c r="AC19" s="4"/>
      <c r="AD19" s="5"/>
      <c r="AE19" s="5"/>
      <c r="AF19" s="4"/>
      <c r="AG19" s="5"/>
      <c r="AH19" s="5"/>
      <c r="AI19" s="4"/>
      <c r="AJ19" s="5"/>
      <c r="AK19" s="5"/>
      <c r="AL19" s="4"/>
      <c r="AM19" s="5"/>
      <c r="AN19" s="5"/>
      <c r="AO19" s="4"/>
      <c r="AP19" s="5"/>
      <c r="AQ19" s="5"/>
      <c r="AR19" s="4"/>
      <c r="AS19" s="55"/>
      <c r="AT19" s="52"/>
    </row>
    <row r="20" spans="1:46" s="2" customFormat="1" ht="38.25" customHeight="1">
      <c r="A20" s="59"/>
      <c r="B20" s="62"/>
      <c r="C20" s="65"/>
      <c r="D20" s="65"/>
      <c r="E20" s="13" t="s">
        <v>35</v>
      </c>
      <c r="F20" s="41">
        <f t="shared" si="1"/>
        <v>19.5</v>
      </c>
      <c r="G20" s="41">
        <f t="shared" si="1"/>
        <v>19.5</v>
      </c>
      <c r="H20" s="4">
        <f t="shared" si="0"/>
        <v>100</v>
      </c>
      <c r="I20" s="5"/>
      <c r="J20" s="5"/>
      <c r="K20" s="4"/>
      <c r="L20" s="5"/>
      <c r="M20" s="5"/>
      <c r="N20" s="4"/>
      <c r="O20" s="5"/>
      <c r="P20" s="5"/>
      <c r="Q20" s="4"/>
      <c r="R20" s="5"/>
      <c r="S20" s="5"/>
      <c r="T20" s="4"/>
      <c r="U20" s="5">
        <v>4.6</v>
      </c>
      <c r="V20" s="5">
        <v>4.6</v>
      </c>
      <c r="W20" s="4">
        <f>V20/U20*100</f>
        <v>100</v>
      </c>
      <c r="X20" s="5"/>
      <c r="Y20" s="5"/>
      <c r="Z20" s="4"/>
      <c r="AA20" s="5"/>
      <c r="AB20" s="5"/>
      <c r="AC20" s="4"/>
      <c r="AD20" s="5"/>
      <c r="AE20" s="5"/>
      <c r="AF20" s="4"/>
      <c r="AG20" s="5"/>
      <c r="AH20" s="5"/>
      <c r="AI20" s="4"/>
      <c r="AJ20" s="5"/>
      <c r="AK20" s="5"/>
      <c r="AL20" s="4"/>
      <c r="AM20" s="5"/>
      <c r="AN20" s="5"/>
      <c r="AO20" s="4"/>
      <c r="AP20" s="5">
        <v>14.9</v>
      </c>
      <c r="AQ20" s="5">
        <v>14.9</v>
      </c>
      <c r="AR20" s="4">
        <f>AQ20/AP20*100</f>
        <v>100</v>
      </c>
      <c r="AS20" s="56"/>
      <c r="AT20" s="53"/>
    </row>
    <row r="21" spans="1:46" s="2" customFormat="1" ht="43.5" customHeight="1">
      <c r="A21" s="57">
        <v>3</v>
      </c>
      <c r="B21" s="60" t="s">
        <v>117</v>
      </c>
      <c r="C21" s="63" t="s">
        <v>42</v>
      </c>
      <c r="D21" s="63" t="s">
        <v>50</v>
      </c>
      <c r="E21" s="12" t="s">
        <v>33</v>
      </c>
      <c r="F21" s="41">
        <f t="shared" si="1"/>
        <v>18</v>
      </c>
      <c r="G21" s="41">
        <f t="shared" si="1"/>
        <v>18</v>
      </c>
      <c r="H21" s="4">
        <f t="shared" si="0"/>
        <v>100</v>
      </c>
      <c r="I21" s="4">
        <f>I22+I23</f>
        <v>0</v>
      </c>
      <c r="J21" s="4">
        <f aca="true" t="shared" si="3" ref="J21:AQ21">J22+J23</f>
        <v>0</v>
      </c>
      <c r="K21" s="4">
        <v>0</v>
      </c>
      <c r="L21" s="4">
        <f t="shared" si="3"/>
        <v>0</v>
      </c>
      <c r="M21" s="4">
        <f t="shared" si="3"/>
        <v>0</v>
      </c>
      <c r="N21" s="4">
        <v>0</v>
      </c>
      <c r="O21" s="4">
        <f t="shared" si="3"/>
        <v>0</v>
      </c>
      <c r="P21" s="4">
        <f t="shared" si="3"/>
        <v>0</v>
      </c>
      <c r="Q21" s="4">
        <v>0</v>
      </c>
      <c r="R21" s="4">
        <f t="shared" si="3"/>
        <v>0</v>
      </c>
      <c r="S21" s="4">
        <f t="shared" si="3"/>
        <v>0</v>
      </c>
      <c r="T21" s="4">
        <v>0</v>
      </c>
      <c r="U21" s="4">
        <f t="shared" si="3"/>
        <v>0</v>
      </c>
      <c r="V21" s="4">
        <f t="shared" si="3"/>
        <v>0</v>
      </c>
      <c r="W21" s="4">
        <v>0</v>
      </c>
      <c r="X21" s="4">
        <f t="shared" si="3"/>
        <v>0</v>
      </c>
      <c r="Y21" s="4">
        <f t="shared" si="3"/>
        <v>0</v>
      </c>
      <c r="Z21" s="4">
        <v>0</v>
      </c>
      <c r="AA21" s="4">
        <f t="shared" si="3"/>
        <v>0</v>
      </c>
      <c r="AB21" s="4">
        <f t="shared" si="3"/>
        <v>0</v>
      </c>
      <c r="AC21" s="4">
        <v>0</v>
      </c>
      <c r="AD21" s="4">
        <f t="shared" si="3"/>
        <v>0</v>
      </c>
      <c r="AE21" s="4">
        <f t="shared" si="3"/>
        <v>0</v>
      </c>
      <c r="AF21" s="4">
        <v>0</v>
      </c>
      <c r="AG21" s="4">
        <f t="shared" si="3"/>
        <v>0</v>
      </c>
      <c r="AH21" s="4">
        <f t="shared" si="3"/>
        <v>0</v>
      </c>
      <c r="AI21" s="4">
        <v>0</v>
      </c>
      <c r="AJ21" s="4">
        <f t="shared" si="3"/>
        <v>0</v>
      </c>
      <c r="AK21" s="4">
        <f t="shared" si="3"/>
        <v>0</v>
      </c>
      <c r="AL21" s="4">
        <v>0</v>
      </c>
      <c r="AM21" s="4">
        <f t="shared" si="3"/>
        <v>18</v>
      </c>
      <c r="AN21" s="4">
        <f t="shared" si="3"/>
        <v>18</v>
      </c>
      <c r="AO21" s="4">
        <f>AN21/AM21*100</f>
        <v>100</v>
      </c>
      <c r="AP21" s="4">
        <f t="shared" si="3"/>
        <v>0</v>
      </c>
      <c r="AQ21" s="4">
        <f t="shared" si="3"/>
        <v>0</v>
      </c>
      <c r="AR21" s="4">
        <v>0</v>
      </c>
      <c r="AS21" s="54" t="s">
        <v>99</v>
      </c>
      <c r="AT21" s="51"/>
    </row>
    <row r="22" spans="1:46" s="2" customFormat="1" ht="62.25" customHeight="1">
      <c r="A22" s="58"/>
      <c r="B22" s="61"/>
      <c r="C22" s="64"/>
      <c r="D22" s="64"/>
      <c r="E22" s="13" t="s">
        <v>34</v>
      </c>
      <c r="F22" s="41">
        <f t="shared" si="1"/>
        <v>0</v>
      </c>
      <c r="G22" s="41">
        <f t="shared" si="1"/>
        <v>0</v>
      </c>
      <c r="H22" s="4">
        <v>0</v>
      </c>
      <c r="I22" s="5"/>
      <c r="J22" s="5"/>
      <c r="K22" s="4"/>
      <c r="L22" s="5"/>
      <c r="M22" s="5"/>
      <c r="N22" s="4"/>
      <c r="O22" s="5"/>
      <c r="P22" s="5"/>
      <c r="Q22" s="4"/>
      <c r="R22" s="5"/>
      <c r="S22" s="5"/>
      <c r="T22" s="4"/>
      <c r="U22" s="5"/>
      <c r="V22" s="5"/>
      <c r="W22" s="4"/>
      <c r="X22" s="5"/>
      <c r="Y22" s="5"/>
      <c r="Z22" s="4"/>
      <c r="AA22" s="5"/>
      <c r="AB22" s="5"/>
      <c r="AC22" s="4"/>
      <c r="AD22" s="5"/>
      <c r="AE22" s="5"/>
      <c r="AF22" s="4"/>
      <c r="AG22" s="5"/>
      <c r="AH22" s="5"/>
      <c r="AI22" s="4"/>
      <c r="AJ22" s="5"/>
      <c r="AK22" s="5"/>
      <c r="AL22" s="4"/>
      <c r="AM22" s="5"/>
      <c r="AN22" s="5"/>
      <c r="AO22" s="4"/>
      <c r="AP22" s="5"/>
      <c r="AQ22" s="5"/>
      <c r="AR22" s="4"/>
      <c r="AS22" s="55"/>
      <c r="AT22" s="52"/>
    </row>
    <row r="23" spans="1:46" s="2" customFormat="1" ht="145.5" customHeight="1">
      <c r="A23" s="59"/>
      <c r="B23" s="62"/>
      <c r="C23" s="65"/>
      <c r="D23" s="65"/>
      <c r="E23" s="13" t="s">
        <v>35</v>
      </c>
      <c r="F23" s="41">
        <f t="shared" si="1"/>
        <v>18</v>
      </c>
      <c r="G23" s="41">
        <f t="shared" si="1"/>
        <v>18</v>
      </c>
      <c r="H23" s="4">
        <f t="shared" si="0"/>
        <v>100</v>
      </c>
      <c r="I23" s="5"/>
      <c r="J23" s="5"/>
      <c r="K23" s="4"/>
      <c r="L23" s="5"/>
      <c r="M23" s="5"/>
      <c r="N23" s="4"/>
      <c r="O23" s="5"/>
      <c r="P23" s="5"/>
      <c r="Q23" s="4"/>
      <c r="R23" s="5"/>
      <c r="S23" s="5"/>
      <c r="T23" s="4"/>
      <c r="U23" s="5"/>
      <c r="V23" s="5"/>
      <c r="W23" s="4"/>
      <c r="X23" s="5"/>
      <c r="Y23" s="5"/>
      <c r="Z23" s="4"/>
      <c r="AA23" s="5"/>
      <c r="AB23" s="5"/>
      <c r="AC23" s="4"/>
      <c r="AD23" s="5"/>
      <c r="AE23" s="5"/>
      <c r="AF23" s="4"/>
      <c r="AG23" s="5"/>
      <c r="AH23" s="5"/>
      <c r="AI23" s="4"/>
      <c r="AJ23" s="5"/>
      <c r="AK23" s="5"/>
      <c r="AL23" s="4"/>
      <c r="AM23" s="5">
        <v>18</v>
      </c>
      <c r="AN23" s="5">
        <v>18</v>
      </c>
      <c r="AO23" s="4">
        <f>AN23/AM23*100</f>
        <v>100</v>
      </c>
      <c r="AP23" s="5"/>
      <c r="AQ23" s="5"/>
      <c r="AR23" s="4"/>
      <c r="AS23" s="56"/>
      <c r="AT23" s="53"/>
    </row>
    <row r="24" spans="1:46" s="2" customFormat="1" ht="12.75" customHeight="1">
      <c r="A24" s="57">
        <v>4</v>
      </c>
      <c r="B24" s="60" t="s">
        <v>118</v>
      </c>
      <c r="C24" s="63" t="s">
        <v>43</v>
      </c>
      <c r="D24" s="63" t="s">
        <v>50</v>
      </c>
      <c r="E24" s="12" t="s">
        <v>33</v>
      </c>
      <c r="F24" s="41">
        <f t="shared" si="1"/>
        <v>33.1</v>
      </c>
      <c r="G24" s="41">
        <f t="shared" si="1"/>
        <v>33.1</v>
      </c>
      <c r="H24" s="4">
        <f t="shared" si="0"/>
        <v>100</v>
      </c>
      <c r="I24" s="4">
        <f>I25+I26</f>
        <v>0</v>
      </c>
      <c r="J24" s="4">
        <f aca="true" t="shared" si="4" ref="J24:AQ24">J25+J26</f>
        <v>0</v>
      </c>
      <c r="K24" s="4">
        <v>0</v>
      </c>
      <c r="L24" s="4">
        <f t="shared" si="4"/>
        <v>0</v>
      </c>
      <c r="M24" s="4">
        <f t="shared" si="4"/>
        <v>0</v>
      </c>
      <c r="N24" s="4">
        <v>0</v>
      </c>
      <c r="O24" s="4">
        <f t="shared" si="4"/>
        <v>0</v>
      </c>
      <c r="P24" s="4">
        <f t="shared" si="4"/>
        <v>0</v>
      </c>
      <c r="Q24" s="4">
        <v>0</v>
      </c>
      <c r="R24" s="4">
        <f t="shared" si="4"/>
        <v>14.6</v>
      </c>
      <c r="S24" s="4">
        <f t="shared" si="4"/>
        <v>14.6</v>
      </c>
      <c r="T24" s="4">
        <f>S24/R24*100</f>
        <v>100</v>
      </c>
      <c r="U24" s="4">
        <f t="shared" si="4"/>
        <v>0</v>
      </c>
      <c r="V24" s="4">
        <f t="shared" si="4"/>
        <v>0</v>
      </c>
      <c r="W24" s="4">
        <v>0</v>
      </c>
      <c r="X24" s="4">
        <f t="shared" si="4"/>
        <v>0</v>
      </c>
      <c r="Y24" s="4">
        <f t="shared" si="4"/>
        <v>0</v>
      </c>
      <c r="Z24" s="4">
        <v>0</v>
      </c>
      <c r="AA24" s="4">
        <f t="shared" si="4"/>
        <v>0</v>
      </c>
      <c r="AB24" s="4">
        <f t="shared" si="4"/>
        <v>0</v>
      </c>
      <c r="AC24" s="4">
        <v>0</v>
      </c>
      <c r="AD24" s="4">
        <f t="shared" si="4"/>
        <v>0</v>
      </c>
      <c r="AE24" s="4">
        <f t="shared" si="4"/>
        <v>0</v>
      </c>
      <c r="AF24" s="4">
        <v>0</v>
      </c>
      <c r="AG24" s="4">
        <f t="shared" si="4"/>
        <v>0</v>
      </c>
      <c r="AH24" s="4">
        <f t="shared" si="4"/>
        <v>0</v>
      </c>
      <c r="AI24" s="4">
        <v>0</v>
      </c>
      <c r="AJ24" s="4">
        <f t="shared" si="4"/>
        <v>0</v>
      </c>
      <c r="AK24" s="4">
        <f t="shared" si="4"/>
        <v>0</v>
      </c>
      <c r="AL24" s="4">
        <v>0</v>
      </c>
      <c r="AM24" s="4">
        <f t="shared" si="4"/>
        <v>18.5</v>
      </c>
      <c r="AN24" s="4">
        <f t="shared" si="4"/>
        <v>18.5</v>
      </c>
      <c r="AO24" s="4">
        <f>AN24/AM24*100</f>
        <v>100</v>
      </c>
      <c r="AP24" s="4">
        <f t="shared" si="4"/>
        <v>0</v>
      </c>
      <c r="AQ24" s="4">
        <f t="shared" si="4"/>
        <v>0</v>
      </c>
      <c r="AR24" s="4">
        <v>0</v>
      </c>
      <c r="AS24" s="54" t="s">
        <v>68</v>
      </c>
      <c r="AT24" s="51"/>
    </row>
    <row r="25" spans="1:46" s="2" customFormat="1" ht="42.75" customHeight="1">
      <c r="A25" s="58"/>
      <c r="B25" s="61"/>
      <c r="C25" s="64"/>
      <c r="D25" s="64"/>
      <c r="E25" s="13" t="s">
        <v>34</v>
      </c>
      <c r="F25" s="41">
        <f t="shared" si="1"/>
        <v>0</v>
      </c>
      <c r="G25" s="41">
        <f t="shared" si="1"/>
        <v>0</v>
      </c>
      <c r="H25" s="4">
        <v>0</v>
      </c>
      <c r="I25" s="5"/>
      <c r="J25" s="5"/>
      <c r="K25" s="4"/>
      <c r="L25" s="5"/>
      <c r="M25" s="5"/>
      <c r="N25" s="4"/>
      <c r="O25" s="5"/>
      <c r="P25" s="5"/>
      <c r="Q25" s="4"/>
      <c r="R25" s="5"/>
      <c r="S25" s="5"/>
      <c r="T25" s="4"/>
      <c r="U25" s="5"/>
      <c r="V25" s="5"/>
      <c r="W25" s="4"/>
      <c r="X25" s="5"/>
      <c r="Y25" s="5"/>
      <c r="Z25" s="4"/>
      <c r="AA25" s="5"/>
      <c r="AB25" s="5"/>
      <c r="AC25" s="4"/>
      <c r="AD25" s="5"/>
      <c r="AE25" s="5"/>
      <c r="AF25" s="4"/>
      <c r="AG25" s="5"/>
      <c r="AH25" s="5"/>
      <c r="AI25" s="4"/>
      <c r="AJ25" s="5"/>
      <c r="AK25" s="5"/>
      <c r="AL25" s="4"/>
      <c r="AM25" s="5"/>
      <c r="AN25" s="5"/>
      <c r="AO25" s="4"/>
      <c r="AP25" s="5"/>
      <c r="AQ25" s="5"/>
      <c r="AR25" s="4"/>
      <c r="AS25" s="55"/>
      <c r="AT25" s="52"/>
    </row>
    <row r="26" spans="1:46" s="2" customFormat="1" ht="261.75" customHeight="1">
      <c r="A26" s="59"/>
      <c r="B26" s="62"/>
      <c r="C26" s="65"/>
      <c r="D26" s="65"/>
      <c r="E26" s="13" t="s">
        <v>35</v>
      </c>
      <c r="F26" s="41">
        <f t="shared" si="1"/>
        <v>33.1</v>
      </c>
      <c r="G26" s="41">
        <f t="shared" si="1"/>
        <v>33.1</v>
      </c>
      <c r="H26" s="4">
        <f t="shared" si="0"/>
        <v>100</v>
      </c>
      <c r="I26" s="5"/>
      <c r="J26" s="5"/>
      <c r="K26" s="4"/>
      <c r="L26" s="5"/>
      <c r="M26" s="5"/>
      <c r="N26" s="4"/>
      <c r="O26" s="5"/>
      <c r="P26" s="5"/>
      <c r="Q26" s="4"/>
      <c r="R26" s="5">
        <v>14.6</v>
      </c>
      <c r="S26" s="5">
        <v>14.6</v>
      </c>
      <c r="T26" s="4">
        <f>S26/R26*100</f>
        <v>100</v>
      </c>
      <c r="U26" s="5"/>
      <c r="V26" s="5"/>
      <c r="W26" s="4"/>
      <c r="X26" s="5"/>
      <c r="Y26" s="5"/>
      <c r="Z26" s="4"/>
      <c r="AA26" s="5"/>
      <c r="AB26" s="5"/>
      <c r="AC26" s="4"/>
      <c r="AD26" s="5"/>
      <c r="AE26" s="5"/>
      <c r="AF26" s="4"/>
      <c r="AG26" s="5"/>
      <c r="AH26" s="5"/>
      <c r="AI26" s="4"/>
      <c r="AJ26" s="5"/>
      <c r="AK26" s="5"/>
      <c r="AL26" s="4"/>
      <c r="AM26" s="5">
        <v>18.5</v>
      </c>
      <c r="AN26" s="5">
        <v>18.5</v>
      </c>
      <c r="AO26" s="4">
        <f>AN26/AM26*100</f>
        <v>100</v>
      </c>
      <c r="AP26" s="5"/>
      <c r="AQ26" s="5"/>
      <c r="AR26" s="4"/>
      <c r="AS26" s="56"/>
      <c r="AT26" s="53"/>
    </row>
    <row r="27" spans="1:46" s="2" customFormat="1" ht="11.25" customHeight="1">
      <c r="A27" s="57">
        <v>5</v>
      </c>
      <c r="B27" s="60" t="s">
        <v>119</v>
      </c>
      <c r="C27" s="63" t="s">
        <v>43</v>
      </c>
      <c r="D27" s="63" t="s">
        <v>51</v>
      </c>
      <c r="E27" s="12" t="s">
        <v>33</v>
      </c>
      <c r="F27" s="41">
        <f t="shared" si="1"/>
        <v>6</v>
      </c>
      <c r="G27" s="41">
        <f t="shared" si="1"/>
        <v>6</v>
      </c>
      <c r="H27" s="4">
        <f t="shared" si="0"/>
        <v>100</v>
      </c>
      <c r="I27" s="4">
        <f>I28+I29</f>
        <v>0</v>
      </c>
      <c r="J27" s="4">
        <f aca="true" t="shared" si="5" ref="J27:AQ27">J28+J29</f>
        <v>0</v>
      </c>
      <c r="K27" s="4">
        <v>0</v>
      </c>
      <c r="L27" s="4">
        <f t="shared" si="5"/>
        <v>0</v>
      </c>
      <c r="M27" s="4">
        <f t="shared" si="5"/>
        <v>0</v>
      </c>
      <c r="N27" s="4">
        <v>0</v>
      </c>
      <c r="O27" s="4">
        <f t="shared" si="5"/>
        <v>0</v>
      </c>
      <c r="P27" s="4">
        <f t="shared" si="5"/>
        <v>0</v>
      </c>
      <c r="Q27" s="4">
        <v>0</v>
      </c>
      <c r="R27" s="4">
        <f t="shared" si="5"/>
        <v>0</v>
      </c>
      <c r="S27" s="4">
        <f t="shared" si="5"/>
        <v>0</v>
      </c>
      <c r="T27" s="4">
        <v>0</v>
      </c>
      <c r="U27" s="4">
        <f t="shared" si="5"/>
        <v>6</v>
      </c>
      <c r="V27" s="4">
        <f t="shared" si="5"/>
        <v>6</v>
      </c>
      <c r="W27" s="4">
        <f>V27/U27*100</f>
        <v>100</v>
      </c>
      <c r="X27" s="4">
        <f t="shared" si="5"/>
        <v>0</v>
      </c>
      <c r="Y27" s="4">
        <f t="shared" si="5"/>
        <v>0</v>
      </c>
      <c r="Z27" s="4">
        <v>0</v>
      </c>
      <c r="AA27" s="4">
        <f t="shared" si="5"/>
        <v>0</v>
      </c>
      <c r="AB27" s="4">
        <f t="shared" si="5"/>
        <v>0</v>
      </c>
      <c r="AC27" s="4">
        <v>0</v>
      </c>
      <c r="AD27" s="4">
        <f t="shared" si="5"/>
        <v>0</v>
      </c>
      <c r="AE27" s="4">
        <f t="shared" si="5"/>
        <v>0</v>
      </c>
      <c r="AF27" s="4">
        <v>0</v>
      </c>
      <c r="AG27" s="4">
        <f t="shared" si="5"/>
        <v>0</v>
      </c>
      <c r="AH27" s="4">
        <f t="shared" si="5"/>
        <v>0</v>
      </c>
      <c r="AI27" s="4">
        <v>0</v>
      </c>
      <c r="AJ27" s="4">
        <f t="shared" si="5"/>
        <v>0</v>
      </c>
      <c r="AK27" s="4">
        <f t="shared" si="5"/>
        <v>0</v>
      </c>
      <c r="AL27" s="4">
        <v>0</v>
      </c>
      <c r="AM27" s="4">
        <f t="shared" si="5"/>
        <v>0</v>
      </c>
      <c r="AN27" s="4">
        <f t="shared" si="5"/>
        <v>0</v>
      </c>
      <c r="AO27" s="4">
        <v>0</v>
      </c>
      <c r="AP27" s="4">
        <f t="shared" si="5"/>
        <v>0</v>
      </c>
      <c r="AQ27" s="4">
        <f t="shared" si="5"/>
        <v>0</v>
      </c>
      <c r="AR27" s="4">
        <v>0</v>
      </c>
      <c r="AS27" s="54" t="s">
        <v>108</v>
      </c>
      <c r="AT27" s="51"/>
    </row>
    <row r="28" spans="1:46" s="2" customFormat="1" ht="38.25" customHeight="1">
      <c r="A28" s="58"/>
      <c r="B28" s="61"/>
      <c r="C28" s="64"/>
      <c r="D28" s="64"/>
      <c r="E28" s="13" t="s">
        <v>34</v>
      </c>
      <c r="F28" s="41">
        <f t="shared" si="1"/>
        <v>0</v>
      </c>
      <c r="G28" s="41">
        <f t="shared" si="1"/>
        <v>0</v>
      </c>
      <c r="H28" s="4">
        <v>0</v>
      </c>
      <c r="I28" s="5"/>
      <c r="J28" s="5"/>
      <c r="K28" s="4"/>
      <c r="L28" s="5"/>
      <c r="M28" s="5"/>
      <c r="N28" s="4"/>
      <c r="O28" s="5"/>
      <c r="P28" s="5"/>
      <c r="Q28" s="4"/>
      <c r="R28" s="5"/>
      <c r="S28" s="5"/>
      <c r="T28" s="4"/>
      <c r="U28" s="5"/>
      <c r="V28" s="5"/>
      <c r="W28" s="4"/>
      <c r="X28" s="5"/>
      <c r="Y28" s="5"/>
      <c r="Z28" s="4"/>
      <c r="AA28" s="5"/>
      <c r="AB28" s="5"/>
      <c r="AC28" s="4"/>
      <c r="AD28" s="5"/>
      <c r="AE28" s="5"/>
      <c r="AF28" s="4"/>
      <c r="AG28" s="5"/>
      <c r="AH28" s="5"/>
      <c r="AI28" s="4"/>
      <c r="AJ28" s="5"/>
      <c r="AK28" s="5"/>
      <c r="AL28" s="4"/>
      <c r="AM28" s="5"/>
      <c r="AN28" s="5"/>
      <c r="AO28" s="4"/>
      <c r="AP28" s="5"/>
      <c r="AQ28" s="5"/>
      <c r="AR28" s="4"/>
      <c r="AS28" s="55"/>
      <c r="AT28" s="52"/>
    </row>
    <row r="29" spans="1:46" s="2" customFormat="1" ht="45" customHeight="1">
      <c r="A29" s="59"/>
      <c r="B29" s="62"/>
      <c r="C29" s="65"/>
      <c r="D29" s="65"/>
      <c r="E29" s="13" t="s">
        <v>35</v>
      </c>
      <c r="F29" s="41">
        <f t="shared" si="1"/>
        <v>6</v>
      </c>
      <c r="G29" s="41">
        <f t="shared" si="1"/>
        <v>6</v>
      </c>
      <c r="H29" s="4">
        <f t="shared" si="0"/>
        <v>100</v>
      </c>
      <c r="I29" s="5"/>
      <c r="J29" s="5"/>
      <c r="K29" s="4"/>
      <c r="L29" s="5"/>
      <c r="M29" s="5"/>
      <c r="N29" s="4"/>
      <c r="O29" s="5"/>
      <c r="P29" s="5"/>
      <c r="Q29" s="4"/>
      <c r="R29" s="5"/>
      <c r="S29" s="5"/>
      <c r="T29" s="4"/>
      <c r="U29" s="5">
        <v>6</v>
      </c>
      <c r="V29" s="5">
        <v>6</v>
      </c>
      <c r="W29" s="4">
        <f>V29/U29*100</f>
        <v>100</v>
      </c>
      <c r="X29" s="5"/>
      <c r="Y29" s="5"/>
      <c r="Z29" s="4"/>
      <c r="AA29" s="5"/>
      <c r="AB29" s="5"/>
      <c r="AC29" s="4"/>
      <c r="AD29" s="5"/>
      <c r="AE29" s="5"/>
      <c r="AF29" s="4"/>
      <c r="AG29" s="5"/>
      <c r="AH29" s="5"/>
      <c r="AI29" s="4"/>
      <c r="AJ29" s="5"/>
      <c r="AK29" s="5"/>
      <c r="AL29" s="4"/>
      <c r="AM29" s="5"/>
      <c r="AN29" s="5"/>
      <c r="AO29" s="4"/>
      <c r="AP29" s="5"/>
      <c r="AQ29" s="5"/>
      <c r="AR29" s="4"/>
      <c r="AS29" s="56"/>
      <c r="AT29" s="53"/>
    </row>
    <row r="30" spans="1:46" s="2" customFormat="1" ht="71.25" customHeight="1">
      <c r="A30" s="57">
        <v>6</v>
      </c>
      <c r="B30" s="60" t="s">
        <v>120</v>
      </c>
      <c r="C30" s="63" t="s">
        <v>44</v>
      </c>
      <c r="D30" s="63" t="s">
        <v>50</v>
      </c>
      <c r="E30" s="12" t="s">
        <v>33</v>
      </c>
      <c r="F30" s="41">
        <f t="shared" si="1"/>
        <v>94.10000000000001</v>
      </c>
      <c r="G30" s="41">
        <f t="shared" si="1"/>
        <v>91.4</v>
      </c>
      <c r="H30" s="4">
        <f t="shared" si="0"/>
        <v>97.13071200850159</v>
      </c>
      <c r="I30" s="4">
        <f>I31+I32</f>
        <v>0</v>
      </c>
      <c r="J30" s="4">
        <f aca="true" t="shared" si="6" ref="J30:AQ30">J31+J32</f>
        <v>0</v>
      </c>
      <c r="K30" s="4">
        <v>0</v>
      </c>
      <c r="L30" s="4">
        <f t="shared" si="6"/>
        <v>7.7</v>
      </c>
      <c r="M30" s="4">
        <f t="shared" si="6"/>
        <v>7.7</v>
      </c>
      <c r="N30" s="4">
        <f>M30/L30*100</f>
        <v>100</v>
      </c>
      <c r="O30" s="4">
        <f t="shared" si="6"/>
        <v>27</v>
      </c>
      <c r="P30" s="4">
        <f t="shared" si="6"/>
        <v>27</v>
      </c>
      <c r="Q30" s="4">
        <f>P30/O30*100</f>
        <v>100</v>
      </c>
      <c r="R30" s="4">
        <f t="shared" si="6"/>
        <v>0</v>
      </c>
      <c r="S30" s="4">
        <f t="shared" si="6"/>
        <v>0</v>
      </c>
      <c r="T30" s="4">
        <v>0</v>
      </c>
      <c r="U30" s="4">
        <f t="shared" si="6"/>
        <v>31.8</v>
      </c>
      <c r="V30" s="4">
        <f t="shared" si="6"/>
        <v>31.8</v>
      </c>
      <c r="W30" s="4">
        <f>V30/U30*100</f>
        <v>100</v>
      </c>
      <c r="X30" s="4">
        <f t="shared" si="6"/>
        <v>12.4</v>
      </c>
      <c r="Y30" s="4">
        <f t="shared" si="6"/>
        <v>12.4</v>
      </c>
      <c r="Z30" s="4">
        <f>Y30/X30*100</f>
        <v>100</v>
      </c>
      <c r="AA30" s="4">
        <f t="shared" si="6"/>
        <v>0</v>
      </c>
      <c r="AB30" s="4">
        <f t="shared" si="6"/>
        <v>0</v>
      </c>
      <c r="AC30" s="4">
        <v>0</v>
      </c>
      <c r="AD30" s="4">
        <f t="shared" si="6"/>
        <v>0</v>
      </c>
      <c r="AE30" s="4">
        <f t="shared" si="6"/>
        <v>0</v>
      </c>
      <c r="AF30" s="4">
        <v>0</v>
      </c>
      <c r="AG30" s="4">
        <f t="shared" si="6"/>
        <v>0</v>
      </c>
      <c r="AH30" s="4">
        <f t="shared" si="6"/>
        <v>0</v>
      </c>
      <c r="AI30" s="4">
        <v>0</v>
      </c>
      <c r="AJ30" s="4">
        <f t="shared" si="6"/>
        <v>15.2</v>
      </c>
      <c r="AK30" s="4">
        <f t="shared" si="6"/>
        <v>2</v>
      </c>
      <c r="AL30" s="4">
        <f>AK30/AJ30*100</f>
        <v>13.157894736842104</v>
      </c>
      <c r="AM30" s="4">
        <f t="shared" si="6"/>
        <v>0</v>
      </c>
      <c r="AN30" s="4">
        <f t="shared" si="6"/>
        <v>13.2</v>
      </c>
      <c r="AO30" s="4"/>
      <c r="AP30" s="4">
        <f t="shared" si="6"/>
        <v>0</v>
      </c>
      <c r="AQ30" s="4">
        <f t="shared" si="6"/>
        <v>-2.7</v>
      </c>
      <c r="AR30" s="4"/>
      <c r="AS30" s="54" t="s">
        <v>69</v>
      </c>
      <c r="AT30" s="54" t="s">
        <v>134</v>
      </c>
    </row>
    <row r="31" spans="1:46" s="2" customFormat="1" ht="87.75" customHeight="1">
      <c r="A31" s="58"/>
      <c r="B31" s="61"/>
      <c r="C31" s="64"/>
      <c r="D31" s="64"/>
      <c r="E31" s="13" t="s">
        <v>34</v>
      </c>
      <c r="F31" s="41">
        <f t="shared" si="1"/>
        <v>0</v>
      </c>
      <c r="G31" s="41">
        <f t="shared" si="1"/>
        <v>0</v>
      </c>
      <c r="H31" s="4">
        <v>0</v>
      </c>
      <c r="I31" s="5"/>
      <c r="J31" s="5"/>
      <c r="K31" s="4"/>
      <c r="L31" s="5"/>
      <c r="M31" s="5"/>
      <c r="N31" s="4"/>
      <c r="O31" s="5"/>
      <c r="P31" s="5"/>
      <c r="Q31" s="4"/>
      <c r="R31" s="5"/>
      <c r="S31" s="5"/>
      <c r="T31" s="4"/>
      <c r="U31" s="5"/>
      <c r="V31" s="5"/>
      <c r="W31" s="4"/>
      <c r="X31" s="5"/>
      <c r="Y31" s="5"/>
      <c r="Z31" s="4"/>
      <c r="AA31" s="5"/>
      <c r="AB31" s="5"/>
      <c r="AC31" s="4"/>
      <c r="AD31" s="5"/>
      <c r="AE31" s="5"/>
      <c r="AF31" s="4"/>
      <c r="AG31" s="5"/>
      <c r="AH31" s="5"/>
      <c r="AI31" s="4"/>
      <c r="AJ31" s="5"/>
      <c r="AK31" s="5"/>
      <c r="AL31" s="4"/>
      <c r="AM31" s="5"/>
      <c r="AN31" s="5"/>
      <c r="AO31" s="4"/>
      <c r="AP31" s="5"/>
      <c r="AQ31" s="5"/>
      <c r="AR31" s="4"/>
      <c r="AS31" s="55"/>
      <c r="AT31" s="55"/>
    </row>
    <row r="32" spans="1:46" s="2" customFormat="1" ht="94.5" customHeight="1">
      <c r="A32" s="59"/>
      <c r="B32" s="62"/>
      <c r="C32" s="65"/>
      <c r="D32" s="65"/>
      <c r="E32" s="13" t="s">
        <v>35</v>
      </c>
      <c r="F32" s="41">
        <f t="shared" si="1"/>
        <v>94.10000000000001</v>
      </c>
      <c r="G32" s="41">
        <f t="shared" si="1"/>
        <v>91.4</v>
      </c>
      <c r="H32" s="4">
        <f t="shared" si="0"/>
        <v>97.13071200850159</v>
      </c>
      <c r="I32" s="5"/>
      <c r="J32" s="5"/>
      <c r="K32" s="4"/>
      <c r="L32" s="5">
        <v>7.7</v>
      </c>
      <c r="M32" s="5">
        <v>7.7</v>
      </c>
      <c r="N32" s="4">
        <f>M32/L32*100</f>
        <v>100</v>
      </c>
      <c r="O32" s="5">
        <v>27</v>
      </c>
      <c r="P32" s="5">
        <v>27</v>
      </c>
      <c r="Q32" s="4">
        <f>P32/O32*100</f>
        <v>100</v>
      </c>
      <c r="R32" s="5"/>
      <c r="S32" s="5"/>
      <c r="T32" s="4"/>
      <c r="U32" s="5">
        <v>31.8</v>
      </c>
      <c r="V32" s="5">
        <f>12.2+19.6</f>
        <v>31.8</v>
      </c>
      <c r="W32" s="4">
        <f>V32/U32*100</f>
        <v>100</v>
      </c>
      <c r="X32" s="5">
        <v>12.4</v>
      </c>
      <c r="Y32" s="5">
        <f>5+7.4</f>
        <v>12.4</v>
      </c>
      <c r="Z32" s="4">
        <f>Y32/X32*100</f>
        <v>100</v>
      </c>
      <c r="AA32" s="5"/>
      <c r="AB32" s="5"/>
      <c r="AC32" s="4"/>
      <c r="AD32" s="5"/>
      <c r="AE32" s="5"/>
      <c r="AF32" s="4"/>
      <c r="AG32" s="5"/>
      <c r="AH32" s="5"/>
      <c r="AI32" s="4"/>
      <c r="AJ32" s="5">
        <v>15.2</v>
      </c>
      <c r="AK32" s="5">
        <v>2</v>
      </c>
      <c r="AL32" s="4">
        <f>AK32/AJ32*100</f>
        <v>13.157894736842104</v>
      </c>
      <c r="AM32" s="5"/>
      <c r="AN32" s="5">
        <v>13.2</v>
      </c>
      <c r="AO32" s="4"/>
      <c r="AP32" s="5"/>
      <c r="AQ32" s="5">
        <v>-2.7</v>
      </c>
      <c r="AR32" s="4"/>
      <c r="AS32" s="56"/>
      <c r="AT32" s="56"/>
    </row>
    <row r="33" spans="1:46" s="2" customFormat="1" ht="14.25" customHeight="1">
      <c r="A33" s="66">
        <v>7</v>
      </c>
      <c r="B33" s="60" t="s">
        <v>121</v>
      </c>
      <c r="C33" s="63" t="s">
        <v>42</v>
      </c>
      <c r="D33" s="63" t="s">
        <v>52</v>
      </c>
      <c r="E33" s="12" t="s">
        <v>33</v>
      </c>
      <c r="F33" s="41">
        <f t="shared" si="1"/>
        <v>3329.7000000000003</v>
      </c>
      <c r="G33" s="41">
        <f t="shared" si="1"/>
        <v>3313.4600000000005</v>
      </c>
      <c r="H33" s="4">
        <f t="shared" si="0"/>
        <v>99.51226837252605</v>
      </c>
      <c r="I33" s="4">
        <f>I34+I35</f>
        <v>0</v>
      </c>
      <c r="J33" s="4">
        <f aca="true" t="shared" si="7" ref="J33:AQ33">J34+J35</f>
        <v>0</v>
      </c>
      <c r="K33" s="4">
        <v>0</v>
      </c>
      <c r="L33" s="4">
        <f t="shared" si="7"/>
        <v>33</v>
      </c>
      <c r="M33" s="4">
        <f t="shared" si="7"/>
        <v>33</v>
      </c>
      <c r="N33" s="4">
        <f>M33/L33*100</f>
        <v>100</v>
      </c>
      <c r="O33" s="4">
        <f t="shared" si="7"/>
        <v>37</v>
      </c>
      <c r="P33" s="4">
        <f t="shared" si="7"/>
        <v>37</v>
      </c>
      <c r="Q33" s="4">
        <f>P33/O33*100</f>
        <v>100</v>
      </c>
      <c r="R33" s="4">
        <f t="shared" si="7"/>
        <v>148</v>
      </c>
      <c r="S33" s="4">
        <f t="shared" si="7"/>
        <v>148</v>
      </c>
      <c r="T33" s="4">
        <f>S33/R33*100</f>
        <v>100</v>
      </c>
      <c r="U33" s="4">
        <f t="shared" si="7"/>
        <v>33</v>
      </c>
      <c r="V33" s="4">
        <f t="shared" si="7"/>
        <v>33</v>
      </c>
      <c r="W33" s="4">
        <f>V33/U33*100</f>
        <v>100</v>
      </c>
      <c r="X33" s="4">
        <f t="shared" si="7"/>
        <v>250</v>
      </c>
      <c r="Y33" s="4">
        <f t="shared" si="7"/>
        <v>250</v>
      </c>
      <c r="Z33" s="4">
        <f>Y33/X33*100</f>
        <v>100</v>
      </c>
      <c r="AA33" s="4">
        <f t="shared" si="7"/>
        <v>1404.5</v>
      </c>
      <c r="AB33" s="4">
        <f t="shared" si="7"/>
        <v>1404.5</v>
      </c>
      <c r="AC33" s="4">
        <f>AB33/AA33*100</f>
        <v>100</v>
      </c>
      <c r="AD33" s="4">
        <f t="shared" si="7"/>
        <v>840.8</v>
      </c>
      <c r="AE33" s="4">
        <f t="shared" si="7"/>
        <v>840.76</v>
      </c>
      <c r="AF33" s="4">
        <f>AE33/AD33*100</f>
        <v>99.99524262607041</v>
      </c>
      <c r="AG33" s="4">
        <f t="shared" si="7"/>
        <v>455.4</v>
      </c>
      <c r="AH33" s="4">
        <f t="shared" si="7"/>
        <v>455.4</v>
      </c>
      <c r="AI33" s="4">
        <f>AH33/AG33*100</f>
        <v>100</v>
      </c>
      <c r="AJ33" s="4">
        <f t="shared" si="7"/>
        <v>19</v>
      </c>
      <c r="AK33" s="4">
        <f t="shared" si="7"/>
        <v>19</v>
      </c>
      <c r="AL33" s="4">
        <f>AK33/AJ33*100</f>
        <v>100</v>
      </c>
      <c r="AM33" s="4">
        <f t="shared" si="7"/>
        <v>109</v>
      </c>
      <c r="AN33" s="4">
        <f t="shared" si="7"/>
        <v>109</v>
      </c>
      <c r="AO33" s="4">
        <f>AN33/AM33*100</f>
        <v>100</v>
      </c>
      <c r="AP33" s="4">
        <f t="shared" si="7"/>
        <v>0</v>
      </c>
      <c r="AQ33" s="4">
        <f t="shared" si="7"/>
        <v>-16.2</v>
      </c>
      <c r="AR33" s="4"/>
      <c r="AS33" s="54" t="s">
        <v>109</v>
      </c>
      <c r="AT33" s="54" t="s">
        <v>114</v>
      </c>
    </row>
    <row r="34" spans="1:46" s="2" customFormat="1" ht="41.25" customHeight="1">
      <c r="A34" s="67"/>
      <c r="B34" s="61"/>
      <c r="C34" s="64"/>
      <c r="D34" s="64"/>
      <c r="E34" s="13" t="s">
        <v>34</v>
      </c>
      <c r="F34" s="41">
        <f t="shared" si="1"/>
        <v>590</v>
      </c>
      <c r="G34" s="41">
        <f t="shared" si="1"/>
        <v>590</v>
      </c>
      <c r="H34" s="4">
        <f t="shared" si="0"/>
        <v>100</v>
      </c>
      <c r="I34" s="5"/>
      <c r="J34" s="5"/>
      <c r="K34" s="4"/>
      <c r="L34" s="5"/>
      <c r="M34" s="5"/>
      <c r="N34" s="4"/>
      <c r="O34" s="5"/>
      <c r="P34" s="5"/>
      <c r="Q34" s="4"/>
      <c r="R34" s="5"/>
      <c r="S34" s="5"/>
      <c r="T34" s="4"/>
      <c r="U34" s="5"/>
      <c r="V34" s="5"/>
      <c r="W34" s="4"/>
      <c r="X34" s="5"/>
      <c r="Y34" s="5"/>
      <c r="Z34" s="4"/>
      <c r="AA34" s="5">
        <v>500</v>
      </c>
      <c r="AB34" s="5">
        <v>500</v>
      </c>
      <c r="AC34" s="5">
        <f>AB34/AA34*100</f>
        <v>100</v>
      </c>
      <c r="AD34" s="5"/>
      <c r="AE34" s="5"/>
      <c r="AF34" s="4"/>
      <c r="AG34" s="5"/>
      <c r="AH34" s="5"/>
      <c r="AI34" s="4"/>
      <c r="AJ34" s="5"/>
      <c r="AK34" s="5"/>
      <c r="AL34" s="4"/>
      <c r="AM34" s="5">
        <v>90</v>
      </c>
      <c r="AN34" s="5">
        <v>90</v>
      </c>
      <c r="AO34" s="4">
        <f>AN34/AM34*100</f>
        <v>100</v>
      </c>
      <c r="AP34" s="5"/>
      <c r="AQ34" s="5"/>
      <c r="AR34" s="4"/>
      <c r="AS34" s="55"/>
      <c r="AT34" s="55"/>
    </row>
    <row r="35" spans="1:46" s="2" customFormat="1" ht="186.75" customHeight="1">
      <c r="A35" s="68"/>
      <c r="B35" s="62"/>
      <c r="C35" s="65"/>
      <c r="D35" s="65"/>
      <c r="E35" s="13" t="s">
        <v>35</v>
      </c>
      <c r="F35" s="41">
        <f t="shared" si="1"/>
        <v>2739.7000000000003</v>
      </c>
      <c r="G35" s="41">
        <f t="shared" si="1"/>
        <v>2723.4600000000005</v>
      </c>
      <c r="H35" s="4">
        <f t="shared" si="0"/>
        <v>99.40723436872652</v>
      </c>
      <c r="I35" s="5"/>
      <c r="J35" s="5"/>
      <c r="K35" s="4"/>
      <c r="L35" s="5">
        <v>33</v>
      </c>
      <c r="M35" s="5">
        <v>33</v>
      </c>
      <c r="N35" s="4">
        <f>M35/L35*100</f>
        <v>100</v>
      </c>
      <c r="O35" s="5">
        <v>37</v>
      </c>
      <c r="P35" s="5">
        <v>37</v>
      </c>
      <c r="Q35" s="4">
        <f>P35/O35*100</f>
        <v>100</v>
      </c>
      <c r="R35" s="5">
        <v>148</v>
      </c>
      <c r="S35" s="5">
        <v>148</v>
      </c>
      <c r="T35" s="4">
        <f>S35/R35*100</f>
        <v>100</v>
      </c>
      <c r="U35" s="5">
        <v>33</v>
      </c>
      <c r="V35" s="5">
        <v>33</v>
      </c>
      <c r="W35" s="4">
        <f>V35/U35*100</f>
        <v>100</v>
      </c>
      <c r="X35" s="5">
        <v>250</v>
      </c>
      <c r="Y35" s="5">
        <v>250</v>
      </c>
      <c r="Z35" s="4">
        <f>Y35/X35*100</f>
        <v>100</v>
      </c>
      <c r="AA35" s="5">
        <f>904.5</f>
        <v>904.5</v>
      </c>
      <c r="AB35" s="5">
        <f>904.5</f>
        <v>904.5</v>
      </c>
      <c r="AC35" s="5">
        <f>AB35/AA35*100</f>
        <v>100</v>
      </c>
      <c r="AD35" s="5">
        <f>800-4.5+45.3</f>
        <v>840.8</v>
      </c>
      <c r="AE35" s="5">
        <v>840.76</v>
      </c>
      <c r="AF35" s="4">
        <f>AE35/AD35*100</f>
        <v>99.99524262607041</v>
      </c>
      <c r="AG35" s="5">
        <f>500.7-45.3</f>
        <v>455.4</v>
      </c>
      <c r="AH35" s="5">
        <f>434.7+20.7</f>
        <v>455.4</v>
      </c>
      <c r="AI35" s="4">
        <f>AH35/AG35*100</f>
        <v>100</v>
      </c>
      <c r="AJ35" s="5">
        <v>19</v>
      </c>
      <c r="AK35" s="5">
        <v>19</v>
      </c>
      <c r="AL35" s="4">
        <f>AK35/AJ35*100</f>
        <v>100</v>
      </c>
      <c r="AM35" s="5">
        <f>19</f>
        <v>19</v>
      </c>
      <c r="AN35" s="5">
        <f>19</f>
        <v>19</v>
      </c>
      <c r="AO35" s="4">
        <f>AN35/AM35*100</f>
        <v>100</v>
      </c>
      <c r="AP35" s="5"/>
      <c r="AQ35" s="5">
        <v>-16.2</v>
      </c>
      <c r="AR35" s="4"/>
      <c r="AS35" s="56"/>
      <c r="AT35" s="56"/>
    </row>
    <row r="36" spans="1:46" s="2" customFormat="1" ht="63" customHeight="1">
      <c r="A36" s="57">
        <v>8</v>
      </c>
      <c r="B36" s="69" t="s">
        <v>122</v>
      </c>
      <c r="C36" s="63" t="s">
        <v>42</v>
      </c>
      <c r="D36" s="63" t="s">
        <v>52</v>
      </c>
      <c r="E36" s="12" t="s">
        <v>33</v>
      </c>
      <c r="F36" s="41">
        <f t="shared" si="1"/>
        <v>23.4</v>
      </c>
      <c r="G36" s="41">
        <f t="shared" si="1"/>
        <v>23.4</v>
      </c>
      <c r="H36" s="4">
        <f t="shared" si="0"/>
        <v>100</v>
      </c>
      <c r="I36" s="4">
        <f>I37+I38</f>
        <v>0</v>
      </c>
      <c r="J36" s="4">
        <f aca="true" t="shared" si="8" ref="J36:AQ36">J37+J38</f>
        <v>0</v>
      </c>
      <c r="K36" s="4">
        <v>0</v>
      </c>
      <c r="L36" s="4">
        <f t="shared" si="8"/>
        <v>0</v>
      </c>
      <c r="M36" s="4">
        <f t="shared" si="8"/>
        <v>0</v>
      </c>
      <c r="N36" s="4">
        <v>0</v>
      </c>
      <c r="O36" s="4">
        <f t="shared" si="8"/>
        <v>0</v>
      </c>
      <c r="P36" s="4">
        <f t="shared" si="8"/>
        <v>0</v>
      </c>
      <c r="Q36" s="4">
        <v>0</v>
      </c>
      <c r="R36" s="4">
        <f t="shared" si="8"/>
        <v>0</v>
      </c>
      <c r="S36" s="4">
        <f t="shared" si="8"/>
        <v>0</v>
      </c>
      <c r="T36" s="4">
        <v>0</v>
      </c>
      <c r="U36" s="4">
        <f t="shared" si="8"/>
        <v>0</v>
      </c>
      <c r="V36" s="4">
        <f t="shared" si="8"/>
        <v>0</v>
      </c>
      <c r="W36" s="4">
        <v>0</v>
      </c>
      <c r="X36" s="4">
        <f t="shared" si="8"/>
        <v>0</v>
      </c>
      <c r="Y36" s="4">
        <f t="shared" si="8"/>
        <v>0</v>
      </c>
      <c r="Z36" s="4">
        <v>0</v>
      </c>
      <c r="AA36" s="4">
        <f t="shared" si="8"/>
        <v>0</v>
      </c>
      <c r="AB36" s="4">
        <f t="shared" si="8"/>
        <v>0</v>
      </c>
      <c r="AC36" s="4">
        <v>0</v>
      </c>
      <c r="AD36" s="4">
        <f t="shared" si="8"/>
        <v>0</v>
      </c>
      <c r="AE36" s="4">
        <f t="shared" si="8"/>
        <v>0</v>
      </c>
      <c r="AF36" s="4">
        <v>0</v>
      </c>
      <c r="AG36" s="4">
        <f t="shared" si="8"/>
        <v>23.4</v>
      </c>
      <c r="AH36" s="4">
        <f t="shared" si="8"/>
        <v>23.4</v>
      </c>
      <c r="AI36" s="4">
        <f>AH36/AG36*100</f>
        <v>100</v>
      </c>
      <c r="AJ36" s="4">
        <f t="shared" si="8"/>
        <v>0</v>
      </c>
      <c r="AK36" s="4">
        <f t="shared" si="8"/>
        <v>0</v>
      </c>
      <c r="AL36" s="4">
        <v>0</v>
      </c>
      <c r="AM36" s="4">
        <f t="shared" si="8"/>
        <v>0</v>
      </c>
      <c r="AN36" s="4">
        <f t="shared" si="8"/>
        <v>0</v>
      </c>
      <c r="AO36" s="4">
        <v>0</v>
      </c>
      <c r="AP36" s="4">
        <f t="shared" si="8"/>
        <v>0</v>
      </c>
      <c r="AQ36" s="4">
        <f t="shared" si="8"/>
        <v>0</v>
      </c>
      <c r="AR36" s="4">
        <v>0</v>
      </c>
      <c r="AS36" s="54" t="s">
        <v>67</v>
      </c>
      <c r="AT36" s="51"/>
    </row>
    <row r="37" spans="1:46" s="2" customFormat="1" ht="56.25" customHeight="1">
      <c r="A37" s="58"/>
      <c r="B37" s="70"/>
      <c r="C37" s="64"/>
      <c r="D37" s="64"/>
      <c r="E37" s="13" t="s">
        <v>34</v>
      </c>
      <c r="F37" s="41">
        <f t="shared" si="1"/>
        <v>0</v>
      </c>
      <c r="G37" s="41">
        <f t="shared" si="1"/>
        <v>0</v>
      </c>
      <c r="H37" s="4">
        <v>0</v>
      </c>
      <c r="I37" s="5"/>
      <c r="J37" s="5"/>
      <c r="K37" s="4"/>
      <c r="L37" s="5"/>
      <c r="M37" s="5"/>
      <c r="N37" s="4"/>
      <c r="O37" s="5"/>
      <c r="P37" s="5"/>
      <c r="Q37" s="4"/>
      <c r="R37" s="5"/>
      <c r="S37" s="5"/>
      <c r="T37" s="4"/>
      <c r="U37" s="5"/>
      <c r="V37" s="5"/>
      <c r="W37" s="4"/>
      <c r="X37" s="5"/>
      <c r="Y37" s="5"/>
      <c r="Z37" s="4"/>
      <c r="AA37" s="5"/>
      <c r="AB37" s="5"/>
      <c r="AC37" s="4"/>
      <c r="AD37" s="5"/>
      <c r="AE37" s="5"/>
      <c r="AF37" s="4"/>
      <c r="AG37" s="5"/>
      <c r="AH37" s="5"/>
      <c r="AI37" s="4"/>
      <c r="AJ37" s="5"/>
      <c r="AK37" s="5"/>
      <c r="AL37" s="4"/>
      <c r="AM37" s="5"/>
      <c r="AN37" s="5"/>
      <c r="AO37" s="4"/>
      <c r="AP37" s="5"/>
      <c r="AQ37" s="5"/>
      <c r="AR37" s="4"/>
      <c r="AS37" s="55"/>
      <c r="AT37" s="52"/>
    </row>
    <row r="38" spans="1:46" s="2" customFormat="1" ht="58.5" customHeight="1">
      <c r="A38" s="59"/>
      <c r="B38" s="71"/>
      <c r="C38" s="65"/>
      <c r="D38" s="65"/>
      <c r="E38" s="13" t="s">
        <v>35</v>
      </c>
      <c r="F38" s="41">
        <f t="shared" si="1"/>
        <v>23.4</v>
      </c>
      <c r="G38" s="41">
        <f t="shared" si="1"/>
        <v>23.4</v>
      </c>
      <c r="H38" s="4">
        <f t="shared" si="0"/>
        <v>100</v>
      </c>
      <c r="I38" s="5"/>
      <c r="J38" s="5"/>
      <c r="K38" s="4"/>
      <c r="L38" s="5"/>
      <c r="M38" s="5"/>
      <c r="N38" s="4"/>
      <c r="O38" s="5"/>
      <c r="P38" s="5"/>
      <c r="Q38" s="4"/>
      <c r="R38" s="5"/>
      <c r="S38" s="5"/>
      <c r="T38" s="4"/>
      <c r="U38" s="5"/>
      <c r="V38" s="5"/>
      <c r="W38" s="4"/>
      <c r="X38" s="5"/>
      <c r="Y38" s="5"/>
      <c r="Z38" s="4"/>
      <c r="AA38" s="5"/>
      <c r="AB38" s="5"/>
      <c r="AC38" s="4"/>
      <c r="AD38" s="5"/>
      <c r="AE38" s="5"/>
      <c r="AF38" s="4"/>
      <c r="AG38" s="5">
        <v>23.4</v>
      </c>
      <c r="AH38" s="5">
        <v>23.4</v>
      </c>
      <c r="AI38" s="4">
        <f>AH38/AG38*100</f>
        <v>100</v>
      </c>
      <c r="AJ38" s="5"/>
      <c r="AK38" s="5"/>
      <c r="AL38" s="4"/>
      <c r="AM38" s="5"/>
      <c r="AN38" s="5"/>
      <c r="AO38" s="4"/>
      <c r="AP38" s="5"/>
      <c r="AQ38" s="5"/>
      <c r="AR38" s="4"/>
      <c r="AS38" s="56"/>
      <c r="AT38" s="53"/>
    </row>
    <row r="39" spans="1:46" s="2" customFormat="1" ht="16.5" customHeight="1">
      <c r="A39" s="57">
        <v>9</v>
      </c>
      <c r="B39" s="69" t="s">
        <v>123</v>
      </c>
      <c r="C39" s="63" t="s">
        <v>42</v>
      </c>
      <c r="D39" s="63" t="s">
        <v>58</v>
      </c>
      <c r="E39" s="12" t="s">
        <v>33</v>
      </c>
      <c r="F39" s="41">
        <f t="shared" si="1"/>
        <v>148.8</v>
      </c>
      <c r="G39" s="41">
        <f t="shared" si="1"/>
        <v>135.4</v>
      </c>
      <c r="H39" s="4">
        <f t="shared" si="0"/>
        <v>90.99462365591397</v>
      </c>
      <c r="I39" s="4">
        <f>I40+I41</f>
        <v>0</v>
      </c>
      <c r="J39" s="4">
        <f aca="true" t="shared" si="9" ref="J39:AQ39">J40+J41</f>
        <v>0</v>
      </c>
      <c r="K39" s="4">
        <v>0</v>
      </c>
      <c r="L39" s="4">
        <f t="shared" si="9"/>
        <v>10.1</v>
      </c>
      <c r="M39" s="4">
        <f t="shared" si="9"/>
        <v>10.1</v>
      </c>
      <c r="N39" s="4">
        <f>M39/L39*100</f>
        <v>100</v>
      </c>
      <c r="O39" s="4">
        <f t="shared" si="9"/>
        <v>17.8</v>
      </c>
      <c r="P39" s="4">
        <f t="shared" si="9"/>
        <v>17.8</v>
      </c>
      <c r="Q39" s="4">
        <f>P39/O39*100</f>
        <v>100</v>
      </c>
      <c r="R39" s="4">
        <f t="shared" si="9"/>
        <v>40.9</v>
      </c>
      <c r="S39" s="4">
        <f t="shared" si="9"/>
        <v>40.9</v>
      </c>
      <c r="T39" s="4">
        <f>S39/R39*100</f>
        <v>100</v>
      </c>
      <c r="U39" s="4">
        <f t="shared" si="9"/>
        <v>0</v>
      </c>
      <c r="V39" s="4">
        <f t="shared" si="9"/>
        <v>0</v>
      </c>
      <c r="W39" s="4">
        <v>0</v>
      </c>
      <c r="X39" s="4">
        <f t="shared" si="9"/>
        <v>0</v>
      </c>
      <c r="Y39" s="4">
        <f t="shared" si="9"/>
        <v>0</v>
      </c>
      <c r="Z39" s="4">
        <v>0</v>
      </c>
      <c r="AA39" s="4">
        <f t="shared" si="9"/>
        <v>0</v>
      </c>
      <c r="AB39" s="4">
        <f t="shared" si="9"/>
        <v>0</v>
      </c>
      <c r="AC39" s="4">
        <v>0</v>
      </c>
      <c r="AD39" s="4">
        <f t="shared" si="9"/>
        <v>0</v>
      </c>
      <c r="AE39" s="4">
        <f t="shared" si="9"/>
        <v>0</v>
      </c>
      <c r="AF39" s="4">
        <v>0</v>
      </c>
      <c r="AG39" s="4">
        <f t="shared" si="9"/>
        <v>80</v>
      </c>
      <c r="AH39" s="4">
        <f t="shared" si="9"/>
        <v>1</v>
      </c>
      <c r="AI39" s="4">
        <f>AH39/AG39*100</f>
        <v>1.25</v>
      </c>
      <c r="AJ39" s="4">
        <f t="shared" si="9"/>
        <v>0</v>
      </c>
      <c r="AK39" s="4">
        <f t="shared" si="9"/>
        <v>79</v>
      </c>
      <c r="AL39" s="4">
        <v>0</v>
      </c>
      <c r="AM39" s="4">
        <f t="shared" si="9"/>
        <v>0</v>
      </c>
      <c r="AN39" s="4">
        <f t="shared" si="9"/>
        <v>0</v>
      </c>
      <c r="AO39" s="4"/>
      <c r="AP39" s="4">
        <f t="shared" si="9"/>
        <v>0</v>
      </c>
      <c r="AQ39" s="4">
        <f t="shared" si="9"/>
        <v>-13.4</v>
      </c>
      <c r="AR39" s="4"/>
      <c r="AS39" s="54" t="s">
        <v>72</v>
      </c>
      <c r="AT39" s="54" t="s">
        <v>134</v>
      </c>
    </row>
    <row r="40" spans="1:46" s="2" customFormat="1" ht="37.5" customHeight="1">
      <c r="A40" s="58"/>
      <c r="B40" s="70"/>
      <c r="C40" s="64"/>
      <c r="D40" s="64"/>
      <c r="E40" s="13" t="s">
        <v>34</v>
      </c>
      <c r="F40" s="41">
        <f t="shared" si="1"/>
        <v>0</v>
      </c>
      <c r="G40" s="41">
        <f t="shared" si="1"/>
        <v>0</v>
      </c>
      <c r="H40" s="4">
        <v>0</v>
      </c>
      <c r="I40" s="5"/>
      <c r="J40" s="5"/>
      <c r="K40" s="4"/>
      <c r="L40" s="5"/>
      <c r="M40" s="5"/>
      <c r="N40" s="4"/>
      <c r="O40" s="5"/>
      <c r="P40" s="5"/>
      <c r="Q40" s="4"/>
      <c r="R40" s="5"/>
      <c r="S40" s="5"/>
      <c r="T40" s="4"/>
      <c r="U40" s="5"/>
      <c r="V40" s="5"/>
      <c r="W40" s="4"/>
      <c r="X40" s="5"/>
      <c r="Y40" s="5"/>
      <c r="Z40" s="4"/>
      <c r="AA40" s="5"/>
      <c r="AB40" s="5"/>
      <c r="AC40" s="4"/>
      <c r="AD40" s="5"/>
      <c r="AE40" s="5"/>
      <c r="AF40" s="4"/>
      <c r="AG40" s="5"/>
      <c r="AH40" s="5"/>
      <c r="AI40" s="4"/>
      <c r="AJ40" s="5"/>
      <c r="AK40" s="5"/>
      <c r="AL40" s="4"/>
      <c r="AM40" s="5"/>
      <c r="AN40" s="5"/>
      <c r="AO40" s="4"/>
      <c r="AP40" s="5"/>
      <c r="AQ40" s="5"/>
      <c r="AR40" s="4"/>
      <c r="AS40" s="55"/>
      <c r="AT40" s="55"/>
    </row>
    <row r="41" spans="1:46" s="2" customFormat="1" ht="133.5" customHeight="1">
      <c r="A41" s="59"/>
      <c r="B41" s="71"/>
      <c r="C41" s="65"/>
      <c r="D41" s="65"/>
      <c r="E41" s="13" t="s">
        <v>35</v>
      </c>
      <c r="F41" s="41">
        <f t="shared" si="1"/>
        <v>148.8</v>
      </c>
      <c r="G41" s="41">
        <f t="shared" si="1"/>
        <v>135.4</v>
      </c>
      <c r="H41" s="4">
        <f t="shared" si="0"/>
        <v>90.99462365591397</v>
      </c>
      <c r="I41" s="5"/>
      <c r="J41" s="5"/>
      <c r="K41" s="4"/>
      <c r="L41" s="5">
        <v>10.1</v>
      </c>
      <c r="M41" s="5">
        <v>10.1</v>
      </c>
      <c r="N41" s="4">
        <f>M41/L41*100</f>
        <v>100</v>
      </c>
      <c r="O41" s="5">
        <v>17.8</v>
      </c>
      <c r="P41" s="5">
        <v>17.8</v>
      </c>
      <c r="Q41" s="4">
        <f>P41/O41*100</f>
        <v>100</v>
      </c>
      <c r="R41" s="5">
        <v>40.9</v>
      </c>
      <c r="S41" s="5">
        <v>40.9</v>
      </c>
      <c r="T41" s="4">
        <f>S41/R41*100</f>
        <v>100</v>
      </c>
      <c r="U41" s="5"/>
      <c r="V41" s="5"/>
      <c r="W41" s="4"/>
      <c r="X41" s="5"/>
      <c r="Y41" s="5"/>
      <c r="Z41" s="4"/>
      <c r="AA41" s="5"/>
      <c r="AB41" s="5"/>
      <c r="AC41" s="4"/>
      <c r="AD41" s="5"/>
      <c r="AE41" s="5"/>
      <c r="AF41" s="4"/>
      <c r="AG41" s="5">
        <v>80</v>
      </c>
      <c r="AH41" s="5">
        <v>1</v>
      </c>
      <c r="AI41" s="4">
        <f>AH41/AG41*100</f>
        <v>1.25</v>
      </c>
      <c r="AJ41" s="5"/>
      <c r="AK41" s="5">
        <v>79</v>
      </c>
      <c r="AL41" s="4"/>
      <c r="AM41" s="5"/>
      <c r="AN41" s="5"/>
      <c r="AO41" s="4"/>
      <c r="AP41" s="5"/>
      <c r="AQ41" s="5">
        <v>-13.4</v>
      </c>
      <c r="AR41" s="4"/>
      <c r="AS41" s="56"/>
      <c r="AT41" s="56"/>
    </row>
    <row r="42" spans="1:46" s="2" customFormat="1" ht="12" customHeight="1">
      <c r="A42" s="57">
        <v>10</v>
      </c>
      <c r="B42" s="60" t="s">
        <v>124</v>
      </c>
      <c r="C42" s="63" t="s">
        <v>42</v>
      </c>
      <c r="D42" s="63" t="s">
        <v>51</v>
      </c>
      <c r="E42" s="12" t="s">
        <v>33</v>
      </c>
      <c r="F42" s="41">
        <f t="shared" si="1"/>
        <v>21.9</v>
      </c>
      <c r="G42" s="41">
        <f t="shared" si="1"/>
        <v>21.9</v>
      </c>
      <c r="H42" s="4">
        <f t="shared" si="0"/>
        <v>100</v>
      </c>
      <c r="I42" s="4">
        <f>I43+I44</f>
        <v>0</v>
      </c>
      <c r="J42" s="4">
        <f aca="true" t="shared" si="10" ref="J42:AQ42">J43+J44</f>
        <v>0</v>
      </c>
      <c r="K42" s="4">
        <v>0</v>
      </c>
      <c r="L42" s="4">
        <f t="shared" si="10"/>
        <v>0</v>
      </c>
      <c r="M42" s="4">
        <f t="shared" si="10"/>
        <v>0</v>
      </c>
      <c r="N42" s="4">
        <v>0</v>
      </c>
      <c r="O42" s="4">
        <f t="shared" si="10"/>
        <v>0</v>
      </c>
      <c r="P42" s="4">
        <f t="shared" si="10"/>
        <v>0</v>
      </c>
      <c r="Q42" s="4">
        <v>0</v>
      </c>
      <c r="R42" s="4">
        <f t="shared" si="10"/>
        <v>0</v>
      </c>
      <c r="S42" s="4">
        <f t="shared" si="10"/>
        <v>0</v>
      </c>
      <c r="T42" s="4">
        <v>0</v>
      </c>
      <c r="U42" s="4">
        <f t="shared" si="10"/>
        <v>0</v>
      </c>
      <c r="V42" s="4">
        <f t="shared" si="10"/>
        <v>0</v>
      </c>
      <c r="W42" s="4">
        <v>0</v>
      </c>
      <c r="X42" s="4">
        <f t="shared" si="10"/>
        <v>0</v>
      </c>
      <c r="Y42" s="4">
        <f t="shared" si="10"/>
        <v>0</v>
      </c>
      <c r="Z42" s="4">
        <v>0</v>
      </c>
      <c r="AA42" s="4">
        <f t="shared" si="10"/>
        <v>0</v>
      </c>
      <c r="AB42" s="4">
        <f t="shared" si="10"/>
        <v>0</v>
      </c>
      <c r="AC42" s="4">
        <v>0</v>
      </c>
      <c r="AD42" s="4">
        <f t="shared" si="10"/>
        <v>0</v>
      </c>
      <c r="AE42" s="4">
        <f t="shared" si="10"/>
        <v>0</v>
      </c>
      <c r="AF42" s="4">
        <v>0</v>
      </c>
      <c r="AG42" s="4">
        <f t="shared" si="10"/>
        <v>21.9</v>
      </c>
      <c r="AH42" s="4">
        <f t="shared" si="10"/>
        <v>21.9</v>
      </c>
      <c r="AI42" s="4">
        <f>AH42/AG42*100</f>
        <v>100</v>
      </c>
      <c r="AJ42" s="4">
        <f t="shared" si="10"/>
        <v>0</v>
      </c>
      <c r="AK42" s="4">
        <f t="shared" si="10"/>
        <v>0</v>
      </c>
      <c r="AL42" s="4">
        <v>0</v>
      </c>
      <c r="AM42" s="4">
        <f t="shared" si="10"/>
        <v>0</v>
      </c>
      <c r="AN42" s="4">
        <f t="shared" si="10"/>
        <v>0</v>
      </c>
      <c r="AO42" s="4">
        <v>0</v>
      </c>
      <c r="AP42" s="4">
        <f t="shared" si="10"/>
        <v>0</v>
      </c>
      <c r="AQ42" s="4">
        <f t="shared" si="10"/>
        <v>0</v>
      </c>
      <c r="AR42" s="4">
        <v>0</v>
      </c>
      <c r="AS42" s="54" t="s">
        <v>100</v>
      </c>
      <c r="AT42" s="51"/>
    </row>
    <row r="43" spans="1:46" s="2" customFormat="1" ht="22.5" customHeight="1">
      <c r="A43" s="58"/>
      <c r="B43" s="61"/>
      <c r="C43" s="64"/>
      <c r="D43" s="64"/>
      <c r="E43" s="13" t="s">
        <v>34</v>
      </c>
      <c r="F43" s="41">
        <f t="shared" si="1"/>
        <v>0</v>
      </c>
      <c r="G43" s="41">
        <f t="shared" si="1"/>
        <v>0</v>
      </c>
      <c r="H43" s="4">
        <v>0</v>
      </c>
      <c r="I43" s="5"/>
      <c r="J43" s="5"/>
      <c r="K43" s="4"/>
      <c r="L43" s="5"/>
      <c r="M43" s="5"/>
      <c r="N43" s="4"/>
      <c r="O43" s="5"/>
      <c r="P43" s="5"/>
      <c r="Q43" s="4"/>
      <c r="R43" s="5"/>
      <c r="S43" s="5"/>
      <c r="T43" s="4"/>
      <c r="U43" s="5"/>
      <c r="V43" s="5"/>
      <c r="W43" s="4"/>
      <c r="X43" s="5"/>
      <c r="Y43" s="5"/>
      <c r="Z43" s="4"/>
      <c r="AA43" s="5"/>
      <c r="AB43" s="5"/>
      <c r="AC43" s="4"/>
      <c r="AD43" s="5"/>
      <c r="AE43" s="5"/>
      <c r="AF43" s="4"/>
      <c r="AG43" s="5"/>
      <c r="AH43" s="5"/>
      <c r="AI43" s="4"/>
      <c r="AJ43" s="5"/>
      <c r="AK43" s="5"/>
      <c r="AL43" s="4"/>
      <c r="AM43" s="5"/>
      <c r="AN43" s="5"/>
      <c r="AO43" s="4"/>
      <c r="AP43" s="5"/>
      <c r="AQ43" s="5"/>
      <c r="AR43" s="4"/>
      <c r="AS43" s="55"/>
      <c r="AT43" s="52"/>
    </row>
    <row r="44" spans="1:46" s="2" customFormat="1" ht="123" customHeight="1">
      <c r="A44" s="59"/>
      <c r="B44" s="62"/>
      <c r="C44" s="65"/>
      <c r="D44" s="65"/>
      <c r="E44" s="13" t="s">
        <v>35</v>
      </c>
      <c r="F44" s="41">
        <f t="shared" si="1"/>
        <v>21.9</v>
      </c>
      <c r="G44" s="41">
        <f t="shared" si="1"/>
        <v>21.9</v>
      </c>
      <c r="H44" s="4">
        <f t="shared" si="0"/>
        <v>100</v>
      </c>
      <c r="I44" s="5"/>
      <c r="J44" s="5"/>
      <c r="K44" s="4"/>
      <c r="L44" s="5"/>
      <c r="M44" s="5"/>
      <c r="N44" s="4"/>
      <c r="O44" s="5"/>
      <c r="P44" s="5"/>
      <c r="Q44" s="4"/>
      <c r="R44" s="5"/>
      <c r="S44" s="5"/>
      <c r="T44" s="4"/>
      <c r="U44" s="5"/>
      <c r="V44" s="5"/>
      <c r="W44" s="4"/>
      <c r="X44" s="5"/>
      <c r="Y44" s="5"/>
      <c r="Z44" s="4"/>
      <c r="AA44" s="5"/>
      <c r="AB44" s="5"/>
      <c r="AC44" s="4"/>
      <c r="AD44" s="5"/>
      <c r="AE44" s="5"/>
      <c r="AF44" s="4"/>
      <c r="AG44" s="5">
        <v>21.9</v>
      </c>
      <c r="AH44" s="5">
        <v>21.9</v>
      </c>
      <c r="AI44" s="4">
        <f>AH44/AG44*100</f>
        <v>100</v>
      </c>
      <c r="AJ44" s="5"/>
      <c r="AK44" s="5"/>
      <c r="AL44" s="4"/>
      <c r="AM44" s="5"/>
      <c r="AN44" s="5"/>
      <c r="AO44" s="4"/>
      <c r="AP44" s="5"/>
      <c r="AQ44" s="5"/>
      <c r="AR44" s="4"/>
      <c r="AS44" s="56"/>
      <c r="AT44" s="53"/>
    </row>
    <row r="45" spans="1:46" s="2" customFormat="1" ht="15" customHeight="1">
      <c r="A45" s="57">
        <v>11</v>
      </c>
      <c r="B45" s="60" t="s">
        <v>125</v>
      </c>
      <c r="C45" s="63" t="s">
        <v>45</v>
      </c>
      <c r="D45" s="63" t="s">
        <v>53</v>
      </c>
      <c r="E45" s="12" t="s">
        <v>33</v>
      </c>
      <c r="F45" s="41">
        <f t="shared" si="1"/>
        <v>118.30000000000001</v>
      </c>
      <c r="G45" s="41">
        <f t="shared" si="1"/>
        <v>118.30000000000001</v>
      </c>
      <c r="H45" s="4">
        <f t="shared" si="0"/>
        <v>100</v>
      </c>
      <c r="I45" s="4">
        <f>I46+I47</f>
        <v>0</v>
      </c>
      <c r="J45" s="4">
        <f aca="true" t="shared" si="11" ref="J45:AQ45">J46+J47</f>
        <v>0</v>
      </c>
      <c r="K45" s="4">
        <v>0</v>
      </c>
      <c r="L45" s="4">
        <f t="shared" si="11"/>
        <v>0</v>
      </c>
      <c r="M45" s="4">
        <f t="shared" si="11"/>
        <v>0</v>
      </c>
      <c r="N45" s="4">
        <v>0</v>
      </c>
      <c r="O45" s="4">
        <f t="shared" si="11"/>
        <v>0</v>
      </c>
      <c r="P45" s="4">
        <f t="shared" si="11"/>
        <v>0</v>
      </c>
      <c r="Q45" s="4">
        <v>0</v>
      </c>
      <c r="R45" s="4">
        <f t="shared" si="11"/>
        <v>29.1</v>
      </c>
      <c r="S45" s="4">
        <f t="shared" si="11"/>
        <v>0</v>
      </c>
      <c r="T45" s="4">
        <f>S45/R45*100</f>
        <v>0</v>
      </c>
      <c r="U45" s="4">
        <f t="shared" si="11"/>
        <v>13.3</v>
      </c>
      <c r="V45" s="4">
        <f t="shared" si="11"/>
        <v>42.400000000000006</v>
      </c>
      <c r="W45" s="4">
        <f>V45/U45*100</f>
        <v>318.796992481203</v>
      </c>
      <c r="X45" s="4">
        <f t="shared" si="11"/>
        <v>66.9</v>
      </c>
      <c r="Y45" s="4">
        <f t="shared" si="11"/>
        <v>61.900000000000006</v>
      </c>
      <c r="Z45" s="4">
        <f>Y45/X45*100</f>
        <v>92.52615844544096</v>
      </c>
      <c r="AA45" s="4">
        <f t="shared" si="11"/>
        <v>0</v>
      </c>
      <c r="AB45" s="4">
        <f t="shared" si="11"/>
        <v>0</v>
      </c>
      <c r="AC45" s="4">
        <v>0</v>
      </c>
      <c r="AD45" s="4">
        <f t="shared" si="11"/>
        <v>0</v>
      </c>
      <c r="AE45" s="4">
        <f t="shared" si="11"/>
        <v>0</v>
      </c>
      <c r="AF45" s="4">
        <v>0</v>
      </c>
      <c r="AG45" s="4">
        <f t="shared" si="11"/>
        <v>0</v>
      </c>
      <c r="AH45" s="4">
        <f t="shared" si="11"/>
        <v>0</v>
      </c>
      <c r="AI45" s="4">
        <v>0</v>
      </c>
      <c r="AJ45" s="4">
        <f t="shared" si="11"/>
        <v>4</v>
      </c>
      <c r="AK45" s="4">
        <f t="shared" si="11"/>
        <v>4</v>
      </c>
      <c r="AL45" s="4">
        <f>AK45/AJ45*100</f>
        <v>100</v>
      </c>
      <c r="AM45" s="4">
        <f t="shared" si="11"/>
        <v>5</v>
      </c>
      <c r="AN45" s="4">
        <f t="shared" si="11"/>
        <v>0</v>
      </c>
      <c r="AO45" s="4">
        <f>AN45/AM45*100</f>
        <v>0</v>
      </c>
      <c r="AP45" s="4">
        <f t="shared" si="11"/>
        <v>0</v>
      </c>
      <c r="AQ45" s="4">
        <f t="shared" si="11"/>
        <v>10</v>
      </c>
      <c r="AR45" s="4"/>
      <c r="AS45" s="54" t="s">
        <v>110</v>
      </c>
      <c r="AT45" s="63"/>
    </row>
    <row r="46" spans="1:46" s="2" customFormat="1" ht="51" customHeight="1">
      <c r="A46" s="58"/>
      <c r="B46" s="61"/>
      <c r="C46" s="64"/>
      <c r="D46" s="64"/>
      <c r="E46" s="13" t="s">
        <v>34</v>
      </c>
      <c r="F46" s="41">
        <f t="shared" si="1"/>
        <v>0</v>
      </c>
      <c r="G46" s="41">
        <f t="shared" si="1"/>
        <v>0</v>
      </c>
      <c r="H46" s="4">
        <v>0</v>
      </c>
      <c r="I46" s="5"/>
      <c r="J46" s="5"/>
      <c r="K46" s="4"/>
      <c r="L46" s="5"/>
      <c r="M46" s="5"/>
      <c r="N46" s="4"/>
      <c r="O46" s="5"/>
      <c r="P46" s="5"/>
      <c r="Q46" s="4"/>
      <c r="R46" s="5"/>
      <c r="S46" s="5"/>
      <c r="T46" s="4"/>
      <c r="U46" s="5"/>
      <c r="V46" s="5"/>
      <c r="W46" s="4"/>
      <c r="X46" s="5"/>
      <c r="Y46" s="5"/>
      <c r="Z46" s="4"/>
      <c r="AA46" s="5"/>
      <c r="AB46" s="5"/>
      <c r="AC46" s="4"/>
      <c r="AD46" s="5"/>
      <c r="AE46" s="5"/>
      <c r="AF46" s="4"/>
      <c r="AG46" s="5"/>
      <c r="AH46" s="5"/>
      <c r="AI46" s="4"/>
      <c r="AJ46" s="5"/>
      <c r="AK46" s="5"/>
      <c r="AL46" s="4"/>
      <c r="AM46" s="5"/>
      <c r="AN46" s="5"/>
      <c r="AO46" s="4"/>
      <c r="AP46" s="5"/>
      <c r="AQ46" s="5"/>
      <c r="AR46" s="4"/>
      <c r="AS46" s="55"/>
      <c r="AT46" s="64"/>
    </row>
    <row r="47" spans="1:46" s="2" customFormat="1" ht="291" customHeight="1">
      <c r="A47" s="59"/>
      <c r="B47" s="62"/>
      <c r="C47" s="65"/>
      <c r="D47" s="65"/>
      <c r="E47" s="13" t="s">
        <v>35</v>
      </c>
      <c r="F47" s="41">
        <f t="shared" si="1"/>
        <v>118.30000000000001</v>
      </c>
      <c r="G47" s="41">
        <f t="shared" si="1"/>
        <v>118.30000000000001</v>
      </c>
      <c r="H47" s="4">
        <f t="shared" si="0"/>
        <v>100</v>
      </c>
      <c r="I47" s="5"/>
      <c r="J47" s="5"/>
      <c r="K47" s="4"/>
      <c r="L47" s="5"/>
      <c r="M47" s="5"/>
      <c r="N47" s="4"/>
      <c r="O47" s="5"/>
      <c r="P47" s="5"/>
      <c r="Q47" s="4"/>
      <c r="R47" s="5">
        <v>29.1</v>
      </c>
      <c r="S47" s="5"/>
      <c r="T47" s="4">
        <f>S47/R47*100</f>
        <v>0</v>
      </c>
      <c r="U47" s="5">
        <v>13.3</v>
      </c>
      <c r="V47" s="5">
        <f>25.9+2.6+0.6+13.3</f>
        <v>42.400000000000006</v>
      </c>
      <c r="W47" s="4">
        <f>V47/U47*100</f>
        <v>318.796992481203</v>
      </c>
      <c r="X47" s="5">
        <v>66.9</v>
      </c>
      <c r="Y47" s="5">
        <f>66.9-5</f>
        <v>61.900000000000006</v>
      </c>
      <c r="Z47" s="4">
        <f>Y47/X47*100</f>
        <v>92.52615844544096</v>
      </c>
      <c r="AA47" s="5"/>
      <c r="AB47" s="5"/>
      <c r="AC47" s="4"/>
      <c r="AD47" s="5"/>
      <c r="AE47" s="5"/>
      <c r="AF47" s="4"/>
      <c r="AG47" s="5"/>
      <c r="AH47" s="5"/>
      <c r="AI47" s="4"/>
      <c r="AJ47" s="5">
        <v>4</v>
      </c>
      <c r="AK47" s="5">
        <v>4</v>
      </c>
      <c r="AL47" s="4">
        <f>AK47/AJ47*100</f>
        <v>100</v>
      </c>
      <c r="AM47" s="5">
        <v>5</v>
      </c>
      <c r="AN47" s="5"/>
      <c r="AO47" s="4">
        <f>AN47/AM47*100</f>
        <v>0</v>
      </c>
      <c r="AP47" s="5"/>
      <c r="AQ47" s="5">
        <v>10</v>
      </c>
      <c r="AR47" s="4"/>
      <c r="AS47" s="56"/>
      <c r="AT47" s="65"/>
    </row>
    <row r="48" spans="1:46" s="2" customFormat="1" ht="15.75" customHeight="1">
      <c r="A48" s="72">
        <v>12</v>
      </c>
      <c r="B48" s="60" t="s">
        <v>126</v>
      </c>
      <c r="C48" s="63" t="s">
        <v>46</v>
      </c>
      <c r="D48" s="63" t="s">
        <v>54</v>
      </c>
      <c r="E48" s="12" t="s">
        <v>33</v>
      </c>
      <c r="F48" s="41">
        <f t="shared" si="1"/>
        <v>36</v>
      </c>
      <c r="G48" s="41">
        <f t="shared" si="1"/>
        <v>36</v>
      </c>
      <c r="H48" s="4">
        <f t="shared" si="0"/>
        <v>100</v>
      </c>
      <c r="I48" s="4">
        <f>I49+I50</f>
        <v>3.5</v>
      </c>
      <c r="J48" s="4">
        <f aca="true" t="shared" si="12" ref="J48:AQ48">J49+J50</f>
        <v>0</v>
      </c>
      <c r="K48" s="4">
        <f>J48/I48*100</f>
        <v>0</v>
      </c>
      <c r="L48" s="4">
        <f t="shared" si="12"/>
        <v>0</v>
      </c>
      <c r="M48" s="4">
        <f t="shared" si="12"/>
        <v>3.5</v>
      </c>
      <c r="N48" s="4">
        <v>0</v>
      </c>
      <c r="O48" s="4">
        <f t="shared" si="12"/>
        <v>22.5</v>
      </c>
      <c r="P48" s="4">
        <f t="shared" si="12"/>
        <v>22.5</v>
      </c>
      <c r="Q48" s="4">
        <f>P48/O48*100</f>
        <v>100</v>
      </c>
      <c r="R48" s="4">
        <f t="shared" si="12"/>
        <v>0</v>
      </c>
      <c r="S48" s="4">
        <f t="shared" si="12"/>
        <v>0</v>
      </c>
      <c r="T48" s="4">
        <v>0</v>
      </c>
      <c r="U48" s="4">
        <f t="shared" si="12"/>
        <v>0</v>
      </c>
      <c r="V48" s="4">
        <f t="shared" si="12"/>
        <v>0</v>
      </c>
      <c r="W48" s="4">
        <v>0</v>
      </c>
      <c r="X48" s="4">
        <f t="shared" si="12"/>
        <v>0</v>
      </c>
      <c r="Y48" s="4">
        <f t="shared" si="12"/>
        <v>0</v>
      </c>
      <c r="Z48" s="4">
        <v>0</v>
      </c>
      <c r="AA48" s="4">
        <f t="shared" si="12"/>
        <v>0</v>
      </c>
      <c r="AB48" s="4">
        <f t="shared" si="12"/>
        <v>0</v>
      </c>
      <c r="AC48" s="4">
        <v>0</v>
      </c>
      <c r="AD48" s="4">
        <f t="shared" si="12"/>
        <v>0</v>
      </c>
      <c r="AE48" s="4">
        <f t="shared" si="12"/>
        <v>0</v>
      </c>
      <c r="AF48" s="4">
        <v>0</v>
      </c>
      <c r="AG48" s="4">
        <f t="shared" si="12"/>
        <v>10</v>
      </c>
      <c r="AH48" s="4">
        <f t="shared" si="12"/>
        <v>10</v>
      </c>
      <c r="AI48" s="4">
        <f>AH48/AG48*100</f>
        <v>100</v>
      </c>
      <c r="AJ48" s="4">
        <f t="shared" si="12"/>
        <v>0</v>
      </c>
      <c r="AK48" s="4">
        <f t="shared" si="12"/>
        <v>0</v>
      </c>
      <c r="AL48" s="4">
        <v>0</v>
      </c>
      <c r="AM48" s="4">
        <f t="shared" si="12"/>
        <v>0</v>
      </c>
      <c r="AN48" s="4">
        <f t="shared" si="12"/>
        <v>0</v>
      </c>
      <c r="AO48" s="4">
        <v>0</v>
      </c>
      <c r="AP48" s="4">
        <f t="shared" si="12"/>
        <v>0</v>
      </c>
      <c r="AQ48" s="4">
        <f t="shared" si="12"/>
        <v>0</v>
      </c>
      <c r="AR48" s="4">
        <v>0</v>
      </c>
      <c r="AS48" s="54" t="s">
        <v>111</v>
      </c>
      <c r="AT48" s="51"/>
    </row>
    <row r="49" spans="1:46" s="2" customFormat="1" ht="54.75" customHeight="1">
      <c r="A49" s="58"/>
      <c r="B49" s="61"/>
      <c r="C49" s="64"/>
      <c r="D49" s="64"/>
      <c r="E49" s="13" t="s">
        <v>34</v>
      </c>
      <c r="F49" s="41">
        <f t="shared" si="1"/>
        <v>0</v>
      </c>
      <c r="G49" s="41">
        <f t="shared" si="1"/>
        <v>0</v>
      </c>
      <c r="H49" s="4">
        <v>0</v>
      </c>
      <c r="I49" s="5"/>
      <c r="J49" s="5"/>
      <c r="K49" s="4"/>
      <c r="L49" s="5"/>
      <c r="M49" s="5"/>
      <c r="N49" s="4"/>
      <c r="O49" s="5"/>
      <c r="P49" s="5"/>
      <c r="Q49" s="4"/>
      <c r="R49" s="5"/>
      <c r="S49" s="5"/>
      <c r="T49" s="4"/>
      <c r="U49" s="5"/>
      <c r="V49" s="5"/>
      <c r="W49" s="4"/>
      <c r="X49" s="5"/>
      <c r="Y49" s="5"/>
      <c r="Z49" s="4"/>
      <c r="AA49" s="5"/>
      <c r="AB49" s="5"/>
      <c r="AC49" s="4"/>
      <c r="AD49" s="5"/>
      <c r="AE49" s="5"/>
      <c r="AF49" s="4"/>
      <c r="AG49" s="5"/>
      <c r="AH49" s="5"/>
      <c r="AI49" s="4"/>
      <c r="AJ49" s="5"/>
      <c r="AK49" s="5"/>
      <c r="AL49" s="4"/>
      <c r="AM49" s="5"/>
      <c r="AN49" s="5"/>
      <c r="AO49" s="4"/>
      <c r="AP49" s="5"/>
      <c r="AQ49" s="5"/>
      <c r="AR49" s="4"/>
      <c r="AS49" s="55"/>
      <c r="AT49" s="52"/>
    </row>
    <row r="50" spans="1:46" s="2" customFormat="1" ht="365.25" customHeight="1">
      <c r="A50" s="59"/>
      <c r="B50" s="62"/>
      <c r="C50" s="65"/>
      <c r="D50" s="65"/>
      <c r="E50" s="13" t="s">
        <v>35</v>
      </c>
      <c r="F50" s="41">
        <f t="shared" si="1"/>
        <v>36</v>
      </c>
      <c r="G50" s="41">
        <f t="shared" si="1"/>
        <v>36</v>
      </c>
      <c r="H50" s="4">
        <f t="shared" si="0"/>
        <v>100</v>
      </c>
      <c r="I50" s="5">
        <v>3.5</v>
      </c>
      <c r="J50" s="5"/>
      <c r="K50" s="4">
        <f>J50/I50*100</f>
        <v>0</v>
      </c>
      <c r="L50" s="5"/>
      <c r="M50" s="5">
        <v>3.5</v>
      </c>
      <c r="N50" s="4"/>
      <c r="O50" s="5">
        <v>22.5</v>
      </c>
      <c r="P50" s="5">
        <v>22.5</v>
      </c>
      <c r="Q50" s="4">
        <f>P50/O50*100</f>
        <v>100</v>
      </c>
      <c r="R50" s="5"/>
      <c r="S50" s="5"/>
      <c r="T50" s="4"/>
      <c r="U50" s="5"/>
      <c r="V50" s="5"/>
      <c r="W50" s="4"/>
      <c r="X50" s="5"/>
      <c r="Y50" s="5"/>
      <c r="Z50" s="4"/>
      <c r="AA50" s="5"/>
      <c r="AB50" s="5"/>
      <c r="AC50" s="4"/>
      <c r="AD50" s="5"/>
      <c r="AE50" s="5"/>
      <c r="AF50" s="4"/>
      <c r="AG50" s="5">
        <v>10</v>
      </c>
      <c r="AH50" s="5">
        <v>10</v>
      </c>
      <c r="AI50" s="4">
        <f>AH50/AG50*100</f>
        <v>100</v>
      </c>
      <c r="AJ50" s="5"/>
      <c r="AK50" s="5"/>
      <c r="AL50" s="4"/>
      <c r="AM50" s="5"/>
      <c r="AN50" s="5"/>
      <c r="AO50" s="4"/>
      <c r="AP50" s="5"/>
      <c r="AQ50" s="5"/>
      <c r="AR50" s="4"/>
      <c r="AS50" s="56"/>
      <c r="AT50" s="53"/>
    </row>
    <row r="51" spans="1:46" s="2" customFormat="1" ht="12.75" customHeight="1">
      <c r="A51" s="57">
        <v>13</v>
      </c>
      <c r="B51" s="73" t="s">
        <v>127</v>
      </c>
      <c r="C51" s="63" t="s">
        <v>47</v>
      </c>
      <c r="D51" s="63" t="s">
        <v>53</v>
      </c>
      <c r="E51" s="12" t="s">
        <v>33</v>
      </c>
      <c r="F51" s="41">
        <f t="shared" si="1"/>
        <v>151.7</v>
      </c>
      <c r="G51" s="41">
        <f t="shared" si="1"/>
        <v>151.70000000000002</v>
      </c>
      <c r="H51" s="4">
        <f t="shared" si="0"/>
        <v>100.00000000000003</v>
      </c>
      <c r="I51" s="4">
        <f>I52+I53</f>
        <v>0</v>
      </c>
      <c r="J51" s="4">
        <f aca="true" t="shared" si="13" ref="J51:AQ51">J52+J53</f>
        <v>0</v>
      </c>
      <c r="K51" s="4">
        <v>0</v>
      </c>
      <c r="L51" s="4">
        <f t="shared" si="13"/>
        <v>0</v>
      </c>
      <c r="M51" s="4">
        <f t="shared" si="13"/>
        <v>0</v>
      </c>
      <c r="N51" s="4">
        <v>0</v>
      </c>
      <c r="O51" s="4">
        <f t="shared" si="13"/>
        <v>0</v>
      </c>
      <c r="P51" s="4">
        <f t="shared" si="13"/>
        <v>0</v>
      </c>
      <c r="Q51" s="4">
        <v>0</v>
      </c>
      <c r="R51" s="4">
        <f t="shared" si="13"/>
        <v>20</v>
      </c>
      <c r="S51" s="4">
        <f t="shared" si="13"/>
        <v>0</v>
      </c>
      <c r="T51" s="4">
        <f>S51/R51*100</f>
        <v>0</v>
      </c>
      <c r="U51" s="4">
        <f t="shared" si="13"/>
        <v>0</v>
      </c>
      <c r="V51" s="4">
        <f t="shared" si="13"/>
        <v>20</v>
      </c>
      <c r="W51" s="4">
        <v>0</v>
      </c>
      <c r="X51" s="4">
        <f t="shared" si="13"/>
        <v>0</v>
      </c>
      <c r="Y51" s="4">
        <f t="shared" si="13"/>
        <v>0</v>
      </c>
      <c r="Z51" s="4">
        <v>0</v>
      </c>
      <c r="AA51" s="4">
        <f t="shared" si="13"/>
        <v>41.7</v>
      </c>
      <c r="AB51" s="4">
        <f t="shared" si="13"/>
        <v>13</v>
      </c>
      <c r="AC51" s="4">
        <f>AB51/AA51*100</f>
        <v>31.17505995203837</v>
      </c>
      <c r="AD51" s="4">
        <f t="shared" si="13"/>
        <v>0</v>
      </c>
      <c r="AE51" s="4">
        <f t="shared" si="13"/>
        <v>0</v>
      </c>
      <c r="AF51" s="4">
        <v>0</v>
      </c>
      <c r="AG51" s="4">
        <f t="shared" si="13"/>
        <v>11.200000000000003</v>
      </c>
      <c r="AH51" s="4">
        <f t="shared" si="13"/>
        <v>0</v>
      </c>
      <c r="AI51" s="4">
        <f>AH51/AG51*100</f>
        <v>0</v>
      </c>
      <c r="AJ51" s="4">
        <f t="shared" si="13"/>
        <v>0</v>
      </c>
      <c r="AK51" s="4">
        <f t="shared" si="13"/>
        <v>116.3</v>
      </c>
      <c r="AL51" s="4">
        <v>0</v>
      </c>
      <c r="AM51" s="4">
        <f t="shared" si="13"/>
        <v>78.8</v>
      </c>
      <c r="AN51" s="4">
        <f t="shared" si="13"/>
        <v>2.4</v>
      </c>
      <c r="AO51" s="4">
        <f>AN51/AM51*100</f>
        <v>3.0456852791878175</v>
      </c>
      <c r="AP51" s="4">
        <f t="shared" si="13"/>
        <v>0</v>
      </c>
      <c r="AQ51" s="4">
        <f t="shared" si="13"/>
        <v>0</v>
      </c>
      <c r="AR51" s="4">
        <v>0</v>
      </c>
      <c r="AS51" s="54" t="s">
        <v>101</v>
      </c>
      <c r="AT51" s="54"/>
    </row>
    <row r="52" spans="1:46" s="2" customFormat="1" ht="38.25">
      <c r="A52" s="58"/>
      <c r="B52" s="73"/>
      <c r="C52" s="64"/>
      <c r="D52" s="64"/>
      <c r="E52" s="13" t="s">
        <v>34</v>
      </c>
      <c r="F52" s="41">
        <f t="shared" si="1"/>
        <v>0</v>
      </c>
      <c r="G52" s="41">
        <f t="shared" si="1"/>
        <v>0</v>
      </c>
      <c r="H52" s="4">
        <v>0</v>
      </c>
      <c r="I52" s="6"/>
      <c r="J52" s="6"/>
      <c r="K52" s="4"/>
      <c r="L52" s="6"/>
      <c r="M52" s="6"/>
      <c r="N52" s="4"/>
      <c r="O52" s="6"/>
      <c r="P52" s="6"/>
      <c r="Q52" s="4"/>
      <c r="R52" s="6"/>
      <c r="S52" s="6"/>
      <c r="T52" s="4"/>
      <c r="U52" s="6"/>
      <c r="V52" s="6"/>
      <c r="W52" s="4"/>
      <c r="X52" s="6"/>
      <c r="Y52" s="6"/>
      <c r="Z52" s="4"/>
      <c r="AA52" s="6"/>
      <c r="AB52" s="6"/>
      <c r="AC52" s="4"/>
      <c r="AD52" s="6"/>
      <c r="AE52" s="6"/>
      <c r="AF52" s="4"/>
      <c r="AG52" s="6"/>
      <c r="AH52" s="6"/>
      <c r="AI52" s="4"/>
      <c r="AJ52" s="6"/>
      <c r="AK52" s="6"/>
      <c r="AL52" s="4"/>
      <c r="AM52" s="6"/>
      <c r="AN52" s="6"/>
      <c r="AO52" s="4"/>
      <c r="AP52" s="6"/>
      <c r="AQ52" s="6"/>
      <c r="AR52" s="4"/>
      <c r="AS52" s="55"/>
      <c r="AT52" s="55"/>
    </row>
    <row r="53" spans="1:46" s="2" customFormat="1" ht="228.75" customHeight="1">
      <c r="A53" s="59"/>
      <c r="B53" s="73"/>
      <c r="C53" s="65"/>
      <c r="D53" s="65"/>
      <c r="E53" s="13" t="s">
        <v>35</v>
      </c>
      <c r="F53" s="41">
        <f t="shared" si="1"/>
        <v>151.7</v>
      </c>
      <c r="G53" s="41">
        <f t="shared" si="1"/>
        <v>151.70000000000002</v>
      </c>
      <c r="H53" s="4">
        <f t="shared" si="0"/>
        <v>100.00000000000003</v>
      </c>
      <c r="I53" s="6"/>
      <c r="J53" s="6"/>
      <c r="K53" s="4"/>
      <c r="L53" s="6"/>
      <c r="M53" s="6"/>
      <c r="N53" s="4"/>
      <c r="O53" s="6"/>
      <c r="P53" s="6"/>
      <c r="Q53" s="4"/>
      <c r="R53" s="6">
        <v>20</v>
      </c>
      <c r="S53" s="6"/>
      <c r="T53" s="4">
        <f>S53/R53*100</f>
        <v>0</v>
      </c>
      <c r="U53" s="6"/>
      <c r="V53" s="6">
        <v>20</v>
      </c>
      <c r="W53" s="4"/>
      <c r="X53" s="6"/>
      <c r="Y53" s="6"/>
      <c r="Z53" s="4"/>
      <c r="AA53" s="6">
        <v>41.7</v>
      </c>
      <c r="AB53" s="6">
        <v>13</v>
      </c>
      <c r="AC53" s="4">
        <f>AB53/AA53*100</f>
        <v>31.17505995203837</v>
      </c>
      <c r="AD53" s="6"/>
      <c r="AE53" s="6"/>
      <c r="AF53" s="4"/>
      <c r="AG53" s="6">
        <f>95-83.8</f>
        <v>11.200000000000003</v>
      </c>
      <c r="AH53" s="6"/>
      <c r="AI53" s="4">
        <f>AH53/AG53*100</f>
        <v>0</v>
      </c>
      <c r="AJ53" s="6"/>
      <c r="AK53" s="6">
        <f>78+33.3+5</f>
        <v>116.3</v>
      </c>
      <c r="AL53" s="4"/>
      <c r="AM53" s="6">
        <f>83.8-5</f>
        <v>78.8</v>
      </c>
      <c r="AN53" s="6">
        <v>2.4</v>
      </c>
      <c r="AO53" s="4">
        <f>AN53/AM53*100</f>
        <v>3.0456852791878175</v>
      </c>
      <c r="AP53" s="6"/>
      <c r="AQ53" s="6"/>
      <c r="AR53" s="4"/>
      <c r="AS53" s="56"/>
      <c r="AT53" s="56"/>
    </row>
    <row r="54" spans="1:46" s="2" customFormat="1" ht="12.75" customHeight="1">
      <c r="A54" s="57">
        <v>14</v>
      </c>
      <c r="B54" s="60" t="s">
        <v>128</v>
      </c>
      <c r="C54" s="63" t="s">
        <v>48</v>
      </c>
      <c r="D54" s="63" t="s">
        <v>53</v>
      </c>
      <c r="E54" s="12" t="s">
        <v>33</v>
      </c>
      <c r="F54" s="41">
        <f t="shared" si="1"/>
        <v>107</v>
      </c>
      <c r="G54" s="41">
        <f t="shared" si="1"/>
        <v>106.9</v>
      </c>
      <c r="H54" s="4">
        <f t="shared" si="0"/>
        <v>99.90654205607477</v>
      </c>
      <c r="I54" s="4">
        <f>I55+I56</f>
        <v>0</v>
      </c>
      <c r="J54" s="4">
        <f aca="true" t="shared" si="14" ref="J54:AQ54">J55+J56</f>
        <v>0</v>
      </c>
      <c r="K54" s="4">
        <v>0</v>
      </c>
      <c r="L54" s="4">
        <f t="shared" si="14"/>
        <v>0</v>
      </c>
      <c r="M54" s="4">
        <f t="shared" si="14"/>
        <v>0</v>
      </c>
      <c r="N54" s="4">
        <v>0</v>
      </c>
      <c r="O54" s="4">
        <f t="shared" si="14"/>
        <v>0</v>
      </c>
      <c r="P54" s="4">
        <f t="shared" si="14"/>
        <v>0</v>
      </c>
      <c r="Q54" s="4">
        <v>0</v>
      </c>
      <c r="R54" s="4">
        <f t="shared" si="14"/>
        <v>0</v>
      </c>
      <c r="S54" s="4">
        <f t="shared" si="14"/>
        <v>0</v>
      </c>
      <c r="T54" s="4">
        <v>0</v>
      </c>
      <c r="U54" s="4">
        <f t="shared" si="14"/>
        <v>3.5</v>
      </c>
      <c r="V54" s="4">
        <f t="shared" si="14"/>
        <v>3.5</v>
      </c>
      <c r="W54" s="4">
        <f>V54/U54*100</f>
        <v>100</v>
      </c>
      <c r="X54" s="4">
        <f t="shared" si="14"/>
        <v>103.5</v>
      </c>
      <c r="Y54" s="4">
        <f t="shared" si="14"/>
        <v>103.4</v>
      </c>
      <c r="Z54" s="4">
        <f>Y54/X54*100</f>
        <v>99.90338164251207</v>
      </c>
      <c r="AA54" s="4">
        <f t="shared" si="14"/>
        <v>0</v>
      </c>
      <c r="AB54" s="4">
        <f t="shared" si="14"/>
        <v>0</v>
      </c>
      <c r="AC54" s="4">
        <v>0</v>
      </c>
      <c r="AD54" s="4">
        <f t="shared" si="14"/>
        <v>0</v>
      </c>
      <c r="AE54" s="4">
        <f t="shared" si="14"/>
        <v>0</v>
      </c>
      <c r="AF54" s="4">
        <v>0</v>
      </c>
      <c r="AG54" s="4">
        <f t="shared" si="14"/>
        <v>0</v>
      </c>
      <c r="AH54" s="4">
        <f t="shared" si="14"/>
        <v>0</v>
      </c>
      <c r="AI54" s="4">
        <v>0</v>
      </c>
      <c r="AJ54" s="4">
        <f t="shared" si="14"/>
        <v>0</v>
      </c>
      <c r="AK54" s="4">
        <f t="shared" si="14"/>
        <v>0</v>
      </c>
      <c r="AL54" s="4">
        <v>0</v>
      </c>
      <c r="AM54" s="4">
        <f t="shared" si="14"/>
        <v>0</v>
      </c>
      <c r="AN54" s="4">
        <f t="shared" si="14"/>
        <v>0</v>
      </c>
      <c r="AO54" s="4">
        <v>0</v>
      </c>
      <c r="AP54" s="4">
        <f t="shared" si="14"/>
        <v>0</v>
      </c>
      <c r="AQ54" s="4">
        <f t="shared" si="14"/>
        <v>0</v>
      </c>
      <c r="AR54" s="4">
        <v>0</v>
      </c>
      <c r="AS54" s="63" t="s">
        <v>102</v>
      </c>
      <c r="AT54" s="54" t="s">
        <v>134</v>
      </c>
    </row>
    <row r="55" spans="1:46" s="2" customFormat="1" ht="28.5" customHeight="1">
      <c r="A55" s="58"/>
      <c r="B55" s="61"/>
      <c r="C55" s="64"/>
      <c r="D55" s="64"/>
      <c r="E55" s="13" t="s">
        <v>34</v>
      </c>
      <c r="F55" s="41">
        <f t="shared" si="1"/>
        <v>0</v>
      </c>
      <c r="G55" s="41">
        <f t="shared" si="1"/>
        <v>0</v>
      </c>
      <c r="H55" s="4">
        <v>0</v>
      </c>
      <c r="I55" s="6"/>
      <c r="J55" s="6"/>
      <c r="K55" s="4"/>
      <c r="L55" s="6"/>
      <c r="M55" s="6"/>
      <c r="N55" s="4"/>
      <c r="O55" s="6"/>
      <c r="P55" s="6"/>
      <c r="Q55" s="4"/>
      <c r="R55" s="6"/>
      <c r="S55" s="6"/>
      <c r="T55" s="4"/>
      <c r="U55" s="6"/>
      <c r="V55" s="6"/>
      <c r="W55" s="4"/>
      <c r="X55" s="6"/>
      <c r="Y55" s="6"/>
      <c r="Z55" s="4"/>
      <c r="AA55" s="6"/>
      <c r="AB55" s="6"/>
      <c r="AC55" s="4"/>
      <c r="AD55" s="6"/>
      <c r="AE55" s="6"/>
      <c r="AF55" s="4"/>
      <c r="AG55" s="6"/>
      <c r="AH55" s="6"/>
      <c r="AI55" s="4"/>
      <c r="AJ55" s="6"/>
      <c r="AK55" s="6"/>
      <c r="AL55" s="4"/>
      <c r="AM55" s="6"/>
      <c r="AN55" s="6"/>
      <c r="AO55" s="4"/>
      <c r="AP55" s="6"/>
      <c r="AQ55" s="6"/>
      <c r="AR55" s="4"/>
      <c r="AS55" s="64"/>
      <c r="AT55" s="55"/>
    </row>
    <row r="56" spans="1:46" s="2" customFormat="1" ht="186" customHeight="1">
      <c r="A56" s="59"/>
      <c r="B56" s="62"/>
      <c r="C56" s="65"/>
      <c r="D56" s="65"/>
      <c r="E56" s="13" t="s">
        <v>35</v>
      </c>
      <c r="F56" s="41">
        <f t="shared" si="1"/>
        <v>107</v>
      </c>
      <c r="G56" s="41">
        <f t="shared" si="1"/>
        <v>106.9</v>
      </c>
      <c r="H56" s="4">
        <f t="shared" si="0"/>
        <v>99.90654205607477</v>
      </c>
      <c r="I56" s="6"/>
      <c r="J56" s="6"/>
      <c r="K56" s="4"/>
      <c r="L56" s="6"/>
      <c r="M56" s="6"/>
      <c r="N56" s="4"/>
      <c r="O56" s="6"/>
      <c r="P56" s="6"/>
      <c r="Q56" s="4"/>
      <c r="R56" s="6"/>
      <c r="S56" s="6"/>
      <c r="T56" s="4"/>
      <c r="U56" s="6">
        <v>3.5</v>
      </c>
      <c r="V56" s="6">
        <f>1.5+0.7+1.3</f>
        <v>3.5</v>
      </c>
      <c r="W56" s="4">
        <f>V56/U56*100</f>
        <v>100</v>
      </c>
      <c r="X56" s="6">
        <v>103.5</v>
      </c>
      <c r="Y56" s="6">
        <f>103.4</f>
        <v>103.4</v>
      </c>
      <c r="Z56" s="4">
        <f>Y56/X56*100</f>
        <v>99.90338164251207</v>
      </c>
      <c r="AA56" s="6"/>
      <c r="AB56" s="6"/>
      <c r="AC56" s="4"/>
      <c r="AD56" s="6"/>
      <c r="AE56" s="6"/>
      <c r="AF56" s="4"/>
      <c r="AG56" s="6"/>
      <c r="AH56" s="6"/>
      <c r="AI56" s="4"/>
      <c r="AJ56" s="6"/>
      <c r="AK56" s="6"/>
      <c r="AL56" s="4"/>
      <c r="AM56" s="6"/>
      <c r="AN56" s="6"/>
      <c r="AO56" s="4"/>
      <c r="AP56" s="6"/>
      <c r="AQ56" s="6"/>
      <c r="AR56" s="4"/>
      <c r="AS56" s="65"/>
      <c r="AT56" s="56"/>
    </row>
    <row r="57" spans="1:46" s="2" customFormat="1" ht="14.25" customHeight="1">
      <c r="A57" s="57">
        <v>15</v>
      </c>
      <c r="B57" s="60" t="s">
        <v>129</v>
      </c>
      <c r="C57" s="63" t="s">
        <v>49</v>
      </c>
      <c r="D57" s="63" t="s">
        <v>53</v>
      </c>
      <c r="E57" s="12" t="s">
        <v>33</v>
      </c>
      <c r="F57" s="41">
        <f t="shared" si="1"/>
        <v>15.5</v>
      </c>
      <c r="G57" s="41">
        <f t="shared" si="1"/>
        <v>15.5</v>
      </c>
      <c r="H57" s="4">
        <f t="shared" si="0"/>
        <v>100</v>
      </c>
      <c r="I57" s="4">
        <f>I58+I59</f>
        <v>0</v>
      </c>
      <c r="J57" s="4">
        <f aca="true" t="shared" si="15" ref="J57:AQ57">J58+J59</f>
        <v>0</v>
      </c>
      <c r="K57" s="4">
        <v>0</v>
      </c>
      <c r="L57" s="4">
        <f t="shared" si="15"/>
        <v>0</v>
      </c>
      <c r="M57" s="4">
        <f t="shared" si="15"/>
        <v>0</v>
      </c>
      <c r="N57" s="4">
        <v>0</v>
      </c>
      <c r="O57" s="4">
        <f t="shared" si="15"/>
        <v>0</v>
      </c>
      <c r="P57" s="4">
        <f t="shared" si="15"/>
        <v>0</v>
      </c>
      <c r="Q57" s="4">
        <v>0</v>
      </c>
      <c r="R57" s="4">
        <f t="shared" si="15"/>
        <v>0</v>
      </c>
      <c r="S57" s="4">
        <f t="shared" si="15"/>
        <v>0</v>
      </c>
      <c r="T57" s="4">
        <v>0</v>
      </c>
      <c r="U57" s="4">
        <f t="shared" si="15"/>
        <v>0</v>
      </c>
      <c r="V57" s="4">
        <f t="shared" si="15"/>
        <v>0</v>
      </c>
      <c r="W57" s="4">
        <v>0</v>
      </c>
      <c r="X57" s="4">
        <f t="shared" si="15"/>
        <v>0</v>
      </c>
      <c r="Y57" s="4">
        <f t="shared" si="15"/>
        <v>0</v>
      </c>
      <c r="Z57" s="4">
        <v>0</v>
      </c>
      <c r="AA57" s="4">
        <f t="shared" si="15"/>
        <v>0</v>
      </c>
      <c r="AB57" s="4">
        <f t="shared" si="15"/>
        <v>0</v>
      </c>
      <c r="AC57" s="4">
        <v>0</v>
      </c>
      <c r="AD57" s="4">
        <f t="shared" si="15"/>
        <v>0</v>
      </c>
      <c r="AE57" s="4">
        <f t="shared" si="15"/>
        <v>0</v>
      </c>
      <c r="AF57" s="4">
        <v>0</v>
      </c>
      <c r="AG57" s="4">
        <f t="shared" si="15"/>
        <v>10.2</v>
      </c>
      <c r="AH57" s="4">
        <f t="shared" si="15"/>
        <v>10.2</v>
      </c>
      <c r="AI57" s="4">
        <f>AH57/AG57*100</f>
        <v>100</v>
      </c>
      <c r="AJ57" s="4">
        <f t="shared" si="15"/>
        <v>5.3</v>
      </c>
      <c r="AK57" s="4">
        <f t="shared" si="15"/>
        <v>5.3</v>
      </c>
      <c r="AL57" s="4">
        <f>AK57/AJ57*100</f>
        <v>100</v>
      </c>
      <c r="AM57" s="4">
        <f t="shared" si="15"/>
        <v>0</v>
      </c>
      <c r="AN57" s="4">
        <f t="shared" si="15"/>
        <v>0</v>
      </c>
      <c r="AO57" s="4">
        <v>0</v>
      </c>
      <c r="AP57" s="4">
        <f t="shared" si="15"/>
        <v>0</v>
      </c>
      <c r="AQ57" s="4">
        <f t="shared" si="15"/>
        <v>0</v>
      </c>
      <c r="AR57" s="4">
        <v>0</v>
      </c>
      <c r="AS57" s="63" t="s">
        <v>103</v>
      </c>
      <c r="AT57" s="74"/>
    </row>
    <row r="58" spans="1:46" s="2" customFormat="1" ht="26.25" customHeight="1">
      <c r="A58" s="58"/>
      <c r="B58" s="61"/>
      <c r="C58" s="64"/>
      <c r="D58" s="64"/>
      <c r="E58" s="13" t="s">
        <v>34</v>
      </c>
      <c r="F58" s="41">
        <f t="shared" si="1"/>
        <v>0</v>
      </c>
      <c r="G58" s="41">
        <f t="shared" si="1"/>
        <v>0</v>
      </c>
      <c r="H58" s="4">
        <v>0</v>
      </c>
      <c r="I58" s="6"/>
      <c r="J58" s="6"/>
      <c r="K58" s="4"/>
      <c r="L58" s="6"/>
      <c r="M58" s="6"/>
      <c r="N58" s="4"/>
      <c r="O58" s="6"/>
      <c r="P58" s="6"/>
      <c r="Q58" s="4"/>
      <c r="R58" s="6"/>
      <c r="S58" s="6"/>
      <c r="T58" s="4"/>
      <c r="U58" s="6"/>
      <c r="V58" s="6"/>
      <c r="W58" s="4"/>
      <c r="X58" s="6"/>
      <c r="Y58" s="6"/>
      <c r="Z58" s="4"/>
      <c r="AA58" s="6"/>
      <c r="AB58" s="6"/>
      <c r="AC58" s="4"/>
      <c r="AD58" s="6"/>
      <c r="AE58" s="6"/>
      <c r="AF58" s="4"/>
      <c r="AG58" s="6"/>
      <c r="AH58" s="6"/>
      <c r="AI58" s="4"/>
      <c r="AJ58" s="6"/>
      <c r="AK58" s="6"/>
      <c r="AL58" s="4"/>
      <c r="AM58" s="6"/>
      <c r="AN58" s="6"/>
      <c r="AO58" s="4"/>
      <c r="AP58" s="6"/>
      <c r="AQ58" s="6"/>
      <c r="AR58" s="4"/>
      <c r="AS58" s="64"/>
      <c r="AT58" s="75"/>
    </row>
    <row r="59" spans="1:46" s="2" customFormat="1" ht="164.25" customHeight="1">
      <c r="A59" s="59"/>
      <c r="B59" s="62"/>
      <c r="C59" s="65"/>
      <c r="D59" s="65"/>
      <c r="E59" s="13" t="s">
        <v>35</v>
      </c>
      <c r="F59" s="41">
        <f t="shared" si="1"/>
        <v>15.5</v>
      </c>
      <c r="G59" s="41">
        <f t="shared" si="1"/>
        <v>15.5</v>
      </c>
      <c r="H59" s="4">
        <f t="shared" si="0"/>
        <v>100</v>
      </c>
      <c r="I59" s="6"/>
      <c r="J59" s="6"/>
      <c r="K59" s="4"/>
      <c r="L59" s="6"/>
      <c r="M59" s="6"/>
      <c r="N59" s="4"/>
      <c r="O59" s="6"/>
      <c r="P59" s="6"/>
      <c r="Q59" s="4"/>
      <c r="R59" s="6"/>
      <c r="S59" s="6"/>
      <c r="T59" s="4"/>
      <c r="U59" s="6"/>
      <c r="V59" s="6"/>
      <c r="W59" s="4"/>
      <c r="X59" s="6"/>
      <c r="Y59" s="6"/>
      <c r="Z59" s="4"/>
      <c r="AA59" s="6"/>
      <c r="AB59" s="6"/>
      <c r="AC59" s="4"/>
      <c r="AD59" s="6"/>
      <c r="AE59" s="6"/>
      <c r="AF59" s="4"/>
      <c r="AG59" s="6">
        <v>10.2</v>
      </c>
      <c r="AH59" s="6">
        <v>10.2</v>
      </c>
      <c r="AI59" s="4">
        <f>AH59/AG59*100</f>
        <v>100</v>
      </c>
      <c r="AJ59" s="6">
        <v>5.3</v>
      </c>
      <c r="AK59" s="6">
        <v>5.3</v>
      </c>
      <c r="AL59" s="4">
        <f>AK59/AJ59*100</f>
        <v>100</v>
      </c>
      <c r="AM59" s="6"/>
      <c r="AN59" s="6"/>
      <c r="AO59" s="4"/>
      <c r="AP59" s="6"/>
      <c r="AQ59" s="6"/>
      <c r="AR59" s="4"/>
      <c r="AS59" s="65"/>
      <c r="AT59" s="76"/>
    </row>
    <row r="60" spans="1:46" s="2" customFormat="1" ht="17.25" customHeight="1">
      <c r="A60" s="57">
        <v>16</v>
      </c>
      <c r="B60" s="77" t="s">
        <v>130</v>
      </c>
      <c r="C60" s="63" t="s">
        <v>42</v>
      </c>
      <c r="D60" s="63" t="s">
        <v>54</v>
      </c>
      <c r="E60" s="12" t="s">
        <v>33</v>
      </c>
      <c r="F60" s="41">
        <f t="shared" si="1"/>
        <v>48</v>
      </c>
      <c r="G60" s="41">
        <f t="shared" si="1"/>
        <v>48</v>
      </c>
      <c r="H60" s="4">
        <f t="shared" si="0"/>
        <v>100</v>
      </c>
      <c r="I60" s="4">
        <f>I61+I62</f>
        <v>0</v>
      </c>
      <c r="J60" s="4">
        <f aca="true" t="shared" si="16" ref="J60:AQ60">J61+J62</f>
        <v>0</v>
      </c>
      <c r="K60" s="4">
        <v>0</v>
      </c>
      <c r="L60" s="4">
        <f t="shared" si="16"/>
        <v>0</v>
      </c>
      <c r="M60" s="4">
        <f t="shared" si="16"/>
        <v>0</v>
      </c>
      <c r="N60" s="4">
        <v>0</v>
      </c>
      <c r="O60" s="4">
        <f t="shared" si="16"/>
        <v>0</v>
      </c>
      <c r="P60" s="4">
        <f t="shared" si="16"/>
        <v>0</v>
      </c>
      <c r="Q60" s="4">
        <v>0</v>
      </c>
      <c r="R60" s="4">
        <f t="shared" si="16"/>
        <v>10</v>
      </c>
      <c r="S60" s="4">
        <f t="shared" si="16"/>
        <v>10</v>
      </c>
      <c r="T60" s="4">
        <f>S60/R60*100</f>
        <v>100</v>
      </c>
      <c r="U60" s="4">
        <f t="shared" si="16"/>
        <v>0</v>
      </c>
      <c r="V60" s="4">
        <f t="shared" si="16"/>
        <v>0</v>
      </c>
      <c r="W60" s="4">
        <v>0</v>
      </c>
      <c r="X60" s="4">
        <f t="shared" si="16"/>
        <v>0</v>
      </c>
      <c r="Y60" s="4">
        <f t="shared" si="16"/>
        <v>0</v>
      </c>
      <c r="Z60" s="4">
        <v>0</v>
      </c>
      <c r="AA60" s="4">
        <f t="shared" si="16"/>
        <v>0</v>
      </c>
      <c r="AB60" s="4">
        <f t="shared" si="16"/>
        <v>0</v>
      </c>
      <c r="AC60" s="4">
        <v>0</v>
      </c>
      <c r="AD60" s="4">
        <f t="shared" si="16"/>
        <v>0</v>
      </c>
      <c r="AE60" s="4">
        <f t="shared" si="16"/>
        <v>0</v>
      </c>
      <c r="AF60" s="4">
        <v>0</v>
      </c>
      <c r="AG60" s="4">
        <f t="shared" si="16"/>
        <v>38</v>
      </c>
      <c r="AH60" s="4">
        <f t="shared" si="16"/>
        <v>38</v>
      </c>
      <c r="AI60" s="4">
        <f>AH60/AG60*100</f>
        <v>100</v>
      </c>
      <c r="AJ60" s="4">
        <f t="shared" si="16"/>
        <v>0</v>
      </c>
      <c r="AK60" s="4">
        <f t="shared" si="16"/>
        <v>0</v>
      </c>
      <c r="AL60" s="4"/>
      <c r="AM60" s="4">
        <f t="shared" si="16"/>
        <v>0</v>
      </c>
      <c r="AN60" s="4">
        <f t="shared" si="16"/>
        <v>0</v>
      </c>
      <c r="AO60" s="4">
        <v>0</v>
      </c>
      <c r="AP60" s="4">
        <f t="shared" si="16"/>
        <v>0</v>
      </c>
      <c r="AQ60" s="4">
        <f t="shared" si="16"/>
        <v>0</v>
      </c>
      <c r="AR60" s="4">
        <v>0</v>
      </c>
      <c r="AS60" s="63" t="s">
        <v>73</v>
      </c>
      <c r="AT60" s="63"/>
    </row>
    <row r="61" spans="1:46" s="2" customFormat="1" ht="37.5" customHeight="1">
      <c r="A61" s="58"/>
      <c r="B61" s="77"/>
      <c r="C61" s="64"/>
      <c r="D61" s="64"/>
      <c r="E61" s="13" t="s">
        <v>34</v>
      </c>
      <c r="F61" s="41">
        <f t="shared" si="1"/>
        <v>0</v>
      </c>
      <c r="G61" s="41">
        <f t="shared" si="1"/>
        <v>0</v>
      </c>
      <c r="H61" s="4">
        <v>0</v>
      </c>
      <c r="I61" s="6"/>
      <c r="J61" s="6"/>
      <c r="K61" s="4"/>
      <c r="L61" s="6"/>
      <c r="M61" s="6"/>
      <c r="N61" s="4"/>
      <c r="O61" s="6"/>
      <c r="P61" s="6"/>
      <c r="Q61" s="4"/>
      <c r="R61" s="6"/>
      <c r="S61" s="6"/>
      <c r="T61" s="4"/>
      <c r="U61" s="6"/>
      <c r="V61" s="6"/>
      <c r="W61" s="4"/>
      <c r="X61" s="6"/>
      <c r="Y61" s="6"/>
      <c r="Z61" s="4"/>
      <c r="AA61" s="6"/>
      <c r="AB61" s="6"/>
      <c r="AC61" s="4"/>
      <c r="AD61" s="6"/>
      <c r="AE61" s="6"/>
      <c r="AF61" s="4"/>
      <c r="AG61" s="6"/>
      <c r="AH61" s="6"/>
      <c r="AI61" s="4"/>
      <c r="AJ61" s="6"/>
      <c r="AK61" s="6"/>
      <c r="AL61" s="4"/>
      <c r="AM61" s="6"/>
      <c r="AN61" s="6"/>
      <c r="AO61" s="4"/>
      <c r="AP61" s="6"/>
      <c r="AQ61" s="6"/>
      <c r="AR61" s="4"/>
      <c r="AS61" s="64"/>
      <c r="AT61" s="64"/>
    </row>
    <row r="62" spans="1:46" s="2" customFormat="1" ht="168" customHeight="1">
      <c r="A62" s="59"/>
      <c r="B62" s="77"/>
      <c r="C62" s="65"/>
      <c r="D62" s="65"/>
      <c r="E62" s="13" t="s">
        <v>35</v>
      </c>
      <c r="F62" s="41">
        <f t="shared" si="1"/>
        <v>48</v>
      </c>
      <c r="G62" s="41">
        <f t="shared" si="1"/>
        <v>48</v>
      </c>
      <c r="H62" s="4">
        <f t="shared" si="0"/>
        <v>100</v>
      </c>
      <c r="I62" s="6"/>
      <c r="J62" s="6"/>
      <c r="K62" s="4"/>
      <c r="L62" s="6"/>
      <c r="M62" s="6"/>
      <c r="N62" s="4"/>
      <c r="O62" s="6"/>
      <c r="P62" s="6"/>
      <c r="Q62" s="4"/>
      <c r="R62" s="6">
        <v>10</v>
      </c>
      <c r="S62" s="6">
        <v>10</v>
      </c>
      <c r="T62" s="4">
        <f>S62/R62*100</f>
        <v>100</v>
      </c>
      <c r="U62" s="6"/>
      <c r="V62" s="6"/>
      <c r="W62" s="4"/>
      <c r="X62" s="6"/>
      <c r="Y62" s="6"/>
      <c r="Z62" s="4"/>
      <c r="AA62" s="6"/>
      <c r="AB62" s="6"/>
      <c r="AC62" s="4"/>
      <c r="AD62" s="6"/>
      <c r="AE62" s="6"/>
      <c r="AF62" s="4"/>
      <c r="AG62" s="6">
        <v>38</v>
      </c>
      <c r="AH62" s="6">
        <v>38</v>
      </c>
      <c r="AI62" s="4">
        <f>AH62/AG62*100</f>
        <v>100</v>
      </c>
      <c r="AJ62" s="6"/>
      <c r="AK62" s="6"/>
      <c r="AL62" s="4"/>
      <c r="AM62" s="6"/>
      <c r="AN62" s="6"/>
      <c r="AO62" s="4"/>
      <c r="AP62" s="6"/>
      <c r="AQ62" s="6"/>
      <c r="AR62" s="4"/>
      <c r="AS62" s="65"/>
      <c r="AT62" s="65"/>
    </row>
    <row r="63" spans="1:46" s="2" customFormat="1" ht="15.75" customHeight="1">
      <c r="A63" s="57">
        <v>17</v>
      </c>
      <c r="B63" s="60" t="s">
        <v>131</v>
      </c>
      <c r="C63" s="63" t="s">
        <v>48</v>
      </c>
      <c r="D63" s="63" t="s">
        <v>57</v>
      </c>
      <c r="E63" s="12" t="s">
        <v>33</v>
      </c>
      <c r="F63" s="41">
        <f t="shared" si="1"/>
        <v>20.7</v>
      </c>
      <c r="G63" s="41">
        <f t="shared" si="1"/>
        <v>20.7</v>
      </c>
      <c r="H63" s="4">
        <f t="shared" si="0"/>
        <v>100</v>
      </c>
      <c r="I63" s="4">
        <f>I64+I65</f>
        <v>0</v>
      </c>
      <c r="J63" s="4">
        <f>J64+J65</f>
        <v>0</v>
      </c>
      <c r="K63" s="4">
        <v>0</v>
      </c>
      <c r="L63" s="4">
        <f>L64+L65</f>
        <v>0</v>
      </c>
      <c r="M63" s="4">
        <f>M64+M65</f>
        <v>0</v>
      </c>
      <c r="N63" s="4">
        <v>0</v>
      </c>
      <c r="O63" s="4">
        <f>O64+O65</f>
        <v>0</v>
      </c>
      <c r="P63" s="4">
        <f>P64+P65</f>
        <v>0</v>
      </c>
      <c r="Q63" s="4">
        <v>0</v>
      </c>
      <c r="R63" s="4">
        <f>R64+R65</f>
        <v>0</v>
      </c>
      <c r="S63" s="4">
        <f>S64+S65</f>
        <v>0</v>
      </c>
      <c r="T63" s="4">
        <v>0</v>
      </c>
      <c r="U63" s="4">
        <f>U64+U65</f>
        <v>20.7</v>
      </c>
      <c r="V63" s="4">
        <f>V64+V65</f>
        <v>20.7</v>
      </c>
      <c r="W63" s="4">
        <f>V63/U63*100</f>
        <v>100</v>
      </c>
      <c r="X63" s="4">
        <f>X64+X65</f>
        <v>0</v>
      </c>
      <c r="Y63" s="4">
        <f>Y64+Y65</f>
        <v>0</v>
      </c>
      <c r="Z63" s="4">
        <v>0</v>
      </c>
      <c r="AA63" s="4">
        <f>AA64+AA65</f>
        <v>0</v>
      </c>
      <c r="AB63" s="4">
        <f>AB64+AB65</f>
        <v>0</v>
      </c>
      <c r="AC63" s="4">
        <v>0</v>
      </c>
      <c r="AD63" s="4">
        <f>AD64+AD65</f>
        <v>0</v>
      </c>
      <c r="AE63" s="4">
        <f>AE64+AE65</f>
        <v>0</v>
      </c>
      <c r="AF63" s="4">
        <v>0</v>
      </c>
      <c r="AG63" s="4">
        <f>AG64+AG65</f>
        <v>0</v>
      </c>
      <c r="AH63" s="4">
        <f>AH64+AH65</f>
        <v>0</v>
      </c>
      <c r="AI63" s="4">
        <v>0</v>
      </c>
      <c r="AJ63" s="4">
        <f>AJ64+AJ65</f>
        <v>0</v>
      </c>
      <c r="AK63" s="4">
        <f>AK64+AK65</f>
        <v>0</v>
      </c>
      <c r="AL63" s="4">
        <v>0</v>
      </c>
      <c r="AM63" s="4">
        <f>AM64+AM65</f>
        <v>0</v>
      </c>
      <c r="AN63" s="4">
        <f>AN64+AN65</f>
        <v>0</v>
      </c>
      <c r="AO63" s="4">
        <v>0</v>
      </c>
      <c r="AP63" s="4">
        <f>AP64+AP65</f>
        <v>0</v>
      </c>
      <c r="AQ63" s="4">
        <f>AQ64+AQ65</f>
        <v>0</v>
      </c>
      <c r="AR63" s="4">
        <v>0</v>
      </c>
      <c r="AS63" s="63" t="s">
        <v>70</v>
      </c>
      <c r="AT63" s="74"/>
    </row>
    <row r="64" spans="1:46" s="2" customFormat="1" ht="35.25" customHeight="1">
      <c r="A64" s="58"/>
      <c r="B64" s="61"/>
      <c r="C64" s="64"/>
      <c r="D64" s="64"/>
      <c r="E64" s="13" t="s">
        <v>34</v>
      </c>
      <c r="F64" s="41">
        <f t="shared" si="1"/>
        <v>0</v>
      </c>
      <c r="G64" s="41">
        <f t="shared" si="1"/>
        <v>0</v>
      </c>
      <c r="H64" s="4">
        <v>0</v>
      </c>
      <c r="I64" s="6"/>
      <c r="J64" s="6"/>
      <c r="K64" s="4"/>
      <c r="L64" s="6"/>
      <c r="M64" s="6"/>
      <c r="N64" s="4"/>
      <c r="O64" s="6"/>
      <c r="P64" s="6"/>
      <c r="Q64" s="4"/>
      <c r="R64" s="6"/>
      <c r="S64" s="6"/>
      <c r="T64" s="4"/>
      <c r="U64" s="6"/>
      <c r="V64" s="6"/>
      <c r="W64" s="4"/>
      <c r="X64" s="6"/>
      <c r="Y64" s="6"/>
      <c r="Z64" s="4"/>
      <c r="AA64" s="6"/>
      <c r="AB64" s="6"/>
      <c r="AC64" s="4"/>
      <c r="AD64" s="6"/>
      <c r="AE64" s="6"/>
      <c r="AF64" s="4"/>
      <c r="AG64" s="6"/>
      <c r="AH64" s="6"/>
      <c r="AI64" s="4"/>
      <c r="AJ64" s="6"/>
      <c r="AK64" s="6"/>
      <c r="AL64" s="4"/>
      <c r="AM64" s="6"/>
      <c r="AN64" s="6"/>
      <c r="AO64" s="4"/>
      <c r="AP64" s="6"/>
      <c r="AQ64" s="6"/>
      <c r="AR64" s="4"/>
      <c r="AS64" s="64"/>
      <c r="AT64" s="75"/>
    </row>
    <row r="65" spans="1:46" s="2" customFormat="1" ht="87.75" customHeight="1">
      <c r="A65" s="59"/>
      <c r="B65" s="62"/>
      <c r="C65" s="65"/>
      <c r="D65" s="65"/>
      <c r="E65" s="13" t="s">
        <v>35</v>
      </c>
      <c r="F65" s="41">
        <f t="shared" si="1"/>
        <v>20.7</v>
      </c>
      <c r="G65" s="41">
        <f t="shared" si="1"/>
        <v>20.7</v>
      </c>
      <c r="H65" s="4">
        <f t="shared" si="0"/>
        <v>100</v>
      </c>
      <c r="I65" s="6"/>
      <c r="J65" s="6"/>
      <c r="K65" s="4"/>
      <c r="L65" s="6"/>
      <c r="M65" s="6"/>
      <c r="N65" s="4"/>
      <c r="O65" s="6"/>
      <c r="P65" s="6"/>
      <c r="Q65" s="4"/>
      <c r="R65" s="6"/>
      <c r="S65" s="6"/>
      <c r="T65" s="4"/>
      <c r="U65" s="6">
        <v>20.7</v>
      </c>
      <c r="V65" s="6">
        <f>13.2+7.5</f>
        <v>20.7</v>
      </c>
      <c r="W65" s="4">
        <f>V65/U65*100</f>
        <v>100</v>
      </c>
      <c r="X65" s="6">
        <v>0</v>
      </c>
      <c r="Y65" s="6"/>
      <c r="Z65" s="4"/>
      <c r="AA65" s="6"/>
      <c r="AB65" s="6"/>
      <c r="AC65" s="4"/>
      <c r="AD65" s="6"/>
      <c r="AE65" s="6"/>
      <c r="AF65" s="4"/>
      <c r="AG65" s="6"/>
      <c r="AH65" s="6"/>
      <c r="AI65" s="4"/>
      <c r="AJ65" s="6"/>
      <c r="AK65" s="6"/>
      <c r="AL65" s="4"/>
      <c r="AM65" s="6"/>
      <c r="AN65" s="6"/>
      <c r="AO65" s="4"/>
      <c r="AP65" s="6"/>
      <c r="AQ65" s="6"/>
      <c r="AR65" s="4"/>
      <c r="AS65" s="65"/>
      <c r="AT65" s="76"/>
    </row>
    <row r="66" spans="1:46" s="2" customFormat="1" ht="12" customHeight="1">
      <c r="A66" s="57">
        <v>18</v>
      </c>
      <c r="B66" s="77" t="s">
        <v>132</v>
      </c>
      <c r="C66" s="63" t="s">
        <v>42</v>
      </c>
      <c r="D66" s="63" t="s">
        <v>55</v>
      </c>
      <c r="E66" s="12" t="s">
        <v>33</v>
      </c>
      <c r="F66" s="41">
        <f t="shared" si="1"/>
        <v>14513.2</v>
      </c>
      <c r="G66" s="41">
        <f t="shared" si="1"/>
        <v>14513.199999999999</v>
      </c>
      <c r="H66" s="4">
        <f t="shared" si="0"/>
        <v>99.99999999999999</v>
      </c>
      <c r="I66" s="4">
        <f>I67+I68</f>
        <v>520</v>
      </c>
      <c r="J66" s="4">
        <f>J67+J68</f>
        <v>520</v>
      </c>
      <c r="K66" s="4">
        <f>J66/I66*100</f>
        <v>100</v>
      </c>
      <c r="L66" s="4">
        <f>L67+L68</f>
        <v>1278.6</v>
      </c>
      <c r="M66" s="4">
        <f>M67+M68</f>
        <v>1278.6</v>
      </c>
      <c r="N66" s="4">
        <f>M66/L66*100</f>
        <v>100</v>
      </c>
      <c r="O66" s="4">
        <f>O67+O68</f>
        <v>1416.5</v>
      </c>
      <c r="P66" s="4">
        <f>P67+P68</f>
        <v>1116.5</v>
      </c>
      <c r="Q66" s="4">
        <f>P66/O66*100</f>
        <v>78.82103776914931</v>
      </c>
      <c r="R66" s="4">
        <f>R67+R68</f>
        <v>1282.3</v>
      </c>
      <c r="S66" s="4">
        <f>S67+S68</f>
        <v>982.3</v>
      </c>
      <c r="T66" s="4">
        <f>S66/R66*100</f>
        <v>76.60453871948842</v>
      </c>
      <c r="U66" s="4">
        <f>U67+U68</f>
        <v>1361.1</v>
      </c>
      <c r="V66" s="4">
        <f>V67+V68</f>
        <v>1114.4</v>
      </c>
      <c r="W66" s="4">
        <f>V66/U66*100</f>
        <v>81.87495408125783</v>
      </c>
      <c r="X66" s="4">
        <f>X67+X68</f>
        <v>1529</v>
      </c>
      <c r="Y66" s="4">
        <f>Y67+Y68</f>
        <v>1229</v>
      </c>
      <c r="Z66" s="4">
        <f>Y66/X66*100</f>
        <v>80.3793328973185</v>
      </c>
      <c r="AA66" s="4">
        <f>AA67+AA68</f>
        <v>1543.7</v>
      </c>
      <c r="AB66" s="4">
        <f>AB67+AB68</f>
        <v>1543.7</v>
      </c>
      <c r="AC66" s="4">
        <f>AB66/AA66*100</f>
        <v>100</v>
      </c>
      <c r="AD66" s="4">
        <f>AD67+AD68</f>
        <v>1269.1</v>
      </c>
      <c r="AE66" s="4">
        <f>AE67+AE68</f>
        <v>1292.1</v>
      </c>
      <c r="AF66" s="4">
        <f>AE66/AD66*100</f>
        <v>101.8123079347569</v>
      </c>
      <c r="AG66" s="4">
        <f>AG67+AG68</f>
        <v>1141.3</v>
      </c>
      <c r="AH66" s="4">
        <f>AH67+AH68</f>
        <v>1141.3</v>
      </c>
      <c r="AI66" s="4">
        <f>AH66/AG66*100</f>
        <v>100</v>
      </c>
      <c r="AJ66" s="4">
        <f>AJ67+AJ68</f>
        <v>1205</v>
      </c>
      <c r="AK66" s="4">
        <f>AK67+AK68</f>
        <v>1205</v>
      </c>
      <c r="AL66" s="4">
        <f>AK66/AJ66*100</f>
        <v>100</v>
      </c>
      <c r="AM66" s="4">
        <f>AM67+AM68</f>
        <v>1153.7</v>
      </c>
      <c r="AN66" s="4">
        <f>AN67+AN68</f>
        <v>1153.7</v>
      </c>
      <c r="AO66" s="4">
        <f>AN66/AM66*100</f>
        <v>100</v>
      </c>
      <c r="AP66" s="4">
        <f>AP67+AP68</f>
        <v>812.9000000000001</v>
      </c>
      <c r="AQ66" s="4">
        <f>AQ67+AQ68</f>
        <v>1936.6</v>
      </c>
      <c r="AR66" s="4">
        <f>AQ66/AP66*100</f>
        <v>238.23348505351208</v>
      </c>
      <c r="AS66" s="63" t="s">
        <v>71</v>
      </c>
      <c r="AT66" s="63"/>
    </row>
    <row r="67" spans="1:46" s="2" customFormat="1" ht="24" customHeight="1">
      <c r="A67" s="58"/>
      <c r="B67" s="77"/>
      <c r="C67" s="64"/>
      <c r="D67" s="64"/>
      <c r="E67" s="13" t="s">
        <v>34</v>
      </c>
      <c r="F67" s="41">
        <f t="shared" si="1"/>
        <v>0</v>
      </c>
      <c r="G67" s="41">
        <f t="shared" si="1"/>
        <v>0</v>
      </c>
      <c r="H67" s="4">
        <v>0</v>
      </c>
      <c r="I67" s="6"/>
      <c r="J67" s="6"/>
      <c r="K67" s="4"/>
      <c r="L67" s="6"/>
      <c r="M67" s="6"/>
      <c r="N67" s="4"/>
      <c r="O67" s="6"/>
      <c r="P67" s="6"/>
      <c r="Q67" s="4"/>
      <c r="R67" s="6"/>
      <c r="S67" s="6"/>
      <c r="T67" s="4"/>
      <c r="U67" s="6"/>
      <c r="V67" s="6"/>
      <c r="W67" s="4"/>
      <c r="X67" s="6"/>
      <c r="Y67" s="6"/>
      <c r="Z67" s="4"/>
      <c r="AA67" s="6"/>
      <c r="AB67" s="6"/>
      <c r="AC67" s="4"/>
      <c r="AD67" s="6"/>
      <c r="AE67" s="6"/>
      <c r="AF67" s="4"/>
      <c r="AG67" s="6"/>
      <c r="AH67" s="6"/>
      <c r="AI67" s="4"/>
      <c r="AJ67" s="6"/>
      <c r="AK67" s="6"/>
      <c r="AL67" s="4"/>
      <c r="AM67" s="6"/>
      <c r="AN67" s="6"/>
      <c r="AO67" s="4"/>
      <c r="AP67" s="6"/>
      <c r="AQ67" s="6"/>
      <c r="AR67" s="4"/>
      <c r="AS67" s="64"/>
      <c r="AT67" s="64"/>
    </row>
    <row r="68" spans="1:46" s="2" customFormat="1" ht="51.75" customHeight="1">
      <c r="A68" s="59"/>
      <c r="B68" s="77"/>
      <c r="C68" s="65"/>
      <c r="D68" s="65"/>
      <c r="E68" s="13" t="s">
        <v>35</v>
      </c>
      <c r="F68" s="41">
        <f t="shared" si="1"/>
        <v>14513.2</v>
      </c>
      <c r="G68" s="41">
        <f t="shared" si="1"/>
        <v>14513.199999999999</v>
      </c>
      <c r="H68" s="4">
        <f t="shared" si="0"/>
        <v>99.99999999999999</v>
      </c>
      <c r="I68" s="6">
        <v>520</v>
      </c>
      <c r="J68" s="6">
        <v>520</v>
      </c>
      <c r="K68" s="4">
        <f>J68/I68*100</f>
        <v>100</v>
      </c>
      <c r="L68" s="6">
        <v>1278.6</v>
      </c>
      <c r="M68" s="6">
        <v>1278.6</v>
      </c>
      <c r="N68" s="4">
        <f>M68/L68*100</f>
        <v>100</v>
      </c>
      <c r="O68" s="6">
        <v>1416.5</v>
      </c>
      <c r="P68" s="6">
        <v>1116.5</v>
      </c>
      <c r="Q68" s="4">
        <f>P68/O68*100</f>
        <v>78.82103776914931</v>
      </c>
      <c r="R68" s="6">
        <v>1282.3</v>
      </c>
      <c r="S68" s="6">
        <v>982.3</v>
      </c>
      <c r="T68" s="4">
        <f>S68/R68*100</f>
        <v>76.60453871948842</v>
      </c>
      <c r="U68" s="6">
        <v>1361.1</v>
      </c>
      <c r="V68" s="6">
        <v>1114.4</v>
      </c>
      <c r="W68" s="4">
        <f>V68/U68*100</f>
        <v>81.87495408125783</v>
      </c>
      <c r="X68" s="6">
        <v>1529</v>
      </c>
      <c r="Y68" s="6">
        <v>1229</v>
      </c>
      <c r="Z68" s="4">
        <f>Y68/X68*100</f>
        <v>80.3793328973185</v>
      </c>
      <c r="AA68" s="6">
        <v>1543.7</v>
      </c>
      <c r="AB68" s="6">
        <f>1243.7+300</f>
        <v>1543.7</v>
      </c>
      <c r="AC68" s="4">
        <f>AB68/AA68*100</f>
        <v>100</v>
      </c>
      <c r="AD68" s="6">
        <v>1269.1</v>
      </c>
      <c r="AE68" s="6">
        <v>1292.1</v>
      </c>
      <c r="AF68" s="4">
        <f>AE68/AD68*100</f>
        <v>101.8123079347569</v>
      </c>
      <c r="AG68" s="6">
        <v>1141.3</v>
      </c>
      <c r="AH68" s="6">
        <v>1141.3</v>
      </c>
      <c r="AI68" s="4">
        <f>AH68/AG68*100</f>
        <v>100</v>
      </c>
      <c r="AJ68" s="6">
        <v>1205</v>
      </c>
      <c r="AK68" s="6">
        <v>1205</v>
      </c>
      <c r="AL68" s="4">
        <f>AK68/AJ68*100</f>
        <v>100</v>
      </c>
      <c r="AM68" s="6">
        <v>1153.7</v>
      </c>
      <c r="AN68" s="6">
        <v>1153.7</v>
      </c>
      <c r="AO68" s="4">
        <f>AN68/AM68*100</f>
        <v>100</v>
      </c>
      <c r="AP68" s="6">
        <f>1257.9-445</f>
        <v>812.9000000000001</v>
      </c>
      <c r="AQ68" s="6">
        <v>1936.6</v>
      </c>
      <c r="AR68" s="4">
        <f>AQ68/AP68*100</f>
        <v>238.23348505351208</v>
      </c>
      <c r="AS68" s="65"/>
      <c r="AT68" s="65"/>
    </row>
    <row r="69" spans="1:46" s="2" customFormat="1" ht="14.25" customHeight="1">
      <c r="A69" s="57">
        <v>19</v>
      </c>
      <c r="B69" s="77" t="s">
        <v>133</v>
      </c>
      <c r="C69" s="63" t="s">
        <v>42</v>
      </c>
      <c r="D69" s="63" t="s">
        <v>56</v>
      </c>
      <c r="E69" s="12" t="s">
        <v>33</v>
      </c>
      <c r="F69" s="41">
        <f t="shared" si="1"/>
        <v>8.9</v>
      </c>
      <c r="G69" s="41">
        <f t="shared" si="1"/>
        <v>0</v>
      </c>
      <c r="H69" s="4">
        <f t="shared" si="0"/>
        <v>0</v>
      </c>
      <c r="I69" s="4">
        <f>I70+I71</f>
        <v>0</v>
      </c>
      <c r="J69" s="4">
        <f>J70+J71</f>
        <v>0</v>
      </c>
      <c r="K69" s="4">
        <v>0</v>
      </c>
      <c r="L69" s="4">
        <f>L70+L71</f>
        <v>0</v>
      </c>
      <c r="M69" s="4">
        <f>M70+M71</f>
        <v>0</v>
      </c>
      <c r="N69" s="4">
        <v>0</v>
      </c>
      <c r="O69" s="4">
        <f>O70+O71</f>
        <v>0</v>
      </c>
      <c r="P69" s="4">
        <f>P70+P71</f>
        <v>0</v>
      </c>
      <c r="Q69" s="4">
        <v>0</v>
      </c>
      <c r="R69" s="4">
        <f>R70+R71</f>
        <v>0</v>
      </c>
      <c r="S69" s="4">
        <f>S70+S71</f>
        <v>0</v>
      </c>
      <c r="T69" s="4">
        <v>0</v>
      </c>
      <c r="U69" s="4">
        <f>U70+U71</f>
        <v>8.9</v>
      </c>
      <c r="V69" s="4">
        <f>V70+V71</f>
        <v>8.9</v>
      </c>
      <c r="W69" s="4">
        <f>V69/U69*100</f>
        <v>100</v>
      </c>
      <c r="X69" s="4">
        <f>X70+X71</f>
        <v>0</v>
      </c>
      <c r="Y69" s="4">
        <f>Y70+Y71</f>
        <v>0</v>
      </c>
      <c r="Z69" s="4">
        <v>0</v>
      </c>
      <c r="AA69" s="4">
        <f>AA70+AA71</f>
        <v>0</v>
      </c>
      <c r="AB69" s="4">
        <f>AB70+AB71</f>
        <v>0</v>
      </c>
      <c r="AC69" s="4">
        <v>0</v>
      </c>
      <c r="AD69" s="4">
        <f>AD70+AD71</f>
        <v>0</v>
      </c>
      <c r="AE69" s="4">
        <f>AE70+AE71</f>
        <v>0</v>
      </c>
      <c r="AF69" s="4">
        <v>0</v>
      </c>
      <c r="AG69" s="4">
        <f>AG70+AG71</f>
        <v>0</v>
      </c>
      <c r="AH69" s="4">
        <f>AH70+AH71</f>
        <v>0</v>
      </c>
      <c r="AI69" s="4">
        <v>0</v>
      </c>
      <c r="AJ69" s="4">
        <f>AJ70+AJ71</f>
        <v>0</v>
      </c>
      <c r="AK69" s="4">
        <f>AK70+AK71</f>
        <v>0</v>
      </c>
      <c r="AL69" s="4">
        <v>0</v>
      </c>
      <c r="AM69" s="4">
        <f>AM70+AM71</f>
        <v>0</v>
      </c>
      <c r="AN69" s="4">
        <f>AN70+AN71</f>
        <v>0</v>
      </c>
      <c r="AO69" s="4">
        <v>0</v>
      </c>
      <c r="AP69" s="4">
        <f>AP70+AP71</f>
        <v>0</v>
      </c>
      <c r="AQ69" s="4">
        <f>AQ70+AQ71</f>
        <v>-8.9</v>
      </c>
      <c r="AR69" s="4"/>
      <c r="AS69" s="63"/>
      <c r="AT69" s="63" t="s">
        <v>141</v>
      </c>
    </row>
    <row r="70" spans="1:46" s="2" customFormat="1" ht="24" customHeight="1">
      <c r="A70" s="58"/>
      <c r="B70" s="77"/>
      <c r="C70" s="64"/>
      <c r="D70" s="64"/>
      <c r="E70" s="13" t="s">
        <v>34</v>
      </c>
      <c r="F70" s="41">
        <f t="shared" si="1"/>
        <v>0</v>
      </c>
      <c r="G70" s="41">
        <f t="shared" si="1"/>
        <v>0</v>
      </c>
      <c r="H70" s="4">
        <v>0</v>
      </c>
      <c r="I70" s="6"/>
      <c r="J70" s="6"/>
      <c r="K70" s="4"/>
      <c r="L70" s="6"/>
      <c r="M70" s="6"/>
      <c r="N70" s="4"/>
      <c r="O70" s="6"/>
      <c r="P70" s="6"/>
      <c r="Q70" s="4"/>
      <c r="R70" s="6"/>
      <c r="S70" s="6"/>
      <c r="T70" s="4"/>
      <c r="U70" s="6"/>
      <c r="V70" s="6"/>
      <c r="W70" s="4"/>
      <c r="X70" s="6"/>
      <c r="Y70" s="6"/>
      <c r="Z70" s="4"/>
      <c r="AA70" s="6"/>
      <c r="AB70" s="6"/>
      <c r="AC70" s="4"/>
      <c r="AD70" s="6"/>
      <c r="AE70" s="6"/>
      <c r="AF70" s="4"/>
      <c r="AG70" s="6"/>
      <c r="AH70" s="6"/>
      <c r="AI70" s="4"/>
      <c r="AJ70" s="6"/>
      <c r="AK70" s="6"/>
      <c r="AL70" s="4"/>
      <c r="AM70" s="6"/>
      <c r="AN70" s="6"/>
      <c r="AO70" s="4"/>
      <c r="AP70" s="6"/>
      <c r="AQ70" s="6"/>
      <c r="AR70" s="4"/>
      <c r="AS70" s="64"/>
      <c r="AT70" s="64"/>
    </row>
    <row r="71" spans="1:46" s="2" customFormat="1" ht="170.25" customHeight="1">
      <c r="A71" s="59"/>
      <c r="B71" s="77"/>
      <c r="C71" s="65"/>
      <c r="D71" s="65"/>
      <c r="E71" s="13" t="s">
        <v>35</v>
      </c>
      <c r="F71" s="41">
        <f t="shared" si="1"/>
        <v>8.9</v>
      </c>
      <c r="G71" s="41">
        <f t="shared" si="1"/>
        <v>0</v>
      </c>
      <c r="H71" s="4">
        <f t="shared" si="0"/>
        <v>0</v>
      </c>
      <c r="I71" s="6"/>
      <c r="J71" s="6"/>
      <c r="K71" s="4"/>
      <c r="L71" s="6"/>
      <c r="M71" s="6"/>
      <c r="N71" s="4"/>
      <c r="O71" s="6"/>
      <c r="P71" s="6"/>
      <c r="Q71" s="4"/>
      <c r="R71" s="6"/>
      <c r="S71" s="6"/>
      <c r="T71" s="4"/>
      <c r="U71" s="6">
        <v>8.9</v>
      </c>
      <c r="V71" s="6">
        <v>8.9</v>
      </c>
      <c r="W71" s="4">
        <f>V71/U71*100</f>
        <v>100</v>
      </c>
      <c r="X71" s="6"/>
      <c r="Y71" s="6"/>
      <c r="Z71" s="4"/>
      <c r="AA71" s="6"/>
      <c r="AB71" s="6"/>
      <c r="AC71" s="4"/>
      <c r="AD71" s="6"/>
      <c r="AE71" s="6"/>
      <c r="AF71" s="4"/>
      <c r="AG71" s="6"/>
      <c r="AH71" s="6"/>
      <c r="AI71" s="4"/>
      <c r="AJ71" s="6"/>
      <c r="AK71" s="6"/>
      <c r="AL71" s="4"/>
      <c r="AM71" s="6"/>
      <c r="AN71" s="6"/>
      <c r="AO71" s="4"/>
      <c r="AP71" s="6"/>
      <c r="AQ71" s="6">
        <v>-8.9</v>
      </c>
      <c r="AR71" s="4"/>
      <c r="AS71" s="65"/>
      <c r="AT71" s="65"/>
    </row>
    <row r="72" spans="1:46" s="2" customFormat="1" ht="17.25" customHeight="1">
      <c r="A72" s="78" t="s">
        <v>36</v>
      </c>
      <c r="B72" s="79"/>
      <c r="C72" s="79"/>
      <c r="D72" s="80"/>
      <c r="E72" s="12" t="s">
        <v>33</v>
      </c>
      <c r="F72" s="42">
        <f>F73+F74</f>
        <v>18950.599999999995</v>
      </c>
      <c r="G72" s="42">
        <f>G73+G74</f>
        <v>18909.06</v>
      </c>
      <c r="H72" s="4">
        <f t="shared" si="0"/>
        <v>99.78079849714524</v>
      </c>
      <c r="I72" s="6">
        <f>I15+I18+I21+I24+I27+I30+I33+I36+I39+I42+I45+I48+I51+I54+I57+I60+I63+I66+I69</f>
        <v>523.5</v>
      </c>
      <c r="J72" s="6">
        <f aca="true" t="shared" si="17" ref="J72:AQ74">J15+J18+J21+J24+J27+J30+J33+J36+J39+J42+J45+J48+J51+J54+J57+J60+J63+J66+J69</f>
        <v>520</v>
      </c>
      <c r="K72" s="5">
        <f>J72/I72*100</f>
        <v>99.33142311365806</v>
      </c>
      <c r="L72" s="6">
        <f t="shared" si="17"/>
        <v>1346.1999999999998</v>
      </c>
      <c r="M72" s="6">
        <f t="shared" si="17"/>
        <v>1349.6999999999998</v>
      </c>
      <c r="N72" s="6">
        <f>M72/L72*100</f>
        <v>100.25999108601991</v>
      </c>
      <c r="O72" s="6">
        <f t="shared" si="17"/>
        <v>1583.8</v>
      </c>
      <c r="P72" s="6">
        <f t="shared" si="17"/>
        <v>1283.8</v>
      </c>
      <c r="Q72" s="6">
        <f>P72/O72*100</f>
        <v>81.05821442101275</v>
      </c>
      <c r="R72" s="6">
        <f t="shared" si="17"/>
        <v>1673.9</v>
      </c>
      <c r="S72" s="6">
        <f t="shared" si="17"/>
        <v>1324.8</v>
      </c>
      <c r="T72" s="6">
        <f>S72/R72*100</f>
        <v>79.14451281438556</v>
      </c>
      <c r="U72" s="6">
        <f t="shared" si="17"/>
        <v>1482.9</v>
      </c>
      <c r="V72" s="6">
        <f t="shared" si="17"/>
        <v>1285.3000000000002</v>
      </c>
      <c r="W72" s="6">
        <f>V72/U72*100</f>
        <v>86.6747589183357</v>
      </c>
      <c r="X72" s="6">
        <f t="shared" si="17"/>
        <v>1961.8</v>
      </c>
      <c r="Y72" s="6">
        <f t="shared" si="17"/>
        <v>1656.6999999999998</v>
      </c>
      <c r="Z72" s="6">
        <f>Y72/X72*100</f>
        <v>84.44795595881332</v>
      </c>
      <c r="AA72" s="6">
        <f t="shared" si="17"/>
        <v>2989.9</v>
      </c>
      <c r="AB72" s="6">
        <f t="shared" si="17"/>
        <v>2961.2</v>
      </c>
      <c r="AC72" s="6">
        <f>AB72/AA72*100</f>
        <v>99.04010167564131</v>
      </c>
      <c r="AD72" s="6">
        <f t="shared" si="17"/>
        <v>2114.3999999999996</v>
      </c>
      <c r="AE72" s="6">
        <f t="shared" si="17"/>
        <v>2137.3599999999997</v>
      </c>
      <c r="AF72" s="6">
        <f>AE72/AD72*100</f>
        <v>101.08588724933787</v>
      </c>
      <c r="AG72" s="6">
        <f t="shared" si="17"/>
        <v>1791.4</v>
      </c>
      <c r="AH72" s="6">
        <f t="shared" si="17"/>
        <v>1701.1999999999998</v>
      </c>
      <c r="AI72" s="5">
        <f>AH72/AG72*100</f>
        <v>94.96483197499161</v>
      </c>
      <c r="AJ72" s="6">
        <f t="shared" si="17"/>
        <v>1248.5</v>
      </c>
      <c r="AK72" s="6">
        <f t="shared" si="17"/>
        <v>1430.6</v>
      </c>
      <c r="AL72" s="5">
        <f>AK72/AJ72*100</f>
        <v>114.58550260312374</v>
      </c>
      <c r="AM72" s="6">
        <f t="shared" si="17"/>
        <v>1406.5</v>
      </c>
      <c r="AN72" s="6">
        <f t="shared" si="17"/>
        <v>1338.3</v>
      </c>
      <c r="AO72" s="5">
        <f>AN72/AM72*100</f>
        <v>95.15108425168859</v>
      </c>
      <c r="AP72" s="6">
        <f t="shared" si="17"/>
        <v>827.8000000000001</v>
      </c>
      <c r="AQ72" s="6">
        <f t="shared" si="17"/>
        <v>1920.1</v>
      </c>
      <c r="AR72" s="5">
        <f>AQ72/AP72*100</f>
        <v>231.95216235805748</v>
      </c>
      <c r="AS72" s="10"/>
      <c r="AT72" s="74"/>
    </row>
    <row r="73" spans="1:46" s="2" customFormat="1" ht="27" customHeight="1">
      <c r="A73" s="81"/>
      <c r="B73" s="82"/>
      <c r="C73" s="83"/>
      <c r="D73" s="84"/>
      <c r="E73" s="13" t="s">
        <v>34</v>
      </c>
      <c r="F73" s="42">
        <f>I73+L73+O73+R73+U73+X73+AA73+AD73+AG73+AJ73+AM73+AP73</f>
        <v>590</v>
      </c>
      <c r="G73" s="42">
        <f>J73+M73+P73+S73+V73+Y73+AB73+AE73+AH73+AK73+AN73+AQ73</f>
        <v>590</v>
      </c>
      <c r="H73" s="4">
        <v>0</v>
      </c>
      <c r="I73" s="6">
        <f>I16+I19+I22+I25+I28+I31+I34+I37+I40+I43+I46+I49+I52+I55+I58+I61+I64+I67+I70</f>
        <v>0</v>
      </c>
      <c r="J73" s="6">
        <f t="shared" si="17"/>
        <v>0</v>
      </c>
      <c r="K73" s="5">
        <v>0</v>
      </c>
      <c r="L73" s="6">
        <f t="shared" si="17"/>
        <v>0</v>
      </c>
      <c r="M73" s="6">
        <f t="shared" si="17"/>
        <v>0</v>
      </c>
      <c r="N73" s="6">
        <v>0</v>
      </c>
      <c r="O73" s="6">
        <f t="shared" si="17"/>
        <v>0</v>
      </c>
      <c r="P73" s="6">
        <f t="shared" si="17"/>
        <v>0</v>
      </c>
      <c r="Q73" s="6">
        <v>0</v>
      </c>
      <c r="R73" s="6">
        <f t="shared" si="17"/>
        <v>0</v>
      </c>
      <c r="S73" s="6">
        <f t="shared" si="17"/>
        <v>0</v>
      </c>
      <c r="T73" s="6">
        <v>0</v>
      </c>
      <c r="U73" s="6">
        <f t="shared" si="17"/>
        <v>0</v>
      </c>
      <c r="V73" s="6">
        <f t="shared" si="17"/>
        <v>0</v>
      </c>
      <c r="W73" s="6">
        <v>0</v>
      </c>
      <c r="X73" s="6">
        <f t="shared" si="17"/>
        <v>0</v>
      </c>
      <c r="Y73" s="6">
        <f t="shared" si="17"/>
        <v>0</v>
      </c>
      <c r="Z73" s="6">
        <v>0</v>
      </c>
      <c r="AA73" s="6">
        <f t="shared" si="17"/>
        <v>500</v>
      </c>
      <c r="AB73" s="6">
        <f t="shared" si="17"/>
        <v>500</v>
      </c>
      <c r="AC73" s="6">
        <v>0</v>
      </c>
      <c r="AD73" s="6">
        <f t="shared" si="17"/>
        <v>0</v>
      </c>
      <c r="AE73" s="6">
        <f t="shared" si="17"/>
        <v>0</v>
      </c>
      <c r="AF73" s="6">
        <v>0</v>
      </c>
      <c r="AG73" s="6">
        <f t="shared" si="17"/>
        <v>0</v>
      </c>
      <c r="AH73" s="6">
        <f t="shared" si="17"/>
        <v>0</v>
      </c>
      <c r="AI73" s="5">
        <v>0</v>
      </c>
      <c r="AJ73" s="6">
        <f t="shared" si="17"/>
        <v>0</v>
      </c>
      <c r="AK73" s="6">
        <f t="shared" si="17"/>
        <v>0</v>
      </c>
      <c r="AL73" s="5">
        <v>0</v>
      </c>
      <c r="AM73" s="6">
        <f t="shared" si="17"/>
        <v>90</v>
      </c>
      <c r="AN73" s="6">
        <f t="shared" si="17"/>
        <v>90</v>
      </c>
      <c r="AO73" s="5">
        <v>0</v>
      </c>
      <c r="AP73" s="6">
        <f t="shared" si="17"/>
        <v>0</v>
      </c>
      <c r="AQ73" s="6">
        <f t="shared" si="17"/>
        <v>0</v>
      </c>
      <c r="AR73" s="5">
        <v>0</v>
      </c>
      <c r="AS73" s="10"/>
      <c r="AT73" s="75"/>
    </row>
    <row r="74" spans="1:46" s="2" customFormat="1" ht="51.75" customHeight="1">
      <c r="A74" s="85"/>
      <c r="B74" s="86"/>
      <c r="C74" s="86"/>
      <c r="D74" s="87"/>
      <c r="E74" s="13" t="s">
        <v>35</v>
      </c>
      <c r="F74" s="42">
        <f>I74+L74+O74+R74+U74+X74+AA74+AD74+AG74+AJ74+AM74+AP74</f>
        <v>18360.599999999995</v>
      </c>
      <c r="G74" s="42">
        <f>J74+M74+P74+S74+V74+Y74+AB74+AE74+AH74+AK74+AN74+AQ74</f>
        <v>18319.06</v>
      </c>
      <c r="H74" s="41">
        <f t="shared" si="0"/>
        <v>99.77375467032671</v>
      </c>
      <c r="I74" s="6">
        <f>I17+I20+I23+I26+I29+I32+I35+I38+I41+I44+I47+I50+I53+I56+I59+I62+I65+I68+I71</f>
        <v>523.5</v>
      </c>
      <c r="J74" s="6">
        <f t="shared" si="17"/>
        <v>520</v>
      </c>
      <c r="K74" s="6">
        <f>J74/I74*100</f>
        <v>99.33142311365806</v>
      </c>
      <c r="L74" s="6">
        <f t="shared" si="17"/>
        <v>1346.1999999999998</v>
      </c>
      <c r="M74" s="6">
        <f t="shared" si="17"/>
        <v>1349.6999999999998</v>
      </c>
      <c r="N74" s="6">
        <f>M74/L74*100</f>
        <v>100.25999108601991</v>
      </c>
      <c r="O74" s="6">
        <f t="shared" si="17"/>
        <v>1583.8</v>
      </c>
      <c r="P74" s="6">
        <f t="shared" si="17"/>
        <v>1283.8</v>
      </c>
      <c r="Q74" s="6">
        <f>P74/O74*100</f>
        <v>81.05821442101275</v>
      </c>
      <c r="R74" s="6">
        <f t="shared" si="17"/>
        <v>1673.9</v>
      </c>
      <c r="S74" s="6">
        <f t="shared" si="17"/>
        <v>1324.8</v>
      </c>
      <c r="T74" s="6">
        <f>S74/R74*100</f>
        <v>79.14451281438556</v>
      </c>
      <c r="U74" s="6">
        <f t="shared" si="17"/>
        <v>1482.9</v>
      </c>
      <c r="V74" s="6">
        <f t="shared" si="17"/>
        <v>1285.3000000000002</v>
      </c>
      <c r="W74" s="6">
        <f>V74/U74*100</f>
        <v>86.6747589183357</v>
      </c>
      <c r="X74" s="6">
        <f t="shared" si="17"/>
        <v>1961.8</v>
      </c>
      <c r="Y74" s="6">
        <f t="shared" si="17"/>
        <v>1656.6999999999998</v>
      </c>
      <c r="Z74" s="6">
        <f>Y74/X74*100</f>
        <v>84.44795595881332</v>
      </c>
      <c r="AA74" s="6">
        <f>AA17+AA20+AA23+AA26+AA29+AA32+AA35+AA38+AA41+AA44+AA47+AA50+AA53+AA56+AA59+AA62+AA65+AA68+AA71</f>
        <v>2489.9</v>
      </c>
      <c r="AB74" s="6">
        <f t="shared" si="17"/>
        <v>2461.2</v>
      </c>
      <c r="AC74" s="6">
        <f>AB74/AA74*100</f>
        <v>98.84734326679785</v>
      </c>
      <c r="AD74" s="6">
        <f>AD17+AD20+AD23+AD26+AD29+AD32+AD35+AD38+AD41+AD44+AD47+AD50+AD53+AD56+AD59+AD62+AD65+AD68+AD71</f>
        <v>2114.3999999999996</v>
      </c>
      <c r="AE74" s="6">
        <f t="shared" si="17"/>
        <v>2137.3599999999997</v>
      </c>
      <c r="AF74" s="6">
        <f>AE74/AD74*100</f>
        <v>101.08588724933787</v>
      </c>
      <c r="AG74" s="6">
        <f t="shared" si="17"/>
        <v>1791.4</v>
      </c>
      <c r="AH74" s="6">
        <f t="shared" si="17"/>
        <v>1701.1999999999998</v>
      </c>
      <c r="AI74" s="6">
        <f>AH74/AG74*100</f>
        <v>94.96483197499161</v>
      </c>
      <c r="AJ74" s="6">
        <f t="shared" si="17"/>
        <v>1248.5</v>
      </c>
      <c r="AK74" s="6">
        <f t="shared" si="17"/>
        <v>1430.6</v>
      </c>
      <c r="AL74" s="6">
        <f>AK74/AJ74*100</f>
        <v>114.58550260312374</v>
      </c>
      <c r="AM74" s="6">
        <f t="shared" si="17"/>
        <v>1316.5</v>
      </c>
      <c r="AN74" s="6">
        <f t="shared" si="17"/>
        <v>1248.3</v>
      </c>
      <c r="AO74" s="6">
        <f>AN74/AM74*100</f>
        <v>94.8195974173946</v>
      </c>
      <c r="AP74" s="6">
        <f t="shared" si="17"/>
        <v>827.8000000000001</v>
      </c>
      <c r="AQ74" s="6">
        <f t="shared" si="17"/>
        <v>1920.1</v>
      </c>
      <c r="AR74" s="6">
        <f>AQ74/AP74*100</f>
        <v>231.95216235805748</v>
      </c>
      <c r="AS74" s="10"/>
      <c r="AT74" s="76"/>
    </row>
    <row r="75" spans="1:46" s="2" customFormat="1" ht="12.75">
      <c r="A75" s="8"/>
      <c r="B75" s="14"/>
      <c r="C75" s="14"/>
      <c r="D75" s="14"/>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s="2" customFormat="1" ht="12.75">
      <c r="A76" s="8"/>
      <c r="B76" s="14"/>
      <c r="C76" s="14"/>
      <c r="D76" s="14"/>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s="2" customFormat="1" ht="12.75">
      <c r="A77" s="8"/>
      <c r="B77" s="14"/>
      <c r="C77" s="14"/>
      <c r="D77" s="14"/>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s="2" customFormat="1" ht="12.75">
      <c r="A78" s="8" t="s">
        <v>29</v>
      </c>
      <c r="B78" s="14"/>
      <c r="C78" s="14"/>
      <c r="D78" s="14"/>
      <c r="E78" s="8"/>
      <c r="F78" s="8"/>
      <c r="G78" s="8"/>
      <c r="H78" s="15"/>
      <c r="I78" s="8" t="s">
        <v>61</v>
      </c>
      <c r="J78" s="8"/>
      <c r="K78" s="8"/>
      <c r="L78" s="8"/>
      <c r="M78" s="15"/>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s="2" customFormat="1" ht="12.75">
      <c r="A79" s="8" t="s">
        <v>30</v>
      </c>
      <c r="B79" s="14"/>
      <c r="C79" s="14"/>
      <c r="D79" s="14"/>
      <c r="E79" s="8"/>
      <c r="F79" s="8"/>
      <c r="G79" s="8"/>
      <c r="H79" s="15"/>
      <c r="I79" s="8" t="s">
        <v>62</v>
      </c>
      <c r="J79" s="8"/>
      <c r="K79" s="8"/>
      <c r="L79" s="8"/>
      <c r="M79" s="15"/>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s="2" customFormat="1" ht="12.75">
      <c r="A80" s="8" t="s">
        <v>59</v>
      </c>
      <c r="B80" s="14"/>
      <c r="C80" s="14"/>
      <c r="D80" s="14"/>
      <c r="E80" s="8"/>
      <c r="F80" s="8"/>
      <c r="G80" s="8"/>
      <c r="H80" s="15"/>
      <c r="I80" s="8" t="s">
        <v>31</v>
      </c>
      <c r="J80" s="8"/>
      <c r="K80" s="8"/>
      <c r="L80" s="8"/>
      <c r="M80" s="15"/>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s="2" customFormat="1" ht="12.75">
      <c r="A81" s="8" t="s">
        <v>31</v>
      </c>
      <c r="B81" s="14"/>
      <c r="C81" s="14"/>
      <c r="D81" s="14"/>
      <c r="E81" s="8"/>
      <c r="F81" s="8"/>
      <c r="G81" s="8"/>
      <c r="H81" s="15"/>
      <c r="I81" s="8"/>
      <c r="J81" s="8"/>
      <c r="K81" s="8"/>
      <c r="L81" s="8"/>
      <c r="M81" s="15"/>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s="2" customFormat="1" ht="12.75">
      <c r="A82" s="16"/>
      <c r="B82" s="17"/>
      <c r="C82" s="14" t="s">
        <v>60</v>
      </c>
      <c r="D82" s="14"/>
      <c r="E82" s="8"/>
      <c r="F82" s="8"/>
      <c r="G82" s="8"/>
      <c r="H82" s="15"/>
      <c r="I82" s="16"/>
      <c r="J82" s="16"/>
      <c r="K82" s="16"/>
      <c r="L82" s="16"/>
      <c r="M82" s="15"/>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s="2" customFormat="1" ht="12.75">
      <c r="A83" s="8"/>
      <c r="B83" s="14"/>
      <c r="C83" s="14"/>
      <c r="D83" s="14"/>
      <c r="E83" s="8"/>
      <c r="F83" s="8"/>
      <c r="G83" s="8"/>
      <c r="H83" s="15"/>
      <c r="I83" s="8"/>
      <c r="J83" s="14"/>
      <c r="K83" s="8"/>
      <c r="L83" s="8"/>
      <c r="M83" s="15"/>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s="2" customFormat="1" ht="12.75">
      <c r="A84" s="8"/>
      <c r="B84" s="14"/>
      <c r="C84" s="14"/>
      <c r="D84" s="14"/>
      <c r="E84" s="8"/>
      <c r="F84" s="8"/>
      <c r="G84" s="8"/>
      <c r="H84" s="15"/>
      <c r="I84" s="15"/>
      <c r="J84" s="15"/>
      <c r="K84" s="15"/>
      <c r="L84" s="15"/>
      <c r="M84" s="15"/>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s="2" customFormat="1" ht="12.75">
      <c r="A85" s="8"/>
      <c r="B85" s="14"/>
      <c r="C85" s="14"/>
      <c r="D85" s="14"/>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s="2" customFormat="1" ht="12.75">
      <c r="A86" s="8" t="s">
        <v>32</v>
      </c>
      <c r="B86" s="14"/>
      <c r="C86" s="14"/>
      <c r="D86" s="14"/>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s="2" customFormat="1" ht="12.75">
      <c r="A87" s="8" t="s">
        <v>38</v>
      </c>
      <c r="B87" s="14"/>
      <c r="C87" s="14"/>
      <c r="D87" s="14"/>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s="2" customFormat="1" ht="12.75">
      <c r="A88" s="8" t="s">
        <v>31</v>
      </c>
      <c r="B88" s="14"/>
      <c r="C88" s="14"/>
      <c r="D88" s="14"/>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s="2" customFormat="1" ht="12.75">
      <c r="A89" s="8" t="s">
        <v>39</v>
      </c>
      <c r="B89" s="14"/>
      <c r="C89" s="14"/>
      <c r="D89" s="14"/>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s="2" customFormat="1" ht="12.75">
      <c r="A90" s="8" t="s">
        <v>37</v>
      </c>
      <c r="B90" s="14"/>
      <c r="C90" s="14"/>
      <c r="D90" s="14"/>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s="2" customFormat="1" ht="12.75">
      <c r="A91" s="8"/>
      <c r="B91" s="14"/>
      <c r="C91" s="14"/>
      <c r="D91" s="14"/>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s="2" customFormat="1" ht="15.75">
      <c r="A92" s="7"/>
      <c r="B92" s="33"/>
      <c r="C92" s="34"/>
      <c r="D92" s="33"/>
      <c r="E92" s="35"/>
      <c r="F92" s="7"/>
      <c r="G92" s="7"/>
      <c r="H92" s="7"/>
      <c r="I92" s="7"/>
      <c r="J92" s="7"/>
      <c r="K92" s="7"/>
      <c r="L92" s="7"/>
      <c r="M92" s="7"/>
      <c r="N92" s="7"/>
      <c r="O92" s="7"/>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s="2" customFormat="1" ht="15.75">
      <c r="A93" s="7"/>
      <c r="B93" s="33"/>
      <c r="C93" s="34"/>
      <c r="D93" s="33"/>
      <c r="E93" s="7"/>
      <c r="F93" s="7"/>
      <c r="G93" s="7"/>
      <c r="H93" s="7"/>
      <c r="I93" s="7"/>
      <c r="J93" s="7"/>
      <c r="K93" s="7"/>
      <c r="L93" s="7"/>
      <c r="M93" s="7"/>
      <c r="N93" s="7"/>
      <c r="O93" s="7"/>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s="2" customFormat="1" ht="15.75">
      <c r="A94" s="7"/>
      <c r="B94" s="33"/>
      <c r="C94" s="34"/>
      <c r="D94" s="33"/>
      <c r="E94" s="7"/>
      <c r="F94" s="7"/>
      <c r="G94" s="7"/>
      <c r="H94" s="7"/>
      <c r="I94" s="7"/>
      <c r="J94" s="7"/>
      <c r="K94" s="7"/>
      <c r="L94" s="7"/>
      <c r="M94" s="7"/>
      <c r="N94" s="7"/>
      <c r="O94" s="7"/>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s="2" customFormat="1" ht="15.75">
      <c r="A95" s="8"/>
      <c r="B95" s="14"/>
      <c r="C95" s="34"/>
      <c r="D95" s="14"/>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s="2" customFormat="1" ht="12.75">
      <c r="A96" s="8"/>
      <c r="B96" s="14"/>
      <c r="C96" s="14"/>
      <c r="D96" s="14"/>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s="2" customFormat="1" ht="12.75">
      <c r="A97" s="8"/>
      <c r="B97" s="14"/>
      <c r="C97" s="14"/>
      <c r="D97" s="14"/>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s="2" customFormat="1" ht="12.75">
      <c r="A98" s="8"/>
      <c r="B98" s="14"/>
      <c r="C98" s="14"/>
      <c r="D98" s="14"/>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s="2" customFormat="1" ht="12.75">
      <c r="A99" s="8"/>
      <c r="B99" s="14"/>
      <c r="C99" s="14"/>
      <c r="D99" s="14"/>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s="2" customFormat="1" ht="12.75">
      <c r="A100" s="8"/>
      <c r="B100" s="14"/>
      <c r="C100" s="14"/>
      <c r="D100" s="14"/>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s="2" customFormat="1" ht="12.75">
      <c r="A101" s="8"/>
      <c r="B101" s="14"/>
      <c r="C101" s="14"/>
      <c r="D101" s="14"/>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s="2" customFormat="1" ht="12.75">
      <c r="A102" s="8"/>
      <c r="B102" s="14"/>
      <c r="C102" s="14"/>
      <c r="D102" s="14"/>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s="2" customFormat="1" ht="12.75">
      <c r="A103" s="8"/>
      <c r="B103" s="14"/>
      <c r="C103" s="14"/>
      <c r="D103" s="14"/>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s="2" customFormat="1" ht="12.75">
      <c r="A104" s="8"/>
      <c r="B104" s="14"/>
      <c r="C104" s="14"/>
      <c r="D104" s="14"/>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s="2" customFormat="1" ht="12.75">
      <c r="A105" s="8"/>
      <c r="B105" s="14"/>
      <c r="C105" s="14"/>
      <c r="D105" s="14"/>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s="2" customFormat="1" ht="12.75">
      <c r="A106" s="8"/>
      <c r="B106" s="14"/>
      <c r="C106" s="14"/>
      <c r="D106" s="14"/>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s="2" customFormat="1" ht="12.75">
      <c r="A107" s="8"/>
      <c r="B107" s="14"/>
      <c r="C107" s="14"/>
      <c r="D107" s="14"/>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s="2" customFormat="1" ht="12.75">
      <c r="A108" s="8"/>
      <c r="B108" s="14"/>
      <c r="C108" s="14"/>
      <c r="D108" s="14"/>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s="2" customFormat="1" ht="12.75">
      <c r="A109" s="8"/>
      <c r="B109" s="14"/>
      <c r="C109" s="14"/>
      <c r="D109" s="14"/>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s="2" customFormat="1" ht="12.75">
      <c r="A110" s="8"/>
      <c r="B110" s="14"/>
      <c r="C110" s="14"/>
      <c r="D110" s="14"/>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s="2" customFormat="1" ht="12.75">
      <c r="A111" s="8"/>
      <c r="B111" s="14"/>
      <c r="C111" s="14"/>
      <c r="D111" s="14"/>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s="2" customFormat="1" ht="12.75">
      <c r="A112" s="8"/>
      <c r="B112" s="14"/>
      <c r="C112" s="14"/>
      <c r="D112" s="14"/>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s="2" customFormat="1" ht="12.75">
      <c r="A113" s="8"/>
      <c r="B113" s="14"/>
      <c r="C113" s="14"/>
      <c r="D113" s="14"/>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s="2" customFormat="1" ht="12.75">
      <c r="A114" s="8"/>
      <c r="B114" s="14"/>
      <c r="C114" s="14"/>
      <c r="D114" s="14"/>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row>
    <row r="115" spans="1:46" s="2" customFormat="1" ht="12.75">
      <c r="A115" s="8"/>
      <c r="B115" s="14"/>
      <c r="C115" s="14"/>
      <c r="D115" s="14"/>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s="2" customFormat="1" ht="12.75">
      <c r="A116" s="8"/>
      <c r="B116" s="14"/>
      <c r="C116" s="14"/>
      <c r="D116" s="14"/>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row>
    <row r="117" spans="1:46" s="2" customFormat="1" ht="12.75">
      <c r="A117" s="8"/>
      <c r="B117" s="14"/>
      <c r="C117" s="14"/>
      <c r="D117" s="14"/>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s="2" customFormat="1" ht="12.75">
      <c r="A118" s="8"/>
      <c r="B118" s="14"/>
      <c r="C118" s="14"/>
      <c r="D118" s="14"/>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s="2" customFormat="1" ht="12.75">
      <c r="A119" s="8"/>
      <c r="B119" s="14"/>
      <c r="C119" s="14"/>
      <c r="D119" s="14"/>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s="2" customFormat="1" ht="12.75">
      <c r="A120" s="8"/>
      <c r="B120" s="14"/>
      <c r="C120" s="14"/>
      <c r="D120" s="14"/>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s="2" customFormat="1" ht="12.75">
      <c r="A121" s="8"/>
      <c r="B121" s="14"/>
      <c r="C121" s="14"/>
      <c r="D121" s="14"/>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s="2" customFormat="1" ht="12.75">
      <c r="A122" s="8"/>
      <c r="B122" s="14"/>
      <c r="C122" s="14"/>
      <c r="D122" s="14"/>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row>
    <row r="123" spans="1:46" s="2" customFormat="1" ht="12.75">
      <c r="A123" s="8"/>
      <c r="B123" s="14"/>
      <c r="C123" s="14"/>
      <c r="D123" s="14"/>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s="2" customFormat="1" ht="12.75">
      <c r="A124" s="8"/>
      <c r="B124" s="14"/>
      <c r="C124" s="14"/>
      <c r="D124" s="14"/>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s="2" customFormat="1" ht="12.75">
      <c r="A125" s="8"/>
      <c r="B125" s="14"/>
      <c r="C125" s="14"/>
      <c r="D125" s="14"/>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s="2" customFormat="1" ht="12.75">
      <c r="A126" s="8"/>
      <c r="B126" s="14"/>
      <c r="C126" s="14"/>
      <c r="D126" s="14"/>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s="2" customFormat="1" ht="12.75">
      <c r="A127" s="8"/>
      <c r="B127" s="14"/>
      <c r="C127" s="14"/>
      <c r="D127" s="14"/>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s="2" customFormat="1" ht="12.75">
      <c r="A128" s="8"/>
      <c r="B128" s="14"/>
      <c r="C128" s="14"/>
      <c r="D128" s="14"/>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s="2" customFormat="1" ht="12.75">
      <c r="A129" s="8"/>
      <c r="B129" s="14"/>
      <c r="C129" s="14"/>
      <c r="D129" s="14"/>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s="2" customFormat="1" ht="12.75">
      <c r="A130" s="8"/>
      <c r="B130" s="14"/>
      <c r="C130" s="14"/>
      <c r="D130" s="14"/>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s="2" customFormat="1" ht="12.75">
      <c r="A131" s="8"/>
      <c r="B131" s="14"/>
      <c r="C131" s="14"/>
      <c r="D131" s="14"/>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s="2" customFormat="1" ht="12.75">
      <c r="A132" s="8"/>
      <c r="B132" s="14"/>
      <c r="C132" s="14"/>
      <c r="D132" s="14"/>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s="2" customFormat="1" ht="12.75">
      <c r="A133" s="8"/>
      <c r="B133" s="14"/>
      <c r="C133" s="14"/>
      <c r="D133" s="14"/>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s="2" customFormat="1" ht="12.75">
      <c r="A134" s="8"/>
      <c r="B134" s="14"/>
      <c r="C134" s="14"/>
      <c r="D134" s="14"/>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s="2" customFormat="1" ht="12.75">
      <c r="A135" s="8"/>
      <c r="B135" s="14"/>
      <c r="C135" s="14"/>
      <c r="D135" s="14"/>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s="2" customFormat="1" ht="12.75">
      <c r="A136" s="8"/>
      <c r="B136" s="14"/>
      <c r="C136" s="14"/>
      <c r="D136" s="14"/>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s="2" customFormat="1" ht="12.75">
      <c r="A137" s="8"/>
      <c r="B137" s="14"/>
      <c r="C137" s="14"/>
      <c r="D137" s="14"/>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s="2" customFormat="1" ht="12.75">
      <c r="A138" s="8"/>
      <c r="B138" s="14"/>
      <c r="C138" s="14"/>
      <c r="D138" s="14"/>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s="2" customFormat="1" ht="12.75">
      <c r="A139" s="8"/>
      <c r="B139" s="14"/>
      <c r="C139" s="14"/>
      <c r="D139" s="14"/>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s="2" customFormat="1" ht="12.75">
      <c r="A140" s="8"/>
      <c r="B140" s="14"/>
      <c r="C140" s="14"/>
      <c r="D140" s="14"/>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s="2" customFormat="1" ht="12.75">
      <c r="A141" s="8"/>
      <c r="B141" s="14"/>
      <c r="C141" s="14"/>
      <c r="D141" s="14"/>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s="2" customFormat="1" ht="12.75">
      <c r="A142" s="8"/>
      <c r="B142" s="14"/>
      <c r="C142" s="14"/>
      <c r="D142" s="14"/>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s="2" customFormat="1" ht="12.75">
      <c r="A143" s="8"/>
      <c r="B143" s="14"/>
      <c r="C143" s="14"/>
      <c r="D143" s="14"/>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s="2" customFormat="1" ht="12.75">
      <c r="A144" s="8"/>
      <c r="B144" s="14"/>
      <c r="C144" s="14"/>
      <c r="D144" s="14"/>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s="2" customFormat="1" ht="12.75">
      <c r="A145" s="8"/>
      <c r="B145" s="14"/>
      <c r="C145" s="14"/>
      <c r="D145" s="14"/>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s="2" customFormat="1" ht="12.75">
      <c r="A146" s="8"/>
      <c r="B146" s="14"/>
      <c r="C146" s="14"/>
      <c r="D146" s="14"/>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s="2" customFormat="1" ht="12.75">
      <c r="A147" s="8"/>
      <c r="B147" s="14"/>
      <c r="C147" s="14"/>
      <c r="D147" s="14"/>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s="2" customFormat="1" ht="12.75">
      <c r="A148" s="8"/>
      <c r="B148" s="14"/>
      <c r="C148" s="14"/>
      <c r="D148" s="14"/>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s="2" customFormat="1" ht="12.75">
      <c r="A149" s="8"/>
      <c r="B149" s="14"/>
      <c r="C149" s="14"/>
      <c r="D149" s="14"/>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s="2" customFormat="1" ht="12.75">
      <c r="A150" s="8"/>
      <c r="B150" s="14"/>
      <c r="C150" s="14"/>
      <c r="D150" s="14"/>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s="2" customFormat="1" ht="12.75">
      <c r="A151" s="8"/>
      <c r="B151" s="14"/>
      <c r="C151" s="14"/>
      <c r="D151" s="14"/>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s="2" customFormat="1" ht="12.75">
      <c r="A152" s="8"/>
      <c r="B152" s="14"/>
      <c r="C152" s="14"/>
      <c r="D152" s="14"/>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s="2" customFormat="1" ht="12.75">
      <c r="A153" s="8"/>
      <c r="B153" s="14"/>
      <c r="C153" s="14"/>
      <c r="D153" s="14"/>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s="2" customFormat="1" ht="12.75">
      <c r="A154" s="8"/>
      <c r="B154" s="14"/>
      <c r="C154" s="14"/>
      <c r="D154" s="14"/>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s="2" customFormat="1" ht="12.75">
      <c r="A155" s="8"/>
      <c r="B155" s="14"/>
      <c r="C155" s="14"/>
      <c r="D155" s="14"/>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row r="156" spans="1:46" s="2" customFormat="1" ht="12.75">
      <c r="A156" s="8"/>
      <c r="B156" s="14"/>
      <c r="C156" s="14"/>
      <c r="D156" s="14"/>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row>
    <row r="157" spans="1:46" s="2" customFormat="1" ht="12.75">
      <c r="A157" s="8"/>
      <c r="B157" s="14"/>
      <c r="C157" s="14"/>
      <c r="D157" s="14"/>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row>
    <row r="158" spans="1:46" s="2" customFormat="1" ht="12.75">
      <c r="A158" s="8"/>
      <c r="B158" s="14"/>
      <c r="C158" s="14"/>
      <c r="D158" s="14"/>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row>
    <row r="159" spans="1:46" s="2" customFormat="1" ht="12.75">
      <c r="A159" s="8"/>
      <c r="B159" s="14"/>
      <c r="C159" s="14"/>
      <c r="D159" s="14"/>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row>
    <row r="160" spans="1:46" s="2" customFormat="1" ht="12.75">
      <c r="A160" s="8"/>
      <c r="B160" s="14"/>
      <c r="C160" s="14"/>
      <c r="D160" s="14"/>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row>
    <row r="161" spans="1:46" s="2" customFormat="1" ht="12.75">
      <c r="A161" s="8"/>
      <c r="B161" s="14"/>
      <c r="C161" s="14"/>
      <c r="D161" s="14"/>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row>
    <row r="162" spans="1:46" s="2" customFormat="1" ht="12.75">
      <c r="A162" s="8"/>
      <c r="B162" s="14"/>
      <c r="C162" s="14"/>
      <c r="D162" s="14"/>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row>
    <row r="163" spans="1:46" s="2" customFormat="1" ht="12.75">
      <c r="A163" s="8"/>
      <c r="B163" s="14"/>
      <c r="C163" s="14"/>
      <c r="D163" s="14"/>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row>
    <row r="164" spans="1:46" s="2" customFormat="1" ht="12.75">
      <c r="A164" s="8"/>
      <c r="B164" s="14"/>
      <c r="C164" s="14"/>
      <c r="D164" s="14"/>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row>
    <row r="165" spans="1:46" s="2" customFormat="1" ht="12.75">
      <c r="A165" s="8"/>
      <c r="B165" s="14"/>
      <c r="C165" s="14"/>
      <c r="D165" s="14"/>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row>
    <row r="166" spans="1:46" s="2" customFormat="1" ht="12.75">
      <c r="A166" s="8"/>
      <c r="B166" s="14"/>
      <c r="C166" s="14"/>
      <c r="D166" s="14"/>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row>
    <row r="167" spans="1:46" s="2" customFormat="1" ht="12.75">
      <c r="A167" s="8"/>
      <c r="B167" s="14"/>
      <c r="C167" s="14"/>
      <c r="D167" s="14"/>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row>
    <row r="168" spans="1:46" s="2" customFormat="1" ht="12.75">
      <c r="A168" s="8"/>
      <c r="B168" s="14"/>
      <c r="C168" s="14"/>
      <c r="D168" s="14"/>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row>
    <row r="169" spans="1:46" s="2" customFormat="1" ht="12.75">
      <c r="A169" s="8"/>
      <c r="B169" s="14"/>
      <c r="C169" s="14"/>
      <c r="D169" s="14"/>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row>
    <row r="170" spans="1:46" s="2" customFormat="1" ht="12.75">
      <c r="A170" s="8"/>
      <c r="B170" s="14"/>
      <c r="C170" s="14"/>
      <c r="D170" s="14"/>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row>
    <row r="171" spans="1:46" s="2" customFormat="1" ht="12.75">
      <c r="A171" s="8"/>
      <c r="B171" s="14"/>
      <c r="C171" s="14"/>
      <c r="D171" s="14"/>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row>
    <row r="172" spans="1:46" s="2" customFormat="1" ht="12.75">
      <c r="A172" s="8"/>
      <c r="B172" s="14"/>
      <c r="C172" s="14"/>
      <c r="D172" s="14"/>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row>
    <row r="173" spans="2:4" s="2" customFormat="1" ht="12.75">
      <c r="B173" s="3"/>
      <c r="C173" s="3"/>
      <c r="D173" s="3"/>
    </row>
    <row r="174" spans="2:4" s="2" customFormat="1" ht="12.75">
      <c r="B174" s="3"/>
      <c r="C174" s="3"/>
      <c r="D174" s="3"/>
    </row>
    <row r="175" spans="2:4" s="2" customFormat="1" ht="12.75">
      <c r="B175" s="3"/>
      <c r="C175" s="3"/>
      <c r="D175" s="3"/>
    </row>
    <row r="176" spans="2:4" s="2" customFormat="1" ht="12.75">
      <c r="B176" s="3"/>
      <c r="C176" s="3"/>
      <c r="D176" s="3"/>
    </row>
    <row r="177" spans="2:4" s="2" customFormat="1" ht="12.75">
      <c r="B177" s="3"/>
      <c r="C177" s="3"/>
      <c r="D177" s="3"/>
    </row>
    <row r="178" spans="2:4" s="2" customFormat="1" ht="12.75">
      <c r="B178" s="3"/>
      <c r="C178" s="3"/>
      <c r="D178" s="3"/>
    </row>
    <row r="179" spans="2:4" s="2" customFormat="1" ht="12.75">
      <c r="B179" s="3"/>
      <c r="C179" s="3"/>
      <c r="D179" s="3"/>
    </row>
    <row r="180" spans="2:4" s="2" customFormat="1" ht="12.75">
      <c r="B180" s="3"/>
      <c r="C180" s="3"/>
      <c r="D180" s="3"/>
    </row>
    <row r="181" spans="2:4" s="2" customFormat="1" ht="12.75">
      <c r="B181" s="3"/>
      <c r="C181" s="3"/>
      <c r="D181" s="3"/>
    </row>
    <row r="182" spans="2:4" s="2" customFormat="1" ht="12.75">
      <c r="B182" s="3"/>
      <c r="C182" s="3"/>
      <c r="D182" s="3"/>
    </row>
    <row r="183" spans="2:4" s="2" customFormat="1" ht="12.75">
      <c r="B183" s="3"/>
      <c r="C183" s="3"/>
      <c r="D183" s="3"/>
    </row>
    <row r="184" spans="2:4" s="2" customFormat="1" ht="12.75">
      <c r="B184" s="3"/>
      <c r="C184" s="3"/>
      <c r="D184" s="3"/>
    </row>
    <row r="185" spans="2:4" s="2" customFormat="1" ht="12.75">
      <c r="B185" s="3"/>
      <c r="C185" s="3"/>
      <c r="D185" s="3"/>
    </row>
    <row r="186" spans="2:4" s="2" customFormat="1" ht="12.75">
      <c r="B186" s="3"/>
      <c r="C186" s="3"/>
      <c r="D186" s="3"/>
    </row>
    <row r="187" spans="2:4" s="2" customFormat="1" ht="12.75">
      <c r="B187" s="3"/>
      <c r="C187" s="3"/>
      <c r="D187" s="3"/>
    </row>
    <row r="188" spans="2:4" s="2" customFormat="1" ht="12.75">
      <c r="B188" s="3"/>
      <c r="C188" s="3"/>
      <c r="D188" s="3"/>
    </row>
    <row r="189" spans="2:4" s="2" customFormat="1" ht="12.75">
      <c r="B189" s="3"/>
      <c r="C189" s="3"/>
      <c r="D189" s="3"/>
    </row>
    <row r="190" spans="2:4" s="2" customFormat="1" ht="12.75">
      <c r="B190" s="3"/>
      <c r="C190" s="3"/>
      <c r="D190" s="3"/>
    </row>
    <row r="191" spans="2:4" s="2" customFormat="1" ht="12.75">
      <c r="B191" s="3"/>
      <c r="C191" s="3"/>
      <c r="D191" s="3"/>
    </row>
    <row r="192" spans="2:4" s="2" customFormat="1" ht="12.75">
      <c r="B192" s="3"/>
      <c r="C192" s="3"/>
      <c r="D192" s="3"/>
    </row>
    <row r="193" spans="2:4" s="2" customFormat="1" ht="12.75">
      <c r="B193" s="3"/>
      <c r="C193" s="3"/>
      <c r="D193" s="3"/>
    </row>
    <row r="194" spans="2:4" s="2" customFormat="1" ht="12.75">
      <c r="B194" s="3"/>
      <c r="C194" s="3"/>
      <c r="D194" s="3"/>
    </row>
    <row r="195" spans="2:4" s="2" customFormat="1" ht="12.75">
      <c r="B195" s="3"/>
      <c r="C195" s="3"/>
      <c r="D195" s="3"/>
    </row>
    <row r="196" spans="2:4" s="2" customFormat="1" ht="12.75">
      <c r="B196" s="3"/>
      <c r="C196" s="3"/>
      <c r="D196" s="3"/>
    </row>
    <row r="197" spans="2:4" s="2" customFormat="1" ht="12.75">
      <c r="B197" s="3"/>
      <c r="C197" s="3"/>
      <c r="D197" s="3"/>
    </row>
    <row r="198" spans="2:4" s="2" customFormat="1" ht="12.75">
      <c r="B198" s="3"/>
      <c r="C198" s="3"/>
      <c r="D198" s="3"/>
    </row>
    <row r="199" spans="2:4" s="2" customFormat="1" ht="12.75">
      <c r="B199" s="3"/>
      <c r="C199" s="3"/>
      <c r="D199" s="3"/>
    </row>
    <row r="200" spans="2:4" s="2" customFormat="1" ht="12.75">
      <c r="B200" s="3"/>
      <c r="C200" s="3"/>
      <c r="D200" s="3"/>
    </row>
    <row r="201" spans="2:4" s="2" customFormat="1" ht="12.75">
      <c r="B201" s="3"/>
      <c r="C201" s="3"/>
      <c r="D201" s="3"/>
    </row>
    <row r="202" spans="2:4" s="2" customFormat="1" ht="12.75">
      <c r="B202" s="3"/>
      <c r="C202" s="3"/>
      <c r="D202" s="3"/>
    </row>
    <row r="203" spans="2:4" s="2" customFormat="1" ht="12.75">
      <c r="B203" s="3"/>
      <c r="C203" s="3"/>
      <c r="D203" s="3"/>
    </row>
    <row r="204" spans="2:4" s="2" customFormat="1" ht="12.75">
      <c r="B204" s="3"/>
      <c r="C204" s="3"/>
      <c r="D204" s="3"/>
    </row>
    <row r="205" spans="2:4" s="2" customFormat="1" ht="12.75">
      <c r="B205" s="3"/>
      <c r="C205" s="3"/>
      <c r="D205" s="3"/>
    </row>
    <row r="206" spans="2:4" s="2" customFormat="1" ht="12.75">
      <c r="B206" s="3"/>
      <c r="C206" s="3"/>
      <c r="D206" s="3"/>
    </row>
    <row r="207" spans="2:4" s="2" customFormat="1" ht="12.75">
      <c r="B207" s="3"/>
      <c r="C207" s="3"/>
      <c r="D207" s="3"/>
    </row>
    <row r="208" spans="2:4" s="2" customFormat="1" ht="12.75">
      <c r="B208" s="3"/>
      <c r="C208" s="3"/>
      <c r="D208" s="3"/>
    </row>
    <row r="209" spans="2:4" s="2" customFormat="1" ht="12.75">
      <c r="B209" s="3"/>
      <c r="C209" s="3"/>
      <c r="D209" s="3"/>
    </row>
    <row r="210" spans="2:4" s="2" customFormat="1" ht="12.75">
      <c r="B210" s="3"/>
      <c r="C210" s="3"/>
      <c r="D210" s="3"/>
    </row>
    <row r="211" spans="2:4" s="2" customFormat="1" ht="12.75">
      <c r="B211" s="3"/>
      <c r="C211" s="3"/>
      <c r="D211" s="3"/>
    </row>
  </sheetData>
  <sheetProtection/>
  <mergeCells count="144">
    <mergeCell ref="A72:D74"/>
    <mergeCell ref="AT72:AT74"/>
    <mergeCell ref="A69:A71"/>
    <mergeCell ref="B69:B71"/>
    <mergeCell ref="C69:C71"/>
    <mergeCell ref="D69:D71"/>
    <mergeCell ref="AS69:AS71"/>
    <mergeCell ref="AT69:AT71"/>
    <mergeCell ref="A66:A68"/>
    <mergeCell ref="B66:B68"/>
    <mergeCell ref="C66:C68"/>
    <mergeCell ref="D66:D68"/>
    <mergeCell ref="AS66:AS68"/>
    <mergeCell ref="AT66:AT68"/>
    <mergeCell ref="A63:A65"/>
    <mergeCell ref="B63:B65"/>
    <mergeCell ref="C63:C65"/>
    <mergeCell ref="D63:D65"/>
    <mergeCell ref="AS63:AS65"/>
    <mergeCell ref="AT63:AT65"/>
    <mergeCell ref="A60:A62"/>
    <mergeCell ref="B60:B62"/>
    <mergeCell ref="C60:C62"/>
    <mergeCell ref="D60:D62"/>
    <mergeCell ref="AS60:AS62"/>
    <mergeCell ref="AT60:AT62"/>
    <mergeCell ref="A57:A59"/>
    <mergeCell ref="B57:B59"/>
    <mergeCell ref="C57:C59"/>
    <mergeCell ref="D57:D59"/>
    <mergeCell ref="AS57:AS59"/>
    <mergeCell ref="AT57:AT59"/>
    <mergeCell ref="A54:A56"/>
    <mergeCell ref="B54:B56"/>
    <mergeCell ref="C54:C56"/>
    <mergeCell ref="D54:D56"/>
    <mergeCell ref="AS54:AS56"/>
    <mergeCell ref="AT54:AT56"/>
    <mergeCell ref="A51:A53"/>
    <mergeCell ref="B51:B53"/>
    <mergeCell ref="C51:C53"/>
    <mergeCell ref="D51:D53"/>
    <mergeCell ref="AS51:AS53"/>
    <mergeCell ref="AT51:AT53"/>
    <mergeCell ref="A48:A50"/>
    <mergeCell ref="B48:B50"/>
    <mergeCell ref="C48:C50"/>
    <mergeCell ref="D48:D50"/>
    <mergeCell ref="AS48:AS50"/>
    <mergeCell ref="AT48:AT50"/>
    <mergeCell ref="A45:A47"/>
    <mergeCell ref="B45:B47"/>
    <mergeCell ref="C45:C47"/>
    <mergeCell ref="D45:D47"/>
    <mergeCell ref="AS45:AS47"/>
    <mergeCell ref="AT45:AT47"/>
    <mergeCell ref="A42:A44"/>
    <mergeCell ref="B42:B44"/>
    <mergeCell ref="C42:C44"/>
    <mergeCell ref="D42:D44"/>
    <mergeCell ref="AS42:AS44"/>
    <mergeCell ref="AT42:AT44"/>
    <mergeCell ref="A39:A41"/>
    <mergeCell ref="B39:B41"/>
    <mergeCell ref="C39:C41"/>
    <mergeCell ref="D39:D41"/>
    <mergeCell ref="AS39:AS41"/>
    <mergeCell ref="AT39:AT41"/>
    <mergeCell ref="A36:A38"/>
    <mergeCell ref="B36:B38"/>
    <mergeCell ref="C36:C38"/>
    <mergeCell ref="D36:D38"/>
    <mergeCell ref="AS36:AS38"/>
    <mergeCell ref="AT36:AT38"/>
    <mergeCell ref="A33:A35"/>
    <mergeCell ref="B33:B35"/>
    <mergeCell ref="C33:C35"/>
    <mergeCell ref="D33:D35"/>
    <mergeCell ref="AS33:AS35"/>
    <mergeCell ref="AT33:AT35"/>
    <mergeCell ref="A30:A32"/>
    <mergeCell ref="B30:B32"/>
    <mergeCell ref="C30:C32"/>
    <mergeCell ref="D30:D32"/>
    <mergeCell ref="AS30:AS32"/>
    <mergeCell ref="AT30:AT32"/>
    <mergeCell ref="A27:A29"/>
    <mergeCell ref="B27:B29"/>
    <mergeCell ref="C27:C29"/>
    <mergeCell ref="D27:D29"/>
    <mergeCell ref="AS27:AS29"/>
    <mergeCell ref="AT27:AT29"/>
    <mergeCell ref="A24:A26"/>
    <mergeCell ref="B24:B26"/>
    <mergeCell ref="C24:C26"/>
    <mergeCell ref="D24:D26"/>
    <mergeCell ref="AS24:AS26"/>
    <mergeCell ref="AT24:AT26"/>
    <mergeCell ref="A21:A23"/>
    <mergeCell ref="B21:B23"/>
    <mergeCell ref="C21:C23"/>
    <mergeCell ref="D21:D23"/>
    <mergeCell ref="AS21:AS23"/>
    <mergeCell ref="A15:A17"/>
    <mergeCell ref="C15:C17"/>
    <mergeCell ref="D15:D17"/>
    <mergeCell ref="AT21:AT23"/>
    <mergeCell ref="AS15:AS17"/>
    <mergeCell ref="AT15:AT17"/>
    <mergeCell ref="A18:A20"/>
    <mergeCell ref="B18:B20"/>
    <mergeCell ref="C18:C20"/>
    <mergeCell ref="D18:D20"/>
    <mergeCell ref="AS18:AS20"/>
    <mergeCell ref="AT18:AT20"/>
    <mergeCell ref="B15:B17"/>
    <mergeCell ref="A1:L1"/>
    <mergeCell ref="A2:L2"/>
    <mergeCell ref="A3:L3"/>
    <mergeCell ref="A5:A7"/>
    <mergeCell ref="B5:B7"/>
    <mergeCell ref="C5:C7"/>
    <mergeCell ref="D5:D7"/>
    <mergeCell ref="E5:E7"/>
    <mergeCell ref="AM6:AO6"/>
    <mergeCell ref="AP6:AR6"/>
    <mergeCell ref="AT5:AT7"/>
    <mergeCell ref="I6:K6"/>
    <mergeCell ref="L6:N6"/>
    <mergeCell ref="O6:Q6"/>
    <mergeCell ref="R6:T6"/>
    <mergeCell ref="U6:W6"/>
    <mergeCell ref="X6:Z6"/>
    <mergeCell ref="AA6:AC6"/>
    <mergeCell ref="A12:AT12"/>
    <mergeCell ref="A9:AT9"/>
    <mergeCell ref="A10:AT10"/>
    <mergeCell ref="A11:AT11"/>
    <mergeCell ref="F5:H6"/>
    <mergeCell ref="I5:AR5"/>
    <mergeCell ref="AD6:AF6"/>
    <mergeCell ref="AG6:AI6"/>
    <mergeCell ref="AS5:AS7"/>
    <mergeCell ref="AJ6:AL6"/>
  </mergeCells>
  <printOptions/>
  <pageMargins left="0.7086614173228347" right="0.7086614173228347" top="0.7480314960629921" bottom="0.7480314960629921" header="0.31496062992125984" footer="0.31496062992125984"/>
  <pageSetup fitToHeight="0" fitToWidth="0" horizontalDpi="180" verticalDpi="180" orientation="landscape" paperSize="8" scale="46" r:id="rId1"/>
</worksheet>
</file>

<file path=xl/worksheets/sheet2.xml><?xml version="1.0" encoding="utf-8"?>
<worksheet xmlns="http://schemas.openxmlformats.org/spreadsheetml/2006/main" xmlns:r="http://schemas.openxmlformats.org/officeDocument/2006/relationships">
  <dimension ref="A1:H29"/>
  <sheetViews>
    <sheetView zoomScale="88" zoomScaleNormal="88" zoomScalePageLayoutView="0" workbookViewId="0" topLeftCell="A12">
      <selection activeCell="H15" sqref="H15"/>
    </sheetView>
  </sheetViews>
  <sheetFormatPr defaultColWidth="9.140625" defaultRowHeight="15"/>
  <cols>
    <col min="1" max="1" width="6.57421875" style="0" customWidth="1"/>
    <col min="2" max="2" width="28.140625" style="0" customWidth="1"/>
    <col min="3" max="3" width="10.00390625" style="0" customWidth="1"/>
    <col min="4" max="4" width="18.57421875" style="0" customWidth="1"/>
    <col min="5" max="5" width="9.7109375" style="0" customWidth="1"/>
    <col min="6" max="6" width="12.00390625" style="0" customWidth="1"/>
    <col min="7" max="7" width="17.00390625" style="0" customWidth="1"/>
    <col min="8" max="8" width="69.8515625" style="0" customWidth="1"/>
  </cols>
  <sheetData>
    <row r="1" spans="2:6" ht="15.75">
      <c r="B1" s="50" t="s">
        <v>0</v>
      </c>
      <c r="C1" s="50"/>
      <c r="D1" s="50"/>
      <c r="E1" s="50"/>
      <c r="F1" s="50"/>
    </row>
    <row r="2" spans="2:6" ht="15.75">
      <c r="B2" s="50" t="s">
        <v>74</v>
      </c>
      <c r="C2" s="50"/>
      <c r="D2" s="50"/>
      <c r="E2" s="50"/>
      <c r="F2" s="50"/>
    </row>
    <row r="3" spans="2:6" ht="15.75">
      <c r="B3" s="50" t="s">
        <v>112</v>
      </c>
      <c r="C3" s="50"/>
      <c r="D3" s="50"/>
      <c r="E3" s="50"/>
      <c r="F3" s="50"/>
    </row>
    <row r="5" spans="1:8" ht="126" customHeight="1">
      <c r="A5" s="88" t="s">
        <v>75</v>
      </c>
      <c r="B5" s="88" t="s">
        <v>104</v>
      </c>
      <c r="C5" s="88" t="s">
        <v>76</v>
      </c>
      <c r="D5" s="90" t="s">
        <v>105</v>
      </c>
      <c r="E5" s="91"/>
      <c r="F5" s="92"/>
      <c r="G5" s="88" t="s">
        <v>77</v>
      </c>
      <c r="H5" s="88" t="s">
        <v>78</v>
      </c>
    </row>
    <row r="6" spans="1:8" ht="47.25">
      <c r="A6" s="89"/>
      <c r="B6" s="89"/>
      <c r="C6" s="89"/>
      <c r="D6" s="18" t="s">
        <v>79</v>
      </c>
      <c r="E6" s="18" t="s">
        <v>80</v>
      </c>
      <c r="F6" s="18" t="s">
        <v>81</v>
      </c>
      <c r="G6" s="89"/>
      <c r="H6" s="89"/>
    </row>
    <row r="7" spans="1:8" ht="15.75">
      <c r="A7" s="30">
        <v>1</v>
      </c>
      <c r="B7" s="30">
        <v>2</v>
      </c>
      <c r="C7" s="30">
        <v>3</v>
      </c>
      <c r="D7" s="30">
        <v>4</v>
      </c>
      <c r="E7" s="30">
        <v>5</v>
      </c>
      <c r="F7" s="30">
        <v>6</v>
      </c>
      <c r="G7" s="30" t="s">
        <v>82</v>
      </c>
      <c r="H7" s="30">
        <v>8</v>
      </c>
    </row>
    <row r="8" spans="1:8" ht="246.75" customHeight="1">
      <c r="A8" s="19">
        <v>1</v>
      </c>
      <c r="B8" s="18" t="s">
        <v>83</v>
      </c>
      <c r="C8" s="19" t="s">
        <v>84</v>
      </c>
      <c r="D8" s="19">
        <v>82.1</v>
      </c>
      <c r="E8" s="19">
        <v>34</v>
      </c>
      <c r="F8" s="19">
        <v>72</v>
      </c>
      <c r="G8" s="44">
        <v>2.1</v>
      </c>
      <c r="H8" s="28" t="s">
        <v>135</v>
      </c>
    </row>
    <row r="9" spans="1:8" ht="144.75" customHeight="1">
      <c r="A9" s="19">
        <v>2</v>
      </c>
      <c r="B9" s="18" t="s">
        <v>85</v>
      </c>
      <c r="C9" s="19" t="s">
        <v>84</v>
      </c>
      <c r="D9" s="19">
        <v>7.2</v>
      </c>
      <c r="E9" s="19">
        <v>6.5</v>
      </c>
      <c r="F9" s="19">
        <v>8.2</v>
      </c>
      <c r="G9" s="44">
        <f aca="true" t="shared" si="0" ref="G9:G14">F9/E9*100</f>
        <v>126.15384615384615</v>
      </c>
      <c r="H9" s="28" t="s">
        <v>136</v>
      </c>
    </row>
    <row r="10" spans="1:8" ht="293.25" customHeight="1">
      <c r="A10" s="19">
        <v>3</v>
      </c>
      <c r="B10" s="18" t="s">
        <v>86</v>
      </c>
      <c r="C10" s="19" t="s">
        <v>84</v>
      </c>
      <c r="D10" s="19">
        <v>27.5</v>
      </c>
      <c r="E10" s="19">
        <v>27</v>
      </c>
      <c r="F10" s="19">
        <v>33.4</v>
      </c>
      <c r="G10" s="44">
        <f>F10/E10*100</f>
        <v>123.7037037037037</v>
      </c>
      <c r="H10" s="28" t="s">
        <v>137</v>
      </c>
    </row>
    <row r="11" spans="1:8" ht="408.75" customHeight="1">
      <c r="A11" s="19">
        <v>4</v>
      </c>
      <c r="B11" s="18" t="s">
        <v>87</v>
      </c>
      <c r="C11" s="19" t="s">
        <v>84</v>
      </c>
      <c r="D11" s="19">
        <v>68.4</v>
      </c>
      <c r="E11" s="19">
        <v>10</v>
      </c>
      <c r="F11" s="19">
        <v>67.6</v>
      </c>
      <c r="G11" s="44">
        <v>6.8</v>
      </c>
      <c r="H11" s="43" t="s">
        <v>138</v>
      </c>
    </row>
    <row r="12" spans="1:8" ht="150.75" customHeight="1">
      <c r="A12" s="19">
        <v>5</v>
      </c>
      <c r="B12" s="18" t="s">
        <v>88</v>
      </c>
      <c r="C12" s="19" t="s">
        <v>84</v>
      </c>
      <c r="D12" s="19">
        <v>95.6</v>
      </c>
      <c r="E12" s="19">
        <v>27</v>
      </c>
      <c r="F12" s="19">
        <v>71.2</v>
      </c>
      <c r="G12" s="44">
        <v>2.6</v>
      </c>
      <c r="H12" s="28" t="s">
        <v>139</v>
      </c>
    </row>
    <row r="13" spans="1:8" ht="165" customHeight="1">
      <c r="A13" s="19">
        <v>6</v>
      </c>
      <c r="B13" s="18" t="s">
        <v>89</v>
      </c>
      <c r="C13" s="19" t="s">
        <v>84</v>
      </c>
      <c r="D13" s="19">
        <v>15.1</v>
      </c>
      <c r="E13" s="19">
        <v>16</v>
      </c>
      <c r="F13" s="19">
        <v>17.4</v>
      </c>
      <c r="G13" s="44">
        <f t="shared" si="0"/>
        <v>108.74999999999999</v>
      </c>
      <c r="H13" s="28" t="s">
        <v>140</v>
      </c>
    </row>
    <row r="14" spans="1:8" ht="117" customHeight="1">
      <c r="A14" s="19">
        <v>7</v>
      </c>
      <c r="B14" s="18" t="s">
        <v>90</v>
      </c>
      <c r="C14" s="19" t="s">
        <v>84</v>
      </c>
      <c r="D14" s="19">
        <v>100</v>
      </c>
      <c r="E14" s="19">
        <v>95</v>
      </c>
      <c r="F14" s="19">
        <v>100</v>
      </c>
      <c r="G14" s="44">
        <f t="shared" si="0"/>
        <v>105.26315789473684</v>
      </c>
      <c r="H14" s="28" t="s">
        <v>97</v>
      </c>
    </row>
    <row r="15" spans="1:8" ht="128.25" customHeight="1">
      <c r="A15" s="19">
        <v>8</v>
      </c>
      <c r="B15" s="18" t="s">
        <v>91</v>
      </c>
      <c r="C15" s="19" t="s">
        <v>84</v>
      </c>
      <c r="D15" s="19">
        <v>0</v>
      </c>
      <c r="E15" s="19">
        <v>0.5</v>
      </c>
      <c r="F15" s="19">
        <v>0</v>
      </c>
      <c r="G15" s="44">
        <v>0</v>
      </c>
      <c r="H15" s="29" t="s">
        <v>98</v>
      </c>
    </row>
    <row r="17" spans="1:5" ht="15.75">
      <c r="A17" s="20" t="s">
        <v>29</v>
      </c>
      <c r="B17" s="21"/>
      <c r="C17" s="21"/>
      <c r="D17" s="9"/>
      <c r="E17" s="9"/>
    </row>
    <row r="18" spans="1:5" ht="15.75">
      <c r="A18" s="20" t="s">
        <v>30</v>
      </c>
      <c r="B18" s="21"/>
      <c r="C18" s="21"/>
      <c r="D18" s="9"/>
      <c r="E18" s="9"/>
    </row>
    <row r="19" spans="1:5" ht="15.75">
      <c r="A19" s="20" t="s">
        <v>92</v>
      </c>
      <c r="B19" s="21"/>
      <c r="C19" s="21"/>
      <c r="D19" s="9"/>
      <c r="E19" s="9"/>
    </row>
    <row r="20" spans="1:5" ht="15.75">
      <c r="A20" s="20" t="s">
        <v>31</v>
      </c>
      <c r="B20" s="21"/>
      <c r="C20" s="21"/>
      <c r="D20" s="9"/>
      <c r="E20" s="9"/>
    </row>
    <row r="21" spans="1:5" ht="15.75">
      <c r="A21" s="22"/>
      <c r="B21" s="23"/>
      <c r="C21" s="93" t="s">
        <v>60</v>
      </c>
      <c r="D21" s="93"/>
      <c r="E21" s="9"/>
    </row>
    <row r="22" spans="1:5" ht="15.75">
      <c r="A22" s="20" t="s">
        <v>93</v>
      </c>
      <c r="B22" s="21"/>
      <c r="C22" s="21"/>
      <c r="D22" s="9"/>
      <c r="E22" s="9"/>
    </row>
    <row r="23" spans="1:5" ht="15.75">
      <c r="A23" s="24"/>
      <c r="B23" s="21"/>
      <c r="C23" s="21"/>
      <c r="D23" s="9"/>
      <c r="E23" s="9"/>
    </row>
    <row r="24" spans="1:5" ht="15.75">
      <c r="A24" s="24"/>
      <c r="B24" s="21"/>
      <c r="C24" s="21"/>
      <c r="D24" s="9"/>
      <c r="E24" s="9"/>
    </row>
    <row r="25" spans="1:5" ht="15.75">
      <c r="A25" s="25" t="s">
        <v>32</v>
      </c>
      <c r="B25" s="21"/>
      <c r="C25" s="21"/>
      <c r="D25" s="9"/>
      <c r="E25" s="9"/>
    </row>
    <row r="26" spans="1:5" ht="15.75">
      <c r="A26" s="25" t="s">
        <v>94</v>
      </c>
      <c r="B26" s="21"/>
      <c r="C26" s="21"/>
      <c r="D26" s="9"/>
      <c r="E26" s="9"/>
    </row>
    <row r="27" spans="1:5" ht="15.75">
      <c r="A27" s="25" t="s">
        <v>31</v>
      </c>
      <c r="B27" s="21"/>
      <c r="C27" s="21"/>
      <c r="D27" s="9"/>
      <c r="E27" s="9"/>
    </row>
    <row r="28" spans="1:5" ht="15.75">
      <c r="A28" s="25" t="s">
        <v>95</v>
      </c>
      <c r="B28" s="21"/>
      <c r="C28" s="21"/>
      <c r="D28" s="9"/>
      <c r="E28" s="9"/>
    </row>
    <row r="29" spans="1:5" ht="15.75">
      <c r="A29" s="25" t="s">
        <v>96</v>
      </c>
      <c r="B29" s="21"/>
      <c r="C29" s="21"/>
      <c r="D29" s="9"/>
      <c r="E29" s="9"/>
    </row>
  </sheetData>
  <sheetProtection/>
  <mergeCells count="10">
    <mergeCell ref="C21:D21"/>
    <mergeCell ref="B1:F1"/>
    <mergeCell ref="B2:F2"/>
    <mergeCell ref="B3:F3"/>
    <mergeCell ref="A5:A6"/>
    <mergeCell ref="B5:B6"/>
    <mergeCell ref="C5:C6"/>
    <mergeCell ref="D5:F5"/>
    <mergeCell ref="G5:G6"/>
    <mergeCell ref="H5:H6"/>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2018-02-28T10:56:22Z</dcterms:modified>
  <cp:category/>
  <cp:version/>
  <cp:contentType/>
  <cp:contentStatus/>
</cp:coreProperties>
</file>