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15480" windowHeight="5580" firstSheet="4" activeTab="5"/>
  </bookViews>
  <sheets>
    <sheet name="свод по подпрограммам" sheetId="1" state="hidden" r:id="rId1"/>
    <sheet name="оценка эффективности" sheetId="2" state="hidden" r:id="rId2"/>
    <sheet name="Финансирование" sheetId="3" r:id="rId3"/>
    <sheet name="Выполнение работ" sheetId="4" state="hidden" r:id="rId4"/>
    <sheet name="план" sheetId="5" r:id="rId5"/>
    <sheet name="отчет " sheetId="6" r:id="rId6"/>
  </sheets>
  <definedNames>
    <definedName name="_xlnm.Print_Titles" localSheetId="3">'Выполнение работ'!$3:$3</definedName>
    <definedName name="_xlnm.Print_Titles" localSheetId="5">'отчет '!$4:$5</definedName>
    <definedName name="_xlnm.Print_Titles" localSheetId="2">'Финансирование'!$6:$7</definedName>
    <definedName name="_xlnm.Print_Area" localSheetId="3">'Выполнение работ'!$A$1:$Q$81</definedName>
    <definedName name="_xlnm.Print_Area" localSheetId="2">'Финансирование'!$A$2:$BT$32</definedName>
  </definedNames>
  <calcPr fullCalcOnLoad="1"/>
</workbook>
</file>

<file path=xl/sharedStrings.xml><?xml version="1.0" encoding="utf-8"?>
<sst xmlns="http://schemas.openxmlformats.org/spreadsheetml/2006/main" count="1405" uniqueCount="458">
  <si>
    <t>№ п/п</t>
  </si>
  <si>
    <t>Источник финансирования</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</si>
  <si>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</si>
  <si>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</si>
  <si>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</si>
  <si>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</si>
  <si>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</si>
  <si>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</si>
  <si>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</si>
  <si>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</si>
  <si>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</si>
  <si>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</si>
  <si>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</si>
  <si>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</si>
  <si>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</si>
  <si>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</si>
  <si>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</si>
  <si>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</si>
  <si>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</si>
  <si>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</si>
  <si>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</si>
  <si>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</si>
  <si>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</si>
  <si>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</si>
  <si>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</si>
  <si>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</si>
  <si>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</si>
  <si>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</si>
  <si>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</si>
  <si>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</si>
  <si>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</si>
  <si>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</si>
  <si>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</si>
  <si>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</si>
  <si>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</si>
  <si>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</si>
  <si>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</si>
  <si>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</si>
  <si>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</si>
  <si>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</si>
  <si>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</si>
  <si>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</si>
  <si>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</si>
  <si>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</si>
  <si>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</si>
  <si>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</si>
  <si>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</si>
  <si>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</si>
  <si>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</si>
  <si>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</si>
  <si>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</si>
  <si>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</si>
  <si>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</si>
  <si>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</si>
  <si>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</si>
  <si>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</si>
  <si>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</si>
  <si>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</si>
  <si>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</si>
  <si>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rPr>
      <t>i</t>
    </r>
    <r>
      <rPr>
        <sz val="10"/>
        <color indexed="8"/>
        <rFont val="Times New Roman"/>
        <family val="1"/>
      </rPr>
      <t>, z</t>
    </r>
    <r>
      <rPr>
        <vertAlign val="subscript"/>
        <sz val="10"/>
        <color indexed="8"/>
        <rFont val="Times New Roman"/>
        <family val="1"/>
      </rPr>
      <t>ij</t>
    </r>
  </si>
  <si>
    <r>
      <t>K</t>
    </r>
    <r>
      <rPr>
        <b/>
        <vertAlign val="subscript"/>
        <sz val="10"/>
        <color indexed="8"/>
        <rFont val="Times New Roman"/>
        <family val="1"/>
      </rPr>
      <t>1</t>
    </r>
    <r>
      <rPr>
        <b/>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</si>
  <si>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rPr>
      <t>1.1</t>
    </r>
    <r>
      <rPr>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</si>
  <si>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rPr>
      <t>1.2</t>
    </r>
    <r>
      <rPr>
        <sz val="10"/>
        <color indexed="8"/>
        <rFont val="Times New Roman"/>
        <family val="1"/>
      </rPr>
      <t xml:space="preserve"> Актуальность показателей достижения целей ДЦП</t>
    </r>
  </si>
  <si>
    <r>
      <t>K</t>
    </r>
    <r>
      <rPr>
        <b/>
        <vertAlign val="subscript"/>
        <sz val="10"/>
        <color indexed="8"/>
        <rFont val="Times New Roman"/>
        <family val="1"/>
      </rPr>
      <t>2</t>
    </r>
    <r>
      <rPr>
        <b/>
        <sz val="10"/>
        <color indexed="8"/>
        <rFont val="Times New Roman"/>
        <family val="1"/>
      </rPr>
      <t xml:space="preserve"> Адекватность и достаточность комплекса мероприятий ДЦП для достижения ее целей</t>
    </r>
  </si>
  <si>
    <r>
      <t>k</t>
    </r>
    <r>
      <rPr>
        <vertAlign val="subscript"/>
        <sz val="10"/>
        <color indexed="8"/>
        <rFont val="Times New Roman"/>
        <family val="1"/>
      </rPr>
      <t>2.1</t>
    </r>
    <r>
      <rPr>
        <sz val="10"/>
        <color indexed="8"/>
        <rFont val="Times New Roman"/>
        <family val="1"/>
      </rPr>
      <t xml:space="preserve"> Адекватность комплекса мероприятий ДЦП для достижения ее целей</t>
    </r>
  </si>
  <si>
    <r>
      <t>k</t>
    </r>
    <r>
      <rPr>
        <vertAlign val="subscript"/>
        <sz val="10"/>
        <color indexed="8"/>
        <rFont val="Times New Roman"/>
        <family val="1"/>
      </rPr>
      <t>2.2</t>
    </r>
    <r>
      <rPr>
        <sz val="10"/>
        <color indexed="8"/>
        <rFont val="Times New Roman"/>
        <family val="1"/>
      </rPr>
      <t xml:space="preserve"> Достаточность комплекса мероприятий ДЦП для достижения ее целей</t>
    </r>
  </si>
  <si>
    <r>
      <t>K</t>
    </r>
    <r>
      <rPr>
        <b/>
        <vertAlign val="subscript"/>
        <sz val="10"/>
        <color indexed="8"/>
        <rFont val="Times New Roman"/>
        <family val="1"/>
      </rPr>
      <t>3</t>
    </r>
    <r>
      <rPr>
        <b/>
        <sz val="10"/>
        <color indexed="8"/>
        <rFont val="Times New Roman"/>
        <family val="1"/>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</si>
  <si>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rPr>
      <t>3.1</t>
    </r>
    <r>
      <rPr>
        <sz val="10"/>
        <color indexed="8"/>
        <rFont val="Times New Roman"/>
        <family val="1"/>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</si>
  <si>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rPr>
      <t>3.2</t>
    </r>
    <r>
      <rPr>
        <sz val="10"/>
        <color indexed="8"/>
        <rFont val="Times New Roman"/>
        <family val="1"/>
      </rPr>
      <t xml:space="preserve"> Привлечение дополнительных средств для реализации ДЦП</t>
    </r>
  </si>
  <si>
    <r>
      <t>K</t>
    </r>
    <r>
      <rPr>
        <b/>
        <vertAlign val="subscript"/>
        <sz val="10"/>
        <color indexed="8"/>
        <rFont val="Times New Roman"/>
        <family val="1"/>
      </rPr>
      <t>4</t>
    </r>
    <r>
      <rPr>
        <b/>
        <sz val="10"/>
        <color indexed="8"/>
        <rFont val="Times New Roman"/>
        <family val="1"/>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</si>
  <si>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rPr>
      <t>4.1</t>
    </r>
    <r>
      <rPr>
        <sz val="10"/>
        <rFont val="Times New Roman"/>
        <family val="1"/>
      </rPr>
      <t xml:space="preserve"> Степень достижения целевых значений показателей целей ДЦП</t>
    </r>
  </si>
  <si>
    <r>
      <t>k</t>
    </r>
    <r>
      <rPr>
        <vertAlign val="subscript"/>
        <sz val="10"/>
        <color indexed="8"/>
        <rFont val="Times New Roman"/>
        <family val="1"/>
      </rPr>
      <t>4.2</t>
    </r>
    <r>
      <rPr>
        <sz val="10"/>
        <color indexed="8"/>
        <rFont val="Times New Roman"/>
        <family val="1"/>
      </rPr>
      <t xml:space="preserve"> Степень выполнения мероприятий ДЦП в отчетном году</t>
    </r>
  </si>
  <si>
    <r>
      <t>K</t>
    </r>
    <r>
      <rPr>
        <b/>
        <vertAlign val="subscript"/>
        <sz val="10"/>
        <color indexed="8"/>
        <rFont val="Times New Roman"/>
        <family val="1"/>
      </rPr>
      <t>5</t>
    </r>
    <r>
      <rPr>
        <b/>
        <sz val="10"/>
        <color indexed="8"/>
        <rFont val="Times New Roman"/>
        <family val="1"/>
      </rPr>
      <t xml:space="preserve"> Динамика показателей эффективности ДЦП</t>
    </r>
  </si>
  <si>
    <r>
      <t>k</t>
    </r>
    <r>
      <rPr>
        <vertAlign val="subscript"/>
        <sz val="10"/>
        <color indexed="8"/>
        <rFont val="Times New Roman"/>
        <family val="1"/>
      </rPr>
      <t>5</t>
    </r>
    <r>
      <rPr>
        <sz val="10"/>
        <color indexed="8"/>
        <rFont val="Times New Roman"/>
        <family val="1"/>
      </rPr>
      <t xml:space="preserve"> Динамика показателей эффективности ДЦП</t>
    </r>
  </si>
  <si>
    <r>
      <t>K</t>
    </r>
    <r>
      <rPr>
        <b/>
        <vertAlign val="subscript"/>
        <sz val="10"/>
        <color indexed="8"/>
        <rFont val="Times New Roman"/>
        <family val="1"/>
      </rPr>
      <t>6</t>
    </r>
    <r>
      <rPr>
        <b/>
        <sz val="10"/>
        <color indexed="8"/>
        <rFont val="Times New Roman"/>
        <family val="1"/>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</si>
  <si>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rPr>
      <t>6.1</t>
    </r>
    <r>
      <rPr>
        <sz val="10"/>
        <color indexed="8"/>
        <rFont val="Times New Roman"/>
        <family val="1"/>
      </rPr>
      <t xml:space="preserve"> Идентификация негативных внешних факторов и рисков</t>
    </r>
  </si>
  <si>
    <r>
      <t>k</t>
    </r>
    <r>
      <rPr>
        <vertAlign val="subscript"/>
        <sz val="10"/>
        <color indexed="8"/>
        <rFont val="Times New Roman"/>
        <family val="1"/>
      </rPr>
      <t>6.2</t>
    </r>
    <r>
      <rPr>
        <sz val="10"/>
        <color indexed="8"/>
        <rFont val="Times New Roman"/>
        <family val="1"/>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</si>
  <si>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rPr>
      <t>7</t>
    </r>
    <r>
      <rPr>
        <b/>
        <sz val="10"/>
        <color indexed="8"/>
        <rFont val="Times New Roman"/>
        <family val="1"/>
      </rPr>
      <t xml:space="preserve"> Количество изменений (корректировок), вносимых в действующую ДЦП в течение года</t>
    </r>
  </si>
  <si>
    <r>
      <t>k</t>
    </r>
    <r>
      <rPr>
        <vertAlign val="subscript"/>
        <sz val="10"/>
        <color indexed="8"/>
        <rFont val="Times New Roman"/>
        <family val="1"/>
      </rPr>
      <t>7.1</t>
    </r>
    <r>
      <rPr>
        <sz val="10"/>
        <color indexed="8"/>
        <rFont val="Times New Roman"/>
        <family val="1"/>
      </rPr>
      <t xml:space="preserve"> Количество изменений (корректировок), вносимых в действующую ДЦП в течение года</t>
    </r>
  </si>
  <si>
    <r>
      <t xml:space="preserve">1. </t>
    </r>
    <r>
      <rPr>
        <b/>
        <sz val="10"/>
        <color indexed="8"/>
        <rFont val="Times New Roman"/>
        <family val="1"/>
      </rPr>
      <t>Пояснения к оценке:</t>
    </r>
    <r>
      <rPr>
        <sz val="10"/>
        <color indexed="8"/>
        <rFont val="Times New Roman"/>
        <family val="1"/>
      </rPr>
      <t xml:space="preserve"> </t>
    </r>
  </si>
  <si>
    <r>
      <t xml:space="preserve">2. </t>
    </r>
    <r>
      <rPr>
        <b/>
        <sz val="10"/>
        <color indexed="8"/>
        <rFont val="Times New Roman"/>
        <family val="1"/>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</si>
  <si>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</si>
  <si>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</si>
  <si>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</si>
  <si>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</si>
  <si>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</si>
  <si>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</si>
  <si>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</si>
  <si>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</si>
  <si>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</si>
  <si>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</si>
  <si>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</si>
  <si>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</si>
  <si>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</si>
  <si>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</si>
  <si>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</si>
  <si>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</si>
  <si>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</si>
  <si>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</si>
  <si>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</si>
  <si>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</si>
  <si>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</si>
  <si>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</si>
  <si>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</si>
  <si>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</si>
  <si>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</si>
  <si>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</si>
  <si>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</si>
  <si>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</si>
  <si>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</si>
  <si>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</si>
  <si>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</si>
  <si>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</si>
  <si>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</si>
  <si>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</si>
  <si>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</si>
  <si>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</si>
  <si>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</si>
  <si>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</si>
  <si>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</si>
  <si>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</si>
  <si>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</si>
  <si>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</si>
  <si>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</si>
  <si>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</si>
  <si>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</si>
  <si>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</si>
  <si>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</si>
  <si>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</si>
  <si>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</si>
  <si>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</si>
  <si>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</si>
  <si>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</si>
  <si>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</si>
  <si>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</si>
  <si>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</si>
  <si>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</si>
  <si>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</si>
  <si>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</si>
  <si>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</si>
  <si>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</si>
  <si>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</si>
  <si>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</si>
  <si>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</si>
  <si>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</si>
  <si>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</si>
  <si>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</si>
  <si>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</si>
  <si>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</si>
  <si>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</si>
  <si>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</si>
  <si>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</si>
  <si>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</si>
  <si>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</si>
  <si>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</si>
  <si>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</si>
  <si>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</si>
  <si>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</si>
  <si>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</si>
  <si>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</si>
  <si>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</si>
  <si>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</si>
  <si>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</si>
  <si>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</si>
  <si>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</si>
  <si>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</si>
  <si>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</si>
  <si>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</si>
  <si>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</si>
  <si>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</si>
  <si>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</si>
  <si>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</si>
  <si>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</si>
  <si>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</si>
  <si>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</si>
  <si>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</si>
  <si>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</si>
  <si>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</si>
  <si>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</si>
  <si>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</si>
  <si>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</si>
  <si>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</si>
  <si>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</si>
  <si>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</si>
  <si>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</si>
  <si>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</si>
  <si>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</si>
  <si>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</si>
  <si>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</si>
  <si>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</si>
  <si>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</si>
  <si>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</si>
  <si>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</si>
  <si>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</si>
  <si>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</si>
  <si>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</si>
  <si>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</si>
  <si>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</si>
  <si>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</si>
  <si>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</si>
  <si>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</si>
  <si>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</si>
  <si>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</si>
  <si>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</si>
  <si>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</si>
  <si>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</si>
  <si>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</si>
  <si>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</si>
  <si>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</si>
  <si>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</si>
  <si>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</si>
  <si>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</si>
  <si>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</si>
  <si>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</si>
  <si>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</si>
  <si>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</si>
  <si>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</si>
  <si>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</si>
  <si>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</si>
  <si>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</si>
  <si>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</si>
  <si>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</si>
  <si>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</si>
  <si>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</si>
  <si>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</si>
  <si>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</si>
  <si>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</si>
  <si>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</si>
  <si>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</si>
  <si>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</si>
  <si>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</si>
  <si>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</si>
  <si>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</si>
  <si>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</si>
  <si>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</si>
  <si>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</si>
  <si>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</si>
  <si>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</si>
  <si>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</si>
  <si>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</si>
  <si>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</si>
  <si>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</si>
  <si>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</si>
  <si>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</si>
  <si>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</si>
  <si>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</si>
  <si>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</si>
  <si>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</si>
  <si>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</si>
  <si>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</si>
  <si>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</si>
  <si>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</si>
  <si>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</si>
  <si>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</si>
  <si>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</si>
  <si>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</si>
  <si>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 xml:space="preserve">план </t>
  </si>
  <si>
    <t>касса</t>
  </si>
  <si>
    <t>освоено</t>
  </si>
  <si>
    <t>Указывается наименование программы/подпрограммы/мероприятия</t>
  </si>
  <si>
    <t>1.</t>
  </si>
  <si>
    <t>1.2</t>
  </si>
  <si>
    <t>Федеральный бюджет</t>
  </si>
  <si>
    <t>Подпрограмма II «Развитие потребительского рынка»</t>
  </si>
  <si>
    <t>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</si>
  <si>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Подпрограмма I «Развитие субъектов малого и среднего предпринимательства»</t>
  </si>
  <si>
    <t>Подпрограмма II «Развитие потребительского рынка</t>
  </si>
  <si>
    <t>Подпрограмма III «Развитие сельскохозяйственных товаропроизводителей</t>
  </si>
  <si>
    <t>1.1</t>
  </si>
  <si>
    <t>Отчет о ходе исполнения комплексного плана (сетевого графика) реализации муниципальной программы "Развитие субъектов малого и среднего предпринимательства, потребительского рынка и сельскохозяйственных товаропроизводителей города Урай" на 2016-2020 годы" за апрель 2017 года</t>
  </si>
  <si>
    <t>отдел содействия малому и среднему предпринимательству администрации города Урай</t>
  </si>
  <si>
    <t>Целевой показатель, №</t>
  </si>
  <si>
    <t>Предоставление субсидий в целях возмещения  затрат на приобретение, доставку и монтаж оборудования для переработки и (или) фасовки сельскохозяйственной продукции, на строительство, модернизацию животноводческих помещений, на приобретение сельскохозяйственной техники, сельскохозяйственного оборудования</t>
  </si>
  <si>
    <t>1.2.1</t>
  </si>
  <si>
    <t>Предоставление субсидий на поддержку растениеводства, переработки и реализации продукции растениеводства, на поддержку животноводства, переработки и реализации продукции животноводства, на поддержку мясного скотоводства, переработки и реализации продукции мясного скотоводства</t>
  </si>
  <si>
    <t>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в том числе:</t>
  </si>
  <si>
    <t>1.2.2</t>
  </si>
  <si>
    <t>1.2.2.1</t>
  </si>
  <si>
    <t>исполнение, %</t>
  </si>
  <si>
    <t>объем финансирования, всего в год, тыс.руб.</t>
  </si>
  <si>
    <t>4,5,6,7</t>
  </si>
  <si>
    <t>4,5,6</t>
  </si>
  <si>
    <t>1.1.1</t>
  </si>
  <si>
    <t>Организация мониторинга деятельности  малого и среднего предпринимательства  в муниципальном образовании город Урай в целях определения приоритетных направлений развития и формирование благоприятного общественного мнения о малом и среднем предпринимательстве</t>
  </si>
  <si>
    <t>Развитие молодежного предпринимательства</t>
  </si>
  <si>
    <t>1.1.2.</t>
  </si>
  <si>
    <t>1.1.3</t>
  </si>
  <si>
    <t>Проведение образовательных мероприятий для Субъектов</t>
  </si>
  <si>
    <t>1.1.4</t>
  </si>
  <si>
    <t>Финансовая поддержка Субъектов, осуществляющих производство, реализацию товаров и услуг в социально-значимых видах деятельности, определенных муниципальным образованием город Урай, в части компенсации арендных платежей за нежилые помещения и по предоставленным консалтинговым услугам</t>
  </si>
  <si>
    <t>Финансовая поддержка Субъектов по обязательной и добровольной сертификации (декларированию) продукции (продовольственного сырья) местных товаропроизводителей</t>
  </si>
  <si>
    <t>1.1.5</t>
  </si>
  <si>
    <t>Финансовая поддержка  Субъектов по приобретению оборудования (основных средств) и лицензионных программных продуктов</t>
  </si>
  <si>
    <t>1.1.6</t>
  </si>
  <si>
    <t>1.1.7</t>
  </si>
  <si>
    <t>Создание условий для развития  Субъектов, осуществляющих деятельность в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</si>
  <si>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1.1.8</t>
  </si>
  <si>
    <t>Финансовая поддержка социального предпринимательства, в том числе:</t>
  </si>
  <si>
    <t>Предоставление грантовой поддержки социальному предпринимательству</t>
  </si>
  <si>
    <t>1.1.9</t>
  </si>
  <si>
    <t>1.1.8.1</t>
  </si>
  <si>
    <t>Возмещение затрат социальному предпринимательству и семейному бизнесу</t>
  </si>
  <si>
    <t>Исполнение мероприятия</t>
  </si>
  <si>
    <t>Причины отклонения фактически исполненных расходных обязательств от запланированных</t>
  </si>
  <si>
    <t>Исполнитель:</t>
  </si>
  <si>
    <t>главный специалист отдела содействия</t>
  </si>
  <si>
    <t>малому и среднему предпринимательству</t>
  </si>
  <si>
    <t>администрации города Урай</t>
  </si>
  <si>
    <t>Бобылева Г.Н.</t>
  </si>
  <si>
    <t>Цель: создание условий для устойчивого развития малого и среднего предпринимательства на территории города Урай</t>
  </si>
  <si>
    <t>1.1.1.</t>
  </si>
  <si>
    <t>1.1.1.1</t>
  </si>
  <si>
    <t>Принятие Порядков предоставления субсидий Субъектам; предоставления муниципальных преференций Субъектам</t>
  </si>
  <si>
    <t>не требует финансирования</t>
  </si>
  <si>
    <t>Предоставление муниципальных преференций Субъектам в форме передачи муниципального имущества в аренду без проведения торгов</t>
  </si>
  <si>
    <t>Разработка и утверждение схем размещения нестационарных торговых объектов</t>
  </si>
  <si>
    <t>Задача1: совершенствование муниципальной нормативной правовой базы, регулирующей предпринимательскую деятельность в городе Урай, в том числе в сфере потребительского рынка и агропромышленного комплекса</t>
  </si>
  <si>
    <t xml:space="preserve">Задача 2:совершенствование механизмов финансовой и имущественной поддержки малого, среднего предпринимательства и агропромышленного комплекса </t>
  </si>
  <si>
    <t>Задача 3: информационное сопровождение деятельности субъектов малого и среднего предпринимательства, потребительского рынка, сельскохозяйственных товаропроизводителей;</t>
  </si>
  <si>
    <t>Задача 4: создание условий для удовлетворения спроса населения на товары и услуги</t>
  </si>
  <si>
    <t>Задача 5: оказание содействия в повышении профессионального уровня работников потребительского рынка, агропромышленного комплекса и иных сфер деятельности малого и среднего предпринимательства</t>
  </si>
  <si>
    <t>1.1.1.2</t>
  </si>
  <si>
    <t>Формирование, ведение и обязательное опубликование перечней муниципального имущества, предусматривающего передачу в аренду и отчуждение имущества для Субъектов</t>
  </si>
  <si>
    <t>комитет по управлению муниципальным имуществом</t>
  </si>
  <si>
    <t>отдел содействия малому и среднему предпринимательству администрации города Урай, комитет по управлению муниципальным имуществом</t>
  </si>
  <si>
    <t>1.1.1.4.</t>
  </si>
  <si>
    <t>Организация проведения  заседаний  координационного совета по развитию малого и среднего предпринимательства при администрации города Урай</t>
  </si>
  <si>
    <t>Ведение реестра Субъектов-получателей муниципальной поддержки</t>
  </si>
  <si>
    <t>Предоставление устных и письменных консультаций, проведение круглых столов</t>
  </si>
  <si>
    <t>1.1.1.7.</t>
  </si>
  <si>
    <t>Развитие и обеспечение функционирования раздела «предпринимательство» на официальном сайте администрации города Урай в информационно-телекоммуникационной сети «Интернет»</t>
  </si>
  <si>
    <t>Управление по информационным технологиям и связи администрации города Урай</t>
  </si>
  <si>
    <t>1.1.1.8.</t>
  </si>
  <si>
    <t>Отдел содействия малому и среднему предпринимательству администрации города Урай, Управление образования администрации города Урай, отдел дорожного хозяйства и транспорта администрации города Урай, муниципальное казенное учреждение «Управление градостроительства, землепользования и природопользования города Урай»</t>
  </si>
  <si>
    <t>Отдел содействия малому и среднему предпринимательству администрации города Урай, управление по культуре и молодежной политике администрации города Урай</t>
  </si>
  <si>
    <t>1.1.1.11.</t>
  </si>
  <si>
    <t>1.1.1.2.1</t>
  </si>
  <si>
    <t>1.1.1.3.</t>
  </si>
  <si>
    <t>1.1.1.5</t>
  </si>
  <si>
    <t>1.1.1.6.</t>
  </si>
  <si>
    <t>1.1.1.9</t>
  </si>
  <si>
    <t>1.1.1.10.</t>
  </si>
  <si>
    <t>1.1.1.12.</t>
  </si>
  <si>
    <t>1.1.1.13.</t>
  </si>
  <si>
    <t>1.1.1.14.</t>
  </si>
  <si>
    <t>1.1.1.14.1</t>
  </si>
  <si>
    <t>1.1.1.15</t>
  </si>
  <si>
    <t>1.1.1.16.</t>
  </si>
  <si>
    <r>
      <t xml:space="preserve">Размещение в средствах массовой информации, на официальном сайте администрации города Урай в </t>
    </r>
    <r>
      <rPr>
        <sz val="12"/>
        <color indexed="8"/>
        <rFont val="Times New Roman"/>
        <family val="1"/>
      </rPr>
      <t>информационно-телекоммуникационной сети «Интернет»</t>
    </r>
    <r>
      <rPr>
        <sz val="12"/>
        <color indexed="8"/>
        <rFont val="Times New Roman"/>
        <family val="1"/>
      </rPr>
      <t xml:space="preserve"> информации, связанной с реализацией подпрограммы </t>
    </r>
  </si>
  <si>
    <t>Отдел содействия малому и среднему предпринимательству администрации города Урай,  пресс-служба администрации города Урай</t>
  </si>
  <si>
    <t>1.1.1.17.</t>
  </si>
  <si>
    <t>Грантовая поддержка начинающих инновационных компаний</t>
  </si>
  <si>
    <t>1.1.1.18</t>
  </si>
  <si>
    <t>Финансовая поддержка инновационным компаниям</t>
  </si>
  <si>
    <t>2</t>
  </si>
  <si>
    <t>Цель 2: создание условий для развития потребительского рынка, расширения предложений товаров и услуг на территории города Урай;</t>
  </si>
  <si>
    <t>2.1.1.</t>
  </si>
  <si>
    <t>2.1.1.1.</t>
  </si>
  <si>
    <t>2.1.1.2</t>
  </si>
  <si>
    <t>Отдел содействия малому и среднему предпринимательству, муниципальное казенное учреждение «Управление градостроительства, землепользования и природопользования города Урай»</t>
  </si>
  <si>
    <t>Осуществление мониторинга состояния потребительского рынка на территории города Урай</t>
  </si>
  <si>
    <t>2.1.1.3.</t>
  </si>
  <si>
    <t>Формирование и сопровождение торгового реестра объектов торговли, реестра розничных рынков</t>
  </si>
  <si>
    <t>2.1.1.4</t>
  </si>
  <si>
    <r>
      <t xml:space="preserve">Информирование населения и субъектов потребительского рынка по вопросам совершенствования защиты прав потребителей в средствах массовой информации и </t>
    </r>
    <r>
      <rPr>
        <sz val="12"/>
        <color indexed="8"/>
        <rFont val="Times New Roman"/>
        <family val="1"/>
      </rPr>
      <t>информационно-телекоммуникационной сети «Интернет»</t>
    </r>
  </si>
  <si>
    <t>Организация выставочно - ярмарочных мероприятий  в сфере потребительского рынка</t>
  </si>
  <si>
    <t>служба по защите прав потребителей правового управления администрации города Урай</t>
  </si>
  <si>
    <t>Проведение конкурсов, профессионального мастерства среди работников субъектов потребительского рынка</t>
  </si>
  <si>
    <t>без финансирования</t>
  </si>
  <si>
    <t>2.1.1.7</t>
  </si>
  <si>
    <t>2.1.1.5.</t>
  </si>
  <si>
    <t>2.1.1.6.</t>
  </si>
  <si>
    <t>отдел содействия малому и среднему предпринимательству администрации города Урай,  пресс-служба администрации города Урай</t>
  </si>
  <si>
    <t>3.</t>
  </si>
  <si>
    <t>Цель 3: создание условий для устойчивого развития агропромышленного комплекса и повышение конкурентоспособности сельскохозяйственной продукции, произведенной на территории города Урай</t>
  </si>
  <si>
    <t>3.2.</t>
  </si>
  <si>
    <t>3.3.</t>
  </si>
  <si>
    <t>3.4.</t>
  </si>
  <si>
    <t>3.5.</t>
  </si>
  <si>
    <t>3.6.</t>
  </si>
  <si>
    <t>3.7.</t>
  </si>
  <si>
    <t>Задача 6: расширение рынка реализации сельскохозяйственной продукции, создание новых производственных мощностей, реконструкции и технического переоснащения имеющейся сельскохозяйственной базы</t>
  </si>
  <si>
    <t>Задача 7: создание благоприятного климата для увеличения объемов производства и переработки, расширения ассортимента производимой продукции сельскохозяйственными  товаропроизводителями</t>
  </si>
  <si>
    <t>3.1.1.</t>
  </si>
  <si>
    <t>3.1.1.1</t>
  </si>
  <si>
    <r>
      <t xml:space="preserve">Принятие Порядка предоставления субсидий </t>
    </r>
    <r>
      <rPr>
        <sz val="12"/>
        <color indexed="8"/>
        <rFont val="Times New Roman"/>
        <family val="1"/>
      </rPr>
      <t>Товаропроизводителям</t>
    </r>
  </si>
  <si>
    <t>3.1.1.2.</t>
  </si>
  <si>
    <t>3.1.1.3</t>
  </si>
  <si>
    <t xml:space="preserve">Оформление и предоставление земельных участков для разведения сельскохозяйственных животных и птицы в соответствии с земельным законодательством Российской Федерации </t>
  </si>
  <si>
    <t>муниципальное казенное учреждение «Управление градостроительства, землепользования и природопользования администрации города Урай», комитет по управлению муниципальным имуществом администрации города Урай</t>
  </si>
  <si>
    <t>3.1.1.4</t>
  </si>
  <si>
    <t>Оказание методической, консультационной помощи крестьянским (фермерским) хозяйствам и индивидуальным предпринимателям, занимающимся сельскохозяйственным производством, по вопросам сельскохозяйственной деятельности</t>
  </si>
  <si>
    <t>3.1.1.5.</t>
  </si>
  <si>
    <t>Организация просветительских телепередач и печатных публикаций  в целях повышения имиджа сельскохозяйственных товаропроизводителей</t>
  </si>
  <si>
    <t>Пресс-служба администрации города Урай</t>
  </si>
  <si>
    <t>3.1.16.</t>
  </si>
  <si>
    <t>Организация содействия в организации участия местных сельскохозяйственных товаропроизводителей в выставочно-ярмарочных мероприятиях федерального, регионального и межмуниципального уровней</t>
  </si>
  <si>
    <t>3.1.1.7.</t>
  </si>
  <si>
    <t>3.1.1.8.</t>
  </si>
  <si>
    <t>3.1.1.8.1.</t>
  </si>
  <si>
    <t>Предоставление субсидий на поддержку малых форм хозяйствования, на развитие материально-технической базы (за исключением личных подсобных хозяйств)</t>
  </si>
  <si>
    <t>3.1.1.8.2.</t>
  </si>
  <si>
    <t>3.1.1.9.</t>
  </si>
  <si>
    <t>Подготовка проведения Всероссийской сельскохозяйственной переписи в 2016 году</t>
  </si>
  <si>
    <t>Ответственный исполнитель (соисполнитель)</t>
  </si>
  <si>
    <t xml:space="preserve">муниципальной программы </t>
  </si>
  <si>
    <t>Согласовано:</t>
  </si>
  <si>
    <t>Комитет по финансам администрации города Урай</t>
  </si>
  <si>
    <r>
      <t xml:space="preserve">"______"_________________2017 </t>
    </r>
    <r>
      <rPr>
        <sz val="9"/>
        <rFont val="Times New Roman"/>
        <family val="1"/>
      </rPr>
      <t>подпись</t>
    </r>
    <r>
      <rPr>
        <sz val="12"/>
        <rFont val="Times New Roman"/>
        <family val="1"/>
      </rPr>
      <t xml:space="preserve"> _____________________________</t>
    </r>
  </si>
  <si>
    <r>
      <t xml:space="preserve">"______"_________________2017 </t>
    </r>
    <r>
      <rPr>
        <sz val="9"/>
        <rFont val="Times New Roman"/>
        <family val="1"/>
      </rPr>
      <t>подпись</t>
    </r>
    <r>
      <rPr>
        <sz val="12"/>
        <rFont val="Times New Roman"/>
        <family val="1"/>
      </rPr>
      <t xml:space="preserve"> _______________________________</t>
    </r>
  </si>
  <si>
    <t>Комплексный план (сетевой график) реализации муниципальной программы "Развитие субъектов малого и среднего предпринимательства, потребительского рынка и сельскохозяйственных товаропроизводителей города Урай" на 2016-2020 годы"</t>
  </si>
  <si>
    <t xml:space="preserve">Перечень муниципального имущества муниципального образования город Урай, свободного от прав третьих лиц (за исключением имущественных прав субъектов малого и среднего предпринимательства), предусмотренного частью 4 статьи 18 Федерального закона «О развитии малого и среднего предпринимательства»  в актуальной редакции размещен на сайте органов местного самоуправления города Урай в разделе «Экономика» в подразделе «Муниципальная собственность». </t>
  </si>
  <si>
    <t>Финансовая поддержка в 2017 году не предусмотрена.</t>
  </si>
  <si>
    <t>Утратило силу (в редакции постановления от 14.06.2017 №1611)</t>
  </si>
  <si>
    <t>Постановлением администрации города Урай от 29.06.2016 №1874 принят порядок предоставления финансовой поддержки в форме субсидии сельскохозяйственным товаропроизводителям</t>
  </si>
  <si>
    <t xml:space="preserve">Информация размещается на сайте по мере поступления.
В течении отчетного периода на сайте органов местного самоуправления города размещалась информация:
- о проведении конкурсов, выставок, семинаров, конференций, как на территории города, так и за его пределами;
- о мерах и формах предоставления поддержки;
- отчеты об исполнении муниципальной программы;
- о изменениях в нормативно правовые акты затрагивающие интересы сельскохозяйственных товаропроизводителей.
</t>
  </si>
  <si>
    <t>Мероприятие исполнено в 2016 году</t>
  </si>
  <si>
    <t>старший инспектор отдела содействия</t>
  </si>
  <si>
    <t>Власов Е.Ю.</t>
  </si>
  <si>
    <t>ведущий специалист отдела содействия</t>
  </si>
  <si>
    <t>Степанова Н.А.</t>
  </si>
  <si>
    <t xml:space="preserve">Постановлением администрации города Урай от 23.08.2017 №2442 утвержден Порядок предоставления субъектам малого и среднего предпринимательства муниципального имущества в аренду.
Постановлением администрации города Урай от 29.06.2016 №1874 утверждены порядки:
- предоставления финансовой поддержки в форме субсидий субъектам малого и среднего предпринимательства;
- предоставления финансовой поддержки в форме грантов субъектам малого предпринимательства.
</t>
  </si>
  <si>
    <t>Выплачена субсидия 2 субъектам предпринимательства, осуществляющим свою деятельность в сфере общественного питания.</t>
  </si>
  <si>
    <t>Выплачена субсидия 2 субъектам предпринимательства, осуществляющим свою деятельность в сфере обрабатывающих производств (производство мясных (мясосодержащих) полуфабрикатов) и сельского хозяйства (свиноводство) на компенсацию затрат связанных с приобретением оборудования.</t>
  </si>
  <si>
    <t>Выплачена субсидия 7 субъектам предпринимательства, осуществляющим свою деятельность в сфере обрабатывающего производства (обработка древесины) и сельского хозяйства (свиноводство, кролиководство, разведение КРС и птицы) на компенсацию затрат связанных с приобретением оборудования и кормов.</t>
  </si>
  <si>
    <t>Выплачена субсидия 8 субъектам социального предпринимательства и семейного бизнеса, осуществляющим свою деятельность в сфере общественного питания, физической культуры, здравоохранения, культурно-просветительской деятельности и социального обслуживания (проведение занятий в детских и молодежных кружках, секциях, студиях) на компенсацию затрат связанных с приобретением оборудования и компенсацией арендных платежей.</t>
  </si>
  <si>
    <t>Грантовая поддержка в 2017 году не предусмотрена.</t>
  </si>
  <si>
    <t>Проведение конкурсов профессионального мастерства в текущем году не предусмотрено.</t>
  </si>
  <si>
    <t>За 2017 год проведено 4 заседания координационного совета по развитию малого и среднего предпринимательства администрации города Урай, предусмотренные планом работы координационного совета на 2017 год (14.03.2017, 23.05.2017, 28.09.2017, 29.11.2017).</t>
  </si>
  <si>
    <t>Во исполнение мероприятий Программы направленных на развитие Субъектов на территории города Урай предоставляется консультационная поддержка, включающая в себя предоставление консультаций по вопросам ведения предпринимательской деятельности, оказано около 1000 консультаций субъектам малого и среднего предпринимательства по вопросам ведения предпринимательской деятельности, получения субсидий, обучения.</t>
  </si>
  <si>
    <t>Выплачена субсидия 17 субъектам предпринимательства, осуществляющим свою деятельность в сфере бытовых услуг и сопутствующих дополнительных услуг (швейное производство, ветеринарные услуги), обрабатывающего производства (обработка древесины), общественного питания и социального предпринимательства.</t>
  </si>
  <si>
    <r>
      <t xml:space="preserve">Ковалёва О.Д. "______"_________________2018 </t>
    </r>
    <r>
      <rPr>
        <sz val="9"/>
        <rFont val="Times New Roman"/>
        <family val="1"/>
      </rPr>
      <t>подпись</t>
    </r>
    <r>
      <rPr>
        <sz val="12"/>
        <rFont val="Times New Roman"/>
        <family val="1"/>
      </rPr>
      <t xml:space="preserve"> _______________________________</t>
    </r>
  </si>
  <si>
    <r>
      <t xml:space="preserve">"______"_________________2018 </t>
    </r>
    <r>
      <rPr>
        <sz val="9"/>
        <rFont val="Times New Roman"/>
        <family val="1"/>
      </rPr>
      <t>подпись</t>
    </r>
    <r>
      <rPr>
        <sz val="12"/>
        <rFont val="Times New Roman"/>
        <family val="1"/>
      </rPr>
      <t xml:space="preserve"> _____________________________</t>
    </r>
  </si>
  <si>
    <t xml:space="preserve">В результате мониторинга определяется:
- количество объектов потребительского рынка, торговая площадь (для дальнейшего расчета обеспеченности жителей города Урай объектами потребительского рынка, торговыми площадями и посадочными местами);
- численность работающих на предприятиях потребительского рынка.
По состоянию на 01.01.2018 потребительский рынок представлен 376 объектами потребительского рынка (предприятия торговли, общественного питания и бытового обслуживания населения), в том числе:
- 149 объектов торговли общей площадью 34204,6 кв.м.;
- 48 объектов общественного питания на 2614 посадочных мест;
- 98 объектов бытового обслуживания; 
- 81 нестационарных объекта (павильоны, киоски, мобильные торговые объекты).
Численность работающих на предприятиях потребительского рынка составляет -  1771 человек.
</t>
  </si>
  <si>
    <t xml:space="preserve">По мере поступления информации информирование осуществляется в информационно-телекоммуникационной сети «Интернет». 
За 2017 год службой защиты прав и потребителей размещено:
- в сети интернет в разделе «Защита прав потребителей»-1 материал;
-  через газету «Знамя» - 4 статьи.
</t>
  </si>
  <si>
    <t xml:space="preserve">За 2017 год организовано и проведено:
проведено 14 ярмарок (выставок): «Малый бизнес Урая», «Сад и дача», «Ежегодный день Урожая Ханты-Мансийского автономного округа-Югры», «Межмуниципальная сельскохозяйственная ярмарка». В ярмарках (выставках) участие приняли 124 участника (субъекты предпринимательства, граждане, ведущие личные подсобные хозяйства).
Определены 7 открытых торговых площадок, на которых реализуется сельскохозяйственная продукция, рассада, саженцы и дикоросы.
С 8 по 11 декабря 2017 года в г. Ханты-Мансийске в работе XXI окружной выставке-ярмарке «Товары Земли Югорской» приняли участие индивидуальные предприниматели, юридические лица, осуществляющие деятельность в направлениях: сельского хозяйства, полиграфические услуги, услуги общественного питания, услуги по переработки бытовых отходов.
</t>
  </si>
  <si>
    <r>
      <t xml:space="preserve">Размещение в средствах массовой информации, на официальном сайте администрации города Урай в </t>
    </r>
    <r>
      <rPr>
        <sz val="12"/>
        <color indexed="8"/>
        <rFont val="Times New Roman"/>
        <family val="1"/>
      </rPr>
      <t>информационно-телекоммуникационной сети «Интернет»</t>
    </r>
    <r>
      <rPr>
        <sz val="12"/>
        <color indexed="8"/>
        <rFont val="Times New Roman"/>
        <family val="1"/>
      </rPr>
      <t xml:space="preserve"> информации, связанной с реализацией подпрограммы </t>
    </r>
  </si>
  <si>
    <t xml:space="preserve">В отчетном году в аренду предоставлен 1 участок под ЛПХ и 1 участок под ведение  КФХ (птицеводство)
</t>
  </si>
  <si>
    <t xml:space="preserve">В отчетном году:
- в газете «Знамя» опубликовано 8 статьи;
- в эфире ТРК «Спектр+» вышел 10 телематериал.
</t>
  </si>
  <si>
    <t>В отчетном году предоставлены субсидии 30 сельскохозяйственным товаропроизводителям, в том числе 6 главам крестьянских (фермерских) хозяйств в сумме 1 657,8 тыс.руб. и 23 гражданам, ведущим личное подсобное хозяйство в сумме 468,2 тыс.руб.</t>
  </si>
  <si>
    <t>Постановлением администрации города Урай от 30.10.2016 №3332 «Об утверждении Дислокации нестационарных торговых объектов на территории города Урай на 2017 год» (в редакции постановления администрации города Урай от 18.05.2017 №1288) предусмотрено 107 земельных участков под нестационарные торговые объекты.
Постановлением от 15.12.2016 №3881 «Об утверждении Схемы размещения нестационарных торговых объектов на территории города Урай на 2017 год» (в редакции постановления администрации города Урай от 08.06.2017 №1571).
Схемой утверждены, и предоставлены 80 земельных участков под нестационарные торговые объекты.
Имеется резерв земельных участков для субъектов малого предпринимательства в количестве 27 участков.</t>
  </si>
  <si>
    <t>В средствах массовой информации, на официальном сайте администрации города Урай в информационно-телекоммуникационной сети «Интернет» информации, связанной с реализацией подпрограммы в т.ч. о проводимых мероприятиях размещается регулярно по мере проведения.</t>
  </si>
  <si>
    <t>За период с 01.01.2017 по 31.12.2017 года муниципальная преференция путем передачи в аренду муниципального имущества без проведения торгов была предоставлена 10 субъектам малого и среднего предпринимательства, осуществляющих деятельность в социально-значимых направлениях.</t>
  </si>
  <si>
    <t>С целью открытости и доступности информации на официальном сайте органов местного самоуправления города Урай в информационно-телекоммуникационной сети «Интернет», на главной странице, под баннером «Информация для предпринимателей» размещен актуальный (на 01.01.2018) реестр субъектов малого и среднего предпринимательства – получателей поддержки, ссылка на АИС «Мониторинг Югра».</t>
  </si>
  <si>
    <t xml:space="preserve">Выплачена субсидия 1 субъекту предпринимательства, осуществляющему свою деятельность в сфере общественного питания.
Профинансировано из бюджета 5 образовательных семинаров для субъектов предпринимательства города Урай.                     За отчетный период проведено 21 образовательное мероприятие для субъектов предпринимательства города Урай. Общее количество участников образовательных мероприятий 481 человек.                                                                                                         1,4 тыс. руб. экономия за счет проведения торгов
</t>
  </si>
  <si>
    <t>1,4 тыс. руб. экономия за счет проведения торгов</t>
  </si>
  <si>
    <t>Предоставлена грантовая поддержка победителю муниципального конкурса бизнес-проектов в сфере социального предпринимательства на реализацию бизнес-проекта Семейный клуб «Центр развития и коррекции речи «АППАРАТиКО».</t>
  </si>
  <si>
    <t>С целью предоставления достоверной и оперативной информации, необходимой для организации бизнеса на официальном сайте органов местного самоуправления города Урай в информационно-телекоммуникационной сети «Интернет» на главной странице размещена информация под баннерами «Информация для предпринимателей», «Уполномоченный по защите прав предпринимателей» и «Инфраструктура поддержки малого и среднего предпринимательства ХМАО». Так же на главной странице в разделах «Объявления» и «Конкурсы» размещается информация о проводимых для субъектов предпринимательства мероприятиях. В газете «Знамя» размещается информация о межмуниципальных ярмарках, ярмарках выходного дня и других мероприятиях с участием субъектов предпринимательства, так же по мере поступления информации размещаются объявления об образовательных мероприятиях.</t>
  </si>
  <si>
    <t xml:space="preserve">Специалистами отдела постоянно проводится консультационная работа с главами фермерских хозяйств по вопросам предоставления  государственной поддержки, заполнения документов на получение субсидий за произведенную и реализованную сельскохозяйственную продукцию, на развитие материально- технической базы.
В отчетном году  проведены два круглых стола с сельскохозяйственными товаропроизводителям.
</t>
  </si>
  <si>
    <t>Организовано участие мсетных товаропроизводителей в проводимых мероприятиях межмуниципаьного и регионального уровня</t>
  </si>
  <si>
    <t xml:space="preserve">С целью предоставления достоверной и оперативной информации, необходимой для организации бизнеса на официальном сайте органов местного самоуправления города Урай в информационно-телекоммуникационной сети «Интернет» на главной странице под баннерами размещены «Информация для предпринимателей», «Уполномоченный по защите прав предпринимателей», «Портал малого и среднего предпринимательства «Бизнесюгры.рф», «Инфраструктура поддержки малого и среднего предпринимательства». В случае необходимости предприниматель имеет возможность ознакомиться с интересующей информацией. </t>
  </si>
  <si>
    <t xml:space="preserve">В мае организовано и проведено торжественное празднование «Дня российского предпринимательства в городе Урае» совместно с ФПП-Югры, мероприятие профинансировано ФПП-Югры.
В рамках реализации мероприятия профинансировано:
- 5 межмуниципальных ярмарок;
- мониторинговое исследование на тему «Анализ текущей ситуации, проблемы и перспективы развития субъектов малого и среднего предпринимательства на территории города Урай»;
- городской конкурс профессионального мастерства среди, субъектов предпринимательства, осуществляющих деятельность в сфере ЖКХ «Лучший слесарь-сантехник города Урай 2017 года».
Приобретены конструкции (для сборки каркаса под баннер) для размещения баннера, при организации и проведении публичных мероприятий (ярмарок, выставок) с участием малого и среднего предпринимательства, в целях формирования благоприятного общественного мнения о малом и среднем предпринимательстве.
47,4 руб. экономия за счет проведения торгов
</t>
  </si>
  <si>
    <t>47,4 руб. экономия за счет проведения торгов</t>
  </si>
  <si>
    <t xml:space="preserve">Предоставлена субсидия одному сельскохозяйственному предприятию на возмещение затрат, связанных с приобретением оборудования для переработки сельсельскохозяйственной продукции. </t>
  </si>
  <si>
    <t>Экономия в сумме 21,9 тыс.руб. образовалась по причине отсутствия подтверждающих затрат сельскохозяйственных товаропроизводителей по приобретению основных средств, строительства и реконструкции животноводческих помещений</t>
  </si>
  <si>
    <t xml:space="preserve">В 2017 году субсидии на поодержку малых форм хозяйстсования, на развитие материально-технической базы предоставлены субсидии 2 главам КФХ в сумме 557,0 тыс.руб.  </t>
  </si>
  <si>
    <t xml:space="preserve">Экономия денежных средств в сумме 258,0 тыс.руб. образовалась по причине отсутствия у глав КФХ подтверждающих затрат по приобретению сельскохозяйственной техники, оборудования, строительства или модернизации животноводческих помещений </t>
  </si>
  <si>
    <t>Отчет о ходе исполнения комплексного плана (сетевого графика) реализации муниципальной программы "Развитие  малого и среднего предпринимательства, потребительского рынка и сельскохозяйственных товаропроизводителей города Урай" на 2016-2020 годы" за январь-декабрь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</si>
</sst>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
    <numFmt numFmtId="166" formatCode="#,##0.0"/>
    <numFmt numFmtId="167" formatCode="#,##0.0_ ;\-#,##0.0\ "/>
    <numFmt numFmtId="168" formatCode="#,##0.000"/>
    <numFmt numFmtId="169" formatCode="#,##0.00_ ;\-#,##0.00\ "/>
    <numFmt numFmtId="170" formatCode="&quot;Да&quot;;&quot;Да&quot;;&quot;Нет&quot;"/>
    <numFmt numFmtId="171" formatCode="&quot;Истина&quot;;&quot;Истина&quot;;&quot;Ложь&quot;"/>
    <numFmt numFmtId="172" formatCode="&quot;Вкл&quot;;&quot;Вкл&quot;;&quot;Выкл&quot;"/>
    <numFmt numFmtId="173" formatCode="[$€-2]\ ###,000_);[Red]\([$€-2]\ ###,000\)"/>
  </numFmts>
  <fonts count="72">
    <font>
      <sz val="11"/>
      <color theme="1"/>
      <name val="Calibri"/>
      <family val="2"/>
    </font>
    <font>
      <sz val="11"/>
      <color indexed="8"/>
      <name val="Calibri"/>
      <family val="2"/>
    </font>
    <font>
      <b/>
      <sz val="10"/>
      <name val="Times New Roman"/>
      <family val="1"/>
    </font>
    <font>
      <i/>
      <sz val="10"/>
      <name val="Times New Roman"/>
      <family val="1"/>
    </font>
    <font>
      <sz val="10"/>
      <name val="Times New Roman"/>
      <family val="1"/>
    </font>
    <font>
      <sz val="10"/>
      <color indexed="8"/>
      <name val="Times New Roman"/>
      <family val="1"/>
    </font>
    <font>
      <b/>
      <sz val="10"/>
      <color indexed="8"/>
      <name val="Times New Roman"/>
      <family val="1"/>
    </font>
    <font>
      <sz val="11"/>
      <name val="Times New Roman"/>
      <family val="1"/>
    </font>
    <font>
      <vertAlign val="subscript"/>
      <sz val="10"/>
      <color indexed="8"/>
      <name val="Times New Roman"/>
      <family val="1"/>
    </font>
    <font>
      <b/>
      <vertAlign val="subscript"/>
      <sz val="10"/>
      <color indexed="8"/>
      <name val="Times New Roman"/>
      <family val="1"/>
    </font>
    <font>
      <vertAlign val="subscript"/>
      <sz val="10"/>
      <name val="Times New Roman"/>
      <family val="1"/>
    </font>
    <font>
      <sz val="8"/>
      <name val="Times New Roman"/>
      <family val="1"/>
    </font>
    <font>
      <b/>
      <sz val="8"/>
      <name val="Aharoni"/>
      <family val="0"/>
    </font>
    <font>
      <sz val="8.3"/>
      <name val="Times New Roman"/>
      <family val="1"/>
    </font>
    <font>
      <sz val="11"/>
      <color indexed="8"/>
      <name val="Times New Roman"/>
      <family val="1"/>
    </font>
    <font>
      <sz val="8"/>
      <name val="Calibri"/>
      <family val="2"/>
    </font>
    <font>
      <sz val="9"/>
      <name val="Times New Roman"/>
      <family val="1"/>
    </font>
    <font>
      <sz val="12"/>
      <color indexed="8"/>
      <name val="Times New Roman"/>
      <family val="1"/>
    </font>
    <font>
      <sz val="10"/>
      <name val="Arial Cyr"/>
      <family val="0"/>
    </font>
    <font>
      <b/>
      <sz val="11"/>
      <name val="Times New Roman"/>
      <family val="1"/>
    </font>
    <font>
      <b/>
      <i/>
      <sz val="10"/>
      <name val="Times New Roman"/>
      <family val="1"/>
    </font>
    <font>
      <b/>
      <i/>
      <sz val="10"/>
      <color indexed="8"/>
      <name val="Times New Roman"/>
      <family val="1"/>
    </font>
    <font>
      <sz val="12"/>
      <name val="Times New Roman"/>
      <family val="1"/>
    </font>
    <font>
      <b/>
      <sz val="12"/>
      <color indexed="8"/>
      <name val="Times New Roman"/>
      <family val="1"/>
    </font>
    <font>
      <b/>
      <sz val="12"/>
      <name val="Times New Roman"/>
      <family val="1"/>
    </font>
    <font>
      <b/>
      <i/>
      <sz val="12"/>
      <color indexed="8"/>
      <name val="Times New Roman"/>
      <family val="1"/>
    </font>
    <font>
      <b/>
      <i/>
      <sz val="12"/>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2"/>
      <color indexed="9"/>
      <name val="Times New Roman"/>
      <family val="1"/>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2"/>
      <color rgb="FF000000"/>
      <name val="Times New Roman"/>
      <family val="1"/>
    </font>
    <font>
      <sz val="10"/>
      <color rgb="FF000000"/>
      <name val="Times New Roman"/>
      <family val="1"/>
    </font>
    <font>
      <sz val="12"/>
      <color theme="0"/>
      <name val="Times New Roman"/>
      <family val="1"/>
    </font>
    <font>
      <sz val="12"/>
      <color theme="1"/>
      <name val="Times New Roman"/>
      <family val="1"/>
    </font>
    <font>
      <b/>
      <i/>
      <sz val="12"/>
      <color theme="1"/>
      <name val="Times New Roman"/>
      <family val="1"/>
    </font>
    <font>
      <sz val="12"/>
      <color theme="1"/>
      <name val="Calibri"/>
      <family val="2"/>
    </font>
    <font>
      <sz val="10"/>
      <color theme="1"/>
      <name val="Times New Roman"/>
      <family val="1"/>
    </font>
    <font>
      <b/>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top style="thin"/>
      <bottom style="thin"/>
    </border>
    <border>
      <left style="thin"/>
      <right style="thin"/>
      <top/>
      <bottom style="thin"/>
    </border>
    <border>
      <left/>
      <right/>
      <top/>
      <bottom style="thin"/>
    </border>
    <border>
      <left/>
      <right/>
      <top style="thin"/>
      <bottom style="thin"/>
    </border>
    <border>
      <left style="thin"/>
      <right style="thin"/>
      <top/>
      <bottom/>
    </border>
    <border>
      <left style="thin"/>
      <right/>
      <top/>
      <bottom/>
    </border>
    <border>
      <left style="thin"/>
      <right style="thin"/>
      <top style="thin"/>
      <bottom/>
    </border>
    <border>
      <left/>
      <right style="thin"/>
      <top style="thin"/>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18"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64" fontId="1"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451">
    <xf numFmtId="0" fontId="0" fillId="0" borderId="0" xfId="0" applyFont="1" applyAlignment="1">
      <alignment/>
    </xf>
    <xf numFmtId="0" fontId="14" fillId="0" borderId="0" xfId="0" applyFont="1" applyAlignment="1" applyProtection="1">
      <alignment vertical="center"/>
      <protection hidden="1"/>
    </xf>
    <xf numFmtId="165" fontId="5" fillId="0" borderId="10" xfId="0" applyNumberFormat="1" applyFont="1" applyBorder="1" applyAlignment="1" applyProtection="1">
      <alignment horizontal="center" vertical="top" wrapText="1"/>
      <protection hidden="1"/>
    </xf>
    <xf numFmtId="165" fontId="5" fillId="33" borderId="10" xfId="0" applyNumberFormat="1" applyFont="1" applyFill="1" applyBorder="1" applyAlignment="1" applyProtection="1">
      <alignment horizontal="center" vertical="top" wrapText="1"/>
      <protection hidden="1"/>
    </xf>
    <xf numFmtId="165" fontId="2" fillId="0" borderId="10" xfId="0" applyNumberFormat="1" applyFont="1" applyFill="1" applyBorder="1" applyAlignment="1" applyProtection="1">
      <alignment horizontal="left" vertical="center" wrapText="1"/>
      <protection hidden="1"/>
    </xf>
    <xf numFmtId="165" fontId="3" fillId="0" borderId="10" xfId="0" applyNumberFormat="1" applyFont="1" applyFill="1" applyBorder="1" applyAlignment="1" applyProtection="1">
      <alignment horizontal="left" vertical="center" wrapText="1"/>
      <protection hidden="1"/>
    </xf>
    <xf numFmtId="165" fontId="5" fillId="0" borderId="0" xfId="0" applyNumberFormat="1" applyFont="1" applyAlignment="1" applyProtection="1">
      <alignment vertical="center"/>
      <protection hidden="1"/>
    </xf>
    <xf numFmtId="165" fontId="5" fillId="33" borderId="0" xfId="0" applyNumberFormat="1" applyFont="1" applyFill="1" applyAlignment="1" applyProtection="1">
      <alignment vertical="center"/>
      <protection hidden="1"/>
    </xf>
    <xf numFmtId="165" fontId="4" fillId="0" borderId="10" xfId="0" applyNumberFormat="1" applyFont="1" applyFill="1" applyBorder="1" applyAlignment="1" applyProtection="1">
      <alignment horizontal="left" vertical="center" wrapText="1"/>
      <protection hidden="1"/>
    </xf>
    <xf numFmtId="165" fontId="5" fillId="0" borderId="11" xfId="0" applyNumberFormat="1" applyFont="1" applyBorder="1" applyAlignment="1" applyProtection="1">
      <alignment vertical="center"/>
      <protection hidden="1"/>
    </xf>
    <xf numFmtId="165" fontId="5" fillId="0" borderId="12" xfId="0" applyNumberFormat="1" applyFont="1" applyBorder="1" applyAlignment="1" applyProtection="1">
      <alignment horizontal="center" vertical="top" wrapText="1"/>
      <protection hidden="1"/>
    </xf>
    <xf numFmtId="165" fontId="5" fillId="0" borderId="11" xfId="0" applyNumberFormat="1" applyFont="1" applyBorder="1" applyAlignment="1" applyProtection="1">
      <alignment horizontal="center" vertical="top" wrapText="1"/>
      <protection hidden="1"/>
    </xf>
    <xf numFmtId="0" fontId="4" fillId="0" borderId="10" xfId="0" applyFont="1" applyFill="1" applyBorder="1" applyAlignment="1" applyProtection="1">
      <alignment horizontal="left" vertical="center" wrapText="1"/>
      <protection locked="0"/>
    </xf>
    <xf numFmtId="0" fontId="4" fillId="0" borderId="0" xfId="0" applyFont="1" applyFill="1" applyAlignment="1">
      <alignment vertical="center"/>
    </xf>
    <xf numFmtId="0" fontId="5" fillId="0" borderId="0" xfId="0" applyFont="1" applyAlignment="1">
      <alignment/>
    </xf>
    <xf numFmtId="0" fontId="5" fillId="0" borderId="10" xfId="0" applyFont="1" applyBorder="1" applyAlignment="1">
      <alignment horizontal="center" vertical="center" wrapText="1"/>
    </xf>
    <xf numFmtId="0" fontId="6" fillId="0" borderId="10" xfId="0" applyFont="1" applyBorder="1" applyAlignment="1">
      <alignment horizontal="left" vertical="top" wrapText="1"/>
    </xf>
    <xf numFmtId="4" fontId="6" fillId="0" borderId="10"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0" fontId="5" fillId="0" borderId="10" xfId="0" applyFont="1" applyBorder="1" applyAlignment="1">
      <alignment horizontal="left" vertical="top" wrapText="1"/>
    </xf>
    <xf numFmtId="4" fontId="5"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9"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0" fontId="6" fillId="0" borderId="13" xfId="0" applyFont="1" applyBorder="1" applyAlignment="1">
      <alignment vertical="top" wrapText="1"/>
    </xf>
    <xf numFmtId="0" fontId="5" fillId="0" borderId="0" xfId="0" applyFont="1" applyAlignment="1">
      <alignment wrapText="1"/>
    </xf>
    <xf numFmtId="0" fontId="4" fillId="0" borderId="0" xfId="0" applyFont="1" applyFill="1" applyAlignment="1">
      <alignment horizontal="left" vertical="center"/>
    </xf>
    <xf numFmtId="0" fontId="4" fillId="0" borderId="0" xfId="0" applyFont="1" applyFill="1" applyAlignment="1">
      <alignment horizontal="right" vertical="center"/>
    </xf>
    <xf numFmtId="0" fontId="2" fillId="0" borderId="0" xfId="0" applyFont="1" applyFill="1" applyAlignment="1">
      <alignment vertical="center"/>
    </xf>
    <xf numFmtId="165" fontId="4" fillId="0" borderId="10" xfId="0" applyNumberFormat="1" applyFont="1" applyFill="1" applyBorder="1" applyAlignment="1">
      <alignment horizontal="left" vertical="center" wrapText="1"/>
    </xf>
    <xf numFmtId="0" fontId="4" fillId="0" borderId="0" xfId="0" applyFont="1" applyFill="1" applyBorder="1" applyAlignment="1">
      <alignment vertical="center"/>
    </xf>
    <xf numFmtId="0" fontId="4" fillId="0" borderId="10" xfId="0" applyFont="1" applyFill="1" applyBorder="1" applyAlignment="1">
      <alignment horizontal="center" vertical="center" wrapText="1"/>
    </xf>
    <xf numFmtId="167" fontId="4" fillId="0" borderId="10" xfId="60" applyNumberFormat="1" applyFont="1" applyFill="1" applyBorder="1" applyAlignment="1">
      <alignment horizontal="right" vertical="center" wrapText="1"/>
    </xf>
    <xf numFmtId="0" fontId="2" fillId="0" borderId="10"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4" fillId="0" borderId="0" xfId="0" applyFont="1" applyAlignment="1">
      <alignment horizontal="righ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Fill="1" applyAlignment="1">
      <alignment/>
    </xf>
    <xf numFmtId="0" fontId="7" fillId="0" borderId="0" xfId="0" applyFont="1" applyFill="1" applyAlignment="1">
      <alignment vertical="center"/>
    </xf>
    <xf numFmtId="168" fontId="7" fillId="0" borderId="0" xfId="0" applyNumberFormat="1" applyFont="1" applyFill="1" applyAlignment="1">
      <alignment vertical="center"/>
    </xf>
    <xf numFmtId="0" fontId="11" fillId="0" borderId="0" xfId="0" applyFont="1" applyFill="1" applyAlignment="1">
      <alignment/>
    </xf>
    <xf numFmtId="0" fontId="11" fillId="0" borderId="0" xfId="0" applyFont="1" applyFill="1" applyAlignment="1">
      <alignment vertical="center"/>
    </xf>
    <xf numFmtId="168" fontId="11" fillId="0" borderId="0" xfId="0" applyNumberFormat="1" applyFont="1" applyFill="1" applyAlignment="1">
      <alignment vertical="center"/>
    </xf>
    <xf numFmtId="0" fontId="4" fillId="0" borderId="0" xfId="0" applyFont="1" applyAlignment="1">
      <alignment horizontal="center"/>
    </xf>
    <xf numFmtId="0" fontId="4" fillId="0" borderId="0" xfId="0" applyFont="1" applyBorder="1" applyAlignment="1">
      <alignment horizontal="center"/>
    </xf>
    <xf numFmtId="0" fontId="2" fillId="0" borderId="15" xfId="0" applyFont="1" applyBorder="1" applyAlignment="1">
      <alignment/>
    </xf>
    <xf numFmtId="0" fontId="4" fillId="0" borderId="15" xfId="0" applyFont="1" applyBorder="1" applyAlignment="1">
      <alignment horizontal="center"/>
    </xf>
    <xf numFmtId="0" fontId="4"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13" xfId="0" applyFont="1" applyBorder="1" applyAlignment="1">
      <alignment vertical="top"/>
    </xf>
    <xf numFmtId="0" fontId="2" fillId="0" borderId="16" xfId="0" applyFont="1" applyBorder="1" applyAlignment="1">
      <alignment vertical="top" wrapText="1"/>
    </xf>
    <xf numFmtId="0" fontId="4" fillId="0" borderId="12" xfId="0" applyFont="1" applyBorder="1" applyAlignment="1">
      <alignment horizontal="center"/>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2" fillId="0" borderId="16" xfId="0" applyFont="1" applyFill="1" applyBorder="1" applyAlignment="1">
      <alignment vertical="top"/>
    </xf>
    <xf numFmtId="167" fontId="11" fillId="0" borderId="10" xfId="60" applyNumberFormat="1" applyFont="1" applyFill="1" applyBorder="1" applyAlignment="1">
      <alignment horizontal="center" vertical="center" wrapText="1"/>
    </xf>
    <xf numFmtId="0" fontId="11" fillId="34" borderId="0" xfId="52" applyFont="1" applyFill="1" applyBorder="1" applyAlignment="1">
      <alignment horizontal="center" vertical="center" wrapText="1"/>
      <protection/>
    </xf>
    <xf numFmtId="0" fontId="11" fillId="34" borderId="10" xfId="0" applyFont="1" applyFill="1" applyBorder="1" applyAlignment="1">
      <alignment horizontal="center" vertical="center"/>
    </xf>
    <xf numFmtId="0" fontId="11" fillId="34" borderId="10" xfId="52" applyFont="1" applyFill="1" applyBorder="1" applyAlignment="1">
      <alignment horizontal="center" vertical="center" wrapText="1"/>
      <protection/>
    </xf>
    <xf numFmtId="0" fontId="12" fillId="34" borderId="10" xfId="52" applyFont="1" applyFill="1" applyBorder="1" applyAlignment="1">
      <alignment horizontal="center" vertical="center" wrapText="1"/>
      <protection/>
    </xf>
    <xf numFmtId="0" fontId="4" fillId="34" borderId="10" xfId="0" applyFont="1" applyFill="1" applyBorder="1" applyAlignment="1">
      <alignment horizontal="center" vertical="top" wrapText="1"/>
    </xf>
    <xf numFmtId="0" fontId="4" fillId="34" borderId="0" xfId="0" applyFont="1" applyFill="1" applyBorder="1" applyAlignment="1">
      <alignment horizontal="center"/>
    </xf>
    <xf numFmtId="0" fontId="11" fillId="34" borderId="0" xfId="0" applyFont="1" applyFill="1" applyAlignment="1">
      <alignment horizontal="center" vertical="center"/>
    </xf>
    <xf numFmtId="0" fontId="4" fillId="0" borderId="10" xfId="0" applyFont="1" applyFill="1" applyBorder="1" applyAlignment="1">
      <alignment horizontal="left" vertical="top"/>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4" fillId="0" borderId="19" xfId="0" applyFont="1" applyFill="1" applyBorder="1" applyAlignment="1">
      <alignment horizontal="center" vertical="top" wrapText="1"/>
    </xf>
    <xf numFmtId="0" fontId="11" fillId="0" borderId="19"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Alignment="1">
      <alignment horizontal="center" vertical="center" wrapText="1"/>
    </xf>
    <xf numFmtId="0" fontId="11" fillId="34" borderId="13" xfId="0" applyFont="1" applyFill="1" applyBorder="1" applyAlignment="1">
      <alignment horizontal="center" vertical="center" wrapText="1"/>
    </xf>
    <xf numFmtId="166" fontId="11" fillId="0" borderId="10" xfId="0" applyNumberFormat="1" applyFont="1" applyBorder="1" applyAlignment="1">
      <alignment horizontal="center" vertical="center" wrapText="1"/>
    </xf>
    <xf numFmtId="0" fontId="4" fillId="0" borderId="0" xfId="0" applyFont="1" applyFill="1" applyAlignment="1">
      <alignment horizontal="center"/>
    </xf>
    <xf numFmtId="0" fontId="11" fillId="0" borderId="10" xfId="0" applyFont="1" applyFill="1" applyBorder="1" applyAlignment="1">
      <alignment vertical="center" wrapText="1"/>
    </xf>
    <xf numFmtId="0" fontId="13" fillId="0" borderId="0" xfId="0" applyFont="1" applyAlignment="1">
      <alignment horizontal="center" vertical="center" wrapText="1"/>
    </xf>
    <xf numFmtId="0" fontId="5" fillId="0" borderId="19" xfId="0" applyFont="1" applyFill="1" applyBorder="1" applyAlignment="1">
      <alignment horizontal="center" wrapText="1"/>
    </xf>
    <xf numFmtId="0" fontId="16" fillId="0" borderId="0" xfId="0" applyFont="1" applyFill="1" applyAlignment="1">
      <alignment vertical="center"/>
    </xf>
    <xf numFmtId="0" fontId="0" fillId="0" borderId="0" xfId="0" applyAlignment="1">
      <alignment horizontal="center" vertical="center" wrapText="1"/>
    </xf>
    <xf numFmtId="0" fontId="4" fillId="0" borderId="10" xfId="0" applyFont="1" applyFill="1" applyBorder="1" applyAlignment="1">
      <alignment horizontal="left" vertical="center" wrapText="1"/>
    </xf>
    <xf numFmtId="165" fontId="4" fillId="0" borderId="10"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167" fontId="4" fillId="0" borderId="10" xfId="60" applyNumberFormat="1" applyFont="1" applyFill="1" applyBorder="1" applyAlignment="1">
      <alignment horizontal="center" vertical="center" wrapText="1"/>
    </xf>
    <xf numFmtId="165" fontId="4" fillId="0" borderId="10" xfId="60" applyNumberFormat="1" applyFont="1" applyFill="1" applyBorder="1" applyAlignment="1">
      <alignment horizontal="center" vertical="center" wrapText="1"/>
    </xf>
    <xf numFmtId="167" fontId="4" fillId="0" borderId="0" xfId="0" applyNumberFormat="1" applyFont="1" applyFill="1" applyBorder="1" applyAlignment="1">
      <alignment vertical="center"/>
    </xf>
    <xf numFmtId="0" fontId="63" fillId="0" borderId="0" xfId="0" applyFont="1" applyFill="1" applyAlignment="1">
      <alignment vertical="center"/>
    </xf>
    <xf numFmtId="169" fontId="4" fillId="0" borderId="0" xfId="0" applyNumberFormat="1" applyFont="1" applyFill="1" applyBorder="1" applyAlignment="1">
      <alignment vertical="center"/>
    </xf>
    <xf numFmtId="165" fontId="4" fillId="0" borderId="0" xfId="0" applyNumberFormat="1" applyFont="1" applyFill="1" applyBorder="1" applyAlignment="1">
      <alignment vertical="center"/>
    </xf>
    <xf numFmtId="0" fontId="63" fillId="0" borderId="0" xfId="0" applyFont="1" applyFill="1" applyAlignment="1">
      <alignment horizontal="left" vertical="center"/>
    </xf>
    <xf numFmtId="4" fontId="4" fillId="0" borderId="0" xfId="0" applyNumberFormat="1" applyFont="1" applyFill="1" applyBorder="1" applyAlignment="1">
      <alignment vertical="center"/>
    </xf>
    <xf numFmtId="166" fontId="4" fillId="0" borderId="10" xfId="60" applyNumberFormat="1" applyFont="1" applyFill="1" applyBorder="1" applyAlignment="1">
      <alignment horizontal="center" vertical="center" wrapText="1"/>
    </xf>
    <xf numFmtId="166" fontId="4" fillId="0" borderId="0" xfId="0" applyNumberFormat="1" applyFont="1" applyFill="1" applyBorder="1" applyAlignment="1">
      <alignment vertical="center"/>
    </xf>
    <xf numFmtId="167" fontId="63" fillId="0" borderId="0" xfId="0" applyNumberFormat="1" applyFont="1" applyFill="1" applyBorder="1" applyAlignment="1">
      <alignment vertical="center"/>
    </xf>
    <xf numFmtId="169" fontId="63" fillId="0" borderId="0" xfId="0" applyNumberFormat="1" applyFont="1" applyFill="1" applyBorder="1" applyAlignment="1">
      <alignment vertical="center"/>
    </xf>
    <xf numFmtId="4" fontId="63" fillId="0" borderId="0" xfId="0" applyNumberFormat="1" applyFont="1" applyFill="1" applyBorder="1" applyAlignment="1">
      <alignment vertical="center"/>
    </xf>
    <xf numFmtId="0" fontId="63" fillId="0" borderId="0" xfId="0" applyFont="1" applyFill="1" applyBorder="1" applyAlignment="1">
      <alignment vertical="center"/>
    </xf>
    <xf numFmtId="0" fontId="2" fillId="0" borderId="0" xfId="0" applyFont="1" applyFill="1" applyAlignment="1">
      <alignment vertical="center" wrapText="1"/>
    </xf>
    <xf numFmtId="0" fontId="4" fillId="0" borderId="14" xfId="0" applyFont="1" applyFill="1" applyBorder="1" applyAlignment="1">
      <alignment horizontal="center" vertical="center"/>
    </xf>
    <xf numFmtId="0" fontId="5"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165" fontId="4" fillId="0" borderId="11" xfId="0" applyNumberFormat="1" applyFont="1" applyFill="1" applyBorder="1" applyAlignment="1" applyProtection="1">
      <alignment horizontal="center" vertical="center" wrapText="1"/>
      <protection locked="0"/>
    </xf>
    <xf numFmtId="166" fontId="4" fillId="35" borderId="10" xfId="60" applyNumberFormat="1" applyFont="1" applyFill="1" applyBorder="1" applyAlignment="1">
      <alignment horizontal="center" vertical="center" wrapText="1"/>
    </xf>
    <xf numFmtId="166" fontId="4" fillId="36" borderId="10" xfId="60" applyNumberFormat="1" applyFont="1" applyFill="1" applyBorder="1" applyAlignment="1">
      <alignment horizontal="center" vertical="center" wrapText="1"/>
    </xf>
    <xf numFmtId="167" fontId="4" fillId="36" borderId="10" xfId="60" applyNumberFormat="1" applyFont="1" applyFill="1" applyBorder="1" applyAlignment="1">
      <alignment horizontal="center" vertical="center" wrapText="1"/>
    </xf>
    <xf numFmtId="165" fontId="4" fillId="36" borderId="10" xfId="60" applyNumberFormat="1" applyFont="1" applyFill="1" applyBorder="1" applyAlignment="1">
      <alignment horizontal="center" vertical="center" wrapText="1"/>
    </xf>
    <xf numFmtId="0" fontId="4" fillId="36" borderId="10" xfId="0" applyFont="1" applyFill="1" applyBorder="1" applyAlignment="1">
      <alignment horizontal="center" vertical="center"/>
    </xf>
    <xf numFmtId="0" fontId="3" fillId="0" borderId="10" xfId="0" applyFont="1" applyFill="1" applyBorder="1" applyAlignment="1">
      <alignment horizontal="left" vertical="center" wrapText="1"/>
    </xf>
    <xf numFmtId="166" fontId="3" fillId="0" borderId="10" xfId="60" applyNumberFormat="1" applyFont="1" applyFill="1" applyBorder="1" applyAlignment="1">
      <alignment horizontal="center" vertical="center" wrapText="1"/>
    </xf>
    <xf numFmtId="167" fontId="3" fillId="0" borderId="10" xfId="60" applyNumberFormat="1" applyFont="1" applyFill="1" applyBorder="1" applyAlignment="1">
      <alignment horizontal="center" vertical="center" wrapText="1"/>
    </xf>
    <xf numFmtId="166" fontId="20" fillId="37" borderId="10" xfId="60" applyNumberFormat="1" applyFont="1" applyFill="1" applyBorder="1" applyAlignment="1">
      <alignment horizontal="center" vertical="center" wrapText="1"/>
    </xf>
    <xf numFmtId="0" fontId="20" fillId="37" borderId="10" xfId="0" applyFont="1" applyFill="1" applyBorder="1" applyAlignment="1">
      <alignment horizontal="left" vertical="center" wrapText="1"/>
    </xf>
    <xf numFmtId="0" fontId="20" fillId="36" borderId="10" xfId="0" applyFont="1" applyFill="1" applyBorder="1" applyAlignment="1">
      <alignment horizontal="left" vertical="center" wrapText="1"/>
    </xf>
    <xf numFmtId="166" fontId="20" fillId="36" borderId="10" xfId="60" applyNumberFormat="1" applyFont="1" applyFill="1" applyBorder="1" applyAlignment="1">
      <alignment horizontal="center" vertical="center" wrapText="1"/>
    </xf>
    <xf numFmtId="0" fontId="4" fillId="36" borderId="10" xfId="0" applyFont="1" applyFill="1" applyBorder="1" applyAlignment="1">
      <alignment horizontal="left" vertical="center" wrapText="1"/>
    </xf>
    <xf numFmtId="165" fontId="4" fillId="36" borderId="10" xfId="0" applyNumberFormat="1" applyFont="1" applyFill="1" applyBorder="1" applyAlignment="1">
      <alignment horizontal="left" vertical="center" wrapText="1"/>
    </xf>
    <xf numFmtId="165" fontId="4" fillId="36" borderId="19" xfId="0" applyNumberFormat="1" applyFont="1" applyFill="1" applyBorder="1" applyAlignment="1">
      <alignment horizontal="left" vertical="center" wrapText="1"/>
    </xf>
    <xf numFmtId="166" fontId="4" fillId="36" borderId="19" xfId="60" applyNumberFormat="1" applyFont="1" applyFill="1" applyBorder="1" applyAlignment="1">
      <alignment horizontal="center" vertical="center" wrapText="1"/>
    </xf>
    <xf numFmtId="167" fontId="4" fillId="36" borderId="19" xfId="60" applyNumberFormat="1" applyFont="1" applyFill="1" applyBorder="1" applyAlignment="1">
      <alignment horizontal="center" vertical="center" wrapText="1"/>
    </xf>
    <xf numFmtId="165" fontId="4" fillId="36" borderId="19" xfId="60" applyNumberFormat="1" applyFont="1" applyFill="1" applyBorder="1" applyAlignment="1">
      <alignment horizontal="center" vertical="center" wrapText="1"/>
    </xf>
    <xf numFmtId="165" fontId="4" fillId="35" borderId="10" xfId="0" applyNumberFormat="1" applyFont="1" applyFill="1" applyBorder="1" applyAlignment="1" applyProtection="1">
      <alignment horizontal="center" vertical="center" wrapText="1"/>
      <protection locked="0"/>
    </xf>
    <xf numFmtId="166" fontId="20" fillId="35" borderId="10" xfId="60" applyNumberFormat="1" applyFont="1" applyFill="1" applyBorder="1" applyAlignment="1">
      <alignment horizontal="center" vertical="center" wrapText="1"/>
    </xf>
    <xf numFmtId="166" fontId="4" fillId="35" borderId="19" xfId="60" applyNumberFormat="1" applyFont="1" applyFill="1" applyBorder="1" applyAlignment="1">
      <alignment horizontal="center" vertical="center" wrapText="1"/>
    </xf>
    <xf numFmtId="166" fontId="3" fillId="35" borderId="10" xfId="60" applyNumberFormat="1" applyFont="1" applyFill="1" applyBorder="1" applyAlignment="1">
      <alignment horizontal="center" vertical="center" wrapText="1"/>
    </xf>
    <xf numFmtId="165" fontId="4" fillId="35" borderId="10" xfId="60" applyNumberFormat="1" applyFont="1" applyFill="1" applyBorder="1" applyAlignment="1">
      <alignment horizontal="center" vertical="center" wrapText="1"/>
    </xf>
    <xf numFmtId="166" fontId="4" fillId="0" borderId="0" xfId="0" applyNumberFormat="1" applyFont="1" applyFill="1" applyAlignment="1">
      <alignment vertical="center"/>
    </xf>
    <xf numFmtId="166" fontId="2" fillId="0" borderId="10" xfId="60" applyNumberFormat="1" applyFont="1" applyFill="1" applyBorder="1" applyAlignment="1">
      <alignment horizontal="center" vertical="center" wrapText="1"/>
    </xf>
    <xf numFmtId="166" fontId="2" fillId="35" borderId="10" xfId="60" applyNumberFormat="1" applyFont="1" applyFill="1" applyBorder="1" applyAlignment="1">
      <alignment horizontal="center" vertical="center" wrapText="1"/>
    </xf>
    <xf numFmtId="165" fontId="2" fillId="37" borderId="10" xfId="0" applyNumberFormat="1" applyFont="1" applyFill="1" applyBorder="1" applyAlignment="1">
      <alignment horizontal="left" vertical="center" wrapText="1"/>
    </xf>
    <xf numFmtId="166" fontId="2" fillId="37" borderId="10" xfId="60" applyNumberFormat="1" applyFont="1" applyFill="1" applyBorder="1" applyAlignment="1">
      <alignment horizontal="center" vertical="center" wrapText="1"/>
    </xf>
    <xf numFmtId="167" fontId="2" fillId="37" borderId="10" xfId="60" applyNumberFormat="1" applyFont="1" applyFill="1" applyBorder="1" applyAlignment="1">
      <alignment horizontal="center" vertical="center" wrapText="1"/>
    </xf>
    <xf numFmtId="165" fontId="2" fillId="37" borderId="10" xfId="60" applyNumberFormat="1" applyFont="1" applyFill="1" applyBorder="1" applyAlignment="1">
      <alignment horizontal="center" vertical="center" wrapText="1"/>
    </xf>
    <xf numFmtId="165" fontId="2" fillId="37" borderId="19" xfId="0" applyNumberFormat="1" applyFont="1" applyFill="1" applyBorder="1" applyAlignment="1">
      <alignment horizontal="left" vertical="center" wrapText="1"/>
    </xf>
    <xf numFmtId="166" fontId="2" fillId="37" borderId="19" xfId="60" applyNumberFormat="1" applyFont="1" applyFill="1" applyBorder="1" applyAlignment="1">
      <alignment horizontal="center" vertical="center" wrapText="1"/>
    </xf>
    <xf numFmtId="167" fontId="2" fillId="37" borderId="19" xfId="60" applyNumberFormat="1" applyFont="1" applyFill="1" applyBorder="1" applyAlignment="1">
      <alignment horizontal="center" vertical="center" wrapText="1"/>
    </xf>
    <xf numFmtId="165" fontId="2" fillId="37" borderId="19" xfId="60" applyNumberFormat="1" applyFont="1" applyFill="1" applyBorder="1" applyAlignment="1">
      <alignment horizontal="center" vertical="center" wrapText="1"/>
    </xf>
    <xf numFmtId="166" fontId="2" fillId="35" borderId="19" xfId="60" applyNumberFormat="1" applyFont="1" applyFill="1" applyBorder="1" applyAlignment="1">
      <alignment horizontal="center" vertical="center" wrapText="1"/>
    </xf>
    <xf numFmtId="0" fontId="20" fillId="0" borderId="10" xfId="0" applyFont="1" applyFill="1" applyBorder="1" applyAlignment="1">
      <alignment horizontal="left" vertical="center" wrapText="1"/>
    </xf>
    <xf numFmtId="166" fontId="20" fillId="0" borderId="10" xfId="60" applyNumberFormat="1" applyFont="1" applyFill="1" applyBorder="1" applyAlignment="1">
      <alignment horizontal="center" vertical="center" wrapText="1"/>
    </xf>
    <xf numFmtId="167" fontId="20" fillId="0" borderId="10" xfId="60" applyNumberFormat="1" applyFont="1" applyFill="1" applyBorder="1" applyAlignment="1">
      <alignment horizontal="center" vertical="center" wrapText="1"/>
    </xf>
    <xf numFmtId="165" fontId="20" fillId="0" borderId="10" xfId="0" applyNumberFormat="1" applyFont="1" applyFill="1" applyBorder="1" applyAlignment="1">
      <alignment horizontal="left" vertical="center" wrapText="1"/>
    </xf>
    <xf numFmtId="165" fontId="20" fillId="0" borderId="10" xfId="60" applyNumberFormat="1" applyFont="1" applyFill="1" applyBorder="1" applyAlignment="1">
      <alignment horizontal="center" vertical="center" wrapText="1"/>
    </xf>
    <xf numFmtId="166" fontId="20" fillId="0" borderId="10" xfId="53" applyNumberFormat="1" applyFont="1" applyFill="1" applyBorder="1" applyAlignment="1" applyProtection="1">
      <alignment horizontal="center" vertical="center"/>
      <protection locked="0"/>
    </xf>
    <xf numFmtId="0" fontId="2" fillId="36" borderId="10" xfId="0" applyFont="1" applyFill="1" applyBorder="1" applyAlignment="1">
      <alignment horizontal="left" vertical="center" wrapText="1"/>
    </xf>
    <xf numFmtId="166" fontId="2" fillId="36" borderId="10" xfId="60" applyNumberFormat="1" applyFont="1" applyFill="1" applyBorder="1" applyAlignment="1">
      <alignment horizontal="center" vertical="center" wrapText="1"/>
    </xf>
    <xf numFmtId="167" fontId="2" fillId="36" borderId="10" xfId="60" applyNumberFormat="1" applyFont="1" applyFill="1" applyBorder="1" applyAlignment="1">
      <alignment horizontal="center" vertical="center" wrapText="1"/>
    </xf>
    <xf numFmtId="165" fontId="2" fillId="36" borderId="10" xfId="0" applyNumberFormat="1" applyFont="1" applyFill="1" applyBorder="1" applyAlignment="1">
      <alignment horizontal="left" vertical="center" wrapText="1"/>
    </xf>
    <xf numFmtId="169" fontId="2" fillId="36" borderId="10" xfId="0" applyNumberFormat="1" applyFont="1" applyFill="1" applyBorder="1" applyAlignment="1">
      <alignment vertical="center"/>
    </xf>
    <xf numFmtId="0" fontId="19" fillId="0" borderId="0" xfId="0" applyFont="1" applyFill="1" applyAlignment="1">
      <alignment wrapText="1"/>
    </xf>
    <xf numFmtId="0" fontId="22" fillId="0" borderId="0" xfId="0" applyFont="1" applyFill="1" applyAlignment="1">
      <alignment vertical="center"/>
    </xf>
    <xf numFmtId="0" fontId="64" fillId="0" borderId="0" xfId="0" applyFont="1" applyAlignment="1">
      <alignment horizontal="left" readingOrder="1"/>
    </xf>
    <xf numFmtId="0" fontId="65" fillId="0" borderId="0" xfId="0" applyFont="1" applyAlignment="1">
      <alignment horizontal="left" readingOrder="1"/>
    </xf>
    <xf numFmtId="166" fontId="24" fillId="36" borderId="10" xfId="60" applyNumberFormat="1" applyFont="1" applyFill="1" applyBorder="1" applyAlignment="1">
      <alignment horizontal="center" vertical="center" wrapText="1"/>
    </xf>
    <xf numFmtId="169" fontId="24" fillId="36" borderId="10" xfId="0" applyNumberFormat="1" applyFont="1" applyFill="1" applyBorder="1" applyAlignment="1">
      <alignment vertical="center"/>
    </xf>
    <xf numFmtId="0" fontId="22" fillId="0"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center" vertical="center" wrapText="1"/>
      <protection locked="0"/>
    </xf>
    <xf numFmtId="0" fontId="22" fillId="0" borderId="10" xfId="0" applyFont="1" applyFill="1" applyBorder="1" applyAlignment="1">
      <alignment horizontal="left" vertical="center" wrapText="1"/>
    </xf>
    <xf numFmtId="166" fontId="22" fillId="0" borderId="10" xfId="60" applyNumberFormat="1" applyFont="1" applyFill="1" applyBorder="1" applyAlignment="1">
      <alignment horizontal="center" vertical="center" wrapText="1"/>
    </xf>
    <xf numFmtId="167" fontId="22" fillId="0" borderId="10" xfId="60" applyNumberFormat="1" applyFont="1" applyFill="1" applyBorder="1" applyAlignment="1">
      <alignment horizontal="center" vertical="center" wrapText="1"/>
    </xf>
    <xf numFmtId="165" fontId="22" fillId="0" borderId="10" xfId="0" applyNumberFormat="1" applyFont="1" applyFill="1" applyBorder="1" applyAlignment="1">
      <alignment horizontal="left" vertical="center" wrapText="1"/>
    </xf>
    <xf numFmtId="165" fontId="22" fillId="0" borderId="10" xfId="60" applyNumberFormat="1" applyFont="1" applyFill="1" applyBorder="1" applyAlignment="1">
      <alignment horizontal="center" vertical="center" wrapText="1"/>
    </xf>
    <xf numFmtId="0" fontId="64" fillId="0" borderId="10" xfId="0" applyFont="1" applyBorder="1" applyAlignment="1">
      <alignment horizontal="center" wrapText="1"/>
    </xf>
    <xf numFmtId="0" fontId="64" fillId="0" borderId="10" xfId="0" applyFont="1" applyBorder="1" applyAlignment="1">
      <alignment horizontal="center" vertical="center" wrapText="1"/>
    </xf>
    <xf numFmtId="165" fontId="24" fillId="36"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26" fillId="36" borderId="10" xfId="0" applyFont="1" applyFill="1" applyBorder="1" applyAlignment="1">
      <alignment horizontal="left" vertical="center" wrapText="1"/>
    </xf>
    <xf numFmtId="0" fontId="22" fillId="36" borderId="10" xfId="0" applyFont="1" applyFill="1" applyBorder="1" applyAlignment="1">
      <alignment horizontal="left" vertical="center" wrapText="1"/>
    </xf>
    <xf numFmtId="166" fontId="22" fillId="36" borderId="10" xfId="60" applyNumberFormat="1" applyFont="1" applyFill="1" applyBorder="1" applyAlignment="1">
      <alignment horizontal="center" vertical="center" wrapText="1"/>
    </xf>
    <xf numFmtId="167" fontId="22" fillId="36" borderId="10" xfId="60" applyNumberFormat="1" applyFont="1" applyFill="1" applyBorder="1" applyAlignment="1">
      <alignment horizontal="center" vertical="center" wrapText="1"/>
    </xf>
    <xf numFmtId="165" fontId="22" fillId="36" borderId="10" xfId="0" applyNumberFormat="1" applyFont="1" applyFill="1" applyBorder="1" applyAlignment="1">
      <alignment horizontal="left" vertical="center" wrapText="1"/>
    </xf>
    <xf numFmtId="165" fontId="22" fillId="36" borderId="10" xfId="60" applyNumberFormat="1" applyFont="1" applyFill="1" applyBorder="1" applyAlignment="1">
      <alignment horizontal="center" vertical="center" wrapText="1"/>
    </xf>
    <xf numFmtId="0" fontId="27" fillId="0" borderId="10" xfId="0" applyFont="1" applyFill="1" applyBorder="1" applyAlignment="1">
      <alignment horizontal="left" vertical="center" wrapText="1"/>
    </xf>
    <xf numFmtId="0" fontId="22" fillId="36" borderId="10" xfId="0" applyFont="1" applyFill="1" applyBorder="1" applyAlignment="1">
      <alignment horizontal="center" vertical="center"/>
    </xf>
    <xf numFmtId="0" fontId="66" fillId="0" borderId="10"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lignment vertical="center"/>
    </xf>
    <xf numFmtId="0" fontId="22" fillId="36" borderId="10" xfId="0" applyFont="1" applyFill="1" applyBorder="1" applyAlignment="1">
      <alignment vertical="center"/>
    </xf>
    <xf numFmtId="0" fontId="27" fillId="36" borderId="10" xfId="0" applyFont="1" applyFill="1" applyBorder="1" applyAlignment="1">
      <alignment horizontal="left" vertical="center" wrapText="1"/>
    </xf>
    <xf numFmtId="166" fontId="27" fillId="0" borderId="10" xfId="6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0" fontId="67" fillId="0" borderId="0" xfId="0" applyFont="1" applyAlignment="1">
      <alignment/>
    </xf>
    <xf numFmtId="16" fontId="24" fillId="0" borderId="10" xfId="0" applyNumberFormat="1" applyFont="1" applyFill="1" applyBorder="1" applyAlignment="1">
      <alignment horizontal="center" vertical="center"/>
    </xf>
    <xf numFmtId="0" fontId="22" fillId="0" borderId="10" xfId="0" applyFont="1" applyFill="1" applyBorder="1" applyAlignment="1">
      <alignment vertical="center" wrapText="1"/>
    </xf>
    <xf numFmtId="3" fontId="16" fillId="0" borderId="0" xfId="0" applyNumberFormat="1" applyFont="1" applyFill="1" applyAlignment="1">
      <alignment horizontal="left" vertical="center"/>
    </xf>
    <xf numFmtId="0" fontId="67" fillId="0" borderId="10" xfId="0" applyFont="1" applyBorder="1" applyAlignment="1">
      <alignment horizontal="center" vertical="center" wrapText="1"/>
    </xf>
    <xf numFmtId="0" fontId="17" fillId="36" borderId="10" xfId="0" applyFont="1" applyFill="1" applyBorder="1" applyAlignment="1" applyProtection="1">
      <alignment horizontal="center" vertical="center" wrapText="1"/>
      <protection locked="0"/>
    </xf>
    <xf numFmtId="49" fontId="22" fillId="36"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169" fontId="24" fillId="0" borderId="10" xfId="0" applyNumberFormat="1" applyFont="1" applyFill="1" applyBorder="1" applyAlignment="1">
      <alignment vertical="center"/>
    </xf>
    <xf numFmtId="0" fontId="26" fillId="0" borderId="10" xfId="0" applyFont="1" applyFill="1" applyBorder="1" applyAlignment="1">
      <alignment horizontal="left" vertical="center" wrapText="1"/>
    </xf>
    <xf numFmtId="166" fontId="26" fillId="0" borderId="10" xfId="60" applyNumberFormat="1" applyFont="1" applyFill="1" applyBorder="1" applyAlignment="1">
      <alignment horizontal="center" vertical="center" wrapText="1"/>
    </xf>
    <xf numFmtId="166" fontId="24" fillId="0" borderId="10" xfId="60" applyNumberFormat="1" applyFont="1" applyFill="1" applyBorder="1" applyAlignment="1">
      <alignment horizontal="center" vertical="center" wrapText="1"/>
    </xf>
    <xf numFmtId="165" fontId="24" fillId="0" borderId="10" xfId="0" applyNumberFormat="1" applyFont="1" applyFill="1" applyBorder="1" applyAlignment="1">
      <alignment horizontal="left" vertical="center" wrapText="1"/>
    </xf>
    <xf numFmtId="167" fontId="24" fillId="0" borderId="10" xfId="60" applyNumberFormat="1" applyFont="1" applyFill="1" applyBorder="1" applyAlignment="1">
      <alignment horizontal="center" vertical="center" wrapText="1"/>
    </xf>
    <xf numFmtId="165" fontId="24" fillId="0" borderId="10" xfId="6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165" fontId="24" fillId="0" borderId="10" xfId="0" applyNumberFormat="1" applyFont="1" applyFill="1" applyBorder="1" applyAlignment="1">
      <alignment horizontal="center" vertical="center" wrapText="1"/>
    </xf>
    <xf numFmtId="167" fontId="26" fillId="0" borderId="10" xfId="60" applyNumberFormat="1" applyFont="1" applyFill="1" applyBorder="1" applyAlignment="1">
      <alignment horizontal="center" vertical="center" wrapText="1"/>
    </xf>
    <xf numFmtId="165" fontId="26" fillId="0" borderId="10" xfId="0" applyNumberFormat="1" applyFont="1" applyFill="1" applyBorder="1" applyAlignment="1">
      <alignment horizontal="left" vertical="center" wrapText="1"/>
    </xf>
    <xf numFmtId="165" fontId="26" fillId="0" borderId="10" xfId="60" applyNumberFormat="1" applyFont="1" applyFill="1" applyBorder="1" applyAlignment="1">
      <alignment horizontal="center" vertical="center" wrapText="1"/>
    </xf>
    <xf numFmtId="166" fontId="26" fillId="0" borderId="10" xfId="53" applyNumberFormat="1" applyFont="1" applyFill="1" applyBorder="1" applyAlignment="1" applyProtection="1">
      <alignment horizontal="center" vertical="center"/>
      <protection locked="0"/>
    </xf>
    <xf numFmtId="165" fontId="4" fillId="0" borderId="19" xfId="0" applyNumberFormat="1" applyFont="1" applyFill="1" applyBorder="1" applyAlignment="1" applyProtection="1">
      <alignment horizontal="center" vertical="center" wrapText="1"/>
      <protection locked="0"/>
    </xf>
    <xf numFmtId="165" fontId="4" fillId="0" borderId="20" xfId="0" applyNumberFormat="1" applyFont="1" applyFill="1" applyBorder="1" applyAlignment="1" applyProtection="1">
      <alignment horizontal="center" vertical="center" wrapText="1"/>
      <protection locked="0"/>
    </xf>
    <xf numFmtId="165" fontId="24" fillId="36" borderId="14" xfId="0" applyNumberFormat="1" applyFont="1" applyFill="1" applyBorder="1" applyAlignment="1">
      <alignment horizontal="center" vertical="center" wrapText="1"/>
    </xf>
    <xf numFmtId="0" fontId="24" fillId="0" borderId="21" xfId="0" applyFont="1" applyFill="1" applyBorder="1" applyAlignment="1">
      <alignment horizontal="left" vertical="center" wrapText="1"/>
    </xf>
    <xf numFmtId="166" fontId="24" fillId="0" borderId="21" xfId="60" applyNumberFormat="1" applyFont="1" applyFill="1" applyBorder="1" applyAlignment="1">
      <alignment horizontal="center" vertical="center" wrapText="1"/>
    </xf>
    <xf numFmtId="169" fontId="24" fillId="0" borderId="21" xfId="0" applyNumberFormat="1" applyFont="1" applyFill="1" applyBorder="1" applyAlignment="1">
      <alignment vertical="center"/>
    </xf>
    <xf numFmtId="169" fontId="24" fillId="0" borderId="22" xfId="0" applyNumberFormat="1" applyFont="1" applyFill="1" applyBorder="1" applyAlignment="1">
      <alignment vertical="center"/>
    </xf>
    <xf numFmtId="169" fontId="24" fillId="0" borderId="23" xfId="0" applyNumberFormat="1" applyFont="1" applyFill="1" applyBorder="1" applyAlignment="1">
      <alignment vertical="center"/>
    </xf>
    <xf numFmtId="165" fontId="24" fillId="0" borderId="24" xfId="0" applyNumberFormat="1" applyFont="1" applyFill="1" applyBorder="1" applyAlignment="1">
      <alignment horizontal="left" vertical="center" wrapText="1"/>
    </xf>
    <xf numFmtId="166" fontId="24" fillId="0" borderId="24" xfId="60" applyNumberFormat="1" applyFont="1" applyFill="1" applyBorder="1" applyAlignment="1">
      <alignment horizontal="center" vertical="center" wrapText="1"/>
    </xf>
    <xf numFmtId="169" fontId="24" fillId="0" borderId="24" xfId="0" applyNumberFormat="1" applyFont="1" applyFill="1" applyBorder="1" applyAlignment="1">
      <alignment vertical="center"/>
    </xf>
    <xf numFmtId="169" fontId="24" fillId="0" borderId="25" xfId="0" applyNumberFormat="1" applyFont="1" applyFill="1" applyBorder="1" applyAlignment="1">
      <alignment vertical="center"/>
    </xf>
    <xf numFmtId="165" fontId="24" fillId="36" borderId="19" xfId="0" applyNumberFormat="1" applyFont="1" applyFill="1" applyBorder="1" applyAlignment="1">
      <alignment horizontal="center" vertical="center" wrapText="1"/>
    </xf>
    <xf numFmtId="0" fontId="17" fillId="0" borderId="14" xfId="0" applyFont="1" applyFill="1" applyBorder="1" applyAlignment="1" applyProtection="1">
      <alignment horizontal="center" vertical="center" wrapText="1"/>
      <protection locked="0"/>
    </xf>
    <xf numFmtId="0" fontId="22" fillId="0" borderId="14" xfId="0" applyFont="1" applyFill="1" applyBorder="1" applyAlignment="1">
      <alignment horizontal="left" vertical="center" wrapText="1"/>
    </xf>
    <xf numFmtId="166" fontId="22" fillId="0" borderId="14" xfId="60" applyNumberFormat="1" applyFont="1" applyFill="1" applyBorder="1" applyAlignment="1">
      <alignment horizontal="center" vertical="center" wrapText="1"/>
    </xf>
    <xf numFmtId="166" fontId="24" fillId="36" borderId="14" xfId="60" applyNumberFormat="1" applyFont="1" applyFill="1" applyBorder="1" applyAlignment="1">
      <alignment horizontal="center" vertical="center" wrapText="1"/>
    </xf>
    <xf numFmtId="167" fontId="22" fillId="0" borderId="14" xfId="60" applyNumberFormat="1" applyFont="1" applyFill="1" applyBorder="1" applyAlignment="1">
      <alignment horizontal="center" vertical="center" wrapText="1"/>
    </xf>
    <xf numFmtId="169" fontId="24" fillId="36" borderId="14" xfId="0" applyNumberFormat="1" applyFont="1" applyFill="1" applyBorder="1" applyAlignment="1">
      <alignment vertical="center"/>
    </xf>
    <xf numFmtId="0" fontId="26" fillId="0" borderId="21" xfId="0" applyFont="1" applyFill="1" applyBorder="1" applyAlignment="1">
      <alignment horizontal="left" vertical="center" wrapText="1"/>
    </xf>
    <xf numFmtId="166" fontId="26" fillId="0" borderId="21" xfId="60" applyNumberFormat="1" applyFont="1" applyFill="1" applyBorder="1" applyAlignment="1">
      <alignment horizontal="center" vertical="center" wrapText="1"/>
    </xf>
    <xf numFmtId="167" fontId="26" fillId="0" borderId="21" xfId="60" applyNumberFormat="1" applyFont="1" applyFill="1" applyBorder="1" applyAlignment="1">
      <alignment horizontal="center" vertical="center" wrapText="1"/>
    </xf>
    <xf numFmtId="165" fontId="26" fillId="0" borderId="24" xfId="0" applyNumberFormat="1" applyFont="1" applyFill="1" applyBorder="1" applyAlignment="1">
      <alignment horizontal="left" vertical="center" wrapText="1"/>
    </xf>
    <xf numFmtId="166" fontId="26" fillId="0" borderId="24" xfId="60" applyNumberFormat="1" applyFont="1" applyFill="1" applyBorder="1" applyAlignment="1">
      <alignment horizontal="center" vertical="center" wrapText="1"/>
    </xf>
    <xf numFmtId="49" fontId="24" fillId="0" borderId="19" xfId="0" applyNumberFormat="1"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0" fontId="67" fillId="0" borderId="14" xfId="0" applyFont="1" applyBorder="1" applyAlignment="1">
      <alignment horizontal="center" vertical="center" wrapText="1"/>
    </xf>
    <xf numFmtId="0" fontId="22" fillId="0" borderId="14" xfId="0" applyFont="1" applyFill="1" applyBorder="1" applyAlignment="1" applyProtection="1">
      <alignment horizontal="left" vertical="center" wrapText="1"/>
      <protection locked="0"/>
    </xf>
    <xf numFmtId="166" fontId="22" fillId="36" borderId="14" xfId="60" applyNumberFormat="1" applyFont="1" applyFill="1" applyBorder="1" applyAlignment="1">
      <alignment horizontal="center" vertical="center" wrapText="1"/>
    </xf>
    <xf numFmtId="167" fontId="22" fillId="36" borderId="14" xfId="60" applyNumberFormat="1" applyFont="1" applyFill="1" applyBorder="1" applyAlignment="1">
      <alignment horizontal="center" vertical="center" wrapText="1"/>
    </xf>
    <xf numFmtId="165" fontId="22" fillId="36" borderId="14" xfId="60" applyNumberFormat="1" applyFont="1" applyFill="1" applyBorder="1" applyAlignment="1">
      <alignment horizontal="center" vertical="center" wrapText="1"/>
    </xf>
    <xf numFmtId="0" fontId="22" fillId="0" borderId="14" xfId="0" applyFont="1" applyFill="1" applyBorder="1" applyAlignment="1">
      <alignment vertical="center"/>
    </xf>
    <xf numFmtId="49" fontId="27" fillId="0" borderId="26" xfId="0" applyNumberFormat="1" applyFont="1" applyFill="1" applyBorder="1" applyAlignment="1">
      <alignment horizontal="center" vertical="center" wrapText="1"/>
    </xf>
    <xf numFmtId="0" fontId="68" fillId="0" borderId="27" xfId="0" applyFont="1" applyFill="1" applyBorder="1" applyAlignment="1">
      <alignment horizontal="center" vertical="center" wrapText="1"/>
    </xf>
    <xf numFmtId="0" fontId="17" fillId="0" borderId="27" xfId="0" applyFont="1" applyFill="1" applyBorder="1" applyAlignment="1" applyProtection="1">
      <alignment horizontal="center" vertical="center" wrapText="1"/>
      <protection locked="0"/>
    </xf>
    <xf numFmtId="0" fontId="22" fillId="0" borderId="27" xfId="0" applyFont="1" applyFill="1" applyBorder="1" applyAlignment="1" applyProtection="1">
      <alignment horizontal="left" vertical="center" wrapText="1"/>
      <protection locked="0"/>
    </xf>
    <xf numFmtId="166" fontId="22" fillId="0" borderId="27" xfId="60" applyNumberFormat="1" applyFont="1" applyFill="1" applyBorder="1" applyAlignment="1">
      <alignment horizontal="center" vertical="center" wrapText="1"/>
    </xf>
    <xf numFmtId="166" fontId="24" fillId="0" borderId="27" xfId="60" applyNumberFormat="1" applyFont="1" applyFill="1" applyBorder="1" applyAlignment="1">
      <alignment horizontal="center" vertical="center" wrapText="1"/>
    </xf>
    <xf numFmtId="167" fontId="22" fillId="0" borderId="27" xfId="60" applyNumberFormat="1" applyFont="1" applyFill="1" applyBorder="1" applyAlignment="1">
      <alignment horizontal="center" vertical="center" wrapText="1"/>
    </xf>
    <xf numFmtId="165" fontId="22" fillId="0" borderId="27" xfId="60" applyNumberFormat="1" applyFont="1" applyFill="1" applyBorder="1" applyAlignment="1">
      <alignment horizontal="center" vertical="center" wrapText="1"/>
    </xf>
    <xf numFmtId="0" fontId="22" fillId="0" borderId="27" xfId="0" applyFont="1" applyFill="1" applyBorder="1" applyAlignment="1">
      <alignment horizontal="center" vertical="center"/>
    </xf>
    <xf numFmtId="0" fontId="22" fillId="0" borderId="28" xfId="0" applyFont="1" applyFill="1" applyBorder="1" applyAlignment="1">
      <alignment vertical="center"/>
    </xf>
    <xf numFmtId="0" fontId="24" fillId="0" borderId="19" xfId="0" applyFont="1" applyFill="1" applyBorder="1" applyAlignment="1">
      <alignment horizontal="center" vertical="center"/>
    </xf>
    <xf numFmtId="49" fontId="22" fillId="36" borderId="14" xfId="0" applyNumberFormat="1" applyFont="1" applyFill="1" applyBorder="1" applyAlignment="1">
      <alignment horizontal="center" vertical="center" wrapText="1"/>
    </xf>
    <xf numFmtId="0" fontId="64" fillId="0" borderId="14" xfId="0" applyFont="1" applyBorder="1" applyAlignment="1">
      <alignment horizontal="center" vertical="center" wrapText="1"/>
    </xf>
    <xf numFmtId="0" fontId="17" fillId="36" borderId="14" xfId="0" applyFont="1" applyFill="1" applyBorder="1" applyAlignment="1" applyProtection="1">
      <alignment horizontal="center" vertical="center" wrapText="1"/>
      <protection locked="0"/>
    </xf>
    <xf numFmtId="0" fontId="22" fillId="0" borderId="21"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167" fontId="24" fillId="0" borderId="24" xfId="60" applyNumberFormat="1" applyFont="1" applyFill="1" applyBorder="1" applyAlignment="1">
      <alignment horizontal="center" vertical="center" wrapText="1"/>
    </xf>
    <xf numFmtId="165" fontId="24" fillId="0" borderId="24" xfId="60" applyNumberFormat="1" applyFont="1" applyFill="1" applyBorder="1" applyAlignment="1">
      <alignment horizontal="center" vertical="center" wrapText="1"/>
    </xf>
    <xf numFmtId="0" fontId="22" fillId="0" borderId="24" xfId="0" applyFont="1" applyFill="1" applyBorder="1" applyAlignment="1">
      <alignment vertical="center"/>
    </xf>
    <xf numFmtId="0" fontId="22" fillId="0" borderId="25" xfId="0" applyFont="1" applyFill="1" applyBorder="1" applyAlignment="1">
      <alignment vertical="center"/>
    </xf>
    <xf numFmtId="0" fontId="22" fillId="0" borderId="10" xfId="0" applyFont="1" applyFill="1" applyBorder="1" applyAlignment="1">
      <alignment horizontal="center" vertical="center" wrapText="1"/>
    </xf>
    <xf numFmtId="0" fontId="22" fillId="36" borderId="10" xfId="0" applyFont="1" applyFill="1" applyBorder="1" applyAlignment="1">
      <alignment horizontal="center" vertical="center" wrapText="1"/>
    </xf>
    <xf numFmtId="166" fontId="24" fillId="0" borderId="14" xfId="60" applyNumberFormat="1" applyFont="1" applyFill="1" applyBorder="1" applyAlignment="1">
      <alignment horizontal="center" vertical="center" wrapText="1"/>
    </xf>
    <xf numFmtId="4" fontId="22" fillId="0" borderId="10" xfId="60" applyNumberFormat="1" applyFont="1" applyFill="1" applyBorder="1" applyAlignment="1">
      <alignment horizontal="center" vertical="center" wrapText="1"/>
    </xf>
    <xf numFmtId="2" fontId="22" fillId="0" borderId="10" xfId="60" applyNumberFormat="1" applyFont="1" applyFill="1" applyBorder="1" applyAlignment="1">
      <alignment horizontal="center" vertical="center" wrapText="1"/>
    </xf>
    <xf numFmtId="4" fontId="26" fillId="0" borderId="21" xfId="60" applyNumberFormat="1" applyFont="1" applyFill="1" applyBorder="1" applyAlignment="1">
      <alignment horizontal="center" vertical="center" wrapText="1"/>
    </xf>
    <xf numFmtId="4" fontId="26" fillId="0" borderId="10" xfId="60" applyNumberFormat="1" applyFont="1" applyFill="1" applyBorder="1" applyAlignment="1">
      <alignment horizontal="center" vertical="center" wrapText="1"/>
    </xf>
    <xf numFmtId="4" fontId="26" fillId="0" borderId="24" xfId="60" applyNumberFormat="1" applyFont="1" applyFill="1" applyBorder="1" applyAlignment="1">
      <alignment horizontal="center" vertical="center" wrapText="1"/>
    </xf>
    <xf numFmtId="4" fontId="22" fillId="36" borderId="10" xfId="60" applyNumberFormat="1" applyFont="1" applyFill="1" applyBorder="1" applyAlignment="1">
      <alignment horizontal="center" vertical="center" wrapText="1"/>
    </xf>
    <xf numFmtId="4" fontId="26" fillId="0" borderId="10" xfId="53" applyNumberFormat="1" applyFont="1" applyFill="1" applyBorder="1" applyAlignment="1" applyProtection="1">
      <alignment horizontal="center" vertical="center"/>
      <protection locked="0"/>
    </xf>
    <xf numFmtId="169" fontId="22" fillId="36" borderId="10" xfId="0" applyNumberFormat="1" applyFont="1" applyFill="1" applyBorder="1" applyAlignment="1">
      <alignment vertical="center" wrapText="1"/>
    </xf>
    <xf numFmtId="0" fontId="22" fillId="36" borderId="14" xfId="0" applyFont="1" applyFill="1" applyBorder="1" applyAlignment="1">
      <alignment vertical="center" wrapText="1"/>
    </xf>
    <xf numFmtId="0" fontId="67" fillId="0" borderId="10" xfId="0" applyFont="1" applyBorder="1" applyAlignment="1">
      <alignment horizontal="center" vertical="center" wrapText="1"/>
    </xf>
    <xf numFmtId="0" fontId="67" fillId="0" borderId="10" xfId="0" applyFont="1" applyFill="1" applyBorder="1" applyAlignment="1">
      <alignment horizontal="center" vertical="center" wrapText="1"/>
    </xf>
    <xf numFmtId="49" fontId="22" fillId="36" borderId="10" xfId="0" applyNumberFormat="1" applyFont="1" applyFill="1" applyBorder="1" applyAlignment="1">
      <alignment horizontal="center" vertical="center" wrapText="1"/>
    </xf>
    <xf numFmtId="0" fontId="17" fillId="36" borderId="10" xfId="0" applyFont="1" applyFill="1" applyBorder="1" applyAlignment="1" applyProtection="1">
      <alignment horizontal="center" vertical="center" wrapText="1"/>
      <protection locked="0"/>
    </xf>
    <xf numFmtId="169" fontId="22" fillId="0" borderId="10" xfId="0" applyNumberFormat="1" applyFont="1" applyFill="1" applyBorder="1" applyAlignment="1">
      <alignment vertical="center" wrapText="1"/>
    </xf>
    <xf numFmtId="166" fontId="27" fillId="36" borderId="10" xfId="60" applyNumberFormat="1" applyFont="1" applyFill="1" applyBorder="1" applyAlignment="1">
      <alignment horizontal="center" vertical="center" wrapText="1"/>
    </xf>
    <xf numFmtId="0" fontId="69" fillId="0" borderId="10" xfId="0" applyFont="1" applyBorder="1" applyAlignment="1">
      <alignment wrapText="1"/>
    </xf>
    <xf numFmtId="0" fontId="67" fillId="0" borderId="10" xfId="0" applyFont="1" applyBorder="1" applyAlignment="1">
      <alignment horizontal="center" vertical="center" wrapText="1"/>
    </xf>
    <xf numFmtId="0" fontId="17" fillId="0" borderId="14" xfId="0" applyFont="1" applyFill="1" applyBorder="1" applyAlignment="1" applyProtection="1">
      <alignment horizontal="center" vertical="center" wrapText="1"/>
      <protection locked="0"/>
    </xf>
    <xf numFmtId="0" fontId="17" fillId="36" borderId="10"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22" fillId="0" borderId="14"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165" fontId="5" fillId="0" borderId="10" xfId="0" applyNumberFormat="1" applyFont="1" applyBorder="1" applyAlignment="1" applyProtection="1">
      <alignment vertical="center" wrapText="1"/>
      <protection hidden="1"/>
    </xf>
    <xf numFmtId="165" fontId="5" fillId="0" borderId="13" xfId="0" applyNumberFormat="1" applyFont="1" applyBorder="1" applyAlignment="1" applyProtection="1">
      <alignment horizontal="center" vertical="top" wrapText="1"/>
      <protection hidden="1"/>
    </xf>
    <xf numFmtId="165" fontId="5" fillId="0" borderId="16" xfId="0" applyNumberFormat="1" applyFont="1" applyBorder="1" applyAlignment="1" applyProtection="1">
      <alignment horizontal="center" vertical="top" wrapText="1"/>
      <protection hidden="1"/>
    </xf>
    <xf numFmtId="165" fontId="5" fillId="0" borderId="11" xfId="0" applyNumberFormat="1" applyFont="1" applyBorder="1" applyAlignment="1" applyProtection="1">
      <alignment horizontal="center" vertical="top" wrapText="1"/>
      <protection hidden="1"/>
    </xf>
    <xf numFmtId="165" fontId="5" fillId="33" borderId="13" xfId="0" applyNumberFormat="1" applyFont="1" applyFill="1" applyBorder="1" applyAlignment="1" applyProtection="1">
      <alignment horizontal="center" vertical="top" wrapText="1"/>
      <protection hidden="1"/>
    </xf>
    <xf numFmtId="165" fontId="5" fillId="33" borderId="16" xfId="0" applyNumberFormat="1" applyFont="1" applyFill="1" applyBorder="1" applyAlignment="1" applyProtection="1">
      <alignment horizontal="center" vertical="top" wrapText="1"/>
      <protection hidden="1"/>
    </xf>
    <xf numFmtId="165" fontId="5" fillId="33" borderId="11" xfId="0" applyNumberFormat="1" applyFont="1" applyFill="1" applyBorder="1" applyAlignment="1" applyProtection="1">
      <alignment horizontal="center" vertical="top" wrapText="1"/>
      <protection hidden="1"/>
    </xf>
    <xf numFmtId="165" fontId="5" fillId="0" borderId="10" xfId="0" applyNumberFormat="1" applyFont="1" applyBorder="1" applyAlignment="1" applyProtection="1">
      <alignment vertical="center"/>
      <protection hidden="1"/>
    </xf>
    <xf numFmtId="165" fontId="5" fillId="0" borderId="10" xfId="0" applyNumberFormat="1" applyFont="1" applyBorder="1" applyAlignment="1">
      <alignment vertical="center"/>
    </xf>
    <xf numFmtId="0" fontId="5"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5" fillId="0" borderId="19"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70" fillId="0" borderId="19"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4" xfId="0" applyFont="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49" fontId="20" fillId="37" borderId="10" xfId="0" applyNumberFormat="1" applyFont="1" applyFill="1" applyBorder="1" applyAlignment="1">
      <alignment horizontal="center" vertical="center" wrapText="1"/>
    </xf>
    <xf numFmtId="0" fontId="21" fillId="37" borderId="10" xfId="0" applyFont="1" applyFill="1" applyBorder="1" applyAlignment="1" applyProtection="1">
      <alignment horizontal="center" vertical="center" wrapText="1"/>
      <protection locked="0"/>
    </xf>
    <xf numFmtId="0" fontId="21" fillId="37" borderId="19" xfId="0" applyFont="1" applyFill="1" applyBorder="1" applyAlignment="1" applyProtection="1">
      <alignment horizontal="center" vertical="center" wrapText="1"/>
      <protection locked="0"/>
    </xf>
    <xf numFmtId="0" fontId="6" fillId="37" borderId="19" xfId="0" applyFont="1" applyFill="1" applyBorder="1" applyAlignment="1" applyProtection="1">
      <alignment horizontal="center" vertical="center" wrapText="1"/>
      <protection locked="0"/>
    </xf>
    <xf numFmtId="0" fontId="6" fillId="37" borderId="17" xfId="0" applyFont="1" applyFill="1" applyBorder="1" applyAlignment="1" applyProtection="1">
      <alignment horizontal="center" vertical="center" wrapText="1"/>
      <protection locked="0"/>
    </xf>
    <xf numFmtId="49" fontId="4" fillId="0" borderId="19"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3" fillId="36" borderId="19" xfId="0" applyNumberFormat="1" applyFont="1" applyFill="1" applyBorder="1" applyAlignment="1">
      <alignment horizontal="center" vertical="center" wrapText="1"/>
    </xf>
    <xf numFmtId="49" fontId="3" fillId="36" borderId="17" xfId="0" applyNumberFormat="1" applyFont="1" applyFill="1" applyBorder="1" applyAlignment="1">
      <alignment horizontal="center" vertical="center" wrapText="1"/>
    </xf>
    <xf numFmtId="49" fontId="3" fillId="36" borderId="14" xfId="0" applyNumberFormat="1" applyFont="1" applyFill="1" applyBorder="1" applyAlignment="1">
      <alignment horizontal="center" vertical="center" wrapText="1"/>
    </xf>
    <xf numFmtId="2" fontId="70" fillId="36" borderId="10" xfId="0" applyNumberFormat="1" applyFont="1" applyFill="1" applyBorder="1" applyAlignment="1">
      <alignment horizontal="center" wrapText="1"/>
    </xf>
    <xf numFmtId="0" fontId="5" fillId="36" borderId="19" xfId="0" applyFont="1" applyFill="1" applyBorder="1" applyAlignment="1" applyProtection="1">
      <alignment horizontal="center" vertical="center" wrapText="1"/>
      <protection locked="0"/>
    </xf>
    <xf numFmtId="0" fontId="5" fillId="36" borderId="17" xfId="0" applyFont="1" applyFill="1" applyBorder="1" applyAlignment="1" applyProtection="1">
      <alignment horizontal="center" vertical="center" wrapText="1"/>
      <protection locked="0"/>
    </xf>
    <xf numFmtId="0" fontId="5" fillId="36" borderId="14" xfId="0" applyFont="1" applyFill="1" applyBorder="1" applyAlignment="1" applyProtection="1">
      <alignment horizontal="center" vertical="center" wrapText="1"/>
      <protection locked="0"/>
    </xf>
    <xf numFmtId="0" fontId="4" fillId="37" borderId="19" xfId="0" applyFont="1" applyFill="1" applyBorder="1" applyAlignment="1">
      <alignment horizontal="center" vertical="center"/>
    </xf>
    <xf numFmtId="0" fontId="4" fillId="37" borderId="17"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0" fontId="21" fillId="0" borderId="19" xfId="0" applyFont="1" applyFill="1" applyBorder="1" applyAlignment="1" applyProtection="1">
      <alignment horizontal="center" vertical="center" wrapText="1"/>
      <protection locked="0"/>
    </xf>
    <xf numFmtId="0" fontId="21" fillId="0" borderId="17" xfId="0" applyFont="1" applyFill="1" applyBorder="1" applyAlignment="1" applyProtection="1">
      <alignment horizontal="center" vertical="center" wrapText="1"/>
      <protection locked="0"/>
    </xf>
    <xf numFmtId="0" fontId="6" fillId="36" borderId="19" xfId="0" applyFont="1" applyFill="1" applyBorder="1" applyAlignment="1" applyProtection="1">
      <alignment horizontal="center" vertical="center" wrapText="1"/>
      <protection locked="0"/>
    </xf>
    <xf numFmtId="0" fontId="6" fillId="36" borderId="17" xfId="0" applyFont="1" applyFill="1" applyBorder="1" applyAlignment="1" applyProtection="1">
      <alignment horizontal="center" vertical="center" wrapText="1"/>
      <protection locked="0"/>
    </xf>
    <xf numFmtId="0" fontId="70" fillId="0" borderId="10" xfId="0" applyFont="1" applyBorder="1" applyAlignment="1">
      <alignment horizontal="center" vertical="center" wrapText="1"/>
    </xf>
    <xf numFmtId="165" fontId="4" fillId="0" borderId="13"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wrapText="1"/>
    </xf>
    <xf numFmtId="165" fontId="4" fillId="0" borderId="11" xfId="0" applyNumberFormat="1" applyFont="1" applyFill="1" applyBorder="1" applyAlignment="1">
      <alignment horizontal="center" vertical="center" wrapText="1"/>
    </xf>
    <xf numFmtId="169" fontId="2" fillId="0" borderId="19"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36" borderId="19" xfId="0" applyFont="1" applyFill="1" applyBorder="1" applyAlignment="1">
      <alignment horizontal="center" vertical="center"/>
    </xf>
    <xf numFmtId="0" fontId="4" fillId="36" borderId="17" xfId="0" applyFont="1" applyFill="1" applyBorder="1" applyAlignment="1">
      <alignment horizontal="center" vertical="center"/>
    </xf>
    <xf numFmtId="0" fontId="4" fillId="0" borderId="11" xfId="0" applyFont="1" applyBorder="1" applyAlignment="1">
      <alignment horizontal="center" vertical="center" wrapText="1"/>
    </xf>
    <xf numFmtId="0" fontId="6" fillId="36" borderId="10" xfId="0" applyFont="1" applyFill="1" applyBorder="1" applyAlignment="1" applyProtection="1">
      <alignment horizontal="center" vertical="center" wrapText="1"/>
      <protection locked="0"/>
    </xf>
    <xf numFmtId="165" fontId="4" fillId="35" borderId="13" xfId="0" applyNumberFormat="1" applyFont="1" applyFill="1" applyBorder="1" applyAlignment="1">
      <alignment horizontal="center" vertical="center" wrapText="1"/>
    </xf>
    <xf numFmtId="165" fontId="4" fillId="35" borderId="16" xfId="0" applyNumberFormat="1" applyFont="1" applyFill="1" applyBorder="1" applyAlignment="1">
      <alignment horizontal="center" vertical="center" wrapText="1"/>
    </xf>
    <xf numFmtId="165" fontId="4" fillId="35" borderId="11" xfId="0" applyNumberFormat="1" applyFont="1" applyFill="1" applyBorder="1" applyAlignment="1">
      <alignment horizontal="center" vertical="center" wrapText="1"/>
    </xf>
    <xf numFmtId="165" fontId="2" fillId="36"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1" fillId="0" borderId="10" xfId="0" applyFont="1" applyFill="1" applyBorder="1" applyAlignment="1" applyProtection="1">
      <alignment horizontal="center" vertical="center" wrapText="1"/>
      <protection locked="0"/>
    </xf>
    <xf numFmtId="49" fontId="3" fillId="36" borderId="10" xfId="0" applyNumberFormat="1" applyFont="1" applyFill="1" applyBorder="1" applyAlignment="1">
      <alignment horizontal="center" vertical="center" wrapText="1"/>
    </xf>
    <xf numFmtId="0" fontId="19" fillId="0" borderId="0" xfId="0" applyFont="1" applyFill="1" applyAlignment="1">
      <alignment horizont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top" wrapText="1"/>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 fillId="0" borderId="19"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0" xfId="0" applyFont="1" applyFill="1" applyBorder="1" applyAlignment="1">
      <alignment horizontal="center" vertical="top"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4" fillId="34" borderId="19" xfId="0" applyFont="1" applyFill="1" applyBorder="1" applyAlignment="1">
      <alignment horizontal="center" vertical="top" wrapText="1"/>
    </xf>
    <xf numFmtId="0" fontId="4" fillId="34" borderId="17" xfId="0" applyFont="1" applyFill="1" applyBorder="1" applyAlignment="1">
      <alignment horizontal="center" vertical="top" wrapText="1"/>
    </xf>
    <xf numFmtId="0" fontId="4" fillId="34" borderId="14" xfId="0" applyFont="1" applyFill="1" applyBorder="1" applyAlignment="1">
      <alignment horizontal="center" vertical="top" wrapText="1"/>
    </xf>
    <xf numFmtId="0" fontId="4" fillId="0" borderId="14" xfId="0" applyFont="1" applyBorder="1" applyAlignment="1">
      <alignment horizontal="center" vertical="center" wrapText="1"/>
    </xf>
    <xf numFmtId="0" fontId="4" fillId="0" borderId="19"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34" borderId="10" xfId="0" applyFont="1" applyFill="1" applyBorder="1" applyAlignment="1">
      <alignment horizontal="center" vertical="top" wrapText="1"/>
    </xf>
    <xf numFmtId="16" fontId="4" fillId="0" borderId="19" xfId="0" applyNumberFormat="1" applyFont="1" applyFill="1" applyBorder="1" applyAlignment="1">
      <alignment horizontal="center" vertical="top" wrapText="1"/>
    </xf>
    <xf numFmtId="16" fontId="4" fillId="0" borderId="14" xfId="0" applyNumberFormat="1" applyFont="1" applyFill="1" applyBorder="1" applyAlignment="1">
      <alignment horizontal="center" vertical="top" wrapText="1"/>
    </xf>
    <xf numFmtId="0" fontId="4" fillId="34" borderId="10" xfId="0" applyFont="1" applyFill="1" applyBorder="1" applyAlignment="1">
      <alignment horizontal="left" vertical="top" wrapText="1"/>
    </xf>
    <xf numFmtId="0" fontId="2" fillId="0" borderId="0" xfId="0" applyFont="1" applyBorder="1" applyAlignment="1">
      <alignment horizontal="left" vertical="top"/>
    </xf>
    <xf numFmtId="0" fontId="4" fillId="0" borderId="0" xfId="0" applyFont="1" applyFill="1" applyAlignment="1">
      <alignment horizontal="left"/>
    </xf>
    <xf numFmtId="0" fontId="11" fillId="0" borderId="0" xfId="0" applyFont="1" applyFill="1" applyAlignment="1">
      <alignment horizontal="left" vertical="center" wrapText="1"/>
    </xf>
    <xf numFmtId="0" fontId="11" fillId="34" borderId="13"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7" fillId="0" borderId="0" xfId="0" applyFont="1" applyAlignment="1">
      <alignment horizontal="left"/>
    </xf>
    <xf numFmtId="49" fontId="22" fillId="0" borderId="10" xfId="0" applyNumberFormat="1" applyFont="1" applyFill="1" applyBorder="1" applyAlignment="1">
      <alignment horizontal="center" vertical="center" wrapText="1"/>
    </xf>
    <xf numFmtId="0" fontId="67" fillId="0" borderId="10" xfId="0" applyFont="1" applyBorder="1" applyAlignment="1">
      <alignment horizontal="center" vertical="center" wrapText="1"/>
    </xf>
    <xf numFmtId="0" fontId="17" fillId="0" borderId="10" xfId="0" applyFont="1" applyFill="1" applyBorder="1" applyAlignment="1" applyProtection="1">
      <alignment horizontal="center" vertical="center" wrapText="1"/>
      <protection locked="0"/>
    </xf>
    <xf numFmtId="0" fontId="71" fillId="0" borderId="10" xfId="0" applyFont="1" applyBorder="1" applyAlignment="1">
      <alignment horizontal="left" vertical="center" wrapText="1"/>
    </xf>
    <xf numFmtId="49" fontId="26" fillId="0" borderId="10" xfId="0" applyNumberFormat="1" applyFont="1" applyFill="1" applyBorder="1" applyAlignment="1">
      <alignment horizontal="center" vertical="center" wrapText="1"/>
    </xf>
    <xf numFmtId="0" fontId="25"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49" fontId="22" fillId="36" borderId="10" xfId="0" applyNumberFormat="1" applyFont="1" applyFill="1" applyBorder="1" applyAlignment="1">
      <alignment horizontal="center" vertical="center" wrapText="1"/>
    </xf>
    <xf numFmtId="2" fontId="67" fillId="36" borderId="10" xfId="0" applyNumberFormat="1" applyFont="1" applyFill="1" applyBorder="1" applyAlignment="1">
      <alignment horizontal="center" wrapText="1"/>
    </xf>
    <xf numFmtId="0" fontId="17" fillId="36" borderId="10" xfId="0" applyFont="1" applyFill="1" applyBorder="1" applyAlignment="1" applyProtection="1">
      <alignment horizontal="center" vertical="center" wrapText="1"/>
      <protection locked="0"/>
    </xf>
    <xf numFmtId="0" fontId="71" fillId="0" borderId="10" xfId="0" applyFont="1" applyBorder="1" applyAlignment="1">
      <alignment horizontal="left" vertical="center"/>
    </xf>
    <xf numFmtId="0" fontId="23" fillId="36" borderId="10" xfId="0" applyFont="1" applyFill="1" applyBorder="1" applyAlignment="1" applyProtection="1">
      <alignment horizontal="left" vertical="center" wrapText="1"/>
      <protection locked="0"/>
    </xf>
    <xf numFmtId="0" fontId="67" fillId="0" borderId="10" xfId="0" applyFont="1" applyFill="1" applyBorder="1" applyAlignment="1">
      <alignment horizontal="center" vertical="center" wrapText="1"/>
    </xf>
    <xf numFmtId="49" fontId="27" fillId="36" borderId="10" xfId="0" applyNumberFormat="1" applyFont="1" applyFill="1" applyBorder="1" applyAlignment="1">
      <alignment horizontal="center" vertical="center" wrapText="1"/>
    </xf>
    <xf numFmtId="0" fontId="5" fillId="36" borderId="10" xfId="0" applyFont="1" applyFill="1" applyBorder="1" applyAlignment="1" applyProtection="1">
      <alignment horizontal="center" vertical="center" wrapText="1"/>
      <protection locked="0"/>
    </xf>
    <xf numFmtId="49" fontId="27" fillId="0" borderId="10" xfId="0" applyNumberFormat="1" applyFont="1" applyFill="1" applyBorder="1" applyAlignment="1">
      <alignment horizontal="center" vertical="center" wrapText="1"/>
    </xf>
    <xf numFmtId="165" fontId="24" fillId="0" borderId="10" xfId="0" applyNumberFormat="1" applyFont="1" applyFill="1" applyBorder="1" applyAlignment="1">
      <alignment horizontal="center" vertical="center" wrapText="1"/>
    </xf>
    <xf numFmtId="0" fontId="23" fillId="0" borderId="10" xfId="0" applyFont="1" applyFill="1" applyBorder="1" applyAlignment="1" applyProtection="1">
      <alignment horizontal="left" vertical="center" wrapText="1"/>
      <protection locked="0"/>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9" fillId="0" borderId="0" xfId="0" applyFont="1" applyFill="1" applyAlignment="1">
      <alignment horizontal="center" vertical="center" wrapText="1"/>
    </xf>
    <xf numFmtId="0" fontId="22" fillId="0" borderId="19"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4" xfId="0" applyFont="1" applyFill="1" applyBorder="1" applyAlignment="1">
      <alignment horizontal="center" vertical="center" wrapText="1"/>
    </xf>
    <xf numFmtId="165" fontId="4" fillId="0" borderId="19" xfId="0" applyNumberFormat="1" applyFont="1" applyFill="1" applyBorder="1" applyAlignment="1">
      <alignment horizontal="center" vertical="center" wrapText="1"/>
    </xf>
    <xf numFmtId="0" fontId="4" fillId="0" borderId="19" xfId="0" applyFont="1" applyBorder="1" applyAlignment="1">
      <alignment horizontal="center" vertical="center" wrapText="1"/>
    </xf>
    <xf numFmtId="165" fontId="24" fillId="0" borderId="29" xfId="0" applyNumberFormat="1" applyFont="1" applyFill="1" applyBorder="1" applyAlignment="1">
      <alignment horizontal="center" vertical="center" wrapText="1"/>
    </xf>
    <xf numFmtId="165" fontId="24" fillId="0" borderId="30" xfId="0" applyNumberFormat="1" applyFont="1" applyFill="1" applyBorder="1" applyAlignment="1">
      <alignment horizontal="center" vertical="center" wrapText="1"/>
    </xf>
    <xf numFmtId="165" fontId="24" fillId="0" borderId="31" xfId="0" applyNumberFormat="1" applyFont="1" applyFill="1" applyBorder="1" applyAlignment="1">
      <alignment horizontal="center" vertical="center" wrapText="1"/>
    </xf>
    <xf numFmtId="0" fontId="23" fillId="0" borderId="21"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36" borderId="14" xfId="0" applyFont="1" applyFill="1" applyBorder="1" applyAlignment="1" applyProtection="1">
      <alignment horizontal="left" vertical="center" wrapText="1"/>
      <protection locked="0"/>
    </xf>
    <xf numFmtId="0" fontId="23" fillId="36" borderId="19" xfId="0" applyFont="1" applyFill="1" applyBorder="1" applyAlignment="1" applyProtection="1">
      <alignment horizontal="left" vertical="center" wrapText="1"/>
      <protection locked="0"/>
    </xf>
    <xf numFmtId="49" fontId="26" fillId="0" borderId="29" xfId="0" applyNumberFormat="1" applyFont="1" applyFill="1" applyBorder="1" applyAlignment="1">
      <alignment horizontal="center" vertical="center" wrapText="1"/>
    </xf>
    <xf numFmtId="49" fontId="26" fillId="0" borderId="30" xfId="0" applyNumberFormat="1" applyFont="1" applyFill="1" applyBorder="1" applyAlignment="1">
      <alignment horizontal="center" vertical="center" wrapText="1"/>
    </xf>
    <xf numFmtId="49" fontId="26" fillId="0" borderId="31" xfId="0" applyNumberFormat="1" applyFont="1" applyFill="1" applyBorder="1" applyAlignment="1">
      <alignment horizontal="center" vertical="center" wrapText="1"/>
    </xf>
    <xf numFmtId="0" fontId="25" fillId="0" borderId="21"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17" fillId="0" borderId="21"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49" fontId="22" fillId="0" borderId="14" xfId="0" applyNumberFormat="1" applyFont="1" applyFill="1" applyBorder="1" applyAlignment="1">
      <alignment horizontal="center" vertical="center" wrapText="1"/>
    </xf>
    <xf numFmtId="0" fontId="17" fillId="0" borderId="14" xfId="0" applyFont="1" applyFill="1" applyBorder="1" applyAlignment="1" applyProtection="1">
      <alignment horizontal="center" vertical="center" wrapText="1"/>
      <protection locked="0"/>
    </xf>
    <xf numFmtId="169" fontId="22" fillId="0" borderId="19" xfId="0" applyNumberFormat="1" applyFont="1" applyFill="1" applyBorder="1" applyAlignment="1">
      <alignment horizontal="center" vertical="center" wrapText="1"/>
    </xf>
    <xf numFmtId="169" fontId="22" fillId="0" borderId="17" xfId="0" applyNumberFormat="1" applyFont="1" applyFill="1" applyBorder="1" applyAlignment="1">
      <alignment horizontal="center" vertical="center" wrapText="1"/>
    </xf>
    <xf numFmtId="169" fontId="22" fillId="0" borderId="14" xfId="0" applyNumberFormat="1" applyFont="1" applyFill="1" applyBorder="1" applyAlignment="1">
      <alignment horizontal="center" vertical="center" wrapText="1"/>
    </xf>
    <xf numFmtId="0" fontId="71" fillId="0" borderId="19" xfId="0" applyFont="1" applyBorder="1" applyAlignment="1">
      <alignment horizontal="left" vertical="center" wrapText="1"/>
    </xf>
    <xf numFmtId="0" fontId="22" fillId="36" borderId="19" xfId="0" applyFont="1" applyFill="1" applyBorder="1" applyAlignment="1">
      <alignment horizontal="center" vertical="center" wrapText="1"/>
    </xf>
    <xf numFmtId="0" fontId="22" fillId="36" borderId="17" xfId="0" applyFont="1" applyFill="1" applyBorder="1" applyAlignment="1">
      <alignment horizontal="center" vertical="center" wrapText="1"/>
    </xf>
    <xf numFmtId="0" fontId="22" fillId="36" borderId="14" xfId="0" applyFont="1" applyFill="1" applyBorder="1" applyAlignment="1">
      <alignment horizontal="center" vertical="center" wrapText="1"/>
    </xf>
    <xf numFmtId="169" fontId="22" fillId="36" borderId="19" xfId="0" applyNumberFormat="1" applyFont="1" applyFill="1" applyBorder="1" applyAlignment="1">
      <alignment horizontal="center" vertical="center" wrapText="1"/>
    </xf>
    <xf numFmtId="169" fontId="22" fillId="36" borderId="17" xfId="0" applyNumberFormat="1" applyFont="1" applyFill="1" applyBorder="1" applyAlignment="1">
      <alignment horizontal="center" vertical="center" wrapText="1"/>
    </xf>
    <xf numFmtId="169" fontId="22" fillId="36" borderId="14"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форма отчета для МО на 2014 год"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ont>
        <b/>
        <i val="0"/>
        <color indexed="10"/>
      </font>
    </dxf>
    <dxf>
      <font>
        <b/>
        <i val="0"/>
        <color indexed="10"/>
      </font>
    </dxf>
    <dxf>
      <font>
        <b/>
        <i val="0"/>
        <color indexed="10"/>
      </font>
    </dxf>
    <dxf>
      <font>
        <b/>
        <i val="0"/>
        <color indexed="10"/>
      </font>
    </dxf>
    <dxf>
      <fill>
        <patternFill>
          <bgColor theme="4" tint="0.7999799847602844"/>
        </patternFill>
      </fill>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304800</xdr:colOff>
      <xdr:row>114</xdr:row>
      <xdr:rowOff>0</xdr:rowOff>
    </xdr:from>
    <xdr:ext cx="3581400" cy="1314450"/>
    <xdr:sp fLocksText="0">
      <xdr:nvSpPr>
        <xdr:cNvPr id="1" name="Text Box 1"/>
        <xdr:cNvSpPr txBox="1">
          <a:spLocks noChangeArrowheads="1"/>
        </xdr:cNvSpPr>
      </xdr:nvSpPr>
      <xdr:spPr>
        <a:xfrm>
          <a:off x="5000625" y="67141725"/>
          <a:ext cx="3581400"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304800</xdr:colOff>
      <xdr:row>114</xdr:row>
      <xdr:rowOff>0</xdr:rowOff>
    </xdr:from>
    <xdr:ext cx="3590925" cy="1314450"/>
    <xdr:sp fLocksText="0">
      <xdr:nvSpPr>
        <xdr:cNvPr id="1" name="Text Box 1"/>
        <xdr:cNvSpPr txBox="1">
          <a:spLocks noChangeArrowheads="1"/>
        </xdr:cNvSpPr>
      </xdr:nvSpPr>
      <xdr:spPr>
        <a:xfrm>
          <a:off x="5000625" y="93173550"/>
          <a:ext cx="3590925" cy="1314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V9"/>
  <sheetViews>
    <sheetView zoomScalePageLayoutView="0" workbookViewId="0" topLeftCell="A1">
      <selection activeCell="AM10" sqref="AM10"/>
    </sheetView>
  </sheetViews>
  <sheetFormatPr defaultColWidth="9.140625" defaultRowHeight="15"/>
  <cols>
    <col min="1" max="1" width="4.00390625" style="1" customWidth="1"/>
    <col min="2" max="2" width="24.7109375" style="1" customWidth="1"/>
    <col min="3" max="3" width="18.140625" style="1" customWidth="1"/>
    <col min="4" max="4" width="13.7109375" style="1" customWidth="1"/>
    <col min="5" max="5" width="11.8515625" style="1" customWidth="1"/>
    <col min="6" max="6" width="6.7109375" style="1" customWidth="1"/>
    <col min="7" max="16384" width="9.140625" style="1" customWidth="1"/>
  </cols>
  <sheetData>
    <row r="1" spans="1:48" ht="30.75" customHeight="1">
      <c r="A1" s="312" t="s">
        <v>40</v>
      </c>
      <c r="B1" s="313"/>
      <c r="C1" s="305" t="s">
        <v>41</v>
      </c>
      <c r="D1" s="306" t="s">
        <v>45</v>
      </c>
      <c r="E1" s="307"/>
      <c r="F1" s="308"/>
      <c r="G1" s="306" t="s">
        <v>18</v>
      </c>
      <c r="H1" s="307"/>
      <c r="I1" s="308"/>
      <c r="J1" s="306" t="s">
        <v>19</v>
      </c>
      <c r="K1" s="307"/>
      <c r="L1" s="308"/>
      <c r="M1" s="306" t="s">
        <v>23</v>
      </c>
      <c r="N1" s="307"/>
      <c r="O1" s="308"/>
      <c r="P1" s="309" t="s">
        <v>24</v>
      </c>
      <c r="Q1" s="311"/>
      <c r="R1" s="306" t="s">
        <v>25</v>
      </c>
      <c r="S1" s="307"/>
      <c r="T1" s="308"/>
      <c r="U1" s="306" t="s">
        <v>26</v>
      </c>
      <c r="V1" s="307"/>
      <c r="W1" s="308"/>
      <c r="X1" s="309" t="s">
        <v>27</v>
      </c>
      <c r="Y1" s="310"/>
      <c r="Z1" s="311"/>
      <c r="AA1" s="309" t="s">
        <v>28</v>
      </c>
      <c r="AB1" s="311"/>
      <c r="AC1" s="306" t="s">
        <v>29</v>
      </c>
      <c r="AD1" s="307"/>
      <c r="AE1" s="308"/>
      <c r="AF1" s="306" t="s">
        <v>30</v>
      </c>
      <c r="AG1" s="307"/>
      <c r="AH1" s="308"/>
      <c r="AI1" s="306" t="s">
        <v>31</v>
      </c>
      <c r="AJ1" s="307"/>
      <c r="AK1" s="308"/>
      <c r="AL1" s="309" t="s">
        <v>32</v>
      </c>
      <c r="AM1" s="311"/>
      <c r="AN1" s="306" t="s">
        <v>33</v>
      </c>
      <c r="AO1" s="307"/>
      <c r="AP1" s="308"/>
      <c r="AQ1" s="306" t="s">
        <v>34</v>
      </c>
      <c r="AR1" s="307"/>
      <c r="AS1" s="308"/>
      <c r="AT1" s="306" t="s">
        <v>35</v>
      </c>
      <c r="AU1" s="307"/>
      <c r="AV1" s="308"/>
    </row>
    <row r="2" spans="1:48" ht="39" customHeight="1">
      <c r="A2" s="313"/>
      <c r="B2" s="313"/>
      <c r="C2" s="305"/>
      <c r="D2" s="10" t="s">
        <v>48</v>
      </c>
      <c r="E2" s="10" t="s">
        <v>49</v>
      </c>
      <c r="F2" s="10" t="s">
        <v>20</v>
      </c>
      <c r="G2" s="2" t="s">
        <v>21</v>
      </c>
      <c r="H2" s="2" t="s">
        <v>22</v>
      </c>
      <c r="I2" s="2" t="s">
        <v>20</v>
      </c>
      <c r="J2" s="2" t="s">
        <v>21</v>
      </c>
      <c r="K2" s="2" t="s">
        <v>22</v>
      </c>
      <c r="L2" s="2" t="s">
        <v>20</v>
      </c>
      <c r="M2" s="2" t="s">
        <v>21</v>
      </c>
      <c r="N2" s="2" t="s">
        <v>22</v>
      </c>
      <c r="O2" s="2" t="s">
        <v>20</v>
      </c>
      <c r="P2" s="3" t="s">
        <v>22</v>
      </c>
      <c r="Q2" s="3" t="s">
        <v>20</v>
      </c>
      <c r="R2" s="2" t="s">
        <v>21</v>
      </c>
      <c r="S2" s="2" t="s">
        <v>22</v>
      </c>
      <c r="T2" s="2" t="s">
        <v>20</v>
      </c>
      <c r="U2" s="2" t="s">
        <v>21</v>
      </c>
      <c r="V2" s="2" t="s">
        <v>22</v>
      </c>
      <c r="W2" s="2" t="s">
        <v>20</v>
      </c>
      <c r="X2" s="3" t="s">
        <v>21</v>
      </c>
      <c r="Y2" s="3" t="s">
        <v>22</v>
      </c>
      <c r="Z2" s="3" t="s">
        <v>20</v>
      </c>
      <c r="AA2" s="3" t="s">
        <v>22</v>
      </c>
      <c r="AB2" s="3" t="s">
        <v>20</v>
      </c>
      <c r="AC2" s="2" t="s">
        <v>21</v>
      </c>
      <c r="AD2" s="2" t="s">
        <v>22</v>
      </c>
      <c r="AE2" s="2" t="s">
        <v>20</v>
      </c>
      <c r="AF2" s="2" t="s">
        <v>21</v>
      </c>
      <c r="AG2" s="2" t="s">
        <v>22</v>
      </c>
      <c r="AH2" s="2" t="s">
        <v>20</v>
      </c>
      <c r="AI2" s="2" t="s">
        <v>21</v>
      </c>
      <c r="AJ2" s="2" t="s">
        <v>22</v>
      </c>
      <c r="AK2" s="2" t="s">
        <v>20</v>
      </c>
      <c r="AL2" s="3" t="s">
        <v>22</v>
      </c>
      <c r="AM2" s="3" t="s">
        <v>20</v>
      </c>
      <c r="AN2" s="2" t="s">
        <v>21</v>
      </c>
      <c r="AO2" s="2" t="s">
        <v>22</v>
      </c>
      <c r="AP2" s="2" t="s">
        <v>20</v>
      </c>
      <c r="AQ2" s="2" t="s">
        <v>21</v>
      </c>
      <c r="AR2" s="2" t="s">
        <v>22</v>
      </c>
      <c r="AS2" s="2" t="s">
        <v>20</v>
      </c>
      <c r="AT2" s="2" t="s">
        <v>21</v>
      </c>
      <c r="AU2" s="2" t="s">
        <v>22</v>
      </c>
      <c r="AV2" s="2" t="s">
        <v>20</v>
      </c>
    </row>
    <row r="3" spans="1:48" ht="15">
      <c r="A3" s="305" t="s">
        <v>83</v>
      </c>
      <c r="B3" s="305"/>
      <c r="C3" s="4" t="s">
        <v>36</v>
      </c>
      <c r="D3" s="11" t="e">
        <f>Финансирование!#REF!</f>
        <v>#REF!</v>
      </c>
      <c r="E3" s="11" t="e">
        <f>Финансирование!#REF!</f>
        <v>#REF!</v>
      </c>
      <c r="F3" s="11" t="e">
        <f>Финансирование!#REF!</f>
        <v>#REF!</v>
      </c>
      <c r="G3" s="11" t="e">
        <f>Финансирование!#REF!</f>
        <v>#REF!</v>
      </c>
      <c r="H3" s="11" t="e">
        <f>Финансирование!#REF!</f>
        <v>#REF!</v>
      </c>
      <c r="I3" s="11" t="e">
        <f>Финансирование!#REF!</f>
        <v>#REF!</v>
      </c>
      <c r="J3" s="11" t="e">
        <f>Финансирование!#REF!</f>
        <v>#REF!</v>
      </c>
      <c r="K3" s="11" t="e">
        <f>Финансирование!#REF!</f>
        <v>#REF!</v>
      </c>
      <c r="L3" s="11" t="e">
        <f>Финансирование!#REF!</f>
        <v>#REF!</v>
      </c>
      <c r="M3" s="11" t="e">
        <f>Финансирование!#REF!</f>
        <v>#REF!</v>
      </c>
      <c r="N3" s="11" t="e">
        <f>Финансирование!#REF!</f>
        <v>#REF!</v>
      </c>
      <c r="O3" s="11" t="e">
        <f>Финансирование!#REF!</f>
        <v>#REF!</v>
      </c>
      <c r="P3" s="11" t="e">
        <f>Финансирование!#REF!</f>
        <v>#REF!</v>
      </c>
      <c r="Q3" s="11" t="e">
        <f>Финансирование!#REF!</f>
        <v>#REF!</v>
      </c>
      <c r="R3" s="11" t="e">
        <f>Финансирование!#REF!</f>
        <v>#REF!</v>
      </c>
      <c r="S3" s="11" t="e">
        <f>Финансирование!#REF!</f>
        <v>#REF!</v>
      </c>
      <c r="T3" s="11" t="e">
        <f>Финансирование!#REF!</f>
        <v>#REF!</v>
      </c>
      <c r="U3" s="11" t="e">
        <f>Финансирование!#REF!</f>
        <v>#REF!</v>
      </c>
      <c r="V3" s="11" t="e">
        <f>Финансирование!#REF!</f>
        <v>#REF!</v>
      </c>
      <c r="W3" s="11" t="e">
        <f>Финансирование!#REF!</f>
        <v>#REF!</v>
      </c>
      <c r="X3" s="11" t="e">
        <f>Финансирование!#REF!</f>
        <v>#REF!</v>
      </c>
      <c r="Y3" s="11" t="e">
        <f>Финансирование!#REF!</f>
        <v>#REF!</v>
      </c>
      <c r="Z3" s="11" t="e">
        <f>Финансирование!#REF!</f>
        <v>#REF!</v>
      </c>
      <c r="AA3" s="11" t="e">
        <f>Финансирование!#REF!</f>
        <v>#REF!</v>
      </c>
      <c r="AB3" s="11" t="e">
        <f>Финансирование!#REF!</f>
        <v>#REF!</v>
      </c>
      <c r="AC3" s="11" t="e">
        <f>Финансирование!#REF!</f>
        <v>#REF!</v>
      </c>
      <c r="AD3" s="11" t="e">
        <f>Финансирование!#REF!</f>
        <v>#REF!</v>
      </c>
      <c r="AE3" s="11" t="e">
        <f>Финансирование!#REF!</f>
        <v>#REF!</v>
      </c>
      <c r="AF3" s="11" t="e">
        <f>Финансирование!#REF!</f>
        <v>#REF!</v>
      </c>
      <c r="AG3" s="11" t="e">
        <f>Финансирование!#REF!</f>
        <v>#REF!</v>
      </c>
      <c r="AH3" s="11" t="e">
        <f>Финансирование!#REF!</f>
        <v>#REF!</v>
      </c>
      <c r="AI3" s="11" t="e">
        <f>Финансирование!#REF!</f>
        <v>#REF!</v>
      </c>
      <c r="AJ3" s="11" t="e">
        <f>Финансирование!#REF!</f>
        <v>#REF!</v>
      </c>
      <c r="AK3" s="11" t="e">
        <f>Финансирование!#REF!</f>
        <v>#REF!</v>
      </c>
      <c r="AL3" s="11" t="e">
        <f>Финансирование!#REF!</f>
        <v>#REF!</v>
      </c>
      <c r="AM3" s="11" t="e">
        <f>Финансирование!#REF!</f>
        <v>#REF!</v>
      </c>
      <c r="AN3" s="11" t="e">
        <f>Финансирование!#REF!</f>
        <v>#REF!</v>
      </c>
      <c r="AO3" s="11" t="e">
        <f>Финансирование!#REF!</f>
        <v>#REF!</v>
      </c>
      <c r="AP3" s="11" t="e">
        <f>Финансирование!#REF!</f>
        <v>#REF!</v>
      </c>
      <c r="AQ3" s="11" t="e">
        <f>Финансирование!#REF!</f>
        <v>#REF!</v>
      </c>
      <c r="AR3" s="11" t="e">
        <f>Финансирование!#REF!</f>
        <v>#REF!</v>
      </c>
      <c r="AS3" s="11" t="e">
        <f>Финансирование!#REF!</f>
        <v>#REF!</v>
      </c>
      <c r="AT3" s="11" t="e">
        <f>Финансирование!#REF!</f>
        <v>#REF!</v>
      </c>
      <c r="AU3" s="11" t="e">
        <f>Финансирование!#REF!</f>
        <v>#REF!</v>
      </c>
      <c r="AV3" s="11" t="e">
        <f>Финансирование!#REF!</f>
        <v>#REF!</v>
      </c>
    </row>
    <row r="4" spans="1:48" ht="15">
      <c r="A4" s="305"/>
      <c r="B4" s="305"/>
      <c r="C4" s="5" t="s">
        <v>37</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305"/>
      <c r="B5" s="305"/>
      <c r="C5" s="8" t="s">
        <v>38</v>
      </c>
      <c r="D5" s="9" t="e">
        <f>Финансирование!#REF!</f>
        <v>#REF!</v>
      </c>
      <c r="E5" s="9" t="e">
        <f>Финансирование!#REF!</f>
        <v>#REF!</v>
      </c>
      <c r="F5" s="9" t="e">
        <f>Финансирование!#REF!</f>
        <v>#REF!</v>
      </c>
      <c r="G5" s="9" t="e">
        <f>Финансирование!#REF!</f>
        <v>#REF!</v>
      </c>
      <c r="H5" s="9" t="e">
        <f>Финансирование!#REF!</f>
        <v>#REF!</v>
      </c>
      <c r="I5" s="9" t="e">
        <f>Финансирование!#REF!</f>
        <v>#REF!</v>
      </c>
      <c r="J5" s="9" t="e">
        <f>Финансирование!#REF!</f>
        <v>#REF!</v>
      </c>
      <c r="K5" s="9" t="e">
        <f>Финансирование!#REF!</f>
        <v>#REF!</v>
      </c>
      <c r="L5" s="9" t="e">
        <f>Финансирование!#REF!</f>
        <v>#REF!</v>
      </c>
      <c r="M5" s="9" t="e">
        <f>Финансирование!#REF!</f>
        <v>#REF!</v>
      </c>
      <c r="N5" s="9" t="e">
        <f>Финансирование!#REF!</f>
        <v>#REF!</v>
      </c>
      <c r="O5" s="9" t="e">
        <f>Финансирование!#REF!</f>
        <v>#REF!</v>
      </c>
      <c r="P5" s="9" t="e">
        <f>Финансирование!#REF!</f>
        <v>#REF!</v>
      </c>
      <c r="Q5" s="9" t="e">
        <f>Финансирование!#REF!</f>
        <v>#REF!</v>
      </c>
      <c r="R5" s="9" t="e">
        <f>Финансирование!#REF!</f>
        <v>#REF!</v>
      </c>
      <c r="S5" s="9" t="e">
        <f>Финансирование!#REF!</f>
        <v>#REF!</v>
      </c>
      <c r="T5" s="9" t="e">
        <f>Финансирование!#REF!</f>
        <v>#REF!</v>
      </c>
      <c r="U5" s="9" t="e">
        <f>Финансирование!#REF!</f>
        <v>#REF!</v>
      </c>
      <c r="V5" s="9" t="e">
        <f>Финансирование!#REF!</f>
        <v>#REF!</v>
      </c>
      <c r="W5" s="9" t="e">
        <f>Финансирование!#REF!</f>
        <v>#REF!</v>
      </c>
      <c r="X5" s="9" t="e">
        <f>Финансирование!#REF!</f>
        <v>#REF!</v>
      </c>
      <c r="Y5" s="9" t="e">
        <f>Финансирование!#REF!</f>
        <v>#REF!</v>
      </c>
      <c r="Z5" s="9" t="e">
        <f>Финансирование!#REF!</f>
        <v>#REF!</v>
      </c>
      <c r="AA5" s="9" t="e">
        <f>Финансирование!#REF!</f>
        <v>#REF!</v>
      </c>
      <c r="AB5" s="9" t="e">
        <f>Финансирование!#REF!</f>
        <v>#REF!</v>
      </c>
      <c r="AC5" s="9" t="e">
        <f>Финансирование!#REF!</f>
        <v>#REF!</v>
      </c>
      <c r="AD5" s="9" t="e">
        <f>Финансирование!#REF!</f>
        <v>#REF!</v>
      </c>
      <c r="AE5" s="9" t="e">
        <f>Финансирование!#REF!</f>
        <v>#REF!</v>
      </c>
      <c r="AF5" s="9" t="e">
        <f>Финансирование!#REF!</f>
        <v>#REF!</v>
      </c>
      <c r="AG5" s="9" t="e">
        <f>Финансирование!#REF!</f>
        <v>#REF!</v>
      </c>
      <c r="AH5" s="9" t="e">
        <f>Финансирование!#REF!</f>
        <v>#REF!</v>
      </c>
      <c r="AI5" s="9" t="e">
        <f>Финансирование!#REF!</f>
        <v>#REF!</v>
      </c>
      <c r="AJ5" s="9" t="e">
        <f>Финансирование!#REF!</f>
        <v>#REF!</v>
      </c>
      <c r="AK5" s="9" t="e">
        <f>Финансирование!#REF!</f>
        <v>#REF!</v>
      </c>
      <c r="AL5" s="9" t="e">
        <f>Финансирование!#REF!</f>
        <v>#REF!</v>
      </c>
      <c r="AM5" s="9" t="e">
        <f>Финансирование!#REF!</f>
        <v>#REF!</v>
      </c>
      <c r="AN5" s="9" t="e">
        <f>Финансирование!#REF!</f>
        <v>#REF!</v>
      </c>
      <c r="AO5" s="9" t="e">
        <f>Финансирование!#REF!</f>
        <v>#REF!</v>
      </c>
      <c r="AP5" s="9" t="e">
        <f>Финансирование!#REF!</f>
        <v>#REF!</v>
      </c>
      <c r="AQ5" s="9" t="e">
        <f>Финансирование!#REF!</f>
        <v>#REF!</v>
      </c>
      <c r="AR5" s="9" t="e">
        <f>Финансирование!#REF!</f>
        <v>#REF!</v>
      </c>
      <c r="AS5" s="9" t="e">
        <f>Финансирование!#REF!</f>
        <v>#REF!</v>
      </c>
      <c r="AT5" s="9" t="e">
        <f>Финансирование!#REF!</f>
        <v>#REF!</v>
      </c>
      <c r="AU5" s="9" t="e">
        <f>Финансирование!#REF!</f>
        <v>#REF!</v>
      </c>
      <c r="AV5" s="9" t="e">
        <f>Финансирование!#REF!</f>
        <v>#REF!</v>
      </c>
    </row>
    <row r="6" spans="1:48" ht="25.5">
      <c r="A6" s="305"/>
      <c r="B6" s="305"/>
      <c r="C6" s="8" t="s">
        <v>3</v>
      </c>
      <c r="D6" s="9" t="e">
        <f>Финансирование!#REF!</f>
        <v>#REF!</v>
      </c>
      <c r="E6" s="9" t="e">
        <f>Финансирование!#REF!</f>
        <v>#REF!</v>
      </c>
      <c r="F6" s="9" t="e">
        <f>Финансирование!#REF!</f>
        <v>#REF!</v>
      </c>
      <c r="G6" s="9" t="e">
        <f>Финансирование!#REF!</f>
        <v>#REF!</v>
      </c>
      <c r="H6" s="9" t="e">
        <f>Финансирование!#REF!</f>
        <v>#REF!</v>
      </c>
      <c r="I6" s="9" t="e">
        <f>Финансирование!#REF!</f>
        <v>#REF!</v>
      </c>
      <c r="J6" s="9" t="e">
        <f>Финансирование!#REF!</f>
        <v>#REF!</v>
      </c>
      <c r="K6" s="9" t="e">
        <f>Финансирование!#REF!</f>
        <v>#REF!</v>
      </c>
      <c r="L6" s="9" t="e">
        <f>Финансирование!#REF!</f>
        <v>#REF!</v>
      </c>
      <c r="M6" s="9" t="e">
        <f>Финансирование!#REF!</f>
        <v>#REF!</v>
      </c>
      <c r="N6" s="9" t="e">
        <f>Финансирование!#REF!</f>
        <v>#REF!</v>
      </c>
      <c r="O6" s="9" t="e">
        <f>Финансирование!#REF!</f>
        <v>#REF!</v>
      </c>
      <c r="P6" s="9" t="e">
        <f>Финансирование!#REF!</f>
        <v>#REF!</v>
      </c>
      <c r="Q6" s="9" t="e">
        <f>Финансирование!#REF!</f>
        <v>#REF!</v>
      </c>
      <c r="R6" s="9" t="e">
        <f>Финансирование!#REF!</f>
        <v>#REF!</v>
      </c>
      <c r="S6" s="9" t="e">
        <f>Финансирование!#REF!</f>
        <v>#REF!</v>
      </c>
      <c r="T6" s="9" t="e">
        <f>Финансирование!#REF!</f>
        <v>#REF!</v>
      </c>
      <c r="U6" s="9" t="e">
        <f>Финансирование!#REF!</f>
        <v>#REF!</v>
      </c>
      <c r="V6" s="9" t="e">
        <f>Финансирование!#REF!</f>
        <v>#REF!</v>
      </c>
      <c r="W6" s="9" t="e">
        <f>Финансирование!#REF!</f>
        <v>#REF!</v>
      </c>
      <c r="X6" s="9" t="e">
        <f>Финансирование!#REF!</f>
        <v>#REF!</v>
      </c>
      <c r="Y6" s="9" t="e">
        <f>Финансирование!#REF!</f>
        <v>#REF!</v>
      </c>
      <c r="Z6" s="9" t="e">
        <f>Финансирование!#REF!</f>
        <v>#REF!</v>
      </c>
      <c r="AA6" s="9" t="e">
        <f>Финансирование!#REF!</f>
        <v>#REF!</v>
      </c>
      <c r="AB6" s="9" t="e">
        <f>Финансирование!#REF!</f>
        <v>#REF!</v>
      </c>
      <c r="AC6" s="9" t="e">
        <f>Финансирование!#REF!</f>
        <v>#REF!</v>
      </c>
      <c r="AD6" s="9" t="e">
        <f>Финансирование!#REF!</f>
        <v>#REF!</v>
      </c>
      <c r="AE6" s="9" t="e">
        <f>Финансирование!#REF!</f>
        <v>#REF!</v>
      </c>
      <c r="AF6" s="9" t="e">
        <f>Финансирование!#REF!</f>
        <v>#REF!</v>
      </c>
      <c r="AG6" s="9" t="e">
        <f>Финансирование!#REF!</f>
        <v>#REF!</v>
      </c>
      <c r="AH6" s="9" t="e">
        <f>Финансирование!#REF!</f>
        <v>#REF!</v>
      </c>
      <c r="AI6" s="9" t="e">
        <f>Финансирование!#REF!</f>
        <v>#REF!</v>
      </c>
      <c r="AJ6" s="9" t="e">
        <f>Финансирование!#REF!</f>
        <v>#REF!</v>
      </c>
      <c r="AK6" s="9" t="e">
        <f>Финансирование!#REF!</f>
        <v>#REF!</v>
      </c>
      <c r="AL6" s="9" t="e">
        <f>Финансирование!#REF!</f>
        <v>#REF!</v>
      </c>
      <c r="AM6" s="9" t="e">
        <f>Финансирование!#REF!</f>
        <v>#REF!</v>
      </c>
      <c r="AN6" s="9" t="e">
        <f>Финансирование!#REF!</f>
        <v>#REF!</v>
      </c>
      <c r="AO6" s="9" t="e">
        <f>Финансирование!#REF!</f>
        <v>#REF!</v>
      </c>
      <c r="AP6" s="9" t="e">
        <f>Финансирование!#REF!</f>
        <v>#REF!</v>
      </c>
      <c r="AQ6" s="9" t="e">
        <f>Финансирование!#REF!</f>
        <v>#REF!</v>
      </c>
      <c r="AR6" s="9" t="e">
        <f>Финансирование!#REF!</f>
        <v>#REF!</v>
      </c>
      <c r="AS6" s="9" t="e">
        <f>Финансирование!#REF!</f>
        <v>#REF!</v>
      </c>
      <c r="AT6" s="9" t="e">
        <f>Финансирование!#REF!</f>
        <v>#REF!</v>
      </c>
      <c r="AU6" s="9" t="e">
        <f>Финансирование!#REF!</f>
        <v>#REF!</v>
      </c>
      <c r="AV6" s="9" t="e">
        <f>Финансирование!#REF!</f>
        <v>#REF!</v>
      </c>
    </row>
    <row r="7" spans="1:48" ht="15">
      <c r="A7" s="305"/>
      <c r="B7" s="305"/>
      <c r="C7" s="8" t="s">
        <v>44</v>
      </c>
      <c r="D7" s="9" t="e">
        <f>Финансирование!#REF!</f>
        <v>#REF!</v>
      </c>
      <c r="E7" s="9" t="e">
        <f>Финансирование!#REF!</f>
        <v>#REF!</v>
      </c>
      <c r="F7" s="9" t="e">
        <f>Финансирование!#REF!</f>
        <v>#REF!</v>
      </c>
      <c r="G7" s="9" t="e">
        <f>Финансирование!#REF!</f>
        <v>#REF!</v>
      </c>
      <c r="H7" s="9" t="e">
        <f>Финансирование!#REF!</f>
        <v>#REF!</v>
      </c>
      <c r="I7" s="9" t="e">
        <f>Финансирование!#REF!</f>
        <v>#REF!</v>
      </c>
      <c r="J7" s="9" t="e">
        <f>Финансирование!#REF!</f>
        <v>#REF!</v>
      </c>
      <c r="K7" s="9" t="e">
        <f>Финансирование!#REF!</f>
        <v>#REF!</v>
      </c>
      <c r="L7" s="9" t="e">
        <f>Финансирование!#REF!</f>
        <v>#REF!</v>
      </c>
      <c r="M7" s="9" t="e">
        <f>Финансирование!#REF!</f>
        <v>#REF!</v>
      </c>
      <c r="N7" s="9" t="e">
        <f>Финансирование!#REF!</f>
        <v>#REF!</v>
      </c>
      <c r="O7" s="9" t="e">
        <f>Финансирование!#REF!</f>
        <v>#REF!</v>
      </c>
      <c r="P7" s="9" t="e">
        <f>Финансирование!#REF!</f>
        <v>#REF!</v>
      </c>
      <c r="Q7" s="9" t="e">
        <f>Финансирование!#REF!</f>
        <v>#REF!</v>
      </c>
      <c r="R7" s="9" t="e">
        <f>Финансирование!#REF!</f>
        <v>#REF!</v>
      </c>
      <c r="S7" s="9" t="e">
        <f>Финансирование!#REF!</f>
        <v>#REF!</v>
      </c>
      <c r="T7" s="9" t="e">
        <f>Финансирование!#REF!</f>
        <v>#REF!</v>
      </c>
      <c r="U7" s="9" t="e">
        <f>Финансирование!#REF!</f>
        <v>#REF!</v>
      </c>
      <c r="V7" s="9" t="e">
        <f>Финансирование!#REF!</f>
        <v>#REF!</v>
      </c>
      <c r="W7" s="9" t="e">
        <f>Финансирование!#REF!</f>
        <v>#REF!</v>
      </c>
      <c r="X7" s="9" t="e">
        <f>Финансирование!#REF!</f>
        <v>#REF!</v>
      </c>
      <c r="Y7" s="9" t="e">
        <f>Финансирование!#REF!</f>
        <v>#REF!</v>
      </c>
      <c r="Z7" s="9" t="e">
        <f>Финансирование!#REF!</f>
        <v>#REF!</v>
      </c>
      <c r="AA7" s="9" t="e">
        <f>Финансирование!#REF!</f>
        <v>#REF!</v>
      </c>
      <c r="AB7" s="9" t="e">
        <f>Финансирование!#REF!</f>
        <v>#REF!</v>
      </c>
      <c r="AC7" s="9" t="e">
        <f>Финансирование!#REF!</f>
        <v>#REF!</v>
      </c>
      <c r="AD7" s="9" t="e">
        <f>Финансирование!#REF!</f>
        <v>#REF!</v>
      </c>
      <c r="AE7" s="9" t="e">
        <f>Финансирование!#REF!</f>
        <v>#REF!</v>
      </c>
      <c r="AF7" s="9" t="e">
        <f>Финансирование!#REF!</f>
        <v>#REF!</v>
      </c>
      <c r="AG7" s="9" t="e">
        <f>Финансирование!#REF!</f>
        <v>#REF!</v>
      </c>
      <c r="AH7" s="9" t="e">
        <f>Финансирование!#REF!</f>
        <v>#REF!</v>
      </c>
      <c r="AI7" s="9" t="e">
        <f>Финансирование!#REF!</f>
        <v>#REF!</v>
      </c>
      <c r="AJ7" s="9" t="e">
        <f>Финансирование!#REF!</f>
        <v>#REF!</v>
      </c>
      <c r="AK7" s="9" t="e">
        <f>Финансирование!#REF!</f>
        <v>#REF!</v>
      </c>
      <c r="AL7" s="9" t="e">
        <f>Финансирование!#REF!</f>
        <v>#REF!</v>
      </c>
      <c r="AM7" s="9" t="e">
        <f>Финансирование!#REF!</f>
        <v>#REF!</v>
      </c>
      <c r="AN7" s="9" t="e">
        <f>Финансирование!#REF!</f>
        <v>#REF!</v>
      </c>
      <c r="AO7" s="9" t="e">
        <f>Финансирование!#REF!</f>
        <v>#REF!</v>
      </c>
      <c r="AP7" s="9" t="e">
        <f>Финансирование!#REF!</f>
        <v>#REF!</v>
      </c>
      <c r="AQ7" s="9" t="e">
        <f>Финансирование!#REF!</f>
        <v>#REF!</v>
      </c>
      <c r="AR7" s="9" t="e">
        <f>Финансирование!#REF!</f>
        <v>#REF!</v>
      </c>
      <c r="AS7" s="9" t="e">
        <f>Финансирование!#REF!</f>
        <v>#REF!</v>
      </c>
      <c r="AT7" s="9" t="e">
        <f>Финансирование!#REF!</f>
        <v>#REF!</v>
      </c>
      <c r="AU7" s="9" t="e">
        <f>Финансирование!#REF!</f>
        <v>#REF!</v>
      </c>
      <c r="AV7" s="9" t="e">
        <f>Финансирование!#REF!</f>
        <v>#REF!</v>
      </c>
    </row>
    <row r="8" spans="1:48" ht="25.5">
      <c r="A8" s="305"/>
      <c r="B8" s="305"/>
      <c r="C8" s="8" t="s">
        <v>39</v>
      </c>
      <c r="D8" s="9" t="e">
        <f>Финансирование!#REF!</f>
        <v>#REF!</v>
      </c>
      <c r="E8" s="9" t="e">
        <f>Финансирование!#REF!</f>
        <v>#REF!</v>
      </c>
      <c r="F8" s="9" t="e">
        <f>Финансирование!#REF!</f>
        <v>#REF!</v>
      </c>
      <c r="G8" s="9" t="e">
        <f>Финансирование!#REF!</f>
        <v>#REF!</v>
      </c>
      <c r="H8" s="9" t="e">
        <f>Финансирование!#REF!</f>
        <v>#REF!</v>
      </c>
      <c r="I8" s="9" t="e">
        <f>Финансирование!#REF!</f>
        <v>#REF!</v>
      </c>
      <c r="J8" s="9" t="e">
        <f>Финансирование!#REF!</f>
        <v>#REF!</v>
      </c>
      <c r="K8" s="9" t="e">
        <f>Финансирование!#REF!</f>
        <v>#REF!</v>
      </c>
      <c r="L8" s="9" t="e">
        <f>Финансирование!#REF!</f>
        <v>#REF!</v>
      </c>
      <c r="M8" s="9" t="e">
        <f>Финансирование!#REF!</f>
        <v>#REF!</v>
      </c>
      <c r="N8" s="9" t="e">
        <f>Финансирование!#REF!</f>
        <v>#REF!</v>
      </c>
      <c r="O8" s="9" t="e">
        <f>Финансирование!#REF!</f>
        <v>#REF!</v>
      </c>
      <c r="P8" s="9" t="e">
        <f>Финансирование!#REF!</f>
        <v>#REF!</v>
      </c>
      <c r="Q8" s="9" t="e">
        <f>Финансирование!#REF!</f>
        <v>#REF!</v>
      </c>
      <c r="R8" s="9" t="e">
        <f>Финансирование!#REF!</f>
        <v>#REF!</v>
      </c>
      <c r="S8" s="9" t="e">
        <f>Финансирование!#REF!</f>
        <v>#REF!</v>
      </c>
      <c r="T8" s="9" t="e">
        <f>Финансирование!#REF!</f>
        <v>#REF!</v>
      </c>
      <c r="U8" s="9" t="e">
        <f>Финансирование!#REF!</f>
        <v>#REF!</v>
      </c>
      <c r="V8" s="9" t="e">
        <f>Финансирование!#REF!</f>
        <v>#REF!</v>
      </c>
      <c r="W8" s="9" t="e">
        <f>Финансирование!#REF!</f>
        <v>#REF!</v>
      </c>
      <c r="X8" s="9" t="e">
        <f>Финансирование!#REF!</f>
        <v>#REF!</v>
      </c>
      <c r="Y8" s="9" t="e">
        <f>Финансирование!#REF!</f>
        <v>#REF!</v>
      </c>
      <c r="Z8" s="9" t="e">
        <f>Финансирование!#REF!</f>
        <v>#REF!</v>
      </c>
      <c r="AA8" s="9" t="e">
        <f>Финансирование!#REF!</f>
        <v>#REF!</v>
      </c>
      <c r="AB8" s="9" t="e">
        <f>Финансирование!#REF!</f>
        <v>#REF!</v>
      </c>
      <c r="AC8" s="9" t="e">
        <f>Финансирование!#REF!</f>
        <v>#REF!</v>
      </c>
      <c r="AD8" s="9" t="e">
        <f>Финансирование!#REF!</f>
        <v>#REF!</v>
      </c>
      <c r="AE8" s="9" t="e">
        <f>Финансирование!#REF!</f>
        <v>#REF!</v>
      </c>
      <c r="AF8" s="9" t="e">
        <f>Финансирование!#REF!</f>
        <v>#REF!</v>
      </c>
      <c r="AG8" s="9" t="e">
        <f>Финансирование!#REF!</f>
        <v>#REF!</v>
      </c>
      <c r="AH8" s="9" t="e">
        <f>Финансирование!#REF!</f>
        <v>#REF!</v>
      </c>
      <c r="AI8" s="9" t="e">
        <f>Финансирование!#REF!</f>
        <v>#REF!</v>
      </c>
      <c r="AJ8" s="9" t="e">
        <f>Финансирование!#REF!</f>
        <v>#REF!</v>
      </c>
      <c r="AK8" s="9" t="e">
        <f>Финансирование!#REF!</f>
        <v>#REF!</v>
      </c>
      <c r="AL8" s="9" t="e">
        <f>Финансирование!#REF!</f>
        <v>#REF!</v>
      </c>
      <c r="AM8" s="9" t="e">
        <f>Финансирование!#REF!</f>
        <v>#REF!</v>
      </c>
      <c r="AN8" s="9" t="e">
        <f>Финансирование!#REF!</f>
        <v>#REF!</v>
      </c>
      <c r="AO8" s="9" t="e">
        <f>Финансирование!#REF!</f>
        <v>#REF!</v>
      </c>
      <c r="AP8" s="9" t="e">
        <f>Финансирование!#REF!</f>
        <v>#REF!</v>
      </c>
      <c r="AQ8" s="9" t="e">
        <f>Финансирование!#REF!</f>
        <v>#REF!</v>
      </c>
      <c r="AR8" s="9" t="e">
        <f>Финансирование!#REF!</f>
        <v>#REF!</v>
      </c>
      <c r="AS8" s="9" t="e">
        <f>Финансирование!#REF!</f>
        <v>#REF!</v>
      </c>
      <c r="AT8" s="9" t="e">
        <f>Финансирование!#REF!</f>
        <v>#REF!</v>
      </c>
      <c r="AU8" s="9" t="e">
        <f>Финансирование!#REF!</f>
        <v>#REF!</v>
      </c>
      <c r="AV8" s="9" t="e">
        <f>Финансирование!#REF!</f>
        <v>#REF!</v>
      </c>
    </row>
    <row r="9" spans="1:48" ht="25.5">
      <c r="A9" s="305"/>
      <c r="B9" s="305"/>
      <c r="C9" s="8" t="s">
        <v>43</v>
      </c>
      <c r="D9" s="9" t="e">
        <f>Финансирование!#REF!</f>
        <v>#REF!</v>
      </c>
      <c r="E9" s="9" t="e">
        <f>Финансирование!#REF!</f>
        <v>#REF!</v>
      </c>
      <c r="F9" s="9" t="e">
        <f>Финансирование!#REF!</f>
        <v>#REF!</v>
      </c>
      <c r="G9" s="9" t="e">
        <f>Финансирование!#REF!</f>
        <v>#REF!</v>
      </c>
      <c r="H9" s="9" t="e">
        <f>Финансирование!#REF!</f>
        <v>#REF!</v>
      </c>
      <c r="I9" s="9" t="e">
        <f>Финансирование!#REF!</f>
        <v>#REF!</v>
      </c>
      <c r="J9" s="9" t="e">
        <f>Финансирование!#REF!</f>
        <v>#REF!</v>
      </c>
      <c r="K9" s="9" t="e">
        <f>Финансирование!#REF!</f>
        <v>#REF!</v>
      </c>
      <c r="L9" s="9" t="e">
        <f>Финансирование!#REF!</f>
        <v>#REF!</v>
      </c>
      <c r="M9" s="9" t="e">
        <f>Финансирование!#REF!</f>
        <v>#REF!</v>
      </c>
      <c r="N9" s="9" t="e">
        <f>Финансирование!#REF!</f>
        <v>#REF!</v>
      </c>
      <c r="O9" s="9" t="e">
        <f>Финансирование!#REF!</f>
        <v>#REF!</v>
      </c>
      <c r="P9" s="9" t="e">
        <f>Финансирование!#REF!</f>
        <v>#REF!</v>
      </c>
      <c r="Q9" s="9" t="e">
        <f>Финансирование!#REF!</f>
        <v>#REF!</v>
      </c>
      <c r="R9" s="9" t="e">
        <f>Финансирование!#REF!</f>
        <v>#REF!</v>
      </c>
      <c r="S9" s="9" t="e">
        <f>Финансирование!#REF!</f>
        <v>#REF!</v>
      </c>
      <c r="T9" s="9" t="e">
        <f>Финансирование!#REF!</f>
        <v>#REF!</v>
      </c>
      <c r="U9" s="9" t="e">
        <f>Финансирование!#REF!</f>
        <v>#REF!</v>
      </c>
      <c r="V9" s="9" t="e">
        <f>Финансирование!#REF!</f>
        <v>#REF!</v>
      </c>
      <c r="W9" s="9" t="e">
        <f>Финансирование!#REF!</f>
        <v>#REF!</v>
      </c>
      <c r="X9" s="9" t="e">
        <f>Финансирование!#REF!</f>
        <v>#REF!</v>
      </c>
      <c r="Y9" s="9" t="e">
        <f>Финансирование!#REF!</f>
        <v>#REF!</v>
      </c>
      <c r="Z9" s="9" t="e">
        <f>Финансирование!#REF!</f>
        <v>#REF!</v>
      </c>
      <c r="AA9" s="9" t="e">
        <f>Финансирование!#REF!</f>
        <v>#REF!</v>
      </c>
      <c r="AB9" s="9" t="e">
        <f>Финансирование!#REF!</f>
        <v>#REF!</v>
      </c>
      <c r="AC9" s="9" t="e">
        <f>Финансирование!#REF!</f>
        <v>#REF!</v>
      </c>
      <c r="AD9" s="9" t="e">
        <f>Финансирование!#REF!</f>
        <v>#REF!</v>
      </c>
      <c r="AE9" s="9" t="e">
        <f>Финансирование!#REF!</f>
        <v>#REF!</v>
      </c>
      <c r="AF9" s="9" t="e">
        <f>Финансирование!#REF!</f>
        <v>#REF!</v>
      </c>
      <c r="AG9" s="9" t="e">
        <f>Финансирование!#REF!</f>
        <v>#REF!</v>
      </c>
      <c r="AH9" s="9" t="e">
        <f>Финансирование!#REF!</f>
        <v>#REF!</v>
      </c>
      <c r="AI9" s="9" t="e">
        <f>Финансирование!#REF!</f>
        <v>#REF!</v>
      </c>
      <c r="AJ9" s="9" t="e">
        <f>Финансирование!#REF!</f>
        <v>#REF!</v>
      </c>
      <c r="AK9" s="9" t="e">
        <f>Финансирование!#REF!</f>
        <v>#REF!</v>
      </c>
      <c r="AL9" s="9" t="e">
        <f>Финансирование!#REF!</f>
        <v>#REF!</v>
      </c>
      <c r="AM9" s="9" t="e">
        <f>Финансирование!#REF!</f>
        <v>#REF!</v>
      </c>
      <c r="AN9" s="9" t="e">
        <f>Финансирование!#REF!</f>
        <v>#REF!</v>
      </c>
      <c r="AO9" s="9" t="e">
        <f>Финансирование!#REF!</f>
        <v>#REF!</v>
      </c>
      <c r="AP9" s="9" t="e">
        <f>Финансирование!#REF!</f>
        <v>#REF!</v>
      </c>
      <c r="AQ9" s="9" t="e">
        <f>Финансирование!#REF!</f>
        <v>#REF!</v>
      </c>
      <c r="AR9" s="9" t="e">
        <f>Финансирование!#REF!</f>
        <v>#REF!</v>
      </c>
      <c r="AS9" s="9" t="e">
        <f>Финансирование!#REF!</f>
        <v>#REF!</v>
      </c>
      <c r="AT9" s="9" t="e">
        <f>Финансирование!#REF!</f>
        <v>#REF!</v>
      </c>
      <c r="AU9" s="9" t="e">
        <f>Финансирование!#REF!</f>
        <v>#REF!</v>
      </c>
      <c r="AV9" s="9" t="e">
        <f>Финансирование!#REF!</f>
        <v>#REF!</v>
      </c>
    </row>
  </sheetData>
  <sheetProtection/>
  <mergeCells count="19">
    <mergeCell ref="AT1:AV1"/>
    <mergeCell ref="G1:I1"/>
    <mergeCell ref="J1:L1"/>
    <mergeCell ref="M1:O1"/>
    <mergeCell ref="P1:Q1"/>
    <mergeCell ref="AF1:AH1"/>
    <mergeCell ref="AI1:AK1"/>
    <mergeCell ref="AL1:AM1"/>
    <mergeCell ref="AN1:AP1"/>
    <mergeCell ref="AQ1:AS1"/>
    <mergeCell ref="A3:B9"/>
    <mergeCell ref="D1:F1"/>
    <mergeCell ref="R1:T1"/>
    <mergeCell ref="X1:Z1"/>
    <mergeCell ref="AA1:AB1"/>
    <mergeCell ref="AC1:AE1"/>
    <mergeCell ref="U1:W1"/>
    <mergeCell ref="A1:B2"/>
    <mergeCell ref="C1:C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
      <selection activeCell="A3" sqref="A3:E3"/>
    </sheetView>
  </sheetViews>
  <sheetFormatPr defaultColWidth="9.140625" defaultRowHeight="15"/>
  <cols>
    <col min="1" max="1" width="48.8515625" style="0" customWidth="1"/>
    <col min="2" max="2" width="11.7109375" style="0" customWidth="1"/>
    <col min="3" max="3" width="13.7109375" style="0" customWidth="1"/>
    <col min="4" max="4" width="16.28125" style="0" customWidth="1"/>
    <col min="5" max="5" width="26.8515625" style="0" customWidth="1"/>
  </cols>
  <sheetData>
    <row r="1" spans="1:5" ht="15">
      <c r="A1" s="315" t="s">
        <v>58</v>
      </c>
      <c r="B1" s="315"/>
      <c r="C1" s="315"/>
      <c r="D1" s="315"/>
      <c r="E1" s="315"/>
    </row>
    <row r="2" spans="1:5" ht="15">
      <c r="A2" s="14"/>
      <c r="B2" s="14"/>
      <c r="C2" s="14"/>
      <c r="D2" s="14"/>
      <c r="E2" s="14"/>
    </row>
    <row r="3" spans="1:5" ht="15">
      <c r="A3" s="316" t="s">
        <v>130</v>
      </c>
      <c r="B3" s="316"/>
      <c r="C3" s="316"/>
      <c r="D3" s="316"/>
      <c r="E3" s="316"/>
    </row>
    <row r="4" spans="1:5" ht="45" customHeight="1">
      <c r="A4" s="15" t="s">
        <v>52</v>
      </c>
      <c r="B4" s="15" t="s">
        <v>59</v>
      </c>
      <c r="C4" s="15" t="s">
        <v>53</v>
      </c>
      <c r="D4" s="15" t="s">
        <v>54</v>
      </c>
      <c r="E4" s="15" t="s">
        <v>55</v>
      </c>
    </row>
    <row r="5" spans="1:5" ht="57.75" customHeight="1">
      <c r="A5" s="16" t="s">
        <v>60</v>
      </c>
      <c r="B5" s="17">
        <v>0.1</v>
      </c>
      <c r="C5" s="18">
        <f>SUM(D6:D7)</f>
        <v>0</v>
      </c>
      <c r="D5" s="17">
        <f aca="true" t="shared" si="0" ref="D5:D23">B5*C5</f>
        <v>0</v>
      </c>
      <c r="E5" s="16"/>
    </row>
    <row r="6" spans="1:5" ht="72.75" customHeight="1">
      <c r="A6" s="19" t="s">
        <v>61</v>
      </c>
      <c r="B6" s="20">
        <v>0.5</v>
      </c>
      <c r="C6" s="21"/>
      <c r="D6" s="20">
        <f t="shared" si="0"/>
        <v>0</v>
      </c>
      <c r="E6" s="19"/>
    </row>
    <row r="7" spans="1:5" ht="21" customHeight="1">
      <c r="A7" s="19" t="s">
        <v>62</v>
      </c>
      <c r="B7" s="20">
        <v>0.5</v>
      </c>
      <c r="C7" s="21"/>
      <c r="D7" s="20">
        <f t="shared" si="0"/>
        <v>0</v>
      </c>
      <c r="E7" s="19"/>
    </row>
    <row r="8" spans="1:5" ht="32.25" customHeight="1">
      <c r="A8" s="16" t="s">
        <v>63</v>
      </c>
      <c r="B8" s="17">
        <v>0.1</v>
      </c>
      <c r="C8" s="18">
        <f>SUM(D9:D10)</f>
        <v>0</v>
      </c>
      <c r="D8" s="17">
        <f t="shared" si="0"/>
        <v>0</v>
      </c>
      <c r="E8" s="16"/>
    </row>
    <row r="9" spans="1:5" ht="27">
      <c r="A9" s="19" t="s">
        <v>64</v>
      </c>
      <c r="B9" s="20">
        <v>0.5</v>
      </c>
      <c r="C9" s="21"/>
      <c r="D9" s="20">
        <f t="shared" si="0"/>
        <v>0</v>
      </c>
      <c r="E9" s="19"/>
    </row>
    <row r="10" spans="1:5" ht="27">
      <c r="A10" s="19" t="s">
        <v>65</v>
      </c>
      <c r="B10" s="20">
        <v>0.5</v>
      </c>
      <c r="C10" s="21"/>
      <c r="D10" s="20">
        <f t="shared" si="0"/>
        <v>0</v>
      </c>
      <c r="E10" s="19"/>
    </row>
    <row r="11" spans="1:5" ht="45.75" customHeight="1">
      <c r="A11" s="16" t="s">
        <v>66</v>
      </c>
      <c r="B11" s="17">
        <v>0.2</v>
      </c>
      <c r="C11" s="18">
        <f>SUM(D12:D13)</f>
        <v>0</v>
      </c>
      <c r="D11" s="17">
        <f t="shared" si="0"/>
        <v>0</v>
      </c>
      <c r="E11" s="16"/>
    </row>
    <row r="12" spans="1:5" ht="56.25" customHeight="1">
      <c r="A12" s="19" t="s">
        <v>67</v>
      </c>
      <c r="B12" s="20">
        <v>0.7</v>
      </c>
      <c r="C12" s="22"/>
      <c r="D12" s="23">
        <f t="shared" si="0"/>
        <v>0</v>
      </c>
      <c r="E12" s="24"/>
    </row>
    <row r="13" spans="1:5" ht="30.75" customHeight="1">
      <c r="A13" s="19" t="s">
        <v>68</v>
      </c>
      <c r="B13" s="20">
        <v>0.3</v>
      </c>
      <c r="C13" s="22"/>
      <c r="D13" s="23">
        <f t="shared" si="0"/>
        <v>0</v>
      </c>
      <c r="E13" s="25"/>
    </row>
    <row r="14" spans="1:5" ht="45" customHeight="1">
      <c r="A14" s="16" t="s">
        <v>69</v>
      </c>
      <c r="B14" s="17">
        <v>0.4</v>
      </c>
      <c r="C14" s="18">
        <f>SUM(D15:D16)</f>
        <v>0</v>
      </c>
      <c r="D14" s="17">
        <f t="shared" si="0"/>
        <v>0</v>
      </c>
      <c r="E14" s="16"/>
    </row>
    <row r="15" spans="1:5" ht="27">
      <c r="A15" s="26" t="s">
        <v>70</v>
      </c>
      <c r="B15" s="27">
        <v>0.5</v>
      </c>
      <c r="C15" s="28"/>
      <c r="D15" s="27">
        <f t="shared" si="0"/>
        <v>0</v>
      </c>
      <c r="E15" s="26"/>
    </row>
    <row r="16" spans="1:5" ht="27">
      <c r="A16" s="19" t="s">
        <v>71</v>
      </c>
      <c r="B16" s="20">
        <v>0.5</v>
      </c>
      <c r="C16" s="21"/>
      <c r="D16" s="20">
        <f t="shared" si="0"/>
        <v>0</v>
      </c>
      <c r="E16" s="19"/>
    </row>
    <row r="17" spans="1:5" ht="17.25" customHeight="1">
      <c r="A17" s="16" t="s">
        <v>72</v>
      </c>
      <c r="B17" s="17">
        <v>0.1</v>
      </c>
      <c r="C17" s="18">
        <f>SUM(D18)</f>
        <v>0</v>
      </c>
      <c r="D17" s="17">
        <f t="shared" si="0"/>
        <v>0</v>
      </c>
      <c r="E17" s="16"/>
    </row>
    <row r="18" spans="1:5" ht="15">
      <c r="A18" s="19" t="s">
        <v>73</v>
      </c>
      <c r="B18" s="20">
        <v>1</v>
      </c>
      <c r="C18" s="21"/>
      <c r="D18" s="20">
        <f t="shared" si="0"/>
        <v>0</v>
      </c>
      <c r="E18" s="19"/>
    </row>
    <row r="19" spans="1:5" ht="30.75" customHeight="1">
      <c r="A19" s="16" t="s">
        <v>74</v>
      </c>
      <c r="B19" s="17">
        <v>0.05</v>
      </c>
      <c r="C19" s="18">
        <f>SUM(D20:D21)</f>
        <v>0</v>
      </c>
      <c r="D19" s="17">
        <f t="shared" si="0"/>
        <v>0</v>
      </c>
      <c r="E19" s="16"/>
    </row>
    <row r="20" spans="1:5" ht="21.75" customHeight="1">
      <c r="A20" s="19" t="s">
        <v>75</v>
      </c>
      <c r="B20" s="20">
        <v>0.5</v>
      </c>
      <c r="C20" s="21"/>
      <c r="D20" s="20">
        <f t="shared" si="0"/>
        <v>0</v>
      </c>
      <c r="E20" s="19"/>
    </row>
    <row r="21" spans="1:5" ht="27">
      <c r="A21" s="19" t="s">
        <v>76</v>
      </c>
      <c r="B21" s="20">
        <v>0.5</v>
      </c>
      <c r="C21" s="21"/>
      <c r="D21" s="20">
        <f t="shared" si="0"/>
        <v>0</v>
      </c>
      <c r="E21" s="19"/>
    </row>
    <row r="22" spans="1:5" ht="33.75" customHeight="1">
      <c r="A22" s="16" t="s">
        <v>77</v>
      </c>
      <c r="B22" s="17">
        <v>0.05</v>
      </c>
      <c r="C22" s="18">
        <f>SUM(D23)</f>
        <v>0</v>
      </c>
      <c r="D22" s="17">
        <f t="shared" si="0"/>
        <v>0</v>
      </c>
      <c r="E22" s="16"/>
    </row>
    <row r="23" spans="1:5" ht="27">
      <c r="A23" s="19" t="s">
        <v>78</v>
      </c>
      <c r="B23" s="20">
        <v>1</v>
      </c>
      <c r="C23" s="21"/>
      <c r="D23" s="20">
        <f t="shared" si="0"/>
        <v>0</v>
      </c>
      <c r="E23" s="19"/>
    </row>
    <row r="24" spans="1:5" ht="15">
      <c r="A24" s="29" t="s">
        <v>56</v>
      </c>
      <c r="B24" s="20">
        <f>SUM(B5,B8,B11,B14,B17,B19,B22)</f>
        <v>1</v>
      </c>
      <c r="C24" s="20">
        <f>SUM(C5,C8,C11,C14,C17,C19,C22)</f>
        <v>0</v>
      </c>
      <c r="D24" s="20">
        <f>SUM(D5,D8,D11,D14,D17,D19,D22)</f>
        <v>0</v>
      </c>
      <c r="E24" s="16" t="s">
        <v>57</v>
      </c>
    </row>
    <row r="25" spans="1:5" ht="15">
      <c r="A25" s="30"/>
      <c r="B25" s="30"/>
      <c r="C25" s="30"/>
      <c r="D25" s="30"/>
      <c r="E25" s="30"/>
    </row>
    <row r="26" spans="1:5" ht="15">
      <c r="A26" s="314" t="s">
        <v>79</v>
      </c>
      <c r="B26" s="314"/>
      <c r="C26" s="314"/>
      <c r="D26" s="314"/>
      <c r="E26" s="314"/>
    </row>
    <row r="27" spans="1:5" ht="15">
      <c r="A27" s="30"/>
      <c r="B27" s="30"/>
      <c r="C27" s="30"/>
      <c r="D27" s="30"/>
      <c r="E27" s="30"/>
    </row>
    <row r="28" spans="1:5" ht="15">
      <c r="A28" s="314" t="s">
        <v>80</v>
      </c>
      <c r="B28" s="314"/>
      <c r="C28" s="314"/>
      <c r="D28" s="314"/>
      <c r="E28" s="314"/>
    </row>
    <row r="29" spans="1:5" ht="15">
      <c r="A29" s="314"/>
      <c r="B29" s="314"/>
      <c r="C29" s="314"/>
      <c r="D29" s="314"/>
      <c r="E29" s="314"/>
    </row>
  </sheetData>
  <sheetProtection/>
  <mergeCells count="5">
    <mergeCell ref="A29:E29"/>
    <mergeCell ref="A1:E1"/>
    <mergeCell ref="A3:E3"/>
    <mergeCell ref="A26:E26"/>
    <mergeCell ref="A28:E28"/>
  </mergeCells>
  <printOptions/>
  <pageMargins left="0.11811023622047245" right="0.31496062992125984" top="0.35433070866141736"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2:BW62"/>
  <sheetViews>
    <sheetView zoomScale="65" zoomScaleNormal="65" zoomScaleSheetLayoutView="100" zoomScalePageLayoutView="0" workbookViewId="0" topLeftCell="A1">
      <pane xSplit="8" ySplit="7" topLeftCell="AA8" activePane="bottomRight" state="frozen"/>
      <selection pane="topLeft" activeCell="A1" sqref="A1"/>
      <selection pane="topRight" activeCell="H1" sqref="H1"/>
      <selection pane="bottomLeft" activeCell="A8" sqref="A8"/>
      <selection pane="bottomRight" activeCell="H62" sqref="H62"/>
    </sheetView>
  </sheetViews>
  <sheetFormatPr defaultColWidth="9.140625" defaultRowHeight="15"/>
  <cols>
    <col min="1" max="1" width="8.00390625" style="13" customWidth="1"/>
    <col min="2" max="2" width="31.7109375" style="13" customWidth="1"/>
    <col min="3" max="4" width="26.7109375" style="13" customWidth="1"/>
    <col min="5" max="5" width="14.421875" style="31" customWidth="1"/>
    <col min="6" max="6" width="12.57421875" style="32" customWidth="1"/>
    <col min="7" max="7" width="12.00390625" style="32" customWidth="1"/>
    <col min="8" max="8" width="14.140625" style="13" customWidth="1"/>
    <col min="9" max="9" width="2.421875" style="13" hidden="1" customWidth="1"/>
    <col min="10" max="11" width="7.7109375" style="13" hidden="1" customWidth="1"/>
    <col min="12" max="14" width="10.00390625" style="13" hidden="1" customWidth="1"/>
    <col min="15" max="17" width="9.421875" style="13" hidden="1" customWidth="1"/>
    <col min="18" max="20" width="9.57421875" style="13" hidden="1" customWidth="1"/>
    <col min="21" max="25" width="9.421875" style="13" hidden="1" customWidth="1"/>
    <col min="26" max="26" width="2.140625" style="13" hidden="1" customWidth="1"/>
    <col min="27" max="28" width="9.421875" style="13" customWidth="1"/>
    <col min="29" max="29" width="11.8515625" style="13" customWidth="1"/>
    <col min="30" max="31" width="9.421875" style="13" customWidth="1"/>
    <col min="32" max="32" width="12.57421875" style="13" customWidth="1"/>
    <col min="33" max="34" width="9.421875" style="13" customWidth="1"/>
    <col min="35" max="35" width="12.28125" style="13" customWidth="1"/>
    <col min="36" max="37" width="10.140625" style="13" customWidth="1"/>
    <col min="38" max="38" width="11.7109375" style="13" customWidth="1"/>
    <col min="39" max="40" width="9.421875" style="13" customWidth="1"/>
    <col min="41" max="41" width="12.7109375" style="13" customWidth="1"/>
    <col min="42" max="43" width="9.421875" style="13" customWidth="1"/>
    <col min="44" max="44" width="12.28125" style="13" customWidth="1"/>
    <col min="45" max="46" width="9.421875" style="13" customWidth="1"/>
    <col min="47" max="47" width="12.57421875" style="13" customWidth="1"/>
    <col min="48" max="49" width="11.00390625" style="13" customWidth="1"/>
    <col min="50" max="50" width="12.140625" style="13" customWidth="1"/>
    <col min="51" max="52" width="10.421875" style="13" customWidth="1"/>
    <col min="53" max="53" width="12.57421875" style="13" customWidth="1"/>
    <col min="54" max="55" width="9.57421875" style="13" customWidth="1"/>
    <col min="56" max="56" width="13.140625" style="13" customWidth="1"/>
    <col min="57" max="58" width="10.28125" style="13" customWidth="1"/>
    <col min="59" max="59" width="12.7109375" style="13" customWidth="1"/>
    <col min="60" max="61" width="11.28125" style="13" customWidth="1"/>
    <col min="62" max="62" width="13.421875" style="13" customWidth="1"/>
    <col min="63" max="63" width="12.28125" style="13" customWidth="1"/>
    <col min="64" max="64" width="9.8515625" style="13" customWidth="1"/>
    <col min="65" max="65" width="12.00390625" style="13" customWidth="1"/>
    <col min="66" max="66" width="10.140625" style="13" customWidth="1"/>
    <col min="67" max="67" width="11.7109375" style="13" customWidth="1"/>
    <col min="68" max="68" width="13.00390625" style="13" customWidth="1"/>
    <col min="69" max="69" width="11.57421875" style="13" customWidth="1"/>
    <col min="70" max="70" width="8.8515625" style="13" customWidth="1"/>
    <col min="71" max="71" width="12.57421875" style="13" customWidth="1"/>
    <col min="72" max="72" width="21.28125" style="35" customWidth="1"/>
    <col min="73" max="73" width="11.57421875" style="35" customWidth="1"/>
    <col min="74" max="74" width="20.00390625" style="35" customWidth="1"/>
    <col min="75" max="75" width="10.421875" style="35" bestFit="1" customWidth="1"/>
    <col min="76" max="16384" width="9.140625" style="35" customWidth="1"/>
  </cols>
  <sheetData>
    <row r="1" ht="23.25" customHeight="1"/>
    <row r="2" spans="6:72" ht="28.5" customHeight="1">
      <c r="F2" s="31"/>
      <c r="G2" s="112"/>
      <c r="H2" s="109"/>
      <c r="I2" s="109"/>
      <c r="J2" s="109"/>
      <c r="K2" s="109"/>
      <c r="L2" s="109"/>
      <c r="M2" s="109"/>
      <c r="N2" s="109"/>
      <c r="O2" s="109"/>
      <c r="P2" s="109"/>
      <c r="Q2" s="109"/>
      <c r="R2" s="109"/>
      <c r="S2" s="109"/>
      <c r="T2" s="109"/>
      <c r="U2" s="109"/>
      <c r="V2" s="109"/>
      <c r="W2" s="109"/>
      <c r="X2" s="109"/>
      <c r="Y2" s="109"/>
      <c r="Z2" s="109"/>
      <c r="AA2" s="109"/>
      <c r="AH2" s="149"/>
      <c r="BT2" s="13"/>
    </row>
    <row r="3" spans="1:71" ht="42" customHeight="1">
      <c r="A3" s="367" t="s">
        <v>269</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02"/>
      <c r="BS3" s="102"/>
    </row>
    <row r="4" spans="1:71" ht="3" customHeight="1">
      <c r="A4" s="33"/>
      <c r="F4" s="31"/>
      <c r="G4" s="31"/>
      <c r="BQ4" s="105"/>
      <c r="BR4" s="105"/>
      <c r="BS4" s="105"/>
    </row>
    <row r="5" spans="1:71" ht="30.75" customHeight="1">
      <c r="A5" s="342" t="s">
        <v>0</v>
      </c>
      <c r="B5" s="342" t="s">
        <v>259</v>
      </c>
      <c r="C5" s="342" t="s">
        <v>47</v>
      </c>
      <c r="D5" s="342" t="s">
        <v>271</v>
      </c>
      <c r="E5" s="342" t="s">
        <v>1</v>
      </c>
      <c r="F5" s="342" t="s">
        <v>279</v>
      </c>
      <c r="G5" s="342"/>
      <c r="H5" s="342"/>
      <c r="AA5" s="368" t="s">
        <v>37</v>
      </c>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row>
    <row r="6" spans="1:72" ht="82.5" customHeight="1">
      <c r="A6" s="342"/>
      <c r="B6" s="342"/>
      <c r="C6" s="342"/>
      <c r="D6" s="342"/>
      <c r="E6" s="342"/>
      <c r="F6" s="342"/>
      <c r="G6" s="342"/>
      <c r="H6" s="342"/>
      <c r="I6" s="349" t="s">
        <v>18</v>
      </c>
      <c r="J6" s="349"/>
      <c r="K6" s="350"/>
      <c r="L6" s="348" t="s">
        <v>19</v>
      </c>
      <c r="M6" s="349"/>
      <c r="N6" s="350"/>
      <c r="O6" s="348" t="s">
        <v>23</v>
      </c>
      <c r="P6" s="349"/>
      <c r="Q6" s="350"/>
      <c r="R6" s="348" t="s">
        <v>24</v>
      </c>
      <c r="S6" s="349"/>
      <c r="T6" s="350"/>
      <c r="U6" s="348" t="s">
        <v>25</v>
      </c>
      <c r="V6" s="349"/>
      <c r="W6" s="350"/>
      <c r="X6" s="348" t="s">
        <v>26</v>
      </c>
      <c r="Y6" s="349"/>
      <c r="Z6" s="350"/>
      <c r="AA6" s="348" t="s">
        <v>18</v>
      </c>
      <c r="AB6" s="349"/>
      <c r="AC6" s="350"/>
      <c r="AD6" s="348" t="s">
        <v>19</v>
      </c>
      <c r="AE6" s="349"/>
      <c r="AF6" s="350"/>
      <c r="AG6" s="348" t="s">
        <v>23</v>
      </c>
      <c r="AH6" s="349"/>
      <c r="AI6" s="350"/>
      <c r="AJ6" s="360" t="s">
        <v>24</v>
      </c>
      <c r="AK6" s="361"/>
      <c r="AL6" s="362"/>
      <c r="AM6" s="348" t="s">
        <v>25</v>
      </c>
      <c r="AN6" s="349"/>
      <c r="AO6" s="350"/>
      <c r="AP6" s="348" t="s">
        <v>26</v>
      </c>
      <c r="AQ6" s="349"/>
      <c r="AR6" s="350"/>
      <c r="AS6" s="348" t="s">
        <v>27</v>
      </c>
      <c r="AT6" s="349"/>
      <c r="AU6" s="350"/>
      <c r="AV6" s="360" t="s">
        <v>28</v>
      </c>
      <c r="AW6" s="361"/>
      <c r="AX6" s="362"/>
      <c r="AY6" s="348" t="s">
        <v>29</v>
      </c>
      <c r="AZ6" s="349"/>
      <c r="BA6" s="350"/>
      <c r="BB6" s="348" t="s">
        <v>30</v>
      </c>
      <c r="BC6" s="349"/>
      <c r="BD6" s="350"/>
      <c r="BE6" s="348" t="s">
        <v>31</v>
      </c>
      <c r="BF6" s="349"/>
      <c r="BG6" s="350"/>
      <c r="BH6" s="360" t="s">
        <v>32</v>
      </c>
      <c r="BI6" s="361"/>
      <c r="BJ6" s="362"/>
      <c r="BK6" s="348" t="s">
        <v>33</v>
      </c>
      <c r="BL6" s="349"/>
      <c r="BM6" s="350"/>
      <c r="BN6" s="342" t="s">
        <v>34</v>
      </c>
      <c r="BO6" s="342"/>
      <c r="BP6" s="342"/>
      <c r="BQ6" s="342" t="s">
        <v>35</v>
      </c>
      <c r="BR6" s="342"/>
      <c r="BS6" s="342"/>
      <c r="BT6" s="358" t="s">
        <v>50</v>
      </c>
    </row>
    <row r="7" spans="1:72" ht="42" customHeight="1">
      <c r="A7" s="342"/>
      <c r="B7" s="342"/>
      <c r="C7" s="342"/>
      <c r="D7" s="342"/>
      <c r="E7" s="342"/>
      <c r="F7" s="104" t="s">
        <v>256</v>
      </c>
      <c r="G7" s="104" t="s">
        <v>22</v>
      </c>
      <c r="H7" s="104" t="s">
        <v>278</v>
      </c>
      <c r="I7" s="125" t="s">
        <v>256</v>
      </c>
      <c r="J7" s="104" t="s">
        <v>257</v>
      </c>
      <c r="K7" s="104" t="s">
        <v>258</v>
      </c>
      <c r="L7" s="104" t="s">
        <v>256</v>
      </c>
      <c r="M7" s="104" t="s">
        <v>257</v>
      </c>
      <c r="N7" s="104" t="s">
        <v>258</v>
      </c>
      <c r="O7" s="104" t="s">
        <v>256</v>
      </c>
      <c r="P7" s="104" t="s">
        <v>257</v>
      </c>
      <c r="Q7" s="104" t="s">
        <v>258</v>
      </c>
      <c r="R7" s="104" t="s">
        <v>256</v>
      </c>
      <c r="S7" s="104" t="s">
        <v>257</v>
      </c>
      <c r="T7" s="104" t="s">
        <v>258</v>
      </c>
      <c r="U7" s="104" t="s">
        <v>256</v>
      </c>
      <c r="V7" s="104" t="s">
        <v>257</v>
      </c>
      <c r="W7" s="104" t="s">
        <v>258</v>
      </c>
      <c r="X7" s="104" t="s">
        <v>256</v>
      </c>
      <c r="Y7" s="104" t="s">
        <v>257</v>
      </c>
      <c r="Z7" s="104" t="s">
        <v>258</v>
      </c>
      <c r="AA7" s="104" t="s">
        <v>256</v>
      </c>
      <c r="AB7" s="104" t="s">
        <v>22</v>
      </c>
      <c r="AC7" s="104" t="s">
        <v>278</v>
      </c>
      <c r="AD7" s="104" t="s">
        <v>256</v>
      </c>
      <c r="AE7" s="104" t="s">
        <v>22</v>
      </c>
      <c r="AF7" s="104" t="s">
        <v>278</v>
      </c>
      <c r="AG7" s="104" t="s">
        <v>256</v>
      </c>
      <c r="AH7" s="104" t="s">
        <v>22</v>
      </c>
      <c r="AI7" s="104" t="s">
        <v>278</v>
      </c>
      <c r="AJ7" s="144" t="s">
        <v>256</v>
      </c>
      <c r="AK7" s="144" t="s">
        <v>22</v>
      </c>
      <c r="AL7" s="144" t="s">
        <v>278</v>
      </c>
      <c r="AM7" s="104" t="s">
        <v>256</v>
      </c>
      <c r="AN7" s="104" t="s">
        <v>22</v>
      </c>
      <c r="AO7" s="104" t="s">
        <v>278</v>
      </c>
      <c r="AP7" s="104" t="s">
        <v>256</v>
      </c>
      <c r="AQ7" s="104" t="s">
        <v>22</v>
      </c>
      <c r="AR7" s="104" t="s">
        <v>278</v>
      </c>
      <c r="AS7" s="104" t="s">
        <v>256</v>
      </c>
      <c r="AT7" s="104" t="s">
        <v>22</v>
      </c>
      <c r="AU7" s="104" t="s">
        <v>278</v>
      </c>
      <c r="AV7" s="144" t="s">
        <v>256</v>
      </c>
      <c r="AW7" s="144" t="s">
        <v>22</v>
      </c>
      <c r="AX7" s="144" t="s">
        <v>278</v>
      </c>
      <c r="AY7" s="104" t="s">
        <v>256</v>
      </c>
      <c r="AZ7" s="104" t="s">
        <v>22</v>
      </c>
      <c r="BA7" s="104" t="s">
        <v>278</v>
      </c>
      <c r="BB7" s="104" t="s">
        <v>256</v>
      </c>
      <c r="BC7" s="104" t="s">
        <v>22</v>
      </c>
      <c r="BD7" s="104" t="s">
        <v>278</v>
      </c>
      <c r="BE7" s="104" t="s">
        <v>256</v>
      </c>
      <c r="BF7" s="104" t="s">
        <v>22</v>
      </c>
      <c r="BG7" s="104" t="s">
        <v>278</v>
      </c>
      <c r="BH7" s="144" t="s">
        <v>256</v>
      </c>
      <c r="BI7" s="144" t="s">
        <v>22</v>
      </c>
      <c r="BJ7" s="144" t="s">
        <v>278</v>
      </c>
      <c r="BK7" s="104" t="s">
        <v>256</v>
      </c>
      <c r="BL7" s="104" t="s">
        <v>22</v>
      </c>
      <c r="BM7" s="104" t="s">
        <v>278</v>
      </c>
      <c r="BN7" s="104" t="s">
        <v>256</v>
      </c>
      <c r="BO7" s="104" t="s">
        <v>22</v>
      </c>
      <c r="BP7" s="104" t="s">
        <v>278</v>
      </c>
      <c r="BQ7" s="104" t="s">
        <v>256</v>
      </c>
      <c r="BR7" s="104" t="s">
        <v>22</v>
      </c>
      <c r="BS7" s="104" t="s">
        <v>278</v>
      </c>
      <c r="BT7" s="358"/>
    </row>
    <row r="8" spans="1:75" ht="25.5" customHeight="1">
      <c r="A8" s="363" t="s">
        <v>260</v>
      </c>
      <c r="B8" s="359" t="s">
        <v>264</v>
      </c>
      <c r="C8" s="345" t="s">
        <v>270</v>
      </c>
      <c r="D8" s="345"/>
      <c r="E8" s="167" t="s">
        <v>42</v>
      </c>
      <c r="F8" s="168">
        <f>F9+F10+F11</f>
        <v>38970.499859999996</v>
      </c>
      <c r="G8" s="168">
        <f aca="true" t="shared" si="0" ref="G8:BR8">G9+G10+G11</f>
        <v>15899.201399999998</v>
      </c>
      <c r="H8" s="168">
        <f>G8/F8*100</f>
        <v>40.79804328175738</v>
      </c>
      <c r="I8" s="168">
        <f t="shared" si="0"/>
        <v>0</v>
      </c>
      <c r="J8" s="168">
        <f t="shared" si="0"/>
        <v>0</v>
      </c>
      <c r="K8" s="168">
        <f t="shared" si="0"/>
        <v>0</v>
      </c>
      <c r="L8" s="168">
        <f t="shared" si="0"/>
        <v>0</v>
      </c>
      <c r="M8" s="168">
        <f t="shared" si="0"/>
        <v>0</v>
      </c>
      <c r="N8" s="168">
        <f t="shared" si="0"/>
        <v>0</v>
      </c>
      <c r="O8" s="168">
        <f t="shared" si="0"/>
        <v>0</v>
      </c>
      <c r="P8" s="168">
        <f t="shared" si="0"/>
        <v>0</v>
      </c>
      <c r="Q8" s="168">
        <f t="shared" si="0"/>
        <v>0</v>
      </c>
      <c r="R8" s="168">
        <f t="shared" si="0"/>
        <v>0</v>
      </c>
      <c r="S8" s="168">
        <f t="shared" si="0"/>
        <v>0</v>
      </c>
      <c r="T8" s="168">
        <f t="shared" si="0"/>
        <v>0</v>
      </c>
      <c r="U8" s="168">
        <f t="shared" si="0"/>
        <v>0</v>
      </c>
      <c r="V8" s="168">
        <f t="shared" si="0"/>
        <v>0</v>
      </c>
      <c r="W8" s="168">
        <f t="shared" si="0"/>
        <v>0</v>
      </c>
      <c r="X8" s="168">
        <f t="shared" si="0"/>
        <v>0</v>
      </c>
      <c r="Y8" s="168">
        <f t="shared" si="0"/>
        <v>0</v>
      </c>
      <c r="Z8" s="168">
        <f t="shared" si="0"/>
        <v>0</v>
      </c>
      <c r="AA8" s="168">
        <f t="shared" si="0"/>
        <v>6614.05387</v>
      </c>
      <c r="AB8" s="168">
        <f t="shared" si="0"/>
        <v>5319.01196</v>
      </c>
      <c r="AC8" s="168">
        <f>AB8/AA8*100</f>
        <v>80.41984635362518</v>
      </c>
      <c r="AD8" s="168">
        <f t="shared" si="0"/>
        <v>2499.877</v>
      </c>
      <c r="AE8" s="168">
        <f t="shared" si="0"/>
        <v>3149.95732</v>
      </c>
      <c r="AF8" s="168">
        <f>AE8/AD8*100</f>
        <v>126.00449222101729</v>
      </c>
      <c r="AG8" s="168">
        <f t="shared" si="0"/>
        <v>6816.254000000001</v>
      </c>
      <c r="AH8" s="168">
        <f t="shared" si="0"/>
        <v>7430.23212</v>
      </c>
      <c r="AI8" s="168" t="e">
        <f t="shared" si="0"/>
        <v>#DIV/0!</v>
      </c>
      <c r="AJ8" s="168">
        <f t="shared" si="0"/>
        <v>15930.184870000001</v>
      </c>
      <c r="AK8" s="168">
        <f t="shared" si="0"/>
        <v>15899.201399999998</v>
      </c>
      <c r="AL8" s="168" t="e">
        <f t="shared" si="0"/>
        <v>#DIV/0!</v>
      </c>
      <c r="AM8" s="168">
        <f t="shared" si="0"/>
        <v>2104.277</v>
      </c>
      <c r="AN8" s="168">
        <f t="shared" si="0"/>
        <v>0</v>
      </c>
      <c r="AO8" s="168">
        <f t="shared" si="0"/>
        <v>0</v>
      </c>
      <c r="AP8" s="168">
        <f t="shared" si="0"/>
        <v>2155.63746</v>
      </c>
      <c r="AQ8" s="168">
        <f t="shared" si="0"/>
        <v>0</v>
      </c>
      <c r="AR8" s="168" t="e">
        <f t="shared" si="0"/>
        <v>#DIV/0!</v>
      </c>
      <c r="AS8" s="168">
        <f t="shared" si="0"/>
        <v>2381.03051</v>
      </c>
      <c r="AT8" s="168">
        <f t="shared" si="0"/>
        <v>0</v>
      </c>
      <c r="AU8" s="168" t="e">
        <f t="shared" si="0"/>
        <v>#DIV/0!</v>
      </c>
      <c r="AV8" s="168">
        <f t="shared" si="0"/>
        <v>22538.12984</v>
      </c>
      <c r="AW8" s="168">
        <f t="shared" si="0"/>
        <v>15899.201399999998</v>
      </c>
      <c r="AX8" s="168" t="e">
        <f t="shared" si="0"/>
        <v>#DIV/0!</v>
      </c>
      <c r="AY8" s="168">
        <f t="shared" si="0"/>
        <v>3618.63051</v>
      </c>
      <c r="AZ8" s="168">
        <f t="shared" si="0"/>
        <v>1248.57075</v>
      </c>
      <c r="BA8" s="168" t="e">
        <f t="shared" si="0"/>
        <v>#DIV/0!</v>
      </c>
      <c r="BB8" s="168">
        <f t="shared" si="0"/>
        <v>3557.26059</v>
      </c>
      <c r="BC8" s="168">
        <f t="shared" si="0"/>
        <v>1412.48071</v>
      </c>
      <c r="BD8" s="168" t="e">
        <f t="shared" si="0"/>
        <v>#DIV/0!</v>
      </c>
      <c r="BE8" s="168">
        <f t="shared" si="0"/>
        <v>2945.54746</v>
      </c>
      <c r="BF8" s="168">
        <f t="shared" si="0"/>
        <v>1312.10454</v>
      </c>
      <c r="BG8" s="168" t="e">
        <f t="shared" si="0"/>
        <v>#DIV/0!</v>
      </c>
      <c r="BH8" s="168">
        <f t="shared" si="0"/>
        <v>32536.668400000002</v>
      </c>
      <c r="BI8" s="168">
        <f t="shared" si="0"/>
        <v>19872.357399999997</v>
      </c>
      <c r="BJ8" s="168" t="e">
        <f t="shared" si="0"/>
        <v>#DIV/0!</v>
      </c>
      <c r="BK8" s="168">
        <f t="shared" si="0"/>
        <v>3018.24746</v>
      </c>
      <c r="BL8" s="168">
        <f t="shared" si="0"/>
        <v>0</v>
      </c>
      <c r="BM8" s="168" t="e">
        <f t="shared" si="0"/>
        <v>#DIV/0!</v>
      </c>
      <c r="BN8" s="168">
        <f t="shared" si="0"/>
        <v>2731.031</v>
      </c>
      <c r="BO8" s="168">
        <f t="shared" si="0"/>
        <v>0</v>
      </c>
      <c r="BP8" s="168" t="e">
        <f t="shared" si="0"/>
        <v>#DIV/0!</v>
      </c>
      <c r="BQ8" s="168">
        <f t="shared" si="0"/>
        <v>5111.253</v>
      </c>
      <c r="BR8" s="168">
        <f t="shared" si="0"/>
        <v>0</v>
      </c>
      <c r="BS8" s="168" t="e">
        <f>BS9+BS10+BS11</f>
        <v>#DIV/0!</v>
      </c>
      <c r="BT8" s="351"/>
      <c r="BV8" s="110"/>
      <c r="BW8" s="110"/>
    </row>
    <row r="9" spans="1:74" ht="30.75" customHeight="1" hidden="1">
      <c r="A9" s="363"/>
      <c r="B9" s="359"/>
      <c r="C9" s="346"/>
      <c r="D9" s="346"/>
      <c r="E9" s="167" t="s">
        <v>262</v>
      </c>
      <c r="F9" s="168">
        <v>0</v>
      </c>
      <c r="G9" s="168">
        <v>0</v>
      </c>
      <c r="H9" s="168" t="e">
        <f aca="true" t="shared" si="1" ref="H9:H62">G9/F9*100</f>
        <v>#DIV/0!</v>
      </c>
      <c r="I9" s="169"/>
      <c r="J9" s="169"/>
      <c r="K9" s="169"/>
      <c r="L9" s="169"/>
      <c r="M9" s="169"/>
      <c r="N9" s="169"/>
      <c r="O9" s="169"/>
      <c r="P9" s="169"/>
      <c r="Q9" s="169"/>
      <c r="R9" s="169"/>
      <c r="S9" s="169"/>
      <c r="T9" s="169"/>
      <c r="U9" s="169"/>
      <c r="V9" s="169"/>
      <c r="W9" s="169"/>
      <c r="X9" s="169"/>
      <c r="Y9" s="169"/>
      <c r="Z9" s="169"/>
      <c r="AA9" s="168">
        <v>0</v>
      </c>
      <c r="AB9" s="168">
        <v>0</v>
      </c>
      <c r="AC9" s="168" t="e">
        <f aca="true" t="shared" si="2" ref="AC9:AC62">AB9/AA9*100</f>
        <v>#DIV/0!</v>
      </c>
      <c r="AD9" s="168">
        <v>0</v>
      </c>
      <c r="AE9" s="168">
        <v>0</v>
      </c>
      <c r="AF9" s="168" t="e">
        <f aca="true" t="shared" si="3" ref="AF9:AF62">AE9/AD9*100</f>
        <v>#DIV/0!</v>
      </c>
      <c r="AG9" s="168">
        <v>0</v>
      </c>
      <c r="AH9" s="168">
        <v>0</v>
      </c>
      <c r="AI9" s="168" t="e">
        <f aca="true" t="shared" si="4" ref="AI9:AI19">AH9/AG9*100</f>
        <v>#DIV/0!</v>
      </c>
      <c r="AJ9" s="151">
        <v>0</v>
      </c>
      <c r="AK9" s="151">
        <f aca="true" t="shared" si="5" ref="AK9:AK19">AB9+AE9+AH9</f>
        <v>0</v>
      </c>
      <c r="AL9" s="151" t="e">
        <f aca="true" t="shared" si="6" ref="AL9:AL19">AK9/AJ9*100</f>
        <v>#DIV/0!</v>
      </c>
      <c r="AM9" s="150">
        <v>0</v>
      </c>
      <c r="AN9" s="150">
        <v>0</v>
      </c>
      <c r="AO9" s="150">
        <v>0</v>
      </c>
      <c r="AP9" s="150">
        <v>0</v>
      </c>
      <c r="AQ9" s="150">
        <v>0</v>
      </c>
      <c r="AR9" s="150" t="e">
        <f aca="true" t="shared" si="7" ref="AR9:AR19">AQ9/AP9*100</f>
        <v>#DIV/0!</v>
      </c>
      <c r="AS9" s="150">
        <v>0</v>
      </c>
      <c r="AT9" s="150">
        <v>0</v>
      </c>
      <c r="AU9" s="150" t="e">
        <f aca="true" t="shared" si="8" ref="AU9:AU19">AT9/AS9*100</f>
        <v>#DIV/0!</v>
      </c>
      <c r="AV9" s="151">
        <v>0</v>
      </c>
      <c r="AW9" s="151">
        <v>0</v>
      </c>
      <c r="AX9" s="151" t="e">
        <f aca="true" t="shared" si="9" ref="AX9:AX19">AW9/AV9*100</f>
        <v>#DIV/0!</v>
      </c>
      <c r="AY9" s="150">
        <v>0</v>
      </c>
      <c r="AZ9" s="150">
        <v>0</v>
      </c>
      <c r="BA9" s="150" t="e">
        <f aca="true" t="shared" si="10" ref="BA9:BA19">AZ9/AY9*100</f>
        <v>#DIV/0!</v>
      </c>
      <c r="BB9" s="150">
        <v>0</v>
      </c>
      <c r="BC9" s="150">
        <v>0</v>
      </c>
      <c r="BD9" s="150" t="e">
        <f aca="true" t="shared" si="11" ref="BD9:BD19">BC9/BB9*100</f>
        <v>#DIV/0!</v>
      </c>
      <c r="BE9" s="150">
        <v>0</v>
      </c>
      <c r="BF9" s="150">
        <v>0</v>
      </c>
      <c r="BG9" s="150" t="e">
        <f aca="true" t="shared" si="12" ref="BG9:BG19">BF9/BE9*100</f>
        <v>#DIV/0!</v>
      </c>
      <c r="BH9" s="151">
        <f>AV9+AY9+BB9+BE9</f>
        <v>0</v>
      </c>
      <c r="BI9" s="151">
        <f>AW9+AZ9+BC9+BF9</f>
        <v>0</v>
      </c>
      <c r="BJ9" s="151" t="e">
        <f aca="true" t="shared" si="13" ref="BJ9:BJ19">BI9/BH9*100</f>
        <v>#DIV/0!</v>
      </c>
      <c r="BK9" s="150">
        <v>0</v>
      </c>
      <c r="BL9" s="150">
        <v>0</v>
      </c>
      <c r="BM9" s="150" t="e">
        <f aca="true" t="shared" si="14" ref="BM9:BM19">BL9/BK9*100</f>
        <v>#DIV/0!</v>
      </c>
      <c r="BN9" s="150">
        <v>0</v>
      </c>
      <c r="BO9" s="150">
        <v>0</v>
      </c>
      <c r="BP9" s="150" t="e">
        <f aca="true" t="shared" si="15" ref="BP9:BP19">BO9/BN9*100</f>
        <v>#DIV/0!</v>
      </c>
      <c r="BQ9" s="150">
        <v>0</v>
      </c>
      <c r="BR9" s="150">
        <v>0</v>
      </c>
      <c r="BS9" s="150" t="e">
        <f aca="true" t="shared" si="16" ref="BS9:BS19">BR9/BQ9*100</f>
        <v>#DIV/0!</v>
      </c>
      <c r="BT9" s="352"/>
      <c r="BU9" s="108"/>
      <c r="BV9" s="108"/>
    </row>
    <row r="10" spans="1:74" ht="38.25">
      <c r="A10" s="363"/>
      <c r="B10" s="359"/>
      <c r="C10" s="346"/>
      <c r="D10" s="346"/>
      <c r="E10" s="170" t="s">
        <v>3</v>
      </c>
      <c r="F10" s="168">
        <f>F14+F52</f>
        <v>38696.999859999996</v>
      </c>
      <c r="G10" s="168">
        <f>G14+G52</f>
        <v>15899.201399999998</v>
      </c>
      <c r="H10" s="168">
        <f t="shared" si="1"/>
        <v>41.086392892268</v>
      </c>
      <c r="I10" s="168">
        <f aca="true" t="shared" si="17" ref="I10:AB10">I14+I52</f>
        <v>0</v>
      </c>
      <c r="J10" s="168">
        <f t="shared" si="17"/>
        <v>0</v>
      </c>
      <c r="K10" s="168">
        <f t="shared" si="17"/>
        <v>0</v>
      </c>
      <c r="L10" s="168">
        <f t="shared" si="17"/>
        <v>0</v>
      </c>
      <c r="M10" s="168">
        <f t="shared" si="17"/>
        <v>0</v>
      </c>
      <c r="N10" s="168">
        <f t="shared" si="17"/>
        <v>0</v>
      </c>
      <c r="O10" s="168">
        <f t="shared" si="17"/>
        <v>0</v>
      </c>
      <c r="P10" s="168">
        <f t="shared" si="17"/>
        <v>0</v>
      </c>
      <c r="Q10" s="168">
        <f t="shared" si="17"/>
        <v>0</v>
      </c>
      <c r="R10" s="168">
        <f t="shared" si="17"/>
        <v>0</v>
      </c>
      <c r="S10" s="168">
        <f t="shared" si="17"/>
        <v>0</v>
      </c>
      <c r="T10" s="168">
        <f t="shared" si="17"/>
        <v>0</v>
      </c>
      <c r="U10" s="168">
        <f t="shared" si="17"/>
        <v>0</v>
      </c>
      <c r="V10" s="168">
        <f t="shared" si="17"/>
        <v>0</v>
      </c>
      <c r="W10" s="168">
        <f t="shared" si="17"/>
        <v>0</v>
      </c>
      <c r="X10" s="168">
        <f t="shared" si="17"/>
        <v>0</v>
      </c>
      <c r="Y10" s="168">
        <f t="shared" si="17"/>
        <v>0</v>
      </c>
      <c r="Z10" s="168">
        <f t="shared" si="17"/>
        <v>0</v>
      </c>
      <c r="AA10" s="168">
        <f t="shared" si="17"/>
        <v>6614.05387</v>
      </c>
      <c r="AB10" s="168">
        <f t="shared" si="17"/>
        <v>5319.01196</v>
      </c>
      <c r="AC10" s="168">
        <f t="shared" si="2"/>
        <v>80.41984635362518</v>
      </c>
      <c r="AD10" s="168">
        <f>AD14+AD52</f>
        <v>2499.877</v>
      </c>
      <c r="AE10" s="168">
        <f>AE14+AE52</f>
        <v>3149.95732</v>
      </c>
      <c r="AF10" s="168">
        <f t="shared" si="3"/>
        <v>126.00449222101729</v>
      </c>
      <c r="AG10" s="168">
        <f aca="true" t="shared" si="18" ref="AG10:BS10">AG14+AG52</f>
        <v>6816.254000000001</v>
      </c>
      <c r="AH10" s="168">
        <f t="shared" si="18"/>
        <v>7430.23212</v>
      </c>
      <c r="AI10" s="168">
        <f t="shared" si="18"/>
        <v>109.00755928402901</v>
      </c>
      <c r="AJ10" s="168">
        <f t="shared" si="18"/>
        <v>15930.184870000001</v>
      </c>
      <c r="AK10" s="168">
        <f t="shared" si="18"/>
        <v>15899.201399999998</v>
      </c>
      <c r="AL10" s="168">
        <f t="shared" si="18"/>
        <v>99.80550464258357</v>
      </c>
      <c r="AM10" s="168">
        <f t="shared" si="18"/>
        <v>2104.277</v>
      </c>
      <c r="AN10" s="168">
        <f t="shared" si="18"/>
        <v>0</v>
      </c>
      <c r="AO10" s="168">
        <f t="shared" si="18"/>
        <v>0</v>
      </c>
      <c r="AP10" s="168">
        <f t="shared" si="18"/>
        <v>2155.63746</v>
      </c>
      <c r="AQ10" s="168">
        <f t="shared" si="18"/>
        <v>0</v>
      </c>
      <c r="AR10" s="168">
        <f t="shared" si="18"/>
        <v>0</v>
      </c>
      <c r="AS10" s="168">
        <f t="shared" si="18"/>
        <v>2308.03051</v>
      </c>
      <c r="AT10" s="168">
        <f t="shared" si="18"/>
        <v>0</v>
      </c>
      <c r="AU10" s="168" t="e">
        <f t="shared" si="18"/>
        <v>#DIV/0!</v>
      </c>
      <c r="AV10" s="168">
        <f t="shared" si="18"/>
        <v>22498.12984</v>
      </c>
      <c r="AW10" s="168">
        <f t="shared" si="18"/>
        <v>15899.201399999998</v>
      </c>
      <c r="AX10" s="168" t="e">
        <f t="shared" si="18"/>
        <v>#DIV/0!</v>
      </c>
      <c r="AY10" s="168">
        <f t="shared" si="18"/>
        <v>3553.63051</v>
      </c>
      <c r="AZ10" s="168">
        <f t="shared" si="18"/>
        <v>1248.57075</v>
      </c>
      <c r="BA10" s="168">
        <f t="shared" si="18"/>
        <v>131.4285</v>
      </c>
      <c r="BB10" s="168">
        <f t="shared" si="18"/>
        <v>3506.86059</v>
      </c>
      <c r="BC10" s="168">
        <f t="shared" si="18"/>
        <v>1412.48071</v>
      </c>
      <c r="BD10" s="168">
        <f t="shared" si="18"/>
        <v>114.37090769230768</v>
      </c>
      <c r="BE10" s="168">
        <f t="shared" si="18"/>
        <v>2938.04746</v>
      </c>
      <c r="BF10" s="168">
        <f t="shared" si="18"/>
        <v>1312.10454</v>
      </c>
      <c r="BG10" s="168">
        <f t="shared" si="18"/>
        <v>144.10813179571664</v>
      </c>
      <c r="BH10" s="168">
        <f t="shared" si="18"/>
        <v>32496.668400000002</v>
      </c>
      <c r="BI10" s="168">
        <f t="shared" si="18"/>
        <v>19872.357399999997</v>
      </c>
      <c r="BJ10" s="168">
        <f t="shared" si="18"/>
        <v>182.42940816525228</v>
      </c>
      <c r="BK10" s="168">
        <f t="shared" si="18"/>
        <v>2963.44746</v>
      </c>
      <c r="BL10" s="168">
        <f t="shared" si="18"/>
        <v>0</v>
      </c>
      <c r="BM10" s="168">
        <f t="shared" si="18"/>
        <v>0</v>
      </c>
      <c r="BN10" s="168">
        <f t="shared" si="18"/>
        <v>2713.531</v>
      </c>
      <c r="BO10" s="168">
        <f t="shared" si="18"/>
        <v>0</v>
      </c>
      <c r="BP10" s="168">
        <f t="shared" si="18"/>
        <v>0</v>
      </c>
      <c r="BQ10" s="168">
        <f t="shared" si="18"/>
        <v>5105.9529999999995</v>
      </c>
      <c r="BR10" s="168">
        <f t="shared" si="18"/>
        <v>0</v>
      </c>
      <c r="BS10" s="168" t="e">
        <f t="shared" si="18"/>
        <v>#DIV/0!</v>
      </c>
      <c r="BT10" s="352"/>
      <c r="BU10" s="108"/>
      <c r="BV10" s="110"/>
    </row>
    <row r="11" spans="1:74" ht="25.5">
      <c r="A11" s="363"/>
      <c r="B11" s="359"/>
      <c r="C11" s="346"/>
      <c r="D11" s="346"/>
      <c r="E11" s="170" t="s">
        <v>44</v>
      </c>
      <c r="F11" s="168">
        <f>F15+F53</f>
        <v>273.5</v>
      </c>
      <c r="G11" s="168">
        <f>G15+G53</f>
        <v>0</v>
      </c>
      <c r="H11" s="168">
        <f t="shared" si="1"/>
        <v>0</v>
      </c>
      <c r="I11" s="168">
        <f aca="true" t="shared" si="19" ref="I11:AB11">I15+I53</f>
        <v>0</v>
      </c>
      <c r="J11" s="168">
        <f t="shared" si="19"/>
        <v>0</v>
      </c>
      <c r="K11" s="168">
        <f t="shared" si="19"/>
        <v>0</v>
      </c>
      <c r="L11" s="168">
        <f t="shared" si="19"/>
        <v>0</v>
      </c>
      <c r="M11" s="168">
        <f t="shared" si="19"/>
        <v>0</v>
      </c>
      <c r="N11" s="168">
        <f t="shared" si="19"/>
        <v>0</v>
      </c>
      <c r="O11" s="168">
        <f t="shared" si="19"/>
        <v>0</v>
      </c>
      <c r="P11" s="168">
        <f t="shared" si="19"/>
        <v>0</v>
      </c>
      <c r="Q11" s="168">
        <f t="shared" si="19"/>
        <v>0</v>
      </c>
      <c r="R11" s="168">
        <f t="shared" si="19"/>
        <v>0</v>
      </c>
      <c r="S11" s="168">
        <f t="shared" si="19"/>
        <v>0</v>
      </c>
      <c r="T11" s="168">
        <f t="shared" si="19"/>
        <v>0</v>
      </c>
      <c r="U11" s="168">
        <f t="shared" si="19"/>
        <v>0</v>
      </c>
      <c r="V11" s="168">
        <f t="shared" si="19"/>
        <v>0</v>
      </c>
      <c r="W11" s="168">
        <f t="shared" si="19"/>
        <v>0</v>
      </c>
      <c r="X11" s="168">
        <f t="shared" si="19"/>
        <v>0</v>
      </c>
      <c r="Y11" s="168">
        <f t="shared" si="19"/>
        <v>0</v>
      </c>
      <c r="Z11" s="168">
        <f t="shared" si="19"/>
        <v>0</v>
      </c>
      <c r="AA11" s="168">
        <f t="shared" si="19"/>
        <v>0</v>
      </c>
      <c r="AB11" s="168">
        <f t="shared" si="19"/>
        <v>0</v>
      </c>
      <c r="AC11" s="168" t="e">
        <f t="shared" si="2"/>
        <v>#DIV/0!</v>
      </c>
      <c r="AD11" s="168">
        <f>AD15+AD53</f>
        <v>0</v>
      </c>
      <c r="AE11" s="168">
        <f>AE15+AE53</f>
        <v>0</v>
      </c>
      <c r="AF11" s="168" t="e">
        <f t="shared" si="3"/>
        <v>#DIV/0!</v>
      </c>
      <c r="AG11" s="168">
        <f aca="true" t="shared" si="20" ref="AG11:BS11">AG15+AG53</f>
        <v>0</v>
      </c>
      <c r="AH11" s="168">
        <f t="shared" si="20"/>
        <v>0</v>
      </c>
      <c r="AI11" s="168">
        <f t="shared" si="20"/>
        <v>0</v>
      </c>
      <c r="AJ11" s="168">
        <f t="shared" si="20"/>
        <v>0</v>
      </c>
      <c r="AK11" s="168">
        <f t="shared" si="20"/>
        <v>0</v>
      </c>
      <c r="AL11" s="168">
        <f t="shared" si="20"/>
        <v>0</v>
      </c>
      <c r="AM11" s="168">
        <f t="shared" si="20"/>
        <v>0</v>
      </c>
      <c r="AN11" s="168">
        <f t="shared" si="20"/>
        <v>0</v>
      </c>
      <c r="AO11" s="168">
        <f t="shared" si="20"/>
        <v>0</v>
      </c>
      <c r="AP11" s="168">
        <f t="shared" si="20"/>
        <v>0</v>
      </c>
      <c r="AQ11" s="168">
        <f t="shared" si="20"/>
        <v>0</v>
      </c>
      <c r="AR11" s="168">
        <f t="shared" si="20"/>
        <v>0</v>
      </c>
      <c r="AS11" s="168">
        <f t="shared" si="20"/>
        <v>73</v>
      </c>
      <c r="AT11" s="168">
        <f t="shared" si="20"/>
        <v>0</v>
      </c>
      <c r="AU11" s="168">
        <f t="shared" si="20"/>
        <v>0</v>
      </c>
      <c r="AV11" s="168">
        <f t="shared" si="20"/>
        <v>40</v>
      </c>
      <c r="AW11" s="168">
        <f t="shared" si="20"/>
        <v>0</v>
      </c>
      <c r="AX11" s="168">
        <f t="shared" si="20"/>
        <v>0</v>
      </c>
      <c r="AY11" s="168">
        <f t="shared" si="20"/>
        <v>65</v>
      </c>
      <c r="AZ11" s="168">
        <f t="shared" si="20"/>
        <v>0</v>
      </c>
      <c r="BA11" s="168" t="e">
        <f t="shared" si="20"/>
        <v>#DIV/0!</v>
      </c>
      <c r="BB11" s="168">
        <f t="shared" si="20"/>
        <v>50.4</v>
      </c>
      <c r="BC11" s="168">
        <f t="shared" si="20"/>
        <v>0</v>
      </c>
      <c r="BD11" s="168" t="e">
        <f t="shared" si="20"/>
        <v>#DIV/0!</v>
      </c>
      <c r="BE11" s="168">
        <f t="shared" si="20"/>
        <v>7.5</v>
      </c>
      <c r="BF11" s="168">
        <f t="shared" si="20"/>
        <v>0</v>
      </c>
      <c r="BG11" s="168" t="e">
        <f t="shared" si="20"/>
        <v>#DIV/0!</v>
      </c>
      <c r="BH11" s="168">
        <f t="shared" si="20"/>
        <v>40</v>
      </c>
      <c r="BI11" s="168">
        <f t="shared" si="20"/>
        <v>0</v>
      </c>
      <c r="BJ11" s="168">
        <f t="shared" si="20"/>
        <v>0</v>
      </c>
      <c r="BK11" s="168">
        <f t="shared" si="20"/>
        <v>54.8</v>
      </c>
      <c r="BL11" s="168">
        <f t="shared" si="20"/>
        <v>0</v>
      </c>
      <c r="BM11" s="168" t="e">
        <f t="shared" si="20"/>
        <v>#DIV/0!</v>
      </c>
      <c r="BN11" s="168">
        <f t="shared" si="20"/>
        <v>17.5</v>
      </c>
      <c r="BO11" s="168">
        <f t="shared" si="20"/>
        <v>0</v>
      </c>
      <c r="BP11" s="168" t="e">
        <f t="shared" si="20"/>
        <v>#DIV/0!</v>
      </c>
      <c r="BQ11" s="168">
        <f t="shared" si="20"/>
        <v>5.3</v>
      </c>
      <c r="BR11" s="168">
        <f t="shared" si="20"/>
        <v>0</v>
      </c>
      <c r="BS11" s="168" t="e">
        <f t="shared" si="20"/>
        <v>#DIV/0!</v>
      </c>
      <c r="BT11" s="352"/>
      <c r="BU11" s="108"/>
      <c r="BV11" s="108"/>
    </row>
    <row r="12" spans="1:74" ht="16.5" customHeight="1">
      <c r="A12" s="364" t="s">
        <v>268</v>
      </c>
      <c r="B12" s="365" t="s">
        <v>265</v>
      </c>
      <c r="C12" s="343"/>
      <c r="D12" s="343">
        <v>1</v>
      </c>
      <c r="E12" s="161" t="s">
        <v>42</v>
      </c>
      <c r="F12" s="162">
        <f>F13+F14+F15</f>
        <v>233.5</v>
      </c>
      <c r="G12" s="162">
        <f>G13+G14+G15</f>
        <v>0</v>
      </c>
      <c r="H12" s="168">
        <f t="shared" si="1"/>
        <v>0</v>
      </c>
      <c r="I12" s="163" t="e">
        <f>I13+I14+I15+#REF!</f>
        <v>#REF!</v>
      </c>
      <c r="J12" s="163" t="e">
        <f>J13+J14+J15+#REF!</f>
        <v>#REF!</v>
      </c>
      <c r="K12" s="163" t="e">
        <f>K13+K14+K15+#REF!</f>
        <v>#REF!</v>
      </c>
      <c r="L12" s="163" t="e">
        <f>L13+L14+L15+#REF!</f>
        <v>#REF!</v>
      </c>
      <c r="M12" s="163" t="e">
        <f>M13+M14+M15+#REF!</f>
        <v>#REF!</v>
      </c>
      <c r="N12" s="163" t="e">
        <f>N13+N14+N15+#REF!</f>
        <v>#REF!</v>
      </c>
      <c r="O12" s="163" t="e">
        <f>O13+O14+O15+#REF!</f>
        <v>#REF!</v>
      </c>
      <c r="P12" s="163" t="e">
        <f>P13+P14+P15+#REF!</f>
        <v>#REF!</v>
      </c>
      <c r="Q12" s="163" t="e">
        <f>Q13+Q14+Q15+#REF!</f>
        <v>#REF!</v>
      </c>
      <c r="R12" s="163" t="e">
        <f>R13+R14+R15+#REF!</f>
        <v>#REF!</v>
      </c>
      <c r="S12" s="163" t="e">
        <f>S13+S14+S15+#REF!</f>
        <v>#REF!</v>
      </c>
      <c r="T12" s="163" t="e">
        <f>T13+T14+T15+#REF!</f>
        <v>#REF!</v>
      </c>
      <c r="U12" s="163" t="e">
        <f>U13+U14+U15+#REF!</f>
        <v>#REF!</v>
      </c>
      <c r="V12" s="163" t="e">
        <f>V13+V14+V15+#REF!</f>
        <v>#REF!</v>
      </c>
      <c r="W12" s="163" t="e">
        <f>W13+W14+W15+#REF!</f>
        <v>#REF!</v>
      </c>
      <c r="X12" s="163" t="e">
        <f>X13+X14+X15+#REF!</f>
        <v>#REF!</v>
      </c>
      <c r="Y12" s="163" t="e">
        <f>Y13+Y14+Y15+#REF!</f>
        <v>#REF!</v>
      </c>
      <c r="Z12" s="163" t="e">
        <f>Z13+Z14+Z15+#REF!</f>
        <v>#REF!</v>
      </c>
      <c r="AA12" s="162">
        <f>AA13+AA14+AA15</f>
        <v>0</v>
      </c>
      <c r="AB12" s="162">
        <f aca="true" t="shared" si="21" ref="AB12:BS12">AB13+AB14+AB15</f>
        <v>0</v>
      </c>
      <c r="AC12" s="168" t="e">
        <f t="shared" si="2"/>
        <v>#DIV/0!</v>
      </c>
      <c r="AD12" s="162">
        <f t="shared" si="21"/>
        <v>0</v>
      </c>
      <c r="AE12" s="162">
        <f t="shared" si="21"/>
        <v>0</v>
      </c>
      <c r="AF12" s="168" t="e">
        <f t="shared" si="3"/>
        <v>#DIV/0!</v>
      </c>
      <c r="AG12" s="162">
        <f t="shared" si="21"/>
        <v>0</v>
      </c>
      <c r="AH12" s="162">
        <f t="shared" si="21"/>
        <v>0</v>
      </c>
      <c r="AI12" s="162" t="e">
        <f t="shared" si="21"/>
        <v>#DIV/0!</v>
      </c>
      <c r="AJ12" s="162">
        <f t="shared" si="21"/>
        <v>0</v>
      </c>
      <c r="AK12" s="162">
        <f t="shared" si="21"/>
        <v>0</v>
      </c>
      <c r="AL12" s="162" t="e">
        <f t="shared" si="21"/>
        <v>#DIV/0!</v>
      </c>
      <c r="AM12" s="162">
        <f t="shared" si="21"/>
        <v>0</v>
      </c>
      <c r="AN12" s="162">
        <f t="shared" si="21"/>
        <v>0</v>
      </c>
      <c r="AO12" s="162">
        <f t="shared" si="21"/>
        <v>0</v>
      </c>
      <c r="AP12" s="162">
        <f t="shared" si="21"/>
        <v>0</v>
      </c>
      <c r="AQ12" s="162">
        <f t="shared" si="21"/>
        <v>0</v>
      </c>
      <c r="AR12" s="162" t="e">
        <f t="shared" si="21"/>
        <v>#DIV/0!</v>
      </c>
      <c r="AS12" s="162">
        <f t="shared" si="21"/>
        <v>33</v>
      </c>
      <c r="AT12" s="162">
        <f t="shared" si="21"/>
        <v>0</v>
      </c>
      <c r="AU12" s="162" t="e">
        <f t="shared" si="21"/>
        <v>#DIV/0!</v>
      </c>
      <c r="AV12" s="162">
        <f t="shared" si="21"/>
        <v>0</v>
      </c>
      <c r="AW12" s="162">
        <f t="shared" si="21"/>
        <v>0</v>
      </c>
      <c r="AX12" s="162" t="e">
        <f t="shared" si="21"/>
        <v>#DIV/0!</v>
      </c>
      <c r="AY12" s="162">
        <f t="shared" si="21"/>
        <v>1015</v>
      </c>
      <c r="AZ12" s="162">
        <f t="shared" si="21"/>
        <v>1248.57075</v>
      </c>
      <c r="BA12" s="162" t="e">
        <f t="shared" si="21"/>
        <v>#DIV/0!</v>
      </c>
      <c r="BB12" s="162">
        <f t="shared" si="21"/>
        <v>1285.4</v>
      </c>
      <c r="BC12" s="162">
        <f t="shared" si="21"/>
        <v>1412.48071</v>
      </c>
      <c r="BD12" s="162" t="e">
        <f t="shared" si="21"/>
        <v>#DIV/0!</v>
      </c>
      <c r="BE12" s="162">
        <f t="shared" si="21"/>
        <v>918</v>
      </c>
      <c r="BF12" s="162">
        <f t="shared" si="21"/>
        <v>1312.10454</v>
      </c>
      <c r="BG12" s="162" t="e">
        <f t="shared" si="21"/>
        <v>#DIV/0!</v>
      </c>
      <c r="BH12" s="162">
        <f t="shared" si="21"/>
        <v>3095.5</v>
      </c>
      <c r="BI12" s="162">
        <f t="shared" si="21"/>
        <v>3973.156</v>
      </c>
      <c r="BJ12" s="162" t="e">
        <f t="shared" si="21"/>
        <v>#DIV/0!</v>
      </c>
      <c r="BK12" s="162">
        <f t="shared" si="21"/>
        <v>908.3</v>
      </c>
      <c r="BL12" s="162">
        <f t="shared" si="21"/>
        <v>0</v>
      </c>
      <c r="BM12" s="162" t="e">
        <f t="shared" si="21"/>
        <v>#DIV/0!</v>
      </c>
      <c r="BN12" s="162">
        <f t="shared" si="21"/>
        <v>651.1</v>
      </c>
      <c r="BO12" s="162">
        <f t="shared" si="21"/>
        <v>0</v>
      </c>
      <c r="BP12" s="162" t="e">
        <f t="shared" si="21"/>
        <v>#DIV/0!</v>
      </c>
      <c r="BQ12" s="162">
        <f t="shared" si="21"/>
        <v>5.3</v>
      </c>
      <c r="BR12" s="162">
        <f t="shared" si="21"/>
        <v>0</v>
      </c>
      <c r="BS12" s="162" t="e">
        <f t="shared" si="21"/>
        <v>#DIV/0!</v>
      </c>
      <c r="BT12" s="353"/>
      <c r="BV12" s="113"/>
    </row>
    <row r="13" spans="1:74" ht="30" customHeight="1" hidden="1">
      <c r="A13" s="364"/>
      <c r="B13" s="365"/>
      <c r="C13" s="344"/>
      <c r="D13" s="344"/>
      <c r="E13" s="161" t="s">
        <v>262</v>
      </c>
      <c r="F13" s="162">
        <v>0</v>
      </c>
      <c r="G13" s="162">
        <v>0</v>
      </c>
      <c r="H13" s="168" t="e">
        <f t="shared" si="1"/>
        <v>#DIV/0!</v>
      </c>
      <c r="I13" s="163"/>
      <c r="J13" s="163"/>
      <c r="K13" s="163"/>
      <c r="L13" s="163"/>
      <c r="M13" s="163"/>
      <c r="N13" s="163"/>
      <c r="O13" s="163"/>
      <c r="P13" s="163"/>
      <c r="Q13" s="163"/>
      <c r="R13" s="163"/>
      <c r="S13" s="163"/>
      <c r="T13" s="163"/>
      <c r="U13" s="163"/>
      <c r="V13" s="163"/>
      <c r="W13" s="163"/>
      <c r="X13" s="163"/>
      <c r="Y13" s="163"/>
      <c r="Z13" s="163"/>
      <c r="AA13" s="162">
        <v>0</v>
      </c>
      <c r="AB13" s="162">
        <v>0</v>
      </c>
      <c r="AC13" s="168" t="e">
        <f t="shared" si="2"/>
        <v>#DIV/0!</v>
      </c>
      <c r="AD13" s="162">
        <v>0</v>
      </c>
      <c r="AE13" s="162">
        <v>0</v>
      </c>
      <c r="AF13" s="168" t="e">
        <f t="shared" si="3"/>
        <v>#DIV/0!</v>
      </c>
      <c r="AG13" s="162">
        <v>0</v>
      </c>
      <c r="AH13" s="162">
        <v>0</v>
      </c>
      <c r="AI13" s="162" t="e">
        <f t="shared" si="4"/>
        <v>#DIV/0!</v>
      </c>
      <c r="AJ13" s="145">
        <f aca="true" t="shared" si="22" ref="AJ13:AJ19">AA13+AD13+AG13</f>
        <v>0</v>
      </c>
      <c r="AK13" s="145">
        <f t="shared" si="5"/>
        <v>0</v>
      </c>
      <c r="AL13" s="145" t="e">
        <f t="shared" si="6"/>
        <v>#DIV/0!</v>
      </c>
      <c r="AM13" s="162">
        <v>0</v>
      </c>
      <c r="AN13" s="162">
        <v>0</v>
      </c>
      <c r="AO13" s="162">
        <v>0</v>
      </c>
      <c r="AP13" s="162">
        <v>0</v>
      </c>
      <c r="AQ13" s="162">
        <v>0</v>
      </c>
      <c r="AR13" s="162" t="e">
        <f t="shared" si="7"/>
        <v>#DIV/0!</v>
      </c>
      <c r="AS13" s="162">
        <v>0</v>
      </c>
      <c r="AT13" s="162">
        <v>0</v>
      </c>
      <c r="AU13" s="162" t="e">
        <f t="shared" si="8"/>
        <v>#DIV/0!</v>
      </c>
      <c r="AV13" s="145">
        <v>0</v>
      </c>
      <c r="AW13" s="145">
        <v>0</v>
      </c>
      <c r="AX13" s="145" t="e">
        <f t="shared" si="9"/>
        <v>#DIV/0!</v>
      </c>
      <c r="AY13" s="162">
        <v>0</v>
      </c>
      <c r="AZ13" s="162">
        <v>0</v>
      </c>
      <c r="BA13" s="162" t="e">
        <f t="shared" si="10"/>
        <v>#DIV/0!</v>
      </c>
      <c r="BB13" s="162">
        <v>0</v>
      </c>
      <c r="BC13" s="162">
        <v>0</v>
      </c>
      <c r="BD13" s="162" t="e">
        <f t="shared" si="11"/>
        <v>#DIV/0!</v>
      </c>
      <c r="BE13" s="162">
        <v>0</v>
      </c>
      <c r="BF13" s="162">
        <v>0</v>
      </c>
      <c r="BG13" s="162" t="e">
        <f t="shared" si="12"/>
        <v>#DIV/0!</v>
      </c>
      <c r="BH13" s="145">
        <f>AV13+AY13+BB13+BE13</f>
        <v>0</v>
      </c>
      <c r="BI13" s="145">
        <f>AW13+AZ13+BC13+BF13</f>
        <v>0</v>
      </c>
      <c r="BJ13" s="145" t="e">
        <f t="shared" si="13"/>
        <v>#DIV/0!</v>
      </c>
      <c r="BK13" s="162">
        <v>0</v>
      </c>
      <c r="BL13" s="162">
        <v>0</v>
      </c>
      <c r="BM13" s="162" t="e">
        <f t="shared" si="14"/>
        <v>#DIV/0!</v>
      </c>
      <c r="BN13" s="162">
        <v>0</v>
      </c>
      <c r="BO13" s="162">
        <v>0</v>
      </c>
      <c r="BP13" s="162" t="e">
        <f t="shared" si="15"/>
        <v>#DIV/0!</v>
      </c>
      <c r="BQ13" s="162">
        <v>0</v>
      </c>
      <c r="BR13" s="162">
        <v>0</v>
      </c>
      <c r="BS13" s="162" t="e">
        <f t="shared" si="16"/>
        <v>#DIV/0!</v>
      </c>
      <c r="BT13" s="354"/>
      <c r="BU13" s="108"/>
      <c r="BV13" s="110"/>
    </row>
    <row r="14" spans="1:74" ht="40.5">
      <c r="A14" s="364"/>
      <c r="B14" s="365"/>
      <c r="C14" s="344"/>
      <c r="D14" s="344"/>
      <c r="E14" s="164" t="s">
        <v>3</v>
      </c>
      <c r="F14" s="162">
        <v>0</v>
      </c>
      <c r="G14" s="162">
        <v>0</v>
      </c>
      <c r="H14" s="168" t="e">
        <f t="shared" si="1"/>
        <v>#DIV/0!</v>
      </c>
      <c r="I14" s="163"/>
      <c r="J14" s="163"/>
      <c r="K14" s="163"/>
      <c r="L14" s="163"/>
      <c r="M14" s="163"/>
      <c r="N14" s="163"/>
      <c r="O14" s="163"/>
      <c r="P14" s="163"/>
      <c r="Q14" s="163"/>
      <c r="R14" s="163"/>
      <c r="S14" s="163"/>
      <c r="T14" s="163"/>
      <c r="U14" s="163"/>
      <c r="V14" s="163"/>
      <c r="W14" s="163"/>
      <c r="X14" s="165"/>
      <c r="Y14" s="165"/>
      <c r="Z14" s="165"/>
      <c r="AA14" s="162">
        <v>0</v>
      </c>
      <c r="AB14" s="162">
        <v>0</v>
      </c>
      <c r="AC14" s="168" t="e">
        <f t="shared" si="2"/>
        <v>#DIV/0!</v>
      </c>
      <c r="AD14" s="162">
        <v>0</v>
      </c>
      <c r="AE14" s="162">
        <v>0</v>
      </c>
      <c r="AF14" s="168" t="e">
        <f t="shared" si="3"/>
        <v>#DIV/0!</v>
      </c>
      <c r="AG14" s="162">
        <v>0</v>
      </c>
      <c r="AH14" s="162">
        <v>0</v>
      </c>
      <c r="AI14" s="162">
        <v>0</v>
      </c>
      <c r="AJ14" s="145">
        <f t="shared" si="22"/>
        <v>0</v>
      </c>
      <c r="AK14" s="145">
        <f t="shared" si="5"/>
        <v>0</v>
      </c>
      <c r="AL14" s="145">
        <v>0</v>
      </c>
      <c r="AM14" s="162">
        <v>0</v>
      </c>
      <c r="AN14" s="162">
        <v>0</v>
      </c>
      <c r="AO14" s="162">
        <v>0</v>
      </c>
      <c r="AP14" s="162">
        <v>0</v>
      </c>
      <c r="AQ14" s="162">
        <v>0</v>
      </c>
      <c r="AR14" s="162">
        <v>0</v>
      </c>
      <c r="AS14" s="166">
        <v>0</v>
      </c>
      <c r="AT14" s="166">
        <v>0</v>
      </c>
      <c r="AU14" s="162" t="e">
        <f t="shared" si="8"/>
        <v>#DIV/0!</v>
      </c>
      <c r="AV14" s="145">
        <f>R14+U14+X14+AS14+AP14</f>
        <v>0</v>
      </c>
      <c r="AW14" s="145">
        <f>S14+V14+Y14+AT14+AQ14</f>
        <v>0</v>
      </c>
      <c r="AX14" s="145" t="e">
        <f t="shared" si="9"/>
        <v>#DIV/0!</v>
      </c>
      <c r="AY14" s="162">
        <v>950</v>
      </c>
      <c r="AZ14" s="162">
        <v>1248.57075</v>
      </c>
      <c r="BA14" s="162">
        <f t="shared" si="10"/>
        <v>131.4285</v>
      </c>
      <c r="BB14" s="166">
        <v>1235</v>
      </c>
      <c r="BC14" s="166">
        <v>1412.48071</v>
      </c>
      <c r="BD14" s="162">
        <f t="shared" si="11"/>
        <v>114.37090769230768</v>
      </c>
      <c r="BE14" s="162">
        <v>910.5</v>
      </c>
      <c r="BF14" s="166">
        <f>932.71254+379.392</f>
        <v>1312.10454</v>
      </c>
      <c r="BG14" s="162">
        <f t="shared" si="12"/>
        <v>144.10813179571664</v>
      </c>
      <c r="BH14" s="145">
        <f>AV14+AY14+BB14+BE14</f>
        <v>3095.5</v>
      </c>
      <c r="BI14" s="145">
        <f>AW14+AZ14+BC14+BF14</f>
        <v>3973.156</v>
      </c>
      <c r="BJ14" s="145">
        <f t="shared" si="13"/>
        <v>128.35264093038282</v>
      </c>
      <c r="BK14" s="162">
        <v>853.5</v>
      </c>
      <c r="BL14" s="162">
        <v>0</v>
      </c>
      <c r="BM14" s="162">
        <f t="shared" si="14"/>
        <v>0</v>
      </c>
      <c r="BN14" s="162">
        <v>633.6</v>
      </c>
      <c r="BO14" s="162">
        <v>0</v>
      </c>
      <c r="BP14" s="162">
        <f t="shared" si="15"/>
        <v>0</v>
      </c>
      <c r="BQ14" s="162">
        <v>0</v>
      </c>
      <c r="BR14" s="162">
        <v>0</v>
      </c>
      <c r="BS14" s="162" t="e">
        <f t="shared" si="16"/>
        <v>#DIV/0!</v>
      </c>
      <c r="BT14" s="354"/>
      <c r="BU14" s="108"/>
      <c r="BV14" s="108"/>
    </row>
    <row r="15" spans="1:75" ht="27">
      <c r="A15" s="364"/>
      <c r="B15" s="365"/>
      <c r="C15" s="344"/>
      <c r="D15" s="344"/>
      <c r="E15" s="164" t="s">
        <v>44</v>
      </c>
      <c r="F15" s="162">
        <f>F23+F26+F29+F32+F35+F38+F41+F44+F50</f>
        <v>233.5</v>
      </c>
      <c r="G15" s="162">
        <f aca="true" t="shared" si="23" ref="G15:BR15">G23+G26+G29+G32+G35+G38+G41+G44+G50</f>
        <v>0</v>
      </c>
      <c r="H15" s="168">
        <f t="shared" si="1"/>
        <v>0</v>
      </c>
      <c r="I15" s="162">
        <f t="shared" si="23"/>
        <v>0</v>
      </c>
      <c r="J15" s="162">
        <f t="shared" si="23"/>
        <v>0</v>
      </c>
      <c r="K15" s="162">
        <f t="shared" si="23"/>
        <v>0</v>
      </c>
      <c r="L15" s="162">
        <f t="shared" si="23"/>
        <v>0</v>
      </c>
      <c r="M15" s="162">
        <f t="shared" si="23"/>
        <v>0</v>
      </c>
      <c r="N15" s="162">
        <f t="shared" si="23"/>
        <v>0</v>
      </c>
      <c r="O15" s="162">
        <f t="shared" si="23"/>
        <v>0</v>
      </c>
      <c r="P15" s="162">
        <f t="shared" si="23"/>
        <v>0</v>
      </c>
      <c r="Q15" s="162">
        <f t="shared" si="23"/>
        <v>0</v>
      </c>
      <c r="R15" s="162">
        <f t="shared" si="23"/>
        <v>0</v>
      </c>
      <c r="S15" s="162">
        <f t="shared" si="23"/>
        <v>0</v>
      </c>
      <c r="T15" s="162">
        <f t="shared" si="23"/>
        <v>0</v>
      </c>
      <c r="U15" s="162">
        <f t="shared" si="23"/>
        <v>0</v>
      </c>
      <c r="V15" s="162">
        <f t="shared" si="23"/>
        <v>0</v>
      </c>
      <c r="W15" s="162">
        <f t="shared" si="23"/>
        <v>0</v>
      </c>
      <c r="X15" s="162">
        <f t="shared" si="23"/>
        <v>0</v>
      </c>
      <c r="Y15" s="162">
        <f t="shared" si="23"/>
        <v>0</v>
      </c>
      <c r="Z15" s="162">
        <f t="shared" si="23"/>
        <v>0</v>
      </c>
      <c r="AA15" s="162">
        <f t="shared" si="23"/>
        <v>0</v>
      </c>
      <c r="AB15" s="162">
        <f t="shared" si="23"/>
        <v>0</v>
      </c>
      <c r="AC15" s="168" t="e">
        <f t="shared" si="2"/>
        <v>#DIV/0!</v>
      </c>
      <c r="AD15" s="162">
        <f t="shared" si="23"/>
        <v>0</v>
      </c>
      <c r="AE15" s="162">
        <f t="shared" si="23"/>
        <v>0</v>
      </c>
      <c r="AF15" s="168" t="e">
        <f t="shared" si="3"/>
        <v>#DIV/0!</v>
      </c>
      <c r="AG15" s="162">
        <f t="shared" si="23"/>
        <v>0</v>
      </c>
      <c r="AH15" s="162">
        <f t="shared" si="23"/>
        <v>0</v>
      </c>
      <c r="AI15" s="162">
        <f t="shared" si="23"/>
        <v>0</v>
      </c>
      <c r="AJ15" s="145">
        <f t="shared" si="23"/>
        <v>0</v>
      </c>
      <c r="AK15" s="145">
        <f t="shared" si="23"/>
        <v>0</v>
      </c>
      <c r="AL15" s="145">
        <f t="shared" si="23"/>
        <v>0</v>
      </c>
      <c r="AM15" s="162">
        <f t="shared" si="23"/>
        <v>0</v>
      </c>
      <c r="AN15" s="162">
        <f t="shared" si="23"/>
        <v>0</v>
      </c>
      <c r="AO15" s="162">
        <f t="shared" si="23"/>
        <v>0</v>
      </c>
      <c r="AP15" s="162">
        <f t="shared" si="23"/>
        <v>0</v>
      </c>
      <c r="AQ15" s="162">
        <f t="shared" si="23"/>
        <v>0</v>
      </c>
      <c r="AR15" s="162">
        <f t="shared" si="23"/>
        <v>0</v>
      </c>
      <c r="AS15" s="162">
        <f t="shared" si="23"/>
        <v>33</v>
      </c>
      <c r="AT15" s="162">
        <f t="shared" si="23"/>
        <v>0</v>
      </c>
      <c r="AU15" s="162">
        <f t="shared" si="23"/>
        <v>0</v>
      </c>
      <c r="AV15" s="162">
        <f t="shared" si="23"/>
        <v>0</v>
      </c>
      <c r="AW15" s="162">
        <f t="shared" si="23"/>
        <v>0</v>
      </c>
      <c r="AX15" s="162">
        <f t="shared" si="23"/>
        <v>0</v>
      </c>
      <c r="AY15" s="162">
        <f t="shared" si="23"/>
        <v>65</v>
      </c>
      <c r="AZ15" s="162">
        <f t="shared" si="23"/>
        <v>0</v>
      </c>
      <c r="BA15" s="162">
        <f t="shared" si="23"/>
        <v>0</v>
      </c>
      <c r="BB15" s="162">
        <f t="shared" si="23"/>
        <v>50.4</v>
      </c>
      <c r="BC15" s="162">
        <f t="shared" si="23"/>
        <v>0</v>
      </c>
      <c r="BD15" s="162">
        <f t="shared" si="23"/>
        <v>0</v>
      </c>
      <c r="BE15" s="162">
        <f t="shared" si="23"/>
        <v>7.5</v>
      </c>
      <c r="BF15" s="162">
        <f t="shared" si="23"/>
        <v>0</v>
      </c>
      <c r="BG15" s="162">
        <f t="shared" si="23"/>
        <v>0</v>
      </c>
      <c r="BH15" s="162">
        <f t="shared" si="23"/>
        <v>0</v>
      </c>
      <c r="BI15" s="162">
        <f t="shared" si="23"/>
        <v>0</v>
      </c>
      <c r="BJ15" s="162">
        <f t="shared" si="23"/>
        <v>0</v>
      </c>
      <c r="BK15" s="162">
        <f t="shared" si="23"/>
        <v>54.8</v>
      </c>
      <c r="BL15" s="162">
        <f t="shared" si="23"/>
        <v>0</v>
      </c>
      <c r="BM15" s="162">
        <f t="shared" si="23"/>
        <v>0</v>
      </c>
      <c r="BN15" s="162">
        <f t="shared" si="23"/>
        <v>17.5</v>
      </c>
      <c r="BO15" s="162">
        <f t="shared" si="23"/>
        <v>0</v>
      </c>
      <c r="BP15" s="162">
        <f t="shared" si="23"/>
        <v>0</v>
      </c>
      <c r="BQ15" s="162">
        <f t="shared" si="23"/>
        <v>5.3</v>
      </c>
      <c r="BR15" s="162">
        <f t="shared" si="23"/>
        <v>0</v>
      </c>
      <c r="BS15" s="162">
        <f>BS23+BS26+BS29+BS32+BS35+BS38+BS41+BS44+BS50</f>
        <v>0</v>
      </c>
      <c r="BT15" s="354"/>
      <c r="BU15" s="108"/>
      <c r="BV15" s="110"/>
      <c r="BW15" s="110"/>
    </row>
    <row r="16" spans="1:74" ht="12.75" customHeight="1" hidden="1">
      <c r="A16" s="341" t="s">
        <v>261</v>
      </c>
      <c r="B16" s="323" t="s">
        <v>266</v>
      </c>
      <c r="C16" s="122"/>
      <c r="D16" s="122"/>
      <c r="E16" s="103" t="s">
        <v>42</v>
      </c>
      <c r="F16" s="114">
        <f>F17+F18</f>
        <v>200</v>
      </c>
      <c r="G16" s="114">
        <f>G18</f>
        <v>127.4</v>
      </c>
      <c r="H16" s="168">
        <f t="shared" si="1"/>
        <v>63.7</v>
      </c>
      <c r="I16" s="106">
        <f aca="true" t="shared" si="24" ref="I16:AE16">I17+I18+I19</f>
        <v>0</v>
      </c>
      <c r="J16" s="106">
        <f t="shared" si="24"/>
        <v>0</v>
      </c>
      <c r="K16" s="106">
        <f t="shared" si="24"/>
        <v>0</v>
      </c>
      <c r="L16" s="106">
        <f t="shared" si="24"/>
        <v>0</v>
      </c>
      <c r="M16" s="106">
        <f t="shared" si="24"/>
        <v>0</v>
      </c>
      <c r="N16" s="106">
        <f t="shared" si="24"/>
        <v>0</v>
      </c>
      <c r="O16" s="106">
        <f t="shared" si="24"/>
        <v>0</v>
      </c>
      <c r="P16" s="106">
        <f t="shared" si="24"/>
        <v>0</v>
      </c>
      <c r="Q16" s="106">
        <f t="shared" si="24"/>
        <v>0</v>
      </c>
      <c r="R16" s="106">
        <f t="shared" si="24"/>
        <v>0</v>
      </c>
      <c r="S16" s="106">
        <f t="shared" si="24"/>
        <v>0</v>
      </c>
      <c r="T16" s="106">
        <f t="shared" si="24"/>
        <v>0</v>
      </c>
      <c r="U16" s="106">
        <f t="shared" si="24"/>
        <v>0</v>
      </c>
      <c r="V16" s="106">
        <f t="shared" si="24"/>
        <v>0</v>
      </c>
      <c r="W16" s="106">
        <f t="shared" si="24"/>
        <v>0</v>
      </c>
      <c r="X16" s="106">
        <f t="shared" si="24"/>
        <v>0</v>
      </c>
      <c r="Y16" s="106">
        <f t="shared" si="24"/>
        <v>0</v>
      </c>
      <c r="Z16" s="106">
        <f t="shared" si="24"/>
        <v>0</v>
      </c>
      <c r="AA16" s="114">
        <f t="shared" si="24"/>
        <v>0</v>
      </c>
      <c r="AB16" s="114">
        <f t="shared" si="24"/>
        <v>0</v>
      </c>
      <c r="AC16" s="168" t="e">
        <f t="shared" si="2"/>
        <v>#DIV/0!</v>
      </c>
      <c r="AD16" s="114">
        <f t="shared" si="24"/>
        <v>0</v>
      </c>
      <c r="AE16" s="114">
        <f t="shared" si="24"/>
        <v>0</v>
      </c>
      <c r="AF16" s="168" t="e">
        <f t="shared" si="3"/>
        <v>#DIV/0!</v>
      </c>
      <c r="AG16" s="114">
        <f>AG17+AG18+AG19</f>
        <v>18.2</v>
      </c>
      <c r="AH16" s="114">
        <f>AH17+AH18+AH19</f>
        <v>18.2</v>
      </c>
      <c r="AI16" s="114">
        <f t="shared" si="4"/>
        <v>100</v>
      </c>
      <c r="AJ16" s="126">
        <f t="shared" si="22"/>
        <v>18.2</v>
      </c>
      <c r="AK16" s="126">
        <f t="shared" si="5"/>
        <v>18.2</v>
      </c>
      <c r="AL16" s="126">
        <f t="shared" si="6"/>
        <v>100</v>
      </c>
      <c r="AM16" s="114">
        <f>AM17+AM18+AM19</f>
        <v>18.2</v>
      </c>
      <c r="AN16" s="114">
        <f>AN17+AN18+AN19</f>
        <v>18.2</v>
      </c>
      <c r="AO16" s="114">
        <f>AO17+AO18+AO19</f>
        <v>18.2</v>
      </c>
      <c r="AP16" s="114">
        <f>AP17+AP18+AP19</f>
        <v>18.2</v>
      </c>
      <c r="AQ16" s="114">
        <f>AQ17+AQ18+AQ19</f>
        <v>18.2</v>
      </c>
      <c r="AR16" s="114">
        <f t="shared" si="7"/>
        <v>100</v>
      </c>
      <c r="AS16" s="114">
        <f>AS17+AS18+AS19</f>
        <v>18.2</v>
      </c>
      <c r="AT16" s="114">
        <f>AT17+AT18+AT19</f>
        <v>18.2</v>
      </c>
      <c r="AU16" s="114">
        <f t="shared" si="8"/>
        <v>100</v>
      </c>
      <c r="AV16" s="126">
        <f>AJ16+AM16+AP16+AS16</f>
        <v>72.8</v>
      </c>
      <c r="AW16" s="126">
        <f>SUM(AW17:AW19)</f>
        <v>72.8</v>
      </c>
      <c r="AX16" s="126">
        <f t="shared" si="9"/>
        <v>100</v>
      </c>
      <c r="AY16" s="114">
        <f aca="true" t="shared" si="25" ref="AY16:BF16">SUM(AY17:AY19)</f>
        <v>18.2</v>
      </c>
      <c r="AZ16" s="114">
        <f t="shared" si="25"/>
        <v>18.2</v>
      </c>
      <c r="BA16" s="114">
        <f t="shared" si="10"/>
        <v>100</v>
      </c>
      <c r="BB16" s="114">
        <f t="shared" si="25"/>
        <v>18.2</v>
      </c>
      <c r="BC16" s="114">
        <f t="shared" si="25"/>
        <v>18.2</v>
      </c>
      <c r="BD16" s="114">
        <f t="shared" si="11"/>
        <v>100</v>
      </c>
      <c r="BE16" s="114">
        <f t="shared" si="25"/>
        <v>18.2</v>
      </c>
      <c r="BF16" s="114">
        <f t="shared" si="25"/>
        <v>18.2</v>
      </c>
      <c r="BG16" s="114">
        <f t="shared" si="12"/>
        <v>100</v>
      </c>
      <c r="BH16" s="126">
        <f>SUM(BH17:BH19)</f>
        <v>127.4</v>
      </c>
      <c r="BI16" s="126">
        <f>SUM(BI17:BI19)</f>
        <v>127.4</v>
      </c>
      <c r="BJ16" s="126">
        <f t="shared" si="13"/>
        <v>100</v>
      </c>
      <c r="BK16" s="114">
        <f>SUM(BK17:BK19)</f>
        <v>18.2</v>
      </c>
      <c r="BL16" s="114">
        <f>SUM(BL17:BL19)</f>
        <v>0</v>
      </c>
      <c r="BM16" s="114">
        <f t="shared" si="14"/>
        <v>0</v>
      </c>
      <c r="BN16" s="114">
        <f>SUM(BN17:BN19)</f>
        <v>18.2</v>
      </c>
      <c r="BO16" s="114">
        <f>SUM(BO17:BO19)</f>
        <v>0</v>
      </c>
      <c r="BP16" s="114">
        <f t="shared" si="15"/>
        <v>0</v>
      </c>
      <c r="BQ16" s="114">
        <f>SUM(BQ17:BQ19)</f>
        <v>36.2</v>
      </c>
      <c r="BR16" s="114">
        <f>SUM(BR17:BR19)</f>
        <v>0</v>
      </c>
      <c r="BS16" s="114">
        <f t="shared" si="16"/>
        <v>0</v>
      </c>
      <c r="BT16" s="353"/>
      <c r="BV16" s="110"/>
    </row>
    <row r="17" spans="1:74" ht="38.25" hidden="1">
      <c r="A17" s="341"/>
      <c r="B17" s="323"/>
      <c r="C17" s="122"/>
      <c r="D17" s="122"/>
      <c r="E17" s="34" t="s">
        <v>3</v>
      </c>
      <c r="F17" s="114">
        <v>0</v>
      </c>
      <c r="G17" s="114">
        <v>0</v>
      </c>
      <c r="H17" s="168" t="e">
        <f t="shared" si="1"/>
        <v>#DIV/0!</v>
      </c>
      <c r="I17" s="106"/>
      <c r="J17" s="106"/>
      <c r="K17" s="106"/>
      <c r="L17" s="106"/>
      <c r="M17" s="106"/>
      <c r="N17" s="106"/>
      <c r="O17" s="106"/>
      <c r="P17" s="106"/>
      <c r="Q17" s="106"/>
      <c r="R17" s="106"/>
      <c r="S17" s="106"/>
      <c r="T17" s="106"/>
      <c r="U17" s="106"/>
      <c r="V17" s="106"/>
      <c r="W17" s="106"/>
      <c r="X17" s="107"/>
      <c r="Y17" s="107"/>
      <c r="Z17" s="107"/>
      <c r="AA17" s="114">
        <v>0</v>
      </c>
      <c r="AB17" s="114">
        <v>0</v>
      </c>
      <c r="AC17" s="168" t="e">
        <f t="shared" si="2"/>
        <v>#DIV/0!</v>
      </c>
      <c r="AD17" s="114">
        <v>0</v>
      </c>
      <c r="AE17" s="114">
        <v>0</v>
      </c>
      <c r="AF17" s="168" t="e">
        <f t="shared" si="3"/>
        <v>#DIV/0!</v>
      </c>
      <c r="AG17" s="114">
        <v>0</v>
      </c>
      <c r="AH17" s="114">
        <v>0</v>
      </c>
      <c r="AI17" s="114" t="e">
        <f t="shared" si="4"/>
        <v>#DIV/0!</v>
      </c>
      <c r="AJ17" s="126">
        <f t="shared" si="22"/>
        <v>0</v>
      </c>
      <c r="AK17" s="126">
        <f t="shared" si="5"/>
        <v>0</v>
      </c>
      <c r="AL17" s="126" t="e">
        <f t="shared" si="6"/>
        <v>#DIV/0!</v>
      </c>
      <c r="AM17" s="114">
        <v>0</v>
      </c>
      <c r="AN17" s="114">
        <v>0</v>
      </c>
      <c r="AO17" s="114">
        <v>0</v>
      </c>
      <c r="AP17" s="114">
        <v>0</v>
      </c>
      <c r="AQ17" s="114">
        <v>0</v>
      </c>
      <c r="AR17" s="114" t="e">
        <f t="shared" si="7"/>
        <v>#DIV/0!</v>
      </c>
      <c r="AS17" s="114">
        <v>0</v>
      </c>
      <c r="AT17" s="114">
        <v>0</v>
      </c>
      <c r="AU17" s="114" t="e">
        <f t="shared" si="8"/>
        <v>#DIV/0!</v>
      </c>
      <c r="AV17" s="126">
        <f aca="true" t="shared" si="26" ref="AV17:AW19">R17+U17+X17+AS17</f>
        <v>0</v>
      </c>
      <c r="AW17" s="126">
        <f t="shared" si="26"/>
        <v>0</v>
      </c>
      <c r="AX17" s="126" t="e">
        <f t="shared" si="9"/>
        <v>#DIV/0!</v>
      </c>
      <c r="AY17" s="114">
        <v>0</v>
      </c>
      <c r="AZ17" s="114">
        <v>0</v>
      </c>
      <c r="BA17" s="114" t="e">
        <f t="shared" si="10"/>
        <v>#DIV/0!</v>
      </c>
      <c r="BB17" s="114">
        <v>0</v>
      </c>
      <c r="BC17" s="114">
        <v>0</v>
      </c>
      <c r="BD17" s="114" t="e">
        <f t="shared" si="11"/>
        <v>#DIV/0!</v>
      </c>
      <c r="BE17" s="114">
        <v>0</v>
      </c>
      <c r="BF17" s="114">
        <v>0</v>
      </c>
      <c r="BG17" s="114" t="e">
        <f t="shared" si="12"/>
        <v>#DIV/0!</v>
      </c>
      <c r="BH17" s="126">
        <f aca="true" t="shared" si="27" ref="BH17:BI19">AV17+AY17+BB17+BE17</f>
        <v>0</v>
      </c>
      <c r="BI17" s="126">
        <f t="shared" si="27"/>
        <v>0</v>
      </c>
      <c r="BJ17" s="126" t="e">
        <f t="shared" si="13"/>
        <v>#DIV/0!</v>
      </c>
      <c r="BK17" s="114">
        <v>0</v>
      </c>
      <c r="BL17" s="114">
        <v>0</v>
      </c>
      <c r="BM17" s="114" t="e">
        <f t="shared" si="14"/>
        <v>#DIV/0!</v>
      </c>
      <c r="BN17" s="114">
        <v>0</v>
      </c>
      <c r="BO17" s="114">
        <v>0</v>
      </c>
      <c r="BP17" s="114" t="e">
        <f t="shared" si="15"/>
        <v>#DIV/0!</v>
      </c>
      <c r="BQ17" s="114">
        <v>0</v>
      </c>
      <c r="BR17" s="114">
        <v>0</v>
      </c>
      <c r="BS17" s="114" t="e">
        <f t="shared" si="16"/>
        <v>#DIV/0!</v>
      </c>
      <c r="BT17" s="354"/>
      <c r="BV17" s="115"/>
    </row>
    <row r="18" spans="1:74" ht="25.5" hidden="1">
      <c r="A18" s="341"/>
      <c r="B18" s="323"/>
      <c r="C18" s="122"/>
      <c r="D18" s="122"/>
      <c r="E18" s="34" t="s">
        <v>44</v>
      </c>
      <c r="F18" s="114">
        <v>200</v>
      </c>
      <c r="G18" s="114">
        <f>AB18+AE18+AH18+AN18+AQ18+AT18+AZ18+BC18+BF18+BL18+BO18+BR18</f>
        <v>127.4</v>
      </c>
      <c r="H18" s="168">
        <f t="shared" si="1"/>
        <v>63.7</v>
      </c>
      <c r="I18" s="106"/>
      <c r="J18" s="106"/>
      <c r="K18" s="106"/>
      <c r="L18" s="106"/>
      <c r="M18" s="106"/>
      <c r="N18" s="106"/>
      <c r="O18" s="106"/>
      <c r="P18" s="106"/>
      <c r="Q18" s="106"/>
      <c r="R18" s="106"/>
      <c r="S18" s="106"/>
      <c r="T18" s="106"/>
      <c r="U18" s="106"/>
      <c r="V18" s="106"/>
      <c r="W18" s="106"/>
      <c r="X18" s="107"/>
      <c r="Y18" s="107"/>
      <c r="Z18" s="107"/>
      <c r="AA18" s="114">
        <v>0</v>
      </c>
      <c r="AB18" s="114">
        <v>0</v>
      </c>
      <c r="AC18" s="168" t="e">
        <f t="shared" si="2"/>
        <v>#DIV/0!</v>
      </c>
      <c r="AD18" s="114">
        <v>0</v>
      </c>
      <c r="AE18" s="114">
        <v>0</v>
      </c>
      <c r="AF18" s="168" t="e">
        <f t="shared" si="3"/>
        <v>#DIV/0!</v>
      </c>
      <c r="AG18" s="114">
        <v>18.2</v>
      </c>
      <c r="AH18" s="114">
        <v>18.2</v>
      </c>
      <c r="AI18" s="114">
        <f t="shared" si="4"/>
        <v>100</v>
      </c>
      <c r="AJ18" s="126">
        <f t="shared" si="22"/>
        <v>18.2</v>
      </c>
      <c r="AK18" s="126">
        <f t="shared" si="5"/>
        <v>18.2</v>
      </c>
      <c r="AL18" s="126">
        <f t="shared" si="6"/>
        <v>100</v>
      </c>
      <c r="AM18" s="114">
        <v>18.2</v>
      </c>
      <c r="AN18" s="114">
        <v>18.2</v>
      </c>
      <c r="AO18" s="114">
        <v>18.2</v>
      </c>
      <c r="AP18" s="114">
        <v>18.2</v>
      </c>
      <c r="AQ18" s="114">
        <v>18.2</v>
      </c>
      <c r="AR18" s="114">
        <f t="shared" si="7"/>
        <v>100</v>
      </c>
      <c r="AS18" s="114">
        <v>18.2</v>
      </c>
      <c r="AT18" s="114">
        <v>18.2</v>
      </c>
      <c r="AU18" s="114">
        <f t="shared" si="8"/>
        <v>100</v>
      </c>
      <c r="AV18" s="126">
        <f>AJ18+AM18+AP18+AS18</f>
        <v>72.8</v>
      </c>
      <c r="AW18" s="126">
        <f>AK18+AN18+AQ18+AT18</f>
        <v>72.8</v>
      </c>
      <c r="AX18" s="126">
        <f t="shared" si="9"/>
        <v>100</v>
      </c>
      <c r="AY18" s="114">
        <v>18.2</v>
      </c>
      <c r="AZ18" s="114">
        <v>18.2</v>
      </c>
      <c r="BA18" s="114">
        <f t="shared" si="10"/>
        <v>100</v>
      </c>
      <c r="BB18" s="114">
        <v>18.2</v>
      </c>
      <c r="BC18" s="114">
        <v>18.2</v>
      </c>
      <c r="BD18" s="114">
        <f t="shared" si="11"/>
        <v>100</v>
      </c>
      <c r="BE18" s="114">
        <v>18.2</v>
      </c>
      <c r="BF18" s="114">
        <v>18.2</v>
      </c>
      <c r="BG18" s="114">
        <f t="shared" si="12"/>
        <v>100</v>
      </c>
      <c r="BH18" s="126">
        <f t="shared" si="27"/>
        <v>127.4</v>
      </c>
      <c r="BI18" s="126">
        <f t="shared" si="27"/>
        <v>127.4</v>
      </c>
      <c r="BJ18" s="126">
        <f t="shared" si="13"/>
        <v>100</v>
      </c>
      <c r="BK18" s="114">
        <v>18.2</v>
      </c>
      <c r="BL18" s="114">
        <v>0</v>
      </c>
      <c r="BM18" s="114">
        <f t="shared" si="14"/>
        <v>0</v>
      </c>
      <c r="BN18" s="114">
        <v>18.2</v>
      </c>
      <c r="BO18" s="114">
        <v>0</v>
      </c>
      <c r="BP18" s="114">
        <f t="shared" si="15"/>
        <v>0</v>
      </c>
      <c r="BQ18" s="114">
        <f>18+18.2</f>
        <v>36.2</v>
      </c>
      <c r="BR18" s="114">
        <v>0</v>
      </c>
      <c r="BS18" s="114">
        <f t="shared" si="16"/>
        <v>0</v>
      </c>
      <c r="BT18" s="354"/>
      <c r="BU18" s="108"/>
      <c r="BV18" s="111"/>
    </row>
    <row r="19" spans="1:72" ht="25.5" hidden="1">
      <c r="A19" s="341"/>
      <c r="B19" s="323"/>
      <c r="C19" s="122"/>
      <c r="D19" s="122"/>
      <c r="E19" s="12" t="s">
        <v>43</v>
      </c>
      <c r="F19" s="114">
        <v>0</v>
      </c>
      <c r="G19" s="114">
        <v>0</v>
      </c>
      <c r="H19" s="168" t="e">
        <f t="shared" si="1"/>
        <v>#DIV/0!</v>
      </c>
      <c r="I19" s="106"/>
      <c r="J19" s="106"/>
      <c r="K19" s="106"/>
      <c r="L19" s="106"/>
      <c r="M19" s="106"/>
      <c r="N19" s="106"/>
      <c r="O19" s="106"/>
      <c r="P19" s="106"/>
      <c r="Q19" s="106"/>
      <c r="R19" s="106"/>
      <c r="S19" s="106"/>
      <c r="T19" s="106"/>
      <c r="U19" s="106"/>
      <c r="V19" s="106"/>
      <c r="W19" s="106"/>
      <c r="X19" s="107"/>
      <c r="Y19" s="107"/>
      <c r="Z19" s="107"/>
      <c r="AA19" s="114">
        <v>0</v>
      </c>
      <c r="AB19" s="114">
        <v>0</v>
      </c>
      <c r="AC19" s="168" t="e">
        <f t="shared" si="2"/>
        <v>#DIV/0!</v>
      </c>
      <c r="AD19" s="114">
        <v>0</v>
      </c>
      <c r="AE19" s="114">
        <v>0</v>
      </c>
      <c r="AF19" s="168" t="e">
        <f t="shared" si="3"/>
        <v>#DIV/0!</v>
      </c>
      <c r="AG19" s="114">
        <v>0</v>
      </c>
      <c r="AH19" s="114">
        <v>0</v>
      </c>
      <c r="AI19" s="114" t="e">
        <f t="shared" si="4"/>
        <v>#DIV/0!</v>
      </c>
      <c r="AJ19" s="126">
        <f t="shared" si="22"/>
        <v>0</v>
      </c>
      <c r="AK19" s="126">
        <f t="shared" si="5"/>
        <v>0</v>
      </c>
      <c r="AL19" s="126" t="e">
        <f t="shared" si="6"/>
        <v>#DIV/0!</v>
      </c>
      <c r="AM19" s="114">
        <v>0</v>
      </c>
      <c r="AN19" s="114">
        <v>0</v>
      </c>
      <c r="AO19" s="114">
        <v>0</v>
      </c>
      <c r="AP19" s="114">
        <v>0</v>
      </c>
      <c r="AQ19" s="114">
        <v>0</v>
      </c>
      <c r="AR19" s="114" t="e">
        <f t="shared" si="7"/>
        <v>#DIV/0!</v>
      </c>
      <c r="AS19" s="114">
        <v>0</v>
      </c>
      <c r="AT19" s="114">
        <v>0</v>
      </c>
      <c r="AU19" s="114" t="e">
        <f t="shared" si="8"/>
        <v>#DIV/0!</v>
      </c>
      <c r="AV19" s="126">
        <f t="shared" si="26"/>
        <v>0</v>
      </c>
      <c r="AW19" s="126">
        <f t="shared" si="26"/>
        <v>0</v>
      </c>
      <c r="AX19" s="126" t="e">
        <f t="shared" si="9"/>
        <v>#DIV/0!</v>
      </c>
      <c r="AY19" s="114">
        <v>0</v>
      </c>
      <c r="AZ19" s="114">
        <v>0</v>
      </c>
      <c r="BA19" s="114" t="e">
        <f t="shared" si="10"/>
        <v>#DIV/0!</v>
      </c>
      <c r="BB19" s="114">
        <v>0</v>
      </c>
      <c r="BC19" s="114">
        <v>0</v>
      </c>
      <c r="BD19" s="114" t="e">
        <f t="shared" si="11"/>
        <v>#DIV/0!</v>
      </c>
      <c r="BE19" s="114">
        <v>0</v>
      </c>
      <c r="BF19" s="114">
        <v>0</v>
      </c>
      <c r="BG19" s="114" t="e">
        <f t="shared" si="12"/>
        <v>#DIV/0!</v>
      </c>
      <c r="BH19" s="126">
        <f t="shared" si="27"/>
        <v>0</v>
      </c>
      <c r="BI19" s="126">
        <f t="shared" si="27"/>
        <v>0</v>
      </c>
      <c r="BJ19" s="126" t="e">
        <f t="shared" si="13"/>
        <v>#DIV/0!</v>
      </c>
      <c r="BK19" s="114">
        <v>0</v>
      </c>
      <c r="BL19" s="114">
        <v>0</v>
      </c>
      <c r="BM19" s="114" t="e">
        <f t="shared" si="14"/>
        <v>#DIV/0!</v>
      </c>
      <c r="BN19" s="114">
        <v>0</v>
      </c>
      <c r="BO19" s="114">
        <v>0</v>
      </c>
      <c r="BP19" s="114" t="e">
        <f t="shared" si="15"/>
        <v>#DIV/0!</v>
      </c>
      <c r="BQ19" s="114">
        <v>0</v>
      </c>
      <c r="BR19" s="114">
        <v>0</v>
      </c>
      <c r="BS19" s="114" t="e">
        <f t="shared" si="16"/>
        <v>#DIV/0!</v>
      </c>
      <c r="BT19" s="355"/>
    </row>
    <row r="20" spans="1:73" ht="35.25" customHeight="1">
      <c r="A20" s="366" t="s">
        <v>282</v>
      </c>
      <c r="B20" s="320" t="s">
        <v>283</v>
      </c>
      <c r="C20" s="336"/>
      <c r="D20" s="336">
        <v>1</v>
      </c>
      <c r="E20" s="136" t="s">
        <v>42</v>
      </c>
      <c r="F20" s="137">
        <f>F22+F23</f>
        <v>17.5</v>
      </c>
      <c r="G20" s="137">
        <f>G22+G23</f>
        <v>0</v>
      </c>
      <c r="H20" s="168">
        <f t="shared" si="1"/>
        <v>0</v>
      </c>
      <c r="I20" s="137"/>
      <c r="J20" s="137"/>
      <c r="K20" s="137"/>
      <c r="L20" s="137"/>
      <c r="M20" s="137"/>
      <c r="N20" s="137"/>
      <c r="O20" s="137"/>
      <c r="P20" s="137"/>
      <c r="Q20" s="137"/>
      <c r="R20" s="137"/>
      <c r="S20" s="137"/>
      <c r="T20" s="137"/>
      <c r="U20" s="137"/>
      <c r="V20" s="137"/>
      <c r="W20" s="137"/>
      <c r="X20" s="137"/>
      <c r="Y20" s="137"/>
      <c r="Z20" s="137"/>
      <c r="AA20" s="137">
        <f>AA22+AA23</f>
        <v>0</v>
      </c>
      <c r="AB20" s="137">
        <f>AB22+AB23</f>
        <v>0</v>
      </c>
      <c r="AC20" s="168" t="e">
        <f t="shared" si="2"/>
        <v>#DIV/0!</v>
      </c>
      <c r="AD20" s="137">
        <f>AD22+AD23</f>
        <v>0</v>
      </c>
      <c r="AE20" s="137">
        <f>AE22+AE23</f>
        <v>0</v>
      </c>
      <c r="AF20" s="168" t="e">
        <f t="shared" si="3"/>
        <v>#DIV/0!</v>
      </c>
      <c r="AG20" s="137">
        <f>AG22+AG23</f>
        <v>0</v>
      </c>
      <c r="AH20" s="137">
        <f>AH22+AH23</f>
        <v>0</v>
      </c>
      <c r="AI20" s="137" t="e">
        <f>AH20/AG20*100</f>
        <v>#DIV/0!</v>
      </c>
      <c r="AJ20" s="145">
        <f>AJ22+AJ23</f>
        <v>0</v>
      </c>
      <c r="AK20" s="145">
        <f>AK22+AK23</f>
        <v>0</v>
      </c>
      <c r="AL20" s="145" t="e">
        <f>AK20/AJ20*100</f>
        <v>#DIV/0!</v>
      </c>
      <c r="AM20" s="137">
        <f>AM22+AM23</f>
        <v>0</v>
      </c>
      <c r="AN20" s="137">
        <f>AN22+AN23</f>
        <v>0</v>
      </c>
      <c r="AO20" s="137" t="e">
        <f>AN20/AM20*100</f>
        <v>#DIV/0!</v>
      </c>
      <c r="AP20" s="137">
        <f>AP22+AP23</f>
        <v>0</v>
      </c>
      <c r="AQ20" s="137">
        <f>AQ22+AQ23</f>
        <v>0</v>
      </c>
      <c r="AR20" s="137" t="e">
        <f>AQ20/AP20*100</f>
        <v>#DIV/0!</v>
      </c>
      <c r="AS20" s="137">
        <f>AS22+AS23</f>
        <v>0</v>
      </c>
      <c r="AT20" s="137">
        <f>AT22+AT23</f>
        <v>0</v>
      </c>
      <c r="AU20" s="137" t="e">
        <f>AT20/AS20*100</f>
        <v>#DIV/0!</v>
      </c>
      <c r="AV20" s="145">
        <f>AV22+AV23</f>
        <v>0</v>
      </c>
      <c r="AW20" s="145">
        <f>AW22+AW23</f>
        <v>0</v>
      </c>
      <c r="AX20" s="145" t="e">
        <f>AW20/AV20*100</f>
        <v>#DIV/0!</v>
      </c>
      <c r="AY20" s="137">
        <f>AY22+AY23</f>
        <v>0</v>
      </c>
      <c r="AZ20" s="137">
        <f>AZ22+AZ23</f>
        <v>0</v>
      </c>
      <c r="BA20" s="137" t="e">
        <f>AZ20/AY20*100</f>
        <v>#DIV/0!</v>
      </c>
      <c r="BB20" s="137">
        <f>BB22+BB23</f>
        <v>0</v>
      </c>
      <c r="BC20" s="137">
        <f>BC22+BC23</f>
        <v>0</v>
      </c>
      <c r="BD20" s="137" t="e">
        <f>BC20/BB20*100</f>
        <v>#DIV/0!</v>
      </c>
      <c r="BE20" s="137">
        <f>BE22+BE23</f>
        <v>0</v>
      </c>
      <c r="BF20" s="137">
        <f>BF22+BF23</f>
        <v>0</v>
      </c>
      <c r="BG20" s="137" t="e">
        <f>BF20/BE20*100</f>
        <v>#DIV/0!</v>
      </c>
      <c r="BH20" s="145">
        <f>BH22+BH23</f>
        <v>0</v>
      </c>
      <c r="BI20" s="145">
        <f>BI22+BI23</f>
        <v>0</v>
      </c>
      <c r="BJ20" s="145" t="e">
        <f>BI20/BH20*100</f>
        <v>#DIV/0!</v>
      </c>
      <c r="BK20" s="137">
        <f>BK22+BK23</f>
        <v>0</v>
      </c>
      <c r="BL20" s="137">
        <f>BL22+BL23</f>
        <v>0</v>
      </c>
      <c r="BM20" s="137" t="e">
        <f>BL20/BK20*100</f>
        <v>#DIV/0!</v>
      </c>
      <c r="BN20" s="137">
        <f>BN22+BN23</f>
        <v>17.5</v>
      </c>
      <c r="BO20" s="137">
        <f>BO22+BO23</f>
        <v>0</v>
      </c>
      <c r="BP20" s="137">
        <f>BO20/BN20*100</f>
        <v>0</v>
      </c>
      <c r="BQ20" s="137">
        <f>BQ22+BQ23</f>
        <v>0</v>
      </c>
      <c r="BR20" s="137">
        <f>BR22+BR23</f>
        <v>0</v>
      </c>
      <c r="BS20" s="137" t="e">
        <f>BR20/BQ20*100</f>
        <v>#DIV/0!</v>
      </c>
      <c r="BT20" s="356"/>
      <c r="BU20" s="116"/>
    </row>
    <row r="21" spans="1:74" ht="32.25" customHeight="1" hidden="1">
      <c r="A21" s="366"/>
      <c r="B21" s="321"/>
      <c r="C21" s="337"/>
      <c r="D21" s="337"/>
      <c r="E21" s="138" t="s">
        <v>262</v>
      </c>
      <c r="F21" s="127"/>
      <c r="G21" s="127"/>
      <c r="H21" s="168" t="e">
        <f t="shared" si="1"/>
        <v>#DIV/0!</v>
      </c>
      <c r="I21" s="128"/>
      <c r="J21" s="128"/>
      <c r="K21" s="128"/>
      <c r="L21" s="128"/>
      <c r="M21" s="128"/>
      <c r="N21" s="128"/>
      <c r="O21" s="128"/>
      <c r="P21" s="128"/>
      <c r="Q21" s="128"/>
      <c r="R21" s="128"/>
      <c r="S21" s="128"/>
      <c r="T21" s="128"/>
      <c r="U21" s="128"/>
      <c r="V21" s="128"/>
      <c r="W21" s="128"/>
      <c r="X21" s="128"/>
      <c r="Y21" s="128"/>
      <c r="Z21" s="128"/>
      <c r="AA21" s="127"/>
      <c r="AB21" s="127"/>
      <c r="AC21" s="168" t="e">
        <f t="shared" si="2"/>
        <v>#DIV/0!</v>
      </c>
      <c r="AD21" s="127"/>
      <c r="AE21" s="127"/>
      <c r="AF21" s="168" t="e">
        <f t="shared" si="3"/>
        <v>#DIV/0!</v>
      </c>
      <c r="AG21" s="127"/>
      <c r="AH21" s="127"/>
      <c r="AI21" s="127"/>
      <c r="AJ21" s="126"/>
      <c r="AK21" s="126"/>
      <c r="AL21" s="126"/>
      <c r="AM21" s="127"/>
      <c r="AN21" s="127"/>
      <c r="AO21" s="127"/>
      <c r="AP21" s="127"/>
      <c r="AQ21" s="127"/>
      <c r="AR21" s="127"/>
      <c r="AS21" s="127"/>
      <c r="AT21" s="127"/>
      <c r="AU21" s="127"/>
      <c r="AV21" s="126"/>
      <c r="AW21" s="126"/>
      <c r="AX21" s="126"/>
      <c r="AY21" s="127"/>
      <c r="AZ21" s="127"/>
      <c r="BA21" s="127"/>
      <c r="BB21" s="127"/>
      <c r="BC21" s="127"/>
      <c r="BD21" s="127"/>
      <c r="BE21" s="127"/>
      <c r="BF21" s="127"/>
      <c r="BG21" s="127"/>
      <c r="BH21" s="126"/>
      <c r="BI21" s="126"/>
      <c r="BJ21" s="126"/>
      <c r="BK21" s="127"/>
      <c r="BL21" s="127"/>
      <c r="BM21" s="127"/>
      <c r="BN21" s="127"/>
      <c r="BO21" s="127"/>
      <c r="BP21" s="127"/>
      <c r="BQ21" s="127"/>
      <c r="BR21" s="127"/>
      <c r="BS21" s="127"/>
      <c r="BT21" s="357"/>
      <c r="BU21" s="116"/>
      <c r="BV21" s="117"/>
    </row>
    <row r="22" spans="1:74" ht="38.25">
      <c r="A22" s="366"/>
      <c r="B22" s="321"/>
      <c r="C22" s="337"/>
      <c r="D22" s="337"/>
      <c r="E22" s="139" t="s">
        <v>3</v>
      </c>
      <c r="F22" s="127">
        <f>AA22+AD22+AG22+AM22+AP22+AS22+AY22+BB22+BE22+BK22+BN22+BQ22</f>
        <v>0</v>
      </c>
      <c r="G22" s="127">
        <f>AB22+AE22+AH22+AN22+AQ22+AT22+AZ22+BC22+BF22+BL22+BO22+BR22</f>
        <v>0</v>
      </c>
      <c r="H22" s="168" t="e">
        <f t="shared" si="1"/>
        <v>#DIV/0!</v>
      </c>
      <c r="I22" s="128"/>
      <c r="J22" s="128"/>
      <c r="K22" s="128"/>
      <c r="L22" s="128"/>
      <c r="M22" s="128"/>
      <c r="N22" s="128"/>
      <c r="O22" s="128"/>
      <c r="P22" s="128"/>
      <c r="Q22" s="128"/>
      <c r="R22" s="128"/>
      <c r="S22" s="128"/>
      <c r="T22" s="128"/>
      <c r="U22" s="128"/>
      <c r="V22" s="128"/>
      <c r="W22" s="128"/>
      <c r="X22" s="129"/>
      <c r="Y22" s="129"/>
      <c r="Z22" s="129"/>
      <c r="AA22" s="127">
        <v>0</v>
      </c>
      <c r="AB22" s="127">
        <v>0</v>
      </c>
      <c r="AC22" s="168" t="e">
        <f t="shared" si="2"/>
        <v>#DIV/0!</v>
      </c>
      <c r="AD22" s="127">
        <v>0</v>
      </c>
      <c r="AE22" s="127">
        <v>0</v>
      </c>
      <c r="AF22" s="168" t="e">
        <f t="shared" si="3"/>
        <v>#DIV/0!</v>
      </c>
      <c r="AG22" s="127">
        <v>0</v>
      </c>
      <c r="AH22" s="127">
        <v>0</v>
      </c>
      <c r="AI22" s="127">
        <v>0</v>
      </c>
      <c r="AJ22" s="126">
        <v>0</v>
      </c>
      <c r="AK22" s="126">
        <v>0</v>
      </c>
      <c r="AL22" s="126">
        <v>0</v>
      </c>
      <c r="AM22" s="127">
        <v>0</v>
      </c>
      <c r="AN22" s="127">
        <v>0</v>
      </c>
      <c r="AO22" s="127">
        <v>0</v>
      </c>
      <c r="AP22" s="127">
        <v>0</v>
      </c>
      <c r="AQ22" s="127">
        <v>0</v>
      </c>
      <c r="AR22" s="127">
        <v>0</v>
      </c>
      <c r="AS22" s="127">
        <v>0</v>
      </c>
      <c r="AT22" s="127">
        <v>0</v>
      </c>
      <c r="AU22" s="127">
        <v>0</v>
      </c>
      <c r="AV22" s="126">
        <v>0</v>
      </c>
      <c r="AW22" s="126">
        <v>0</v>
      </c>
      <c r="AX22" s="126">
        <v>0</v>
      </c>
      <c r="AY22" s="127">
        <v>0</v>
      </c>
      <c r="AZ22" s="127">
        <v>0</v>
      </c>
      <c r="BA22" s="127">
        <v>0</v>
      </c>
      <c r="BB22" s="127">
        <v>0</v>
      </c>
      <c r="BC22" s="127">
        <v>0</v>
      </c>
      <c r="BD22" s="127">
        <v>0</v>
      </c>
      <c r="BE22" s="127">
        <v>0</v>
      </c>
      <c r="BF22" s="127">
        <v>0</v>
      </c>
      <c r="BG22" s="127">
        <v>0</v>
      </c>
      <c r="BH22" s="126">
        <v>0</v>
      </c>
      <c r="BI22" s="126">
        <v>0</v>
      </c>
      <c r="BJ22" s="126">
        <v>0</v>
      </c>
      <c r="BK22" s="127">
        <v>0</v>
      </c>
      <c r="BL22" s="127">
        <v>0</v>
      </c>
      <c r="BM22" s="127">
        <v>0</v>
      </c>
      <c r="BN22" s="127">
        <v>0</v>
      </c>
      <c r="BO22" s="127">
        <v>0</v>
      </c>
      <c r="BP22" s="127">
        <v>0</v>
      </c>
      <c r="BQ22" s="127">
        <v>0</v>
      </c>
      <c r="BR22" s="127">
        <v>0</v>
      </c>
      <c r="BS22" s="127">
        <v>0</v>
      </c>
      <c r="BT22" s="357"/>
      <c r="BU22" s="118">
        <f>F22-G22</f>
        <v>0</v>
      </c>
      <c r="BV22" s="110"/>
    </row>
    <row r="23" spans="1:74" ht="69.75" customHeight="1">
      <c r="A23" s="366"/>
      <c r="B23" s="322"/>
      <c r="C23" s="337"/>
      <c r="D23" s="337"/>
      <c r="E23" s="140" t="s">
        <v>44</v>
      </c>
      <c r="F23" s="127">
        <f>AA23+AD23+AG23+AM23+AP23+AS23+AY23+BB23+BE23+BK23+BN23+BQ23</f>
        <v>17.5</v>
      </c>
      <c r="G23" s="127">
        <f>AB23+AE23+AH23+AN23+AQ23+AT23+AZ23+BC23+BF23+BL23+BO23+BR23</f>
        <v>0</v>
      </c>
      <c r="H23" s="168">
        <f t="shared" si="1"/>
        <v>0</v>
      </c>
      <c r="I23" s="142"/>
      <c r="J23" s="142"/>
      <c r="K23" s="142"/>
      <c r="L23" s="142"/>
      <c r="M23" s="142"/>
      <c r="N23" s="142"/>
      <c r="O23" s="142"/>
      <c r="P23" s="142"/>
      <c r="Q23" s="142"/>
      <c r="R23" s="142"/>
      <c r="S23" s="142"/>
      <c r="T23" s="142"/>
      <c r="U23" s="142"/>
      <c r="V23" s="142"/>
      <c r="W23" s="142"/>
      <c r="X23" s="143"/>
      <c r="Y23" s="143"/>
      <c r="Z23" s="143"/>
      <c r="AA23" s="141">
        <v>0</v>
      </c>
      <c r="AB23" s="141">
        <v>0</v>
      </c>
      <c r="AC23" s="168" t="e">
        <f t="shared" si="2"/>
        <v>#DIV/0!</v>
      </c>
      <c r="AD23" s="141">
        <v>0</v>
      </c>
      <c r="AE23" s="141">
        <v>0</v>
      </c>
      <c r="AF23" s="168" t="e">
        <f t="shared" si="3"/>
        <v>#DIV/0!</v>
      </c>
      <c r="AG23" s="141">
        <v>0</v>
      </c>
      <c r="AH23" s="141">
        <v>0</v>
      </c>
      <c r="AI23" s="141">
        <v>0</v>
      </c>
      <c r="AJ23" s="126"/>
      <c r="AK23" s="126"/>
      <c r="AL23" s="146"/>
      <c r="AM23" s="141">
        <v>0</v>
      </c>
      <c r="AN23" s="141">
        <v>0</v>
      </c>
      <c r="AO23" s="141">
        <v>0</v>
      </c>
      <c r="AP23" s="141">
        <v>0</v>
      </c>
      <c r="AQ23" s="141">
        <v>0</v>
      </c>
      <c r="AR23" s="141">
        <v>0</v>
      </c>
      <c r="AS23" s="141">
        <v>0</v>
      </c>
      <c r="AT23" s="141">
        <v>0</v>
      </c>
      <c r="AU23" s="141">
        <v>0</v>
      </c>
      <c r="AV23" s="146"/>
      <c r="AW23" s="146"/>
      <c r="AX23" s="146"/>
      <c r="AY23" s="141">
        <v>0</v>
      </c>
      <c r="AZ23" s="141">
        <v>0</v>
      </c>
      <c r="BA23" s="141">
        <v>0</v>
      </c>
      <c r="BB23" s="141">
        <v>0</v>
      </c>
      <c r="BC23" s="141">
        <v>0</v>
      </c>
      <c r="BD23" s="141">
        <v>0</v>
      </c>
      <c r="BE23" s="141">
        <v>0</v>
      </c>
      <c r="BF23" s="141">
        <v>0</v>
      </c>
      <c r="BG23" s="141">
        <v>0</v>
      </c>
      <c r="BH23" s="146"/>
      <c r="BI23" s="146"/>
      <c r="BJ23" s="146"/>
      <c r="BK23" s="141">
        <v>0</v>
      </c>
      <c r="BL23" s="141">
        <v>0</v>
      </c>
      <c r="BM23" s="141">
        <v>0</v>
      </c>
      <c r="BN23" s="141">
        <v>17.5</v>
      </c>
      <c r="BO23" s="141">
        <v>0</v>
      </c>
      <c r="BP23" s="141">
        <v>0</v>
      </c>
      <c r="BQ23" s="141">
        <v>0</v>
      </c>
      <c r="BR23" s="141">
        <v>0</v>
      </c>
      <c r="BS23" s="141">
        <v>0</v>
      </c>
      <c r="BT23" s="357"/>
      <c r="BU23" s="119">
        <v>2500</v>
      </c>
      <c r="BV23" s="113"/>
    </row>
    <row r="24" spans="1:74" ht="47.25" customHeight="1">
      <c r="A24" s="332" t="s">
        <v>285</v>
      </c>
      <c r="B24" s="320" t="s">
        <v>284</v>
      </c>
      <c r="C24" s="336"/>
      <c r="D24" s="336"/>
      <c r="E24" s="131" t="s">
        <v>42</v>
      </c>
      <c r="F24" s="137">
        <f>F25+F26</f>
        <v>21</v>
      </c>
      <c r="G24" s="137">
        <f>G25+G26</f>
        <v>0</v>
      </c>
      <c r="H24" s="168">
        <f t="shared" si="1"/>
        <v>0</v>
      </c>
      <c r="I24" s="137"/>
      <c r="J24" s="137"/>
      <c r="K24" s="137"/>
      <c r="L24" s="137"/>
      <c r="M24" s="137"/>
      <c r="N24" s="137"/>
      <c r="O24" s="137"/>
      <c r="P24" s="137"/>
      <c r="Q24" s="137"/>
      <c r="R24" s="137"/>
      <c r="S24" s="137"/>
      <c r="T24" s="137"/>
      <c r="U24" s="137"/>
      <c r="V24" s="137"/>
      <c r="W24" s="137"/>
      <c r="X24" s="137"/>
      <c r="Y24" s="137"/>
      <c r="Z24" s="137"/>
      <c r="AA24" s="137">
        <f>AA25+AA26</f>
        <v>0</v>
      </c>
      <c r="AB24" s="137">
        <f>AB25+AB26</f>
        <v>0</v>
      </c>
      <c r="AC24" s="168" t="e">
        <f t="shared" si="2"/>
        <v>#DIV/0!</v>
      </c>
      <c r="AD24" s="137">
        <f>AD25+AD26</f>
        <v>0</v>
      </c>
      <c r="AE24" s="137">
        <f>AE25+AE26</f>
        <v>0</v>
      </c>
      <c r="AF24" s="168" t="e">
        <f t="shared" si="3"/>
        <v>#DIV/0!</v>
      </c>
      <c r="AG24" s="137">
        <f>AG25+AG26</f>
        <v>0</v>
      </c>
      <c r="AH24" s="137">
        <f>AH25+AH26</f>
        <v>0</v>
      </c>
      <c r="AI24" s="137" t="e">
        <f>AH24/AG24*100</f>
        <v>#DIV/0!</v>
      </c>
      <c r="AJ24" s="145">
        <f>AJ25+AJ26</f>
        <v>0</v>
      </c>
      <c r="AK24" s="145">
        <f>AK25+AK26</f>
        <v>0</v>
      </c>
      <c r="AL24" s="145" t="e">
        <f>AK24/AJ24*100</f>
        <v>#DIV/0!</v>
      </c>
      <c r="AM24" s="137">
        <f>AM25+AM26</f>
        <v>0</v>
      </c>
      <c r="AN24" s="137">
        <f>AN25+AN26</f>
        <v>0</v>
      </c>
      <c r="AO24" s="137" t="e">
        <f>AN24/AM24*100</f>
        <v>#DIV/0!</v>
      </c>
      <c r="AP24" s="137">
        <f>AP25+AP26</f>
        <v>0</v>
      </c>
      <c r="AQ24" s="137">
        <f>AQ25+AQ26</f>
        <v>0</v>
      </c>
      <c r="AR24" s="137" t="e">
        <f>AQ24/AP24*100</f>
        <v>#DIV/0!</v>
      </c>
      <c r="AS24" s="137">
        <f>AS25+AS26</f>
        <v>5</v>
      </c>
      <c r="AT24" s="137">
        <f>AT25+AT26</f>
        <v>0</v>
      </c>
      <c r="AU24" s="137">
        <f>AT24/AS24*100</f>
        <v>0</v>
      </c>
      <c r="AV24" s="145">
        <f>AV25+AV26</f>
        <v>0</v>
      </c>
      <c r="AW24" s="145">
        <f>AW25+AW26</f>
        <v>0</v>
      </c>
      <c r="AX24" s="145" t="e">
        <f>AW24/AV24*100</f>
        <v>#DIV/0!</v>
      </c>
      <c r="AY24" s="137">
        <f>AY25+AY26</f>
        <v>5</v>
      </c>
      <c r="AZ24" s="137">
        <f>AZ25+AZ26</f>
        <v>0</v>
      </c>
      <c r="BA24" s="137">
        <f>AZ24/AY24*100</f>
        <v>0</v>
      </c>
      <c r="BB24" s="137">
        <f>BB25+BB26</f>
        <v>5</v>
      </c>
      <c r="BC24" s="137">
        <f>BC25+BC26</f>
        <v>0</v>
      </c>
      <c r="BD24" s="137">
        <f>BC24/BB24*100</f>
        <v>0</v>
      </c>
      <c r="BE24" s="137">
        <f>BE25+BE26</f>
        <v>6</v>
      </c>
      <c r="BF24" s="137">
        <f>BF25+BF26</f>
        <v>0</v>
      </c>
      <c r="BG24" s="137">
        <f>BF24/BE24*100</f>
        <v>0</v>
      </c>
      <c r="BH24" s="145">
        <f>BH25+BH26</f>
        <v>0</v>
      </c>
      <c r="BI24" s="145">
        <f>BI25+BI26</f>
        <v>0</v>
      </c>
      <c r="BJ24" s="145" t="e">
        <f>BI24/BH24*100</f>
        <v>#DIV/0!</v>
      </c>
      <c r="BK24" s="137">
        <f>BK25+BK26</f>
        <v>0</v>
      </c>
      <c r="BL24" s="137">
        <f>BL25+BL26</f>
        <v>0</v>
      </c>
      <c r="BM24" s="137" t="e">
        <f>BL24/BK24*100</f>
        <v>#DIV/0!</v>
      </c>
      <c r="BN24" s="137">
        <f>BN25+BN26</f>
        <v>0</v>
      </c>
      <c r="BO24" s="137">
        <f>BO25+BO26</f>
        <v>0</v>
      </c>
      <c r="BP24" s="137" t="e">
        <f>BO24/BN24*100</f>
        <v>#DIV/0!</v>
      </c>
      <c r="BQ24" s="137">
        <f>BQ25+BQ26</f>
        <v>0</v>
      </c>
      <c r="BR24" s="137">
        <f>BR25+BR26</f>
        <v>0</v>
      </c>
      <c r="BS24" s="137" t="e">
        <f>BR24/BQ24*100</f>
        <v>#DIV/0!</v>
      </c>
      <c r="BT24" s="130"/>
      <c r="BU24" s="119"/>
      <c r="BV24" s="119"/>
    </row>
    <row r="25" spans="1:74" ht="53.25" customHeight="1">
      <c r="A25" s="333"/>
      <c r="B25" s="321"/>
      <c r="C25" s="337"/>
      <c r="D25" s="337"/>
      <c r="E25" s="34" t="s">
        <v>3</v>
      </c>
      <c r="F25" s="127">
        <f>AA25+AD25+AG25+AM25+AP25+AS25+AY25+BB25+BE25+BK25+BN25+BQ25</f>
        <v>0</v>
      </c>
      <c r="G25" s="127">
        <f>AB25+AE25+AH25+AN25+AQ25+AT25+AZ25+BC25+BF25+BL25+BO25+BR25</f>
        <v>0</v>
      </c>
      <c r="H25" s="168" t="e">
        <f t="shared" si="1"/>
        <v>#DIV/0!</v>
      </c>
      <c r="I25" s="128"/>
      <c r="J25" s="128"/>
      <c r="K25" s="128"/>
      <c r="L25" s="128"/>
      <c r="M25" s="128"/>
      <c r="N25" s="128"/>
      <c r="O25" s="128"/>
      <c r="P25" s="128"/>
      <c r="Q25" s="128"/>
      <c r="R25" s="128"/>
      <c r="S25" s="128"/>
      <c r="T25" s="128"/>
      <c r="U25" s="128"/>
      <c r="V25" s="128"/>
      <c r="W25" s="128"/>
      <c r="X25" s="129"/>
      <c r="Y25" s="129"/>
      <c r="Z25" s="129"/>
      <c r="AA25" s="127">
        <v>0</v>
      </c>
      <c r="AB25" s="127">
        <v>0</v>
      </c>
      <c r="AC25" s="168" t="e">
        <f t="shared" si="2"/>
        <v>#DIV/0!</v>
      </c>
      <c r="AD25" s="127">
        <v>0</v>
      </c>
      <c r="AE25" s="127">
        <v>0</v>
      </c>
      <c r="AF25" s="168" t="e">
        <f t="shared" si="3"/>
        <v>#DIV/0!</v>
      </c>
      <c r="AG25" s="127">
        <v>0</v>
      </c>
      <c r="AH25" s="127">
        <v>0</v>
      </c>
      <c r="AI25" s="127">
        <v>0</v>
      </c>
      <c r="AJ25" s="126">
        <v>0</v>
      </c>
      <c r="AK25" s="126">
        <v>0</v>
      </c>
      <c r="AL25" s="126">
        <v>0</v>
      </c>
      <c r="AM25" s="127">
        <v>0</v>
      </c>
      <c r="AN25" s="127">
        <v>0</v>
      </c>
      <c r="AO25" s="127">
        <v>0</v>
      </c>
      <c r="AP25" s="127">
        <v>0</v>
      </c>
      <c r="AQ25" s="127">
        <v>0</v>
      </c>
      <c r="AR25" s="127">
        <v>0</v>
      </c>
      <c r="AS25" s="127">
        <v>0</v>
      </c>
      <c r="AT25" s="127">
        <v>0</v>
      </c>
      <c r="AU25" s="127">
        <v>0</v>
      </c>
      <c r="AV25" s="126">
        <v>0</v>
      </c>
      <c r="AW25" s="126">
        <v>0</v>
      </c>
      <c r="AX25" s="126">
        <v>0</v>
      </c>
      <c r="AY25" s="127">
        <v>0</v>
      </c>
      <c r="AZ25" s="127">
        <v>0</v>
      </c>
      <c r="BA25" s="127">
        <v>0</v>
      </c>
      <c r="BB25" s="127">
        <v>0</v>
      </c>
      <c r="BC25" s="127">
        <v>0</v>
      </c>
      <c r="BD25" s="127">
        <v>0</v>
      </c>
      <c r="BE25" s="127">
        <v>0</v>
      </c>
      <c r="BF25" s="127">
        <v>0</v>
      </c>
      <c r="BG25" s="127">
        <v>0</v>
      </c>
      <c r="BH25" s="126">
        <v>0</v>
      </c>
      <c r="BI25" s="126">
        <v>0</v>
      </c>
      <c r="BJ25" s="126">
        <v>0</v>
      </c>
      <c r="BK25" s="127">
        <v>0</v>
      </c>
      <c r="BL25" s="127">
        <v>0</v>
      </c>
      <c r="BM25" s="127">
        <v>0</v>
      </c>
      <c r="BN25" s="127">
        <v>0</v>
      </c>
      <c r="BO25" s="127">
        <v>0</v>
      </c>
      <c r="BP25" s="127">
        <v>0</v>
      </c>
      <c r="BQ25" s="127">
        <v>0</v>
      </c>
      <c r="BR25" s="127">
        <v>0</v>
      </c>
      <c r="BS25" s="127">
        <v>0</v>
      </c>
      <c r="BT25" s="130"/>
      <c r="BU25" s="119"/>
      <c r="BV25" s="119"/>
    </row>
    <row r="26" spans="1:74" ht="45.75" customHeight="1">
      <c r="A26" s="334"/>
      <c r="B26" s="322"/>
      <c r="C26" s="338"/>
      <c r="D26" s="338"/>
      <c r="E26" s="34" t="s">
        <v>44</v>
      </c>
      <c r="F26" s="127">
        <f>AA26+AD26+AG26+AM26+AP26+AS26+AY26+BB26+BE26+BK26+BN26+BQ26</f>
        <v>21</v>
      </c>
      <c r="G26" s="127">
        <f>AB26+AE26+AH26+AN26+AQ26+AT26+AZ26+BC26+BF26+BL26+BO26+BR26</f>
        <v>0</v>
      </c>
      <c r="H26" s="168">
        <f t="shared" si="1"/>
        <v>0</v>
      </c>
      <c r="I26" s="142"/>
      <c r="J26" s="142"/>
      <c r="K26" s="142"/>
      <c r="L26" s="142"/>
      <c r="M26" s="142"/>
      <c r="N26" s="142"/>
      <c r="O26" s="142"/>
      <c r="P26" s="142"/>
      <c r="Q26" s="142"/>
      <c r="R26" s="142"/>
      <c r="S26" s="142"/>
      <c r="T26" s="142"/>
      <c r="U26" s="142"/>
      <c r="V26" s="142"/>
      <c r="W26" s="142"/>
      <c r="X26" s="143"/>
      <c r="Y26" s="143"/>
      <c r="Z26" s="143"/>
      <c r="AA26" s="141">
        <v>0</v>
      </c>
      <c r="AB26" s="141">
        <v>0</v>
      </c>
      <c r="AC26" s="168" t="e">
        <f t="shared" si="2"/>
        <v>#DIV/0!</v>
      </c>
      <c r="AD26" s="141">
        <v>0</v>
      </c>
      <c r="AE26" s="141">
        <v>0</v>
      </c>
      <c r="AF26" s="168" t="e">
        <f t="shared" si="3"/>
        <v>#DIV/0!</v>
      </c>
      <c r="AG26" s="141">
        <v>0</v>
      </c>
      <c r="AH26" s="141">
        <v>0</v>
      </c>
      <c r="AI26" s="141">
        <v>0</v>
      </c>
      <c r="AJ26" s="126"/>
      <c r="AK26" s="126"/>
      <c r="AL26" s="146"/>
      <c r="AM26" s="141">
        <v>0</v>
      </c>
      <c r="AN26" s="141">
        <v>0</v>
      </c>
      <c r="AO26" s="141">
        <v>0</v>
      </c>
      <c r="AP26" s="141">
        <v>0</v>
      </c>
      <c r="AQ26" s="141">
        <v>0</v>
      </c>
      <c r="AR26" s="141">
        <v>0</v>
      </c>
      <c r="AS26" s="141">
        <v>5</v>
      </c>
      <c r="AT26" s="141">
        <v>0</v>
      </c>
      <c r="AU26" s="141">
        <v>0</v>
      </c>
      <c r="AV26" s="146"/>
      <c r="AW26" s="146"/>
      <c r="AX26" s="146"/>
      <c r="AY26" s="141">
        <v>5</v>
      </c>
      <c r="AZ26" s="141">
        <v>0</v>
      </c>
      <c r="BA26" s="141">
        <v>0</v>
      </c>
      <c r="BB26" s="141">
        <v>5</v>
      </c>
      <c r="BC26" s="141">
        <v>0</v>
      </c>
      <c r="BD26" s="141">
        <v>0</v>
      </c>
      <c r="BE26" s="141">
        <v>6</v>
      </c>
      <c r="BF26" s="141">
        <v>0</v>
      </c>
      <c r="BG26" s="141">
        <v>0</v>
      </c>
      <c r="BH26" s="146"/>
      <c r="BI26" s="146"/>
      <c r="BJ26" s="146"/>
      <c r="BK26" s="141">
        <v>0</v>
      </c>
      <c r="BL26" s="141">
        <v>0</v>
      </c>
      <c r="BM26" s="141">
        <v>0</v>
      </c>
      <c r="BN26" s="141">
        <v>0</v>
      </c>
      <c r="BO26" s="141">
        <v>0</v>
      </c>
      <c r="BP26" s="141">
        <v>0</v>
      </c>
      <c r="BQ26" s="141">
        <v>0</v>
      </c>
      <c r="BR26" s="141">
        <v>0</v>
      </c>
      <c r="BS26" s="141">
        <v>0</v>
      </c>
      <c r="BT26" s="130"/>
      <c r="BU26" s="119"/>
      <c r="BV26" s="119"/>
    </row>
    <row r="27" spans="1:74" ht="48.75" customHeight="1">
      <c r="A27" s="329" t="s">
        <v>286</v>
      </c>
      <c r="B27" s="320" t="s">
        <v>287</v>
      </c>
      <c r="C27" s="317"/>
      <c r="D27" s="317"/>
      <c r="E27" s="131" t="s">
        <v>42</v>
      </c>
      <c r="F27" s="137">
        <f>F28+F29</f>
        <v>8.5</v>
      </c>
      <c r="G27" s="137">
        <f>G28+G29</f>
        <v>0</v>
      </c>
      <c r="H27" s="168">
        <f t="shared" si="1"/>
        <v>0</v>
      </c>
      <c r="I27" s="137"/>
      <c r="J27" s="137"/>
      <c r="K27" s="137"/>
      <c r="L27" s="137"/>
      <c r="M27" s="137"/>
      <c r="N27" s="137"/>
      <c r="O27" s="137"/>
      <c r="P27" s="137"/>
      <c r="Q27" s="137"/>
      <c r="R27" s="137"/>
      <c r="S27" s="137"/>
      <c r="T27" s="137"/>
      <c r="U27" s="137"/>
      <c r="V27" s="137"/>
      <c r="W27" s="137"/>
      <c r="X27" s="137"/>
      <c r="Y27" s="137"/>
      <c r="Z27" s="137"/>
      <c r="AA27" s="137">
        <f>AA28+AA29</f>
        <v>0</v>
      </c>
      <c r="AB27" s="137">
        <f>AB28+AB29</f>
        <v>0</v>
      </c>
      <c r="AC27" s="168" t="e">
        <f t="shared" si="2"/>
        <v>#DIV/0!</v>
      </c>
      <c r="AD27" s="137">
        <f>AD28+AD29</f>
        <v>0</v>
      </c>
      <c r="AE27" s="137">
        <f>AE28+AE29</f>
        <v>0</v>
      </c>
      <c r="AF27" s="168" t="e">
        <f t="shared" si="3"/>
        <v>#DIV/0!</v>
      </c>
      <c r="AG27" s="137">
        <f>AG28+AG29</f>
        <v>0</v>
      </c>
      <c r="AH27" s="137">
        <f>AH28+AH29</f>
        <v>0</v>
      </c>
      <c r="AI27" s="137" t="e">
        <f>AH27/AG27*100</f>
        <v>#DIV/0!</v>
      </c>
      <c r="AJ27" s="145">
        <f>AJ28+AJ29</f>
        <v>0</v>
      </c>
      <c r="AK27" s="145">
        <f>AK28+AK29</f>
        <v>0</v>
      </c>
      <c r="AL27" s="145" t="e">
        <f>AK27/AJ27*100</f>
        <v>#DIV/0!</v>
      </c>
      <c r="AM27" s="137">
        <f>AM28+AM29</f>
        <v>0</v>
      </c>
      <c r="AN27" s="137">
        <f>AN28+AN29</f>
        <v>0</v>
      </c>
      <c r="AO27" s="137" t="e">
        <f>AN27/AM27*100</f>
        <v>#DIV/0!</v>
      </c>
      <c r="AP27" s="137">
        <f>AP28+AP29</f>
        <v>0</v>
      </c>
      <c r="AQ27" s="137">
        <f>AQ28+AQ29</f>
        <v>0</v>
      </c>
      <c r="AR27" s="137" t="e">
        <f>AQ27/AP27*100</f>
        <v>#DIV/0!</v>
      </c>
      <c r="AS27" s="137">
        <f>AS28+AS29</f>
        <v>0</v>
      </c>
      <c r="AT27" s="137">
        <f>AT28+AT29</f>
        <v>0</v>
      </c>
      <c r="AU27" s="137" t="e">
        <f>AT27/AS27*100</f>
        <v>#DIV/0!</v>
      </c>
      <c r="AV27" s="145">
        <f>AV28+AV29</f>
        <v>0</v>
      </c>
      <c r="AW27" s="145">
        <f>AW28+AW29</f>
        <v>0</v>
      </c>
      <c r="AX27" s="145" t="e">
        <f>AW27/AV27*100</f>
        <v>#DIV/0!</v>
      </c>
      <c r="AY27" s="137">
        <f>AY28+AY29</f>
        <v>0</v>
      </c>
      <c r="AZ27" s="137">
        <f>AZ28+AZ29</f>
        <v>0</v>
      </c>
      <c r="BA27" s="137" t="e">
        <f>AZ27/AY27*100</f>
        <v>#DIV/0!</v>
      </c>
      <c r="BB27" s="137">
        <f>BB28+BB29</f>
        <v>0</v>
      </c>
      <c r="BC27" s="137">
        <f>BC28+BC29</f>
        <v>0</v>
      </c>
      <c r="BD27" s="137" t="e">
        <f>BC27/BB27*100</f>
        <v>#DIV/0!</v>
      </c>
      <c r="BE27" s="137">
        <f>BE28+BE29</f>
        <v>0</v>
      </c>
      <c r="BF27" s="137">
        <f>BF28+BF29</f>
        <v>0</v>
      </c>
      <c r="BG27" s="137" t="e">
        <f>BF27/BE27*100</f>
        <v>#DIV/0!</v>
      </c>
      <c r="BH27" s="145">
        <f>BH28+BH29</f>
        <v>0</v>
      </c>
      <c r="BI27" s="145">
        <f>BI28+BI29</f>
        <v>0</v>
      </c>
      <c r="BJ27" s="145" t="e">
        <f>BI27/BH27*100</f>
        <v>#DIV/0!</v>
      </c>
      <c r="BK27" s="137">
        <f>BK28+BK29</f>
        <v>8.5</v>
      </c>
      <c r="BL27" s="137">
        <f>BL28+BL29</f>
        <v>0</v>
      </c>
      <c r="BM27" s="137">
        <f>BL27/BK27*100</f>
        <v>0</v>
      </c>
      <c r="BN27" s="137">
        <f>BN28+BN29</f>
        <v>0</v>
      </c>
      <c r="BO27" s="137">
        <f>BO28+BO29</f>
        <v>0</v>
      </c>
      <c r="BP27" s="137" t="e">
        <f>BO27/BN27*100</f>
        <v>#DIV/0!</v>
      </c>
      <c r="BQ27" s="137">
        <f>BQ28+BQ29</f>
        <v>0</v>
      </c>
      <c r="BR27" s="137">
        <f>BR28+BR29</f>
        <v>0</v>
      </c>
      <c r="BS27" s="137" t="e">
        <f>BR27/BQ27*100</f>
        <v>#DIV/0!</v>
      </c>
      <c r="BT27" s="121"/>
      <c r="BU27" s="119"/>
      <c r="BV27" s="119"/>
    </row>
    <row r="28" spans="1:74" ht="53.25" customHeight="1">
      <c r="A28" s="330"/>
      <c r="B28" s="321"/>
      <c r="C28" s="318"/>
      <c r="D28" s="318"/>
      <c r="E28" s="34" t="s">
        <v>3</v>
      </c>
      <c r="F28" s="127">
        <f>AA28+AD28+AG28+AM28+AP28+AS28+AY28+BB28+BE28+BK28+BN28+BQ28</f>
        <v>0</v>
      </c>
      <c r="G28" s="127">
        <f>AB28+AE28+AH28+AN28+AQ28+AT28+AZ28+BC28+BF28+BL28+BO28+BR28</f>
        <v>0</v>
      </c>
      <c r="H28" s="168" t="e">
        <f t="shared" si="1"/>
        <v>#DIV/0!</v>
      </c>
      <c r="I28" s="128"/>
      <c r="J28" s="128"/>
      <c r="K28" s="128"/>
      <c r="L28" s="128"/>
      <c r="M28" s="128"/>
      <c r="N28" s="128"/>
      <c r="O28" s="128"/>
      <c r="P28" s="128"/>
      <c r="Q28" s="128"/>
      <c r="R28" s="128"/>
      <c r="S28" s="128"/>
      <c r="T28" s="128"/>
      <c r="U28" s="128"/>
      <c r="V28" s="128"/>
      <c r="W28" s="128"/>
      <c r="X28" s="129"/>
      <c r="Y28" s="129"/>
      <c r="Z28" s="129"/>
      <c r="AA28" s="127">
        <v>0</v>
      </c>
      <c r="AB28" s="127">
        <v>0</v>
      </c>
      <c r="AC28" s="168" t="e">
        <f t="shared" si="2"/>
        <v>#DIV/0!</v>
      </c>
      <c r="AD28" s="127">
        <v>0</v>
      </c>
      <c r="AE28" s="127">
        <v>0</v>
      </c>
      <c r="AF28" s="168" t="e">
        <f t="shared" si="3"/>
        <v>#DIV/0!</v>
      </c>
      <c r="AG28" s="127">
        <v>0</v>
      </c>
      <c r="AH28" s="127">
        <v>0</v>
      </c>
      <c r="AI28" s="127">
        <v>0</v>
      </c>
      <c r="AJ28" s="126">
        <v>0</v>
      </c>
      <c r="AK28" s="126">
        <v>0</v>
      </c>
      <c r="AL28" s="126">
        <v>0</v>
      </c>
      <c r="AM28" s="127">
        <v>0</v>
      </c>
      <c r="AN28" s="127">
        <v>0</v>
      </c>
      <c r="AO28" s="127">
        <v>0</v>
      </c>
      <c r="AP28" s="127">
        <v>0</v>
      </c>
      <c r="AQ28" s="127">
        <v>0</v>
      </c>
      <c r="AR28" s="127">
        <v>0</v>
      </c>
      <c r="AS28" s="127">
        <v>0</v>
      </c>
      <c r="AT28" s="127">
        <v>0</v>
      </c>
      <c r="AU28" s="127">
        <v>0</v>
      </c>
      <c r="AV28" s="126">
        <v>0</v>
      </c>
      <c r="AW28" s="126">
        <v>0</v>
      </c>
      <c r="AX28" s="126">
        <v>0</v>
      </c>
      <c r="AY28" s="127">
        <v>0</v>
      </c>
      <c r="AZ28" s="127">
        <v>0</v>
      </c>
      <c r="BA28" s="127">
        <v>0</v>
      </c>
      <c r="BB28" s="127">
        <v>0</v>
      </c>
      <c r="BC28" s="127">
        <v>0</v>
      </c>
      <c r="BD28" s="127">
        <v>0</v>
      </c>
      <c r="BE28" s="127">
        <v>0</v>
      </c>
      <c r="BF28" s="127">
        <v>0</v>
      </c>
      <c r="BG28" s="127">
        <v>0</v>
      </c>
      <c r="BH28" s="126">
        <v>0</v>
      </c>
      <c r="BI28" s="126">
        <v>0</v>
      </c>
      <c r="BJ28" s="126">
        <v>0</v>
      </c>
      <c r="BK28" s="127">
        <v>0</v>
      </c>
      <c r="BL28" s="127">
        <v>0</v>
      </c>
      <c r="BM28" s="127">
        <v>0</v>
      </c>
      <c r="BN28" s="127">
        <v>0</v>
      </c>
      <c r="BO28" s="127">
        <v>0</v>
      </c>
      <c r="BP28" s="127">
        <v>0</v>
      </c>
      <c r="BQ28" s="127">
        <v>0</v>
      </c>
      <c r="BR28" s="127">
        <v>0</v>
      </c>
      <c r="BS28" s="127">
        <v>0</v>
      </c>
      <c r="BT28" s="121"/>
      <c r="BU28" s="119"/>
      <c r="BV28" s="119"/>
    </row>
    <row r="29" spans="1:72" ht="47.25" customHeight="1">
      <c r="A29" s="331"/>
      <c r="B29" s="322"/>
      <c r="C29" s="319"/>
      <c r="D29" s="319"/>
      <c r="E29" s="34" t="s">
        <v>44</v>
      </c>
      <c r="F29" s="127">
        <f>AA29+AD29+AG29+AM29+AP29+AS29+AY29+BB29+BE29+BK29+BN29+BQ29</f>
        <v>8.5</v>
      </c>
      <c r="G29" s="127">
        <f>AB29+AE29+AH29+AN29+AQ29+AT29+AZ29+BC29+BF29+BL29+BO29+BR29</f>
        <v>0</v>
      </c>
      <c r="H29" s="168">
        <f t="shared" si="1"/>
        <v>0</v>
      </c>
      <c r="I29" s="142"/>
      <c r="J29" s="142"/>
      <c r="K29" s="142"/>
      <c r="L29" s="142"/>
      <c r="M29" s="142"/>
      <c r="N29" s="142"/>
      <c r="O29" s="142"/>
      <c r="P29" s="142"/>
      <c r="Q29" s="142"/>
      <c r="R29" s="142"/>
      <c r="S29" s="142"/>
      <c r="T29" s="142"/>
      <c r="U29" s="142"/>
      <c r="V29" s="142"/>
      <c r="W29" s="142"/>
      <c r="X29" s="143"/>
      <c r="Y29" s="143"/>
      <c r="Z29" s="143"/>
      <c r="AA29" s="141">
        <v>0</v>
      </c>
      <c r="AB29" s="141">
        <v>0</v>
      </c>
      <c r="AC29" s="168" t="e">
        <f t="shared" si="2"/>
        <v>#DIV/0!</v>
      </c>
      <c r="AD29" s="141">
        <v>0</v>
      </c>
      <c r="AE29" s="141">
        <v>0</v>
      </c>
      <c r="AF29" s="168" t="e">
        <f t="shared" si="3"/>
        <v>#DIV/0!</v>
      </c>
      <c r="AG29" s="141">
        <v>0</v>
      </c>
      <c r="AH29" s="141">
        <v>0</v>
      </c>
      <c r="AI29" s="141">
        <v>0</v>
      </c>
      <c r="AJ29" s="126"/>
      <c r="AK29" s="126"/>
      <c r="AL29" s="146"/>
      <c r="AM29" s="141">
        <v>0</v>
      </c>
      <c r="AN29" s="141">
        <v>0</v>
      </c>
      <c r="AO29" s="141">
        <v>0</v>
      </c>
      <c r="AP29" s="141">
        <v>0</v>
      </c>
      <c r="AQ29" s="141">
        <v>0</v>
      </c>
      <c r="AR29" s="141">
        <v>0</v>
      </c>
      <c r="AS29" s="141">
        <v>0</v>
      </c>
      <c r="AT29" s="141">
        <v>0</v>
      </c>
      <c r="AU29" s="141">
        <v>0</v>
      </c>
      <c r="AV29" s="146"/>
      <c r="AW29" s="146"/>
      <c r="AX29" s="146"/>
      <c r="AY29" s="141">
        <v>0</v>
      </c>
      <c r="AZ29" s="141">
        <v>0</v>
      </c>
      <c r="BA29" s="141">
        <v>0</v>
      </c>
      <c r="BB29" s="141">
        <v>0</v>
      </c>
      <c r="BC29" s="141">
        <v>0</v>
      </c>
      <c r="BD29" s="141">
        <v>0</v>
      </c>
      <c r="BE29" s="141">
        <v>0</v>
      </c>
      <c r="BF29" s="141">
        <v>0</v>
      </c>
      <c r="BG29" s="141">
        <v>0</v>
      </c>
      <c r="BH29" s="146"/>
      <c r="BI29" s="146"/>
      <c r="BJ29" s="146"/>
      <c r="BK29" s="141">
        <v>8.5</v>
      </c>
      <c r="BL29" s="141">
        <v>0</v>
      </c>
      <c r="BM29" s="141">
        <v>0</v>
      </c>
      <c r="BN29" s="141">
        <v>0</v>
      </c>
      <c r="BO29" s="141">
        <v>0</v>
      </c>
      <c r="BP29" s="141">
        <v>0</v>
      </c>
      <c r="BQ29" s="141">
        <v>0</v>
      </c>
      <c r="BR29" s="141">
        <v>0</v>
      </c>
      <c r="BS29" s="141">
        <v>0</v>
      </c>
      <c r="BT29" s="123"/>
    </row>
    <row r="30" spans="1:72" ht="47.25" customHeight="1">
      <c r="A30" s="341" t="s">
        <v>288</v>
      </c>
      <c r="B30" s="347" t="s">
        <v>289</v>
      </c>
      <c r="C30" s="323"/>
      <c r="D30" s="323"/>
      <c r="E30" s="131" t="s">
        <v>42</v>
      </c>
      <c r="F30" s="137">
        <f>F31+F32</f>
        <v>18</v>
      </c>
      <c r="G30" s="137">
        <f>G31+G32</f>
        <v>0</v>
      </c>
      <c r="H30" s="168">
        <f t="shared" si="1"/>
        <v>0</v>
      </c>
      <c r="I30" s="137"/>
      <c r="J30" s="137"/>
      <c r="K30" s="137"/>
      <c r="L30" s="137"/>
      <c r="M30" s="137"/>
      <c r="N30" s="137"/>
      <c r="O30" s="137"/>
      <c r="P30" s="137"/>
      <c r="Q30" s="137"/>
      <c r="R30" s="137"/>
      <c r="S30" s="137"/>
      <c r="T30" s="137"/>
      <c r="U30" s="137"/>
      <c r="V30" s="137"/>
      <c r="W30" s="137"/>
      <c r="X30" s="137"/>
      <c r="Y30" s="137"/>
      <c r="Z30" s="137"/>
      <c r="AA30" s="137">
        <f>AA31+AA32</f>
        <v>0</v>
      </c>
      <c r="AB30" s="137">
        <f>AB31+AB32</f>
        <v>0</v>
      </c>
      <c r="AC30" s="168" t="e">
        <f t="shared" si="2"/>
        <v>#DIV/0!</v>
      </c>
      <c r="AD30" s="137">
        <f>AD31+AD32</f>
        <v>0</v>
      </c>
      <c r="AE30" s="137">
        <f>AE31+AE32</f>
        <v>0</v>
      </c>
      <c r="AF30" s="168" t="e">
        <f t="shared" si="3"/>
        <v>#DIV/0!</v>
      </c>
      <c r="AG30" s="137">
        <f>AG31+AG32</f>
        <v>0</v>
      </c>
      <c r="AH30" s="137">
        <f>AH31+AH32</f>
        <v>0</v>
      </c>
      <c r="AI30" s="137" t="e">
        <f>AH30/AG30*100</f>
        <v>#DIV/0!</v>
      </c>
      <c r="AJ30" s="145">
        <f>AJ31+AJ32</f>
        <v>0</v>
      </c>
      <c r="AK30" s="145">
        <f>AK31+AK32</f>
        <v>0</v>
      </c>
      <c r="AL30" s="145" t="e">
        <f>AK30/AJ30*100</f>
        <v>#DIV/0!</v>
      </c>
      <c r="AM30" s="137">
        <f>AM31+AM32</f>
        <v>0</v>
      </c>
      <c r="AN30" s="137">
        <f>AN31+AN32</f>
        <v>0</v>
      </c>
      <c r="AO30" s="137" t="e">
        <f>AN30/AM30*100</f>
        <v>#DIV/0!</v>
      </c>
      <c r="AP30" s="137">
        <f>AP31+AP32</f>
        <v>0</v>
      </c>
      <c r="AQ30" s="137">
        <f>AQ31+AQ32</f>
        <v>0</v>
      </c>
      <c r="AR30" s="137" t="e">
        <f>AQ30/AP30*100</f>
        <v>#DIV/0!</v>
      </c>
      <c r="AS30" s="137">
        <f>AS31+AS32</f>
        <v>8</v>
      </c>
      <c r="AT30" s="137">
        <f>AT31+AT32</f>
        <v>0</v>
      </c>
      <c r="AU30" s="137">
        <f>AT30/AS30*100</f>
        <v>0</v>
      </c>
      <c r="AV30" s="145">
        <f>AV31+AV32</f>
        <v>0</v>
      </c>
      <c r="AW30" s="145">
        <f>AW31+AW32</f>
        <v>0</v>
      </c>
      <c r="AX30" s="145" t="e">
        <f>AW30/AV30*100</f>
        <v>#DIV/0!</v>
      </c>
      <c r="AY30" s="137">
        <f>AY31+AY32</f>
        <v>10</v>
      </c>
      <c r="AZ30" s="137">
        <f>AZ31+AZ32</f>
        <v>0</v>
      </c>
      <c r="BA30" s="137">
        <f>AZ30/AY30*100</f>
        <v>0</v>
      </c>
      <c r="BB30" s="137">
        <f>BB31+BB32</f>
        <v>0</v>
      </c>
      <c r="BC30" s="137">
        <f>BC31+BC32</f>
        <v>0</v>
      </c>
      <c r="BD30" s="137" t="e">
        <f>BC30/BB30*100</f>
        <v>#DIV/0!</v>
      </c>
      <c r="BE30" s="137">
        <f>BE31+BE32</f>
        <v>0</v>
      </c>
      <c r="BF30" s="137">
        <f>BF31+BF32</f>
        <v>0</v>
      </c>
      <c r="BG30" s="137" t="e">
        <f>BF30/BE30*100</f>
        <v>#DIV/0!</v>
      </c>
      <c r="BH30" s="145">
        <f>BH31+BH32</f>
        <v>0</v>
      </c>
      <c r="BI30" s="145">
        <f>BI31+BI32</f>
        <v>0</v>
      </c>
      <c r="BJ30" s="145" t="e">
        <f>BI30/BH30*100</f>
        <v>#DIV/0!</v>
      </c>
      <c r="BK30" s="137">
        <f>BK31+BK32</f>
        <v>0</v>
      </c>
      <c r="BL30" s="137">
        <f>BL31+BL32</f>
        <v>0</v>
      </c>
      <c r="BM30" s="137" t="e">
        <f>BL30/BK30*100</f>
        <v>#DIV/0!</v>
      </c>
      <c r="BN30" s="137">
        <f>BN31+BN32</f>
        <v>0</v>
      </c>
      <c r="BO30" s="137">
        <f>BO31+BO32</f>
        <v>0</v>
      </c>
      <c r="BP30" s="137" t="e">
        <f>BO30/BN30*100</f>
        <v>#DIV/0!</v>
      </c>
      <c r="BQ30" s="137">
        <f>BQ31+BQ32</f>
        <v>0</v>
      </c>
      <c r="BR30" s="137">
        <f>BR31+BR32</f>
        <v>0</v>
      </c>
      <c r="BS30" s="137" t="e">
        <f>BR30/BQ30*100</f>
        <v>#DIV/0!</v>
      </c>
      <c r="BT30" s="123"/>
    </row>
    <row r="31" spans="1:72" ht="47.25" customHeight="1">
      <c r="A31" s="341"/>
      <c r="B31" s="347"/>
      <c r="C31" s="323"/>
      <c r="D31" s="323"/>
      <c r="E31" s="34" t="s">
        <v>3</v>
      </c>
      <c r="F31" s="127">
        <f>AA31+AD31+AG31+AM31+AP31+AS31+AY31+BB31+BE31+BK31+BN31+BQ31</f>
        <v>0</v>
      </c>
      <c r="G31" s="127">
        <f>AB31+AE31+AH31+AN31+AQ31+AT31+AZ31+BC31+BF31+BL31+BO31+BR31</f>
        <v>0</v>
      </c>
      <c r="H31" s="168" t="e">
        <f t="shared" si="1"/>
        <v>#DIV/0!</v>
      </c>
      <c r="I31" s="128"/>
      <c r="J31" s="128"/>
      <c r="K31" s="128"/>
      <c r="L31" s="128"/>
      <c r="M31" s="128"/>
      <c r="N31" s="128"/>
      <c r="O31" s="128"/>
      <c r="P31" s="128"/>
      <c r="Q31" s="128"/>
      <c r="R31" s="128"/>
      <c r="S31" s="128"/>
      <c r="T31" s="128"/>
      <c r="U31" s="128"/>
      <c r="V31" s="128"/>
      <c r="W31" s="128"/>
      <c r="X31" s="129"/>
      <c r="Y31" s="129"/>
      <c r="Z31" s="129"/>
      <c r="AA31" s="127">
        <v>0</v>
      </c>
      <c r="AB31" s="127">
        <v>0</v>
      </c>
      <c r="AC31" s="168" t="e">
        <f t="shared" si="2"/>
        <v>#DIV/0!</v>
      </c>
      <c r="AD31" s="127">
        <v>0</v>
      </c>
      <c r="AE31" s="127">
        <v>0</v>
      </c>
      <c r="AF31" s="168" t="e">
        <f t="shared" si="3"/>
        <v>#DIV/0!</v>
      </c>
      <c r="AG31" s="127">
        <v>0</v>
      </c>
      <c r="AH31" s="127">
        <v>0</v>
      </c>
      <c r="AI31" s="127">
        <v>0</v>
      </c>
      <c r="AJ31" s="126">
        <v>0</v>
      </c>
      <c r="AK31" s="126">
        <v>0</v>
      </c>
      <c r="AL31" s="126">
        <v>0</v>
      </c>
      <c r="AM31" s="127">
        <v>0</v>
      </c>
      <c r="AN31" s="127">
        <v>0</v>
      </c>
      <c r="AO31" s="127">
        <v>0</v>
      </c>
      <c r="AP31" s="127">
        <v>0</v>
      </c>
      <c r="AQ31" s="127">
        <v>0</v>
      </c>
      <c r="AR31" s="127">
        <v>0</v>
      </c>
      <c r="AS31" s="127">
        <v>0</v>
      </c>
      <c r="AT31" s="127">
        <v>0</v>
      </c>
      <c r="AU31" s="127">
        <v>0</v>
      </c>
      <c r="AV31" s="126">
        <v>0</v>
      </c>
      <c r="AW31" s="126">
        <v>0</v>
      </c>
      <c r="AX31" s="126">
        <v>0</v>
      </c>
      <c r="AY31" s="127">
        <v>0</v>
      </c>
      <c r="AZ31" s="127">
        <v>0</v>
      </c>
      <c r="BA31" s="127">
        <v>0</v>
      </c>
      <c r="BB31" s="127">
        <v>0</v>
      </c>
      <c r="BC31" s="127">
        <v>0</v>
      </c>
      <c r="BD31" s="127">
        <v>0</v>
      </c>
      <c r="BE31" s="127">
        <v>0</v>
      </c>
      <c r="BF31" s="127">
        <v>0</v>
      </c>
      <c r="BG31" s="127">
        <v>0</v>
      </c>
      <c r="BH31" s="126">
        <v>0</v>
      </c>
      <c r="BI31" s="126">
        <v>0</v>
      </c>
      <c r="BJ31" s="126">
        <v>0</v>
      </c>
      <c r="BK31" s="127">
        <v>0</v>
      </c>
      <c r="BL31" s="127">
        <v>0</v>
      </c>
      <c r="BM31" s="127">
        <v>0</v>
      </c>
      <c r="BN31" s="127">
        <v>0</v>
      </c>
      <c r="BO31" s="127">
        <v>0</v>
      </c>
      <c r="BP31" s="127">
        <v>0</v>
      </c>
      <c r="BQ31" s="127">
        <v>0</v>
      </c>
      <c r="BR31" s="127">
        <v>0</v>
      </c>
      <c r="BS31" s="127">
        <v>0</v>
      </c>
      <c r="BT31" s="123"/>
    </row>
    <row r="32" spans="1:72" ht="61.5" customHeight="1">
      <c r="A32" s="341"/>
      <c r="B32" s="347"/>
      <c r="C32" s="323"/>
      <c r="D32" s="323"/>
      <c r="E32" s="34" t="s">
        <v>44</v>
      </c>
      <c r="F32" s="127">
        <f>AA32+AD32+AG32+AM32+AP32+AS32+AY32+BB32+BE32+BK32+BN32+BQ32</f>
        <v>18</v>
      </c>
      <c r="G32" s="127">
        <f>AB32+AE32+AH32+AN32+AQ32+AT32+AZ32+BC32+BF32+BL32+BO32+BR32</f>
        <v>0</v>
      </c>
      <c r="H32" s="168">
        <f t="shared" si="1"/>
        <v>0</v>
      </c>
      <c r="I32" s="128"/>
      <c r="J32" s="128"/>
      <c r="K32" s="128"/>
      <c r="L32" s="128"/>
      <c r="M32" s="128"/>
      <c r="N32" s="128"/>
      <c r="O32" s="128"/>
      <c r="P32" s="128"/>
      <c r="Q32" s="128"/>
      <c r="R32" s="128"/>
      <c r="S32" s="128"/>
      <c r="T32" s="128"/>
      <c r="U32" s="128"/>
      <c r="V32" s="128"/>
      <c r="W32" s="128"/>
      <c r="X32" s="129"/>
      <c r="Y32" s="129"/>
      <c r="Z32" s="129"/>
      <c r="AA32" s="127">
        <v>0</v>
      </c>
      <c r="AB32" s="127">
        <v>0</v>
      </c>
      <c r="AC32" s="168" t="e">
        <f t="shared" si="2"/>
        <v>#DIV/0!</v>
      </c>
      <c r="AD32" s="127">
        <v>0</v>
      </c>
      <c r="AE32" s="127">
        <v>0</v>
      </c>
      <c r="AF32" s="168" t="e">
        <f t="shared" si="3"/>
        <v>#DIV/0!</v>
      </c>
      <c r="AG32" s="127">
        <v>0</v>
      </c>
      <c r="AH32" s="127">
        <v>0</v>
      </c>
      <c r="AI32" s="127">
        <v>0</v>
      </c>
      <c r="AJ32" s="126"/>
      <c r="AK32" s="126"/>
      <c r="AL32" s="126"/>
      <c r="AM32" s="127">
        <v>0</v>
      </c>
      <c r="AN32" s="127">
        <v>0</v>
      </c>
      <c r="AO32" s="127">
        <v>0</v>
      </c>
      <c r="AP32" s="127">
        <v>0</v>
      </c>
      <c r="AQ32" s="127">
        <v>0</v>
      </c>
      <c r="AR32" s="127">
        <v>0</v>
      </c>
      <c r="AS32" s="127">
        <v>8</v>
      </c>
      <c r="AT32" s="127">
        <v>0</v>
      </c>
      <c r="AU32" s="127">
        <v>0</v>
      </c>
      <c r="AV32" s="126"/>
      <c r="AW32" s="126"/>
      <c r="AX32" s="126"/>
      <c r="AY32" s="127">
        <v>10</v>
      </c>
      <c r="AZ32" s="127">
        <v>0</v>
      </c>
      <c r="BA32" s="127">
        <v>0</v>
      </c>
      <c r="BB32" s="127">
        <v>0</v>
      </c>
      <c r="BC32" s="127">
        <v>0</v>
      </c>
      <c r="BD32" s="127">
        <v>0</v>
      </c>
      <c r="BE32" s="127">
        <v>0</v>
      </c>
      <c r="BF32" s="127">
        <v>0</v>
      </c>
      <c r="BG32" s="127">
        <v>0</v>
      </c>
      <c r="BH32" s="126"/>
      <c r="BI32" s="126"/>
      <c r="BJ32" s="126"/>
      <c r="BK32" s="127">
        <v>0</v>
      </c>
      <c r="BL32" s="127">
        <v>0</v>
      </c>
      <c r="BM32" s="127">
        <v>0</v>
      </c>
      <c r="BN32" s="127">
        <v>0</v>
      </c>
      <c r="BO32" s="127">
        <v>0</v>
      </c>
      <c r="BP32" s="127">
        <v>0</v>
      </c>
      <c r="BQ32" s="127">
        <v>0</v>
      </c>
      <c r="BR32" s="127">
        <v>0</v>
      </c>
      <c r="BS32" s="127">
        <v>0</v>
      </c>
      <c r="BT32" s="123"/>
    </row>
    <row r="33" spans="1:72" ht="49.5" customHeight="1">
      <c r="A33" s="341" t="s">
        <v>291</v>
      </c>
      <c r="B33" s="320" t="s">
        <v>290</v>
      </c>
      <c r="C33" s="323"/>
      <c r="D33" s="323"/>
      <c r="E33" s="131" t="s">
        <v>42</v>
      </c>
      <c r="F33" s="137">
        <f>F34+F35</f>
        <v>5.3</v>
      </c>
      <c r="G33" s="137">
        <f>G34+G35</f>
        <v>0</v>
      </c>
      <c r="H33" s="168">
        <f t="shared" si="1"/>
        <v>0</v>
      </c>
      <c r="I33" s="137"/>
      <c r="J33" s="137"/>
      <c r="K33" s="137"/>
      <c r="L33" s="137"/>
      <c r="M33" s="137"/>
      <c r="N33" s="137"/>
      <c r="O33" s="137"/>
      <c r="P33" s="137"/>
      <c r="Q33" s="137"/>
      <c r="R33" s="137"/>
      <c r="S33" s="137"/>
      <c r="T33" s="137"/>
      <c r="U33" s="137"/>
      <c r="V33" s="137"/>
      <c r="W33" s="137"/>
      <c r="X33" s="137"/>
      <c r="Y33" s="137"/>
      <c r="Z33" s="137"/>
      <c r="AA33" s="137">
        <f>AA34+AA35</f>
        <v>0</v>
      </c>
      <c r="AB33" s="137">
        <f>AB34+AB35</f>
        <v>0</v>
      </c>
      <c r="AC33" s="168" t="e">
        <f t="shared" si="2"/>
        <v>#DIV/0!</v>
      </c>
      <c r="AD33" s="137">
        <f>AD34+AD35</f>
        <v>0</v>
      </c>
      <c r="AE33" s="137">
        <f>AE34+AE35</f>
        <v>0</v>
      </c>
      <c r="AF33" s="168" t="e">
        <f t="shared" si="3"/>
        <v>#DIV/0!</v>
      </c>
      <c r="AG33" s="137">
        <f>AG34+AG35</f>
        <v>0</v>
      </c>
      <c r="AH33" s="137">
        <f>AH34+AH35</f>
        <v>0</v>
      </c>
      <c r="AI33" s="137" t="e">
        <f>AH33/AG33*100</f>
        <v>#DIV/0!</v>
      </c>
      <c r="AJ33" s="145">
        <f>AJ34+AJ35</f>
        <v>0</v>
      </c>
      <c r="AK33" s="145">
        <f>AK34+AK35</f>
        <v>0</v>
      </c>
      <c r="AL33" s="145" t="e">
        <f>AK33/AJ33*100</f>
        <v>#DIV/0!</v>
      </c>
      <c r="AM33" s="137">
        <f>AM34+AM35</f>
        <v>0</v>
      </c>
      <c r="AN33" s="137">
        <f>AN34+AN35</f>
        <v>0</v>
      </c>
      <c r="AO33" s="137" t="e">
        <f>AN33/AM33*100</f>
        <v>#DIV/0!</v>
      </c>
      <c r="AP33" s="137">
        <f>AP34+AP35</f>
        <v>0</v>
      </c>
      <c r="AQ33" s="137">
        <f>AQ34+AQ35</f>
        <v>0</v>
      </c>
      <c r="AR33" s="137" t="e">
        <f>AQ33/AP33*100</f>
        <v>#DIV/0!</v>
      </c>
      <c r="AS33" s="137">
        <f>AS34+AS35</f>
        <v>0</v>
      </c>
      <c r="AT33" s="137">
        <f>AT34+AT35</f>
        <v>0</v>
      </c>
      <c r="AU33" s="137" t="e">
        <f>AT33/AS33*100</f>
        <v>#DIV/0!</v>
      </c>
      <c r="AV33" s="145">
        <f>AV34+AV35</f>
        <v>0</v>
      </c>
      <c r="AW33" s="145">
        <f>AW34+AW35</f>
        <v>0</v>
      </c>
      <c r="AX33" s="145" t="e">
        <f>AW33/AV33*100</f>
        <v>#DIV/0!</v>
      </c>
      <c r="AY33" s="137">
        <f>AY34+AY35</f>
        <v>0</v>
      </c>
      <c r="AZ33" s="137">
        <f>AZ34+AZ35</f>
        <v>0</v>
      </c>
      <c r="BA33" s="137" t="e">
        <f>AZ33/AY33*100</f>
        <v>#DIV/0!</v>
      </c>
      <c r="BB33" s="137">
        <f>BB34+BB35</f>
        <v>0</v>
      </c>
      <c r="BC33" s="137">
        <f>BC34+BC35</f>
        <v>0</v>
      </c>
      <c r="BD33" s="137" t="e">
        <f>BC33/BB33*100</f>
        <v>#DIV/0!</v>
      </c>
      <c r="BE33" s="137">
        <f>BE34+BE35</f>
        <v>0</v>
      </c>
      <c r="BF33" s="137">
        <f>BF34+BF35</f>
        <v>0</v>
      </c>
      <c r="BG33" s="137" t="e">
        <f>BF33/BE33*100</f>
        <v>#DIV/0!</v>
      </c>
      <c r="BH33" s="145">
        <f>BH34+BH35</f>
        <v>0</v>
      </c>
      <c r="BI33" s="145">
        <f>BI34+BI35</f>
        <v>0</v>
      </c>
      <c r="BJ33" s="145" t="e">
        <f>BI33/BH33*100</f>
        <v>#DIV/0!</v>
      </c>
      <c r="BK33" s="137">
        <f>BK34+BK35</f>
        <v>0</v>
      </c>
      <c r="BL33" s="137">
        <f>BL34+BL35</f>
        <v>0</v>
      </c>
      <c r="BM33" s="137" t="e">
        <f>BL33/BK33*100</f>
        <v>#DIV/0!</v>
      </c>
      <c r="BN33" s="137">
        <f>BN34+BN35</f>
        <v>0</v>
      </c>
      <c r="BO33" s="137">
        <f>BO34+BO35</f>
        <v>0</v>
      </c>
      <c r="BP33" s="137" t="e">
        <f>BO33/BN33*100</f>
        <v>#DIV/0!</v>
      </c>
      <c r="BQ33" s="137">
        <f>BQ34+BQ35</f>
        <v>5.3</v>
      </c>
      <c r="BR33" s="137">
        <f>BR34+BR35</f>
        <v>0</v>
      </c>
      <c r="BS33" s="137">
        <f>BR33/BQ33*100</f>
        <v>0</v>
      </c>
      <c r="BT33" s="123"/>
    </row>
    <row r="34" spans="1:72" ht="51" customHeight="1">
      <c r="A34" s="341"/>
      <c r="B34" s="321"/>
      <c r="C34" s="323"/>
      <c r="D34" s="323"/>
      <c r="E34" s="34" t="s">
        <v>3</v>
      </c>
      <c r="F34" s="127">
        <f>AA34+AD34+AG34+AM34+AP34+AS34+AY34+BB34+BE34+BK34+BN34+BQ34</f>
        <v>0</v>
      </c>
      <c r="G34" s="127">
        <f>AB34+AE34+AH34+AN34+AQ34+AT34+AZ34+BC34+BF34+BL34+BO34+BR34</f>
        <v>0</v>
      </c>
      <c r="H34" s="168" t="e">
        <f t="shared" si="1"/>
        <v>#DIV/0!</v>
      </c>
      <c r="I34" s="128"/>
      <c r="J34" s="128"/>
      <c r="K34" s="128"/>
      <c r="L34" s="128"/>
      <c r="M34" s="128"/>
      <c r="N34" s="128"/>
      <c r="O34" s="128"/>
      <c r="P34" s="128"/>
      <c r="Q34" s="128"/>
      <c r="R34" s="128"/>
      <c r="S34" s="128"/>
      <c r="T34" s="128"/>
      <c r="U34" s="128"/>
      <c r="V34" s="128"/>
      <c r="W34" s="128"/>
      <c r="X34" s="129"/>
      <c r="Y34" s="129"/>
      <c r="Z34" s="129"/>
      <c r="AA34" s="127">
        <v>0</v>
      </c>
      <c r="AB34" s="127">
        <v>0</v>
      </c>
      <c r="AC34" s="168" t="e">
        <f t="shared" si="2"/>
        <v>#DIV/0!</v>
      </c>
      <c r="AD34" s="127">
        <v>0</v>
      </c>
      <c r="AE34" s="127">
        <v>0</v>
      </c>
      <c r="AF34" s="168" t="e">
        <f t="shared" si="3"/>
        <v>#DIV/0!</v>
      </c>
      <c r="AG34" s="127">
        <v>0</v>
      </c>
      <c r="AH34" s="127">
        <v>0</v>
      </c>
      <c r="AI34" s="127">
        <v>0</v>
      </c>
      <c r="AJ34" s="126">
        <v>0</v>
      </c>
      <c r="AK34" s="126">
        <v>0</v>
      </c>
      <c r="AL34" s="126">
        <v>0</v>
      </c>
      <c r="AM34" s="127">
        <v>0</v>
      </c>
      <c r="AN34" s="127">
        <v>0</v>
      </c>
      <c r="AO34" s="127">
        <v>0</v>
      </c>
      <c r="AP34" s="127">
        <v>0</v>
      </c>
      <c r="AQ34" s="127">
        <v>0</v>
      </c>
      <c r="AR34" s="127">
        <v>0</v>
      </c>
      <c r="AS34" s="127">
        <v>0</v>
      </c>
      <c r="AT34" s="127">
        <v>0</v>
      </c>
      <c r="AU34" s="127">
        <v>0</v>
      </c>
      <c r="AV34" s="126">
        <v>0</v>
      </c>
      <c r="AW34" s="126">
        <v>0</v>
      </c>
      <c r="AX34" s="126">
        <v>0</v>
      </c>
      <c r="AY34" s="127">
        <v>0</v>
      </c>
      <c r="AZ34" s="127">
        <v>0</v>
      </c>
      <c r="BA34" s="127">
        <v>0</v>
      </c>
      <c r="BB34" s="127">
        <v>0</v>
      </c>
      <c r="BC34" s="127">
        <v>0</v>
      </c>
      <c r="BD34" s="127">
        <v>0</v>
      </c>
      <c r="BE34" s="127">
        <v>0</v>
      </c>
      <c r="BF34" s="127">
        <v>0</v>
      </c>
      <c r="BG34" s="127">
        <v>0</v>
      </c>
      <c r="BH34" s="126">
        <v>0</v>
      </c>
      <c r="BI34" s="126">
        <v>0</v>
      </c>
      <c r="BJ34" s="126">
        <v>0</v>
      </c>
      <c r="BK34" s="127">
        <v>0</v>
      </c>
      <c r="BL34" s="127">
        <v>0</v>
      </c>
      <c r="BM34" s="127">
        <v>0</v>
      </c>
      <c r="BN34" s="127">
        <v>0</v>
      </c>
      <c r="BO34" s="127">
        <v>0</v>
      </c>
      <c r="BP34" s="127">
        <v>0</v>
      </c>
      <c r="BQ34" s="127">
        <v>0</v>
      </c>
      <c r="BR34" s="127">
        <v>0</v>
      </c>
      <c r="BS34" s="127">
        <v>0</v>
      </c>
      <c r="BT34" s="123"/>
    </row>
    <row r="35" spans="1:72" ht="49.5" customHeight="1">
      <c r="A35" s="341"/>
      <c r="B35" s="322"/>
      <c r="C35" s="323"/>
      <c r="D35" s="323"/>
      <c r="E35" s="34" t="s">
        <v>44</v>
      </c>
      <c r="F35" s="127">
        <f>AA35+AD35+AG35+AM35+AP35+AS35+AY35+BB35+BE35+BK35+BN35+BQ35</f>
        <v>5.3</v>
      </c>
      <c r="G35" s="127">
        <f>AB35+AE35+AH35+AN35+AQ35+AT35+AZ35+BC35+BF35+BL35+BO35+BR35</f>
        <v>0</v>
      </c>
      <c r="H35" s="168">
        <f t="shared" si="1"/>
        <v>0</v>
      </c>
      <c r="I35" s="128"/>
      <c r="J35" s="128"/>
      <c r="K35" s="128"/>
      <c r="L35" s="128"/>
      <c r="M35" s="128"/>
      <c r="N35" s="128"/>
      <c r="O35" s="128"/>
      <c r="P35" s="128"/>
      <c r="Q35" s="128"/>
      <c r="R35" s="128"/>
      <c r="S35" s="128"/>
      <c r="T35" s="128"/>
      <c r="U35" s="128"/>
      <c r="V35" s="128"/>
      <c r="W35" s="128"/>
      <c r="X35" s="129"/>
      <c r="Y35" s="129"/>
      <c r="Z35" s="129"/>
      <c r="AA35" s="127">
        <v>0</v>
      </c>
      <c r="AB35" s="127">
        <v>0</v>
      </c>
      <c r="AC35" s="168" t="e">
        <f t="shared" si="2"/>
        <v>#DIV/0!</v>
      </c>
      <c r="AD35" s="127">
        <v>0</v>
      </c>
      <c r="AE35" s="127">
        <v>0</v>
      </c>
      <c r="AF35" s="168" t="e">
        <f t="shared" si="3"/>
        <v>#DIV/0!</v>
      </c>
      <c r="AG35" s="127">
        <v>0</v>
      </c>
      <c r="AH35" s="127">
        <v>0</v>
      </c>
      <c r="AI35" s="127">
        <v>0</v>
      </c>
      <c r="AJ35" s="126"/>
      <c r="AK35" s="126"/>
      <c r="AL35" s="126"/>
      <c r="AM35" s="127">
        <v>0</v>
      </c>
      <c r="AN35" s="127">
        <v>0</v>
      </c>
      <c r="AO35" s="127">
        <v>0</v>
      </c>
      <c r="AP35" s="127">
        <v>0</v>
      </c>
      <c r="AQ35" s="127">
        <v>0</v>
      </c>
      <c r="AR35" s="127">
        <v>0</v>
      </c>
      <c r="AS35" s="127">
        <v>0</v>
      </c>
      <c r="AT35" s="127">
        <v>0</v>
      </c>
      <c r="AU35" s="127">
        <v>0</v>
      </c>
      <c r="AV35" s="126"/>
      <c r="AW35" s="126"/>
      <c r="AX35" s="126"/>
      <c r="AY35" s="127">
        <v>0</v>
      </c>
      <c r="AZ35" s="127">
        <v>0</v>
      </c>
      <c r="BA35" s="127">
        <v>0</v>
      </c>
      <c r="BB35" s="127">
        <v>0</v>
      </c>
      <c r="BC35" s="127">
        <v>0</v>
      </c>
      <c r="BD35" s="127">
        <v>0</v>
      </c>
      <c r="BE35" s="127">
        <v>0</v>
      </c>
      <c r="BF35" s="127">
        <v>0</v>
      </c>
      <c r="BG35" s="127">
        <v>0</v>
      </c>
      <c r="BH35" s="126"/>
      <c r="BI35" s="126"/>
      <c r="BJ35" s="126"/>
      <c r="BK35" s="127">
        <v>0</v>
      </c>
      <c r="BL35" s="127">
        <v>0</v>
      </c>
      <c r="BM35" s="127">
        <v>0</v>
      </c>
      <c r="BN35" s="127">
        <v>0</v>
      </c>
      <c r="BO35" s="127">
        <v>0</v>
      </c>
      <c r="BP35" s="127">
        <v>0</v>
      </c>
      <c r="BQ35" s="127">
        <v>5.3</v>
      </c>
      <c r="BR35" s="127">
        <v>0</v>
      </c>
      <c r="BS35" s="127">
        <v>0</v>
      </c>
      <c r="BT35" s="123"/>
    </row>
    <row r="36" spans="1:72" ht="42" customHeight="1">
      <c r="A36" s="341" t="s">
        <v>293</v>
      </c>
      <c r="B36" s="320" t="s">
        <v>292</v>
      </c>
      <c r="C36" s="323"/>
      <c r="D36" s="323"/>
      <c r="E36" s="131" t="s">
        <v>42</v>
      </c>
      <c r="F36" s="137">
        <f>F37+F38</f>
        <v>11.5</v>
      </c>
      <c r="G36" s="137">
        <f>G37+G38</f>
        <v>0</v>
      </c>
      <c r="H36" s="168">
        <f t="shared" si="1"/>
        <v>0</v>
      </c>
      <c r="I36" s="137"/>
      <c r="J36" s="137"/>
      <c r="K36" s="137"/>
      <c r="L36" s="137"/>
      <c r="M36" s="137"/>
      <c r="N36" s="137"/>
      <c r="O36" s="137"/>
      <c r="P36" s="137"/>
      <c r="Q36" s="137"/>
      <c r="R36" s="137"/>
      <c r="S36" s="137"/>
      <c r="T36" s="137"/>
      <c r="U36" s="137"/>
      <c r="V36" s="137"/>
      <c r="W36" s="137"/>
      <c r="X36" s="137"/>
      <c r="Y36" s="137"/>
      <c r="Z36" s="137"/>
      <c r="AA36" s="137">
        <f>AA37+AA38</f>
        <v>0</v>
      </c>
      <c r="AB36" s="137">
        <f>AB37+AB38</f>
        <v>0</v>
      </c>
      <c r="AC36" s="168" t="e">
        <f t="shared" si="2"/>
        <v>#DIV/0!</v>
      </c>
      <c r="AD36" s="137">
        <f>AD37+AD38</f>
        <v>0</v>
      </c>
      <c r="AE36" s="137">
        <f>AE37+AE38</f>
        <v>0</v>
      </c>
      <c r="AF36" s="168" t="e">
        <f t="shared" si="3"/>
        <v>#DIV/0!</v>
      </c>
      <c r="AG36" s="137">
        <f>AG37+AG38</f>
        <v>0</v>
      </c>
      <c r="AH36" s="137">
        <f>AH37+AH38</f>
        <v>0</v>
      </c>
      <c r="AI36" s="137" t="e">
        <f>AH36/AG36*100</f>
        <v>#DIV/0!</v>
      </c>
      <c r="AJ36" s="145">
        <f>AJ37+AJ38</f>
        <v>0</v>
      </c>
      <c r="AK36" s="145">
        <f>AK37+AK38</f>
        <v>0</v>
      </c>
      <c r="AL36" s="145" t="e">
        <f>AK36/AJ36*100</f>
        <v>#DIV/0!</v>
      </c>
      <c r="AM36" s="137">
        <f>AM37+AM38</f>
        <v>0</v>
      </c>
      <c r="AN36" s="137">
        <f>AN37+AN38</f>
        <v>0</v>
      </c>
      <c r="AO36" s="137" t="e">
        <f>AN36/AM36*100</f>
        <v>#DIV/0!</v>
      </c>
      <c r="AP36" s="137">
        <f>AP37+AP38</f>
        <v>0</v>
      </c>
      <c r="AQ36" s="137">
        <f>AQ37+AQ38</f>
        <v>0</v>
      </c>
      <c r="AR36" s="137" t="e">
        <f>AQ36/AP36*100</f>
        <v>#DIV/0!</v>
      </c>
      <c r="AS36" s="137">
        <f>AS37+AS38</f>
        <v>0</v>
      </c>
      <c r="AT36" s="137">
        <f>AT37+AT38</f>
        <v>0</v>
      </c>
      <c r="AU36" s="137" t="e">
        <f>AT36/AS36*100</f>
        <v>#DIV/0!</v>
      </c>
      <c r="AV36" s="145">
        <f>AV37+AV38</f>
        <v>0</v>
      </c>
      <c r="AW36" s="145">
        <f>AW37+AW38</f>
        <v>0</v>
      </c>
      <c r="AX36" s="145" t="e">
        <f>AW36/AV36*100</f>
        <v>#DIV/0!</v>
      </c>
      <c r="AY36" s="137">
        <f>AY37+AY38</f>
        <v>0</v>
      </c>
      <c r="AZ36" s="137">
        <f>AZ37+AZ38</f>
        <v>0</v>
      </c>
      <c r="BA36" s="137" t="e">
        <f>AZ36/AY36*100</f>
        <v>#DIV/0!</v>
      </c>
      <c r="BB36" s="137">
        <f>BB37+BB38</f>
        <v>10</v>
      </c>
      <c r="BC36" s="137">
        <f>BC37+BC38</f>
        <v>0</v>
      </c>
      <c r="BD36" s="137">
        <f>BC36/BB36*100</f>
        <v>0</v>
      </c>
      <c r="BE36" s="137">
        <f>BE37+BE38</f>
        <v>1.5</v>
      </c>
      <c r="BF36" s="137">
        <f>BF37+BF38</f>
        <v>0</v>
      </c>
      <c r="BG36" s="137">
        <f>BF36/BE36*100</f>
        <v>0</v>
      </c>
      <c r="BH36" s="145">
        <f>BH37+BH38</f>
        <v>0</v>
      </c>
      <c r="BI36" s="145">
        <f>BI37+BI38</f>
        <v>0</v>
      </c>
      <c r="BJ36" s="145" t="e">
        <f>BI36/BH36*100</f>
        <v>#DIV/0!</v>
      </c>
      <c r="BK36" s="137">
        <f>BK37+BK38</f>
        <v>0</v>
      </c>
      <c r="BL36" s="137">
        <f>BL37+BL38</f>
        <v>0</v>
      </c>
      <c r="BM36" s="137" t="e">
        <f>BL36/BK36*100</f>
        <v>#DIV/0!</v>
      </c>
      <c r="BN36" s="137">
        <f>BN37+BN38</f>
        <v>0</v>
      </c>
      <c r="BO36" s="137">
        <f>BO37+BO38</f>
        <v>0</v>
      </c>
      <c r="BP36" s="137" t="e">
        <f>BO36/BN36*100</f>
        <v>#DIV/0!</v>
      </c>
      <c r="BQ36" s="137">
        <f>BQ37+BQ38</f>
        <v>0</v>
      </c>
      <c r="BR36" s="137">
        <f>BR37+BR38</f>
        <v>0</v>
      </c>
      <c r="BS36" s="137" t="e">
        <f>BR36/BQ36*100</f>
        <v>#DIV/0!</v>
      </c>
      <c r="BT36" s="123"/>
    </row>
    <row r="37" spans="1:72" ht="42.75" customHeight="1">
      <c r="A37" s="341"/>
      <c r="B37" s="321"/>
      <c r="C37" s="323"/>
      <c r="D37" s="323"/>
      <c r="E37" s="34" t="s">
        <v>3</v>
      </c>
      <c r="F37" s="127">
        <f>AA37+AD37+AG37+AM37+AP37+AS37+AY37+BB37+BE37+BK37+BN37+BQ37</f>
        <v>0</v>
      </c>
      <c r="G37" s="127">
        <f>AB37+AE37+AH37+AN37+AQ37+AT37+AZ37+BC37+BF37+BL37+BO37+BR37</f>
        <v>0</v>
      </c>
      <c r="H37" s="168" t="e">
        <f t="shared" si="1"/>
        <v>#DIV/0!</v>
      </c>
      <c r="I37" s="128"/>
      <c r="J37" s="128"/>
      <c r="K37" s="128"/>
      <c r="L37" s="128"/>
      <c r="M37" s="128"/>
      <c r="N37" s="128"/>
      <c r="O37" s="128"/>
      <c r="P37" s="128"/>
      <c r="Q37" s="128"/>
      <c r="R37" s="128"/>
      <c r="S37" s="128"/>
      <c r="T37" s="128"/>
      <c r="U37" s="128"/>
      <c r="V37" s="128"/>
      <c r="W37" s="128"/>
      <c r="X37" s="129"/>
      <c r="Y37" s="129"/>
      <c r="Z37" s="129"/>
      <c r="AA37" s="127">
        <v>0</v>
      </c>
      <c r="AB37" s="127">
        <v>0</v>
      </c>
      <c r="AC37" s="168" t="e">
        <f t="shared" si="2"/>
        <v>#DIV/0!</v>
      </c>
      <c r="AD37" s="127">
        <v>0</v>
      </c>
      <c r="AE37" s="127">
        <v>0</v>
      </c>
      <c r="AF37" s="168" t="e">
        <f t="shared" si="3"/>
        <v>#DIV/0!</v>
      </c>
      <c r="AG37" s="127">
        <v>0</v>
      </c>
      <c r="AH37" s="127">
        <v>0</v>
      </c>
      <c r="AI37" s="127">
        <v>0</v>
      </c>
      <c r="AJ37" s="126">
        <v>0</v>
      </c>
      <c r="AK37" s="126">
        <v>0</v>
      </c>
      <c r="AL37" s="126">
        <v>0</v>
      </c>
      <c r="AM37" s="127">
        <v>0</v>
      </c>
      <c r="AN37" s="127">
        <v>0</v>
      </c>
      <c r="AO37" s="127">
        <v>0</v>
      </c>
      <c r="AP37" s="127">
        <v>0</v>
      </c>
      <c r="AQ37" s="127">
        <v>0</v>
      </c>
      <c r="AR37" s="127">
        <v>0</v>
      </c>
      <c r="AS37" s="127">
        <v>0</v>
      </c>
      <c r="AT37" s="127">
        <v>0</v>
      </c>
      <c r="AU37" s="127">
        <v>0</v>
      </c>
      <c r="AV37" s="126">
        <v>0</v>
      </c>
      <c r="AW37" s="126">
        <v>0</v>
      </c>
      <c r="AX37" s="126">
        <v>0</v>
      </c>
      <c r="AY37" s="127">
        <v>0</v>
      </c>
      <c r="AZ37" s="127">
        <v>0</v>
      </c>
      <c r="BA37" s="127">
        <v>0</v>
      </c>
      <c r="BB37" s="127">
        <v>0</v>
      </c>
      <c r="BC37" s="127">
        <v>0</v>
      </c>
      <c r="BD37" s="127">
        <v>0</v>
      </c>
      <c r="BE37" s="127">
        <v>0</v>
      </c>
      <c r="BF37" s="127">
        <v>0</v>
      </c>
      <c r="BG37" s="127">
        <v>0</v>
      </c>
      <c r="BH37" s="126">
        <v>0</v>
      </c>
      <c r="BI37" s="126">
        <v>0</v>
      </c>
      <c r="BJ37" s="126">
        <v>0</v>
      </c>
      <c r="BK37" s="127">
        <v>0</v>
      </c>
      <c r="BL37" s="127">
        <v>0</v>
      </c>
      <c r="BM37" s="127">
        <v>0</v>
      </c>
      <c r="BN37" s="127">
        <v>0</v>
      </c>
      <c r="BO37" s="127">
        <v>0</v>
      </c>
      <c r="BP37" s="127">
        <v>0</v>
      </c>
      <c r="BQ37" s="127">
        <v>0</v>
      </c>
      <c r="BR37" s="127">
        <v>0</v>
      </c>
      <c r="BS37" s="127">
        <v>0</v>
      </c>
      <c r="BT37" s="123"/>
    </row>
    <row r="38" spans="1:72" ht="50.25" customHeight="1">
      <c r="A38" s="341"/>
      <c r="B38" s="322"/>
      <c r="C38" s="323"/>
      <c r="D38" s="323"/>
      <c r="E38" s="34" t="s">
        <v>44</v>
      </c>
      <c r="F38" s="127">
        <f>AA38+AD38+AG38+AM38+AP38+AS38+AY38+BB38+BE38+BK38+BN38+BQ38</f>
        <v>11.5</v>
      </c>
      <c r="G38" s="127">
        <f>AB38+AE38+AH38+AN38+AQ38+AT38+AZ38+BC38+BF38+BL38+BO38+BR38</f>
        <v>0</v>
      </c>
      <c r="H38" s="168">
        <f t="shared" si="1"/>
        <v>0</v>
      </c>
      <c r="I38" s="128"/>
      <c r="J38" s="128"/>
      <c r="K38" s="128"/>
      <c r="L38" s="128"/>
      <c r="M38" s="128"/>
      <c r="N38" s="128"/>
      <c r="O38" s="128"/>
      <c r="P38" s="128"/>
      <c r="Q38" s="128"/>
      <c r="R38" s="128"/>
      <c r="S38" s="128"/>
      <c r="T38" s="128"/>
      <c r="U38" s="128"/>
      <c r="V38" s="128"/>
      <c r="W38" s="128"/>
      <c r="X38" s="129"/>
      <c r="Y38" s="129"/>
      <c r="Z38" s="129"/>
      <c r="AA38" s="127">
        <v>0</v>
      </c>
      <c r="AB38" s="127">
        <v>0</v>
      </c>
      <c r="AC38" s="168" t="e">
        <f t="shared" si="2"/>
        <v>#DIV/0!</v>
      </c>
      <c r="AD38" s="127">
        <v>0</v>
      </c>
      <c r="AE38" s="127">
        <v>0</v>
      </c>
      <c r="AF38" s="168" t="e">
        <f t="shared" si="3"/>
        <v>#DIV/0!</v>
      </c>
      <c r="AG38" s="127">
        <v>0</v>
      </c>
      <c r="AH38" s="127">
        <v>0</v>
      </c>
      <c r="AI38" s="127">
        <v>0</v>
      </c>
      <c r="AJ38" s="126"/>
      <c r="AK38" s="126"/>
      <c r="AL38" s="126"/>
      <c r="AM38" s="127">
        <v>0</v>
      </c>
      <c r="AN38" s="127">
        <v>0</v>
      </c>
      <c r="AO38" s="127">
        <v>0</v>
      </c>
      <c r="AP38" s="127">
        <v>0</v>
      </c>
      <c r="AQ38" s="127">
        <v>0</v>
      </c>
      <c r="AR38" s="127">
        <v>0</v>
      </c>
      <c r="AS38" s="127">
        <v>0</v>
      </c>
      <c r="AT38" s="127">
        <v>0</v>
      </c>
      <c r="AU38" s="127">
        <v>0</v>
      </c>
      <c r="AV38" s="126"/>
      <c r="AW38" s="126"/>
      <c r="AX38" s="126"/>
      <c r="AY38" s="127">
        <v>0</v>
      </c>
      <c r="AZ38" s="127">
        <v>0</v>
      </c>
      <c r="BA38" s="127">
        <v>0</v>
      </c>
      <c r="BB38" s="127">
        <v>10</v>
      </c>
      <c r="BC38" s="127">
        <v>0</v>
      </c>
      <c r="BD38" s="127">
        <v>0</v>
      </c>
      <c r="BE38" s="127">
        <v>1.5</v>
      </c>
      <c r="BF38" s="127">
        <v>0</v>
      </c>
      <c r="BG38" s="127">
        <v>0</v>
      </c>
      <c r="BH38" s="126"/>
      <c r="BI38" s="126"/>
      <c r="BJ38" s="126"/>
      <c r="BK38" s="127">
        <v>0</v>
      </c>
      <c r="BL38" s="127">
        <v>0</v>
      </c>
      <c r="BM38" s="127">
        <v>0</v>
      </c>
      <c r="BN38" s="127">
        <v>0</v>
      </c>
      <c r="BO38" s="127">
        <v>0</v>
      </c>
      <c r="BP38" s="127">
        <v>0</v>
      </c>
      <c r="BQ38" s="127">
        <v>0</v>
      </c>
      <c r="BR38" s="127">
        <v>0</v>
      </c>
      <c r="BS38" s="127">
        <v>0</v>
      </c>
      <c r="BT38" s="123"/>
    </row>
    <row r="39" spans="1:72" ht="49.5" customHeight="1">
      <c r="A39" s="341" t="s">
        <v>294</v>
      </c>
      <c r="B39" s="320" t="s">
        <v>295</v>
      </c>
      <c r="C39" s="323"/>
      <c r="D39" s="323"/>
      <c r="E39" s="131" t="s">
        <v>42</v>
      </c>
      <c r="F39" s="137">
        <f>F40+F41</f>
        <v>52.7</v>
      </c>
      <c r="G39" s="137">
        <f>G40+G41</f>
        <v>0</v>
      </c>
      <c r="H39" s="168">
        <f t="shared" si="1"/>
        <v>0</v>
      </c>
      <c r="I39" s="137"/>
      <c r="J39" s="137"/>
      <c r="K39" s="137"/>
      <c r="L39" s="137"/>
      <c r="M39" s="137"/>
      <c r="N39" s="137"/>
      <c r="O39" s="137"/>
      <c r="P39" s="137"/>
      <c r="Q39" s="137"/>
      <c r="R39" s="137"/>
      <c r="S39" s="137"/>
      <c r="T39" s="137"/>
      <c r="U39" s="137"/>
      <c r="V39" s="137"/>
      <c r="W39" s="137"/>
      <c r="X39" s="137"/>
      <c r="Y39" s="137"/>
      <c r="Z39" s="137"/>
      <c r="AA39" s="137">
        <f>AA40+AA41</f>
        <v>0</v>
      </c>
      <c r="AB39" s="137">
        <f>AB40+AB41</f>
        <v>0</v>
      </c>
      <c r="AC39" s="168" t="e">
        <f t="shared" si="2"/>
        <v>#DIV/0!</v>
      </c>
      <c r="AD39" s="137">
        <f>AD40+AD41</f>
        <v>0</v>
      </c>
      <c r="AE39" s="137">
        <f>AE40+AE41</f>
        <v>0</v>
      </c>
      <c r="AF39" s="168" t="e">
        <f t="shared" si="3"/>
        <v>#DIV/0!</v>
      </c>
      <c r="AG39" s="137">
        <f>AG40+AG41</f>
        <v>0</v>
      </c>
      <c r="AH39" s="137">
        <f>AH40+AH41</f>
        <v>0</v>
      </c>
      <c r="AI39" s="137" t="e">
        <f>AH39/AG39*100</f>
        <v>#DIV/0!</v>
      </c>
      <c r="AJ39" s="145">
        <f>AJ40+AJ41</f>
        <v>0</v>
      </c>
      <c r="AK39" s="145">
        <f>AK40+AK41</f>
        <v>0</v>
      </c>
      <c r="AL39" s="145" t="e">
        <f>AK39/AJ39*100</f>
        <v>#DIV/0!</v>
      </c>
      <c r="AM39" s="137">
        <f>AM40+AM41</f>
        <v>0</v>
      </c>
      <c r="AN39" s="137">
        <f>AN40+AN41</f>
        <v>0</v>
      </c>
      <c r="AO39" s="137" t="e">
        <f>AN39/AM39*100</f>
        <v>#DIV/0!</v>
      </c>
      <c r="AP39" s="137">
        <f>AP40+AP41</f>
        <v>0</v>
      </c>
      <c r="AQ39" s="137">
        <f>AQ40+AQ41</f>
        <v>0</v>
      </c>
      <c r="AR39" s="137" t="e">
        <f>AQ39/AP39*100</f>
        <v>#DIV/0!</v>
      </c>
      <c r="AS39" s="137">
        <f>AS40+AS41</f>
        <v>20</v>
      </c>
      <c r="AT39" s="137">
        <f>AT40+AT41</f>
        <v>0</v>
      </c>
      <c r="AU39" s="137">
        <f>AT39/AS39*100</f>
        <v>0</v>
      </c>
      <c r="AV39" s="145">
        <f>AV40+AV41</f>
        <v>0</v>
      </c>
      <c r="AW39" s="145">
        <f>AW40+AW41</f>
        <v>0</v>
      </c>
      <c r="AX39" s="145" t="e">
        <f>AW39/AV39*100</f>
        <v>#DIV/0!</v>
      </c>
      <c r="AY39" s="137">
        <f>AY40+AY41</f>
        <v>20</v>
      </c>
      <c r="AZ39" s="137">
        <f>AZ40+AZ41</f>
        <v>0</v>
      </c>
      <c r="BA39" s="137">
        <f>AZ39/AY39*100</f>
        <v>0</v>
      </c>
      <c r="BB39" s="137">
        <f>BB40+BB41</f>
        <v>12.7</v>
      </c>
      <c r="BC39" s="137">
        <f>BC40+BC41</f>
        <v>0</v>
      </c>
      <c r="BD39" s="137">
        <f>BC39/BB39*100</f>
        <v>0</v>
      </c>
      <c r="BE39" s="137">
        <f>BE40+BE41</f>
        <v>0</v>
      </c>
      <c r="BF39" s="137">
        <f>BF40+BF41</f>
        <v>0</v>
      </c>
      <c r="BG39" s="137" t="e">
        <f>BF39/BE39*100</f>
        <v>#DIV/0!</v>
      </c>
      <c r="BH39" s="145">
        <f>BH40+BH41</f>
        <v>0</v>
      </c>
      <c r="BI39" s="145">
        <f>BI40+BI41</f>
        <v>0</v>
      </c>
      <c r="BJ39" s="145" t="e">
        <f>BI39/BH39*100</f>
        <v>#DIV/0!</v>
      </c>
      <c r="BK39" s="137">
        <f>BK40+BK41</f>
        <v>0</v>
      </c>
      <c r="BL39" s="137">
        <f>BL40+BL41</f>
        <v>0</v>
      </c>
      <c r="BM39" s="137" t="e">
        <f>BL39/BK39*100</f>
        <v>#DIV/0!</v>
      </c>
      <c r="BN39" s="137">
        <f>BN40+BN41</f>
        <v>0</v>
      </c>
      <c r="BO39" s="137">
        <f>BO40+BO41</f>
        <v>0</v>
      </c>
      <c r="BP39" s="137" t="e">
        <f>BO39/BN39*100</f>
        <v>#DIV/0!</v>
      </c>
      <c r="BQ39" s="137">
        <f>BQ40+BQ41</f>
        <v>0</v>
      </c>
      <c r="BR39" s="137">
        <f>BR40+BR41</f>
        <v>0</v>
      </c>
      <c r="BS39" s="137" t="e">
        <f>BR39/BQ39*100</f>
        <v>#DIV/0!</v>
      </c>
      <c r="BT39" s="123"/>
    </row>
    <row r="40" spans="1:72" ht="51.75" customHeight="1">
      <c r="A40" s="341"/>
      <c r="B40" s="321"/>
      <c r="C40" s="323"/>
      <c r="D40" s="323"/>
      <c r="E40" s="34" t="s">
        <v>3</v>
      </c>
      <c r="F40" s="127">
        <f>AA40+AD40+AG40+AM40+AP40+AS40+AY40+BB40+BE40+BK40+BN40+BQ40</f>
        <v>0</v>
      </c>
      <c r="G40" s="127">
        <f>AB40+AE40+AH40+AN40+AQ40+AT40+AZ40+BC40+BF40+BL40+BO40+BR40</f>
        <v>0</v>
      </c>
      <c r="H40" s="168" t="e">
        <f t="shared" si="1"/>
        <v>#DIV/0!</v>
      </c>
      <c r="I40" s="128"/>
      <c r="J40" s="128"/>
      <c r="K40" s="128"/>
      <c r="L40" s="128"/>
      <c r="M40" s="128"/>
      <c r="N40" s="128"/>
      <c r="O40" s="128"/>
      <c r="P40" s="128"/>
      <c r="Q40" s="128"/>
      <c r="R40" s="128"/>
      <c r="S40" s="128"/>
      <c r="T40" s="128"/>
      <c r="U40" s="128"/>
      <c r="V40" s="128"/>
      <c r="W40" s="128"/>
      <c r="X40" s="129"/>
      <c r="Y40" s="129"/>
      <c r="Z40" s="129"/>
      <c r="AA40" s="127">
        <v>0</v>
      </c>
      <c r="AB40" s="127">
        <v>0</v>
      </c>
      <c r="AC40" s="168" t="e">
        <f t="shared" si="2"/>
        <v>#DIV/0!</v>
      </c>
      <c r="AD40" s="127">
        <v>0</v>
      </c>
      <c r="AE40" s="127">
        <v>0</v>
      </c>
      <c r="AF40" s="168" t="e">
        <f t="shared" si="3"/>
        <v>#DIV/0!</v>
      </c>
      <c r="AG40" s="127">
        <v>0</v>
      </c>
      <c r="AH40" s="127">
        <v>0</v>
      </c>
      <c r="AI40" s="127">
        <v>0</v>
      </c>
      <c r="AJ40" s="126">
        <v>0</v>
      </c>
      <c r="AK40" s="126">
        <v>0</v>
      </c>
      <c r="AL40" s="126">
        <v>0</v>
      </c>
      <c r="AM40" s="127">
        <v>0</v>
      </c>
      <c r="AN40" s="127">
        <v>0</v>
      </c>
      <c r="AO40" s="127">
        <v>0</v>
      </c>
      <c r="AP40" s="127">
        <v>0</v>
      </c>
      <c r="AQ40" s="127">
        <v>0</v>
      </c>
      <c r="AR40" s="127">
        <v>0</v>
      </c>
      <c r="AS40" s="127">
        <v>0</v>
      </c>
      <c r="AT40" s="127">
        <v>0</v>
      </c>
      <c r="AU40" s="127">
        <v>0</v>
      </c>
      <c r="AV40" s="126">
        <v>0</v>
      </c>
      <c r="AW40" s="126">
        <v>0</v>
      </c>
      <c r="AX40" s="126">
        <v>0</v>
      </c>
      <c r="AY40" s="127">
        <v>0</v>
      </c>
      <c r="AZ40" s="127">
        <v>0</v>
      </c>
      <c r="BA40" s="127">
        <v>0</v>
      </c>
      <c r="BB40" s="127">
        <v>0</v>
      </c>
      <c r="BC40" s="127">
        <v>0</v>
      </c>
      <c r="BD40" s="127">
        <v>0</v>
      </c>
      <c r="BE40" s="127">
        <v>0</v>
      </c>
      <c r="BF40" s="127">
        <v>0</v>
      </c>
      <c r="BG40" s="127">
        <v>0</v>
      </c>
      <c r="BH40" s="126">
        <v>0</v>
      </c>
      <c r="BI40" s="126">
        <v>0</v>
      </c>
      <c r="BJ40" s="126">
        <v>0</v>
      </c>
      <c r="BK40" s="127">
        <v>0</v>
      </c>
      <c r="BL40" s="127">
        <v>0</v>
      </c>
      <c r="BM40" s="127">
        <v>0</v>
      </c>
      <c r="BN40" s="127">
        <v>0</v>
      </c>
      <c r="BO40" s="127">
        <v>0</v>
      </c>
      <c r="BP40" s="127">
        <v>0</v>
      </c>
      <c r="BQ40" s="127">
        <v>0</v>
      </c>
      <c r="BR40" s="127">
        <v>0</v>
      </c>
      <c r="BS40" s="127">
        <v>0</v>
      </c>
      <c r="BT40" s="123"/>
    </row>
    <row r="41" spans="1:72" ht="75" customHeight="1">
      <c r="A41" s="341"/>
      <c r="B41" s="322"/>
      <c r="C41" s="323"/>
      <c r="D41" s="323"/>
      <c r="E41" s="34" t="s">
        <v>44</v>
      </c>
      <c r="F41" s="127">
        <f>AA41+AD41+AG41+AM41+AP41+AS41+AY41+BB41+BE41+BK41+BN41+BQ41</f>
        <v>52.7</v>
      </c>
      <c r="G41" s="127">
        <f>AB41+AE41+AH41+AN41+AQ41+AT41+AZ41+BC41+BF41+BL41+BO41+BR41</f>
        <v>0</v>
      </c>
      <c r="H41" s="168">
        <f t="shared" si="1"/>
        <v>0</v>
      </c>
      <c r="I41" s="128"/>
      <c r="J41" s="128"/>
      <c r="K41" s="128"/>
      <c r="L41" s="128"/>
      <c r="M41" s="128"/>
      <c r="N41" s="128"/>
      <c r="O41" s="128"/>
      <c r="P41" s="128"/>
      <c r="Q41" s="128"/>
      <c r="R41" s="128"/>
      <c r="S41" s="128"/>
      <c r="T41" s="128"/>
      <c r="U41" s="128"/>
      <c r="V41" s="128"/>
      <c r="W41" s="128"/>
      <c r="X41" s="129"/>
      <c r="Y41" s="129"/>
      <c r="Z41" s="129"/>
      <c r="AA41" s="127">
        <v>0</v>
      </c>
      <c r="AB41" s="127">
        <v>0</v>
      </c>
      <c r="AC41" s="168" t="e">
        <f t="shared" si="2"/>
        <v>#DIV/0!</v>
      </c>
      <c r="AD41" s="127">
        <v>0</v>
      </c>
      <c r="AE41" s="127">
        <v>0</v>
      </c>
      <c r="AF41" s="168" t="e">
        <f t="shared" si="3"/>
        <v>#DIV/0!</v>
      </c>
      <c r="AG41" s="127">
        <v>0</v>
      </c>
      <c r="AH41" s="127">
        <v>0</v>
      </c>
      <c r="AI41" s="127">
        <v>0</v>
      </c>
      <c r="AJ41" s="126"/>
      <c r="AK41" s="126"/>
      <c r="AL41" s="126"/>
      <c r="AM41" s="127">
        <v>0</v>
      </c>
      <c r="AN41" s="127">
        <v>0</v>
      </c>
      <c r="AO41" s="127">
        <v>0</v>
      </c>
      <c r="AP41" s="127">
        <v>0</v>
      </c>
      <c r="AQ41" s="127">
        <v>0</v>
      </c>
      <c r="AR41" s="127">
        <v>0</v>
      </c>
      <c r="AS41" s="127">
        <v>20</v>
      </c>
      <c r="AT41" s="127">
        <v>0</v>
      </c>
      <c r="AU41" s="127">
        <v>0</v>
      </c>
      <c r="AV41" s="126"/>
      <c r="AW41" s="126"/>
      <c r="AX41" s="126"/>
      <c r="AY41" s="127">
        <v>20</v>
      </c>
      <c r="AZ41" s="127">
        <v>0</v>
      </c>
      <c r="BA41" s="127">
        <v>0</v>
      </c>
      <c r="BB41" s="127">
        <v>12.7</v>
      </c>
      <c r="BC41" s="127">
        <v>0</v>
      </c>
      <c r="BD41" s="127">
        <v>0</v>
      </c>
      <c r="BE41" s="127">
        <v>0</v>
      </c>
      <c r="BF41" s="127">
        <v>0</v>
      </c>
      <c r="BG41" s="127">
        <v>0</v>
      </c>
      <c r="BH41" s="126"/>
      <c r="BI41" s="126"/>
      <c r="BJ41" s="126"/>
      <c r="BK41" s="127">
        <v>0</v>
      </c>
      <c r="BL41" s="127">
        <v>0</v>
      </c>
      <c r="BM41" s="127">
        <v>0</v>
      </c>
      <c r="BN41" s="127">
        <v>0</v>
      </c>
      <c r="BO41" s="127">
        <v>0</v>
      </c>
      <c r="BP41" s="127">
        <v>0</v>
      </c>
      <c r="BQ41" s="127">
        <v>0</v>
      </c>
      <c r="BR41" s="127">
        <v>0</v>
      </c>
      <c r="BS41" s="127">
        <v>0</v>
      </c>
      <c r="BT41" s="123"/>
    </row>
    <row r="42" spans="1:72" ht="48" customHeight="1">
      <c r="A42" s="341" t="s">
        <v>296</v>
      </c>
      <c r="B42" s="320" t="s">
        <v>297</v>
      </c>
      <c r="C42" s="323"/>
      <c r="D42" s="323"/>
      <c r="E42" s="131" t="s">
        <v>42</v>
      </c>
      <c r="F42" s="137">
        <f>F43+F44</f>
        <v>46.3</v>
      </c>
      <c r="G42" s="137">
        <f>G43+G44</f>
        <v>0</v>
      </c>
      <c r="H42" s="168">
        <f t="shared" si="1"/>
        <v>0</v>
      </c>
      <c r="I42" s="137"/>
      <c r="J42" s="137"/>
      <c r="K42" s="137"/>
      <c r="L42" s="137"/>
      <c r="M42" s="137"/>
      <c r="N42" s="137"/>
      <c r="O42" s="137"/>
      <c r="P42" s="137"/>
      <c r="Q42" s="137"/>
      <c r="R42" s="137"/>
      <c r="S42" s="137"/>
      <c r="T42" s="137"/>
      <c r="U42" s="137"/>
      <c r="V42" s="137"/>
      <c r="W42" s="137"/>
      <c r="X42" s="137"/>
      <c r="Y42" s="137"/>
      <c r="Z42" s="137"/>
      <c r="AA42" s="137">
        <f>AA43+AA44</f>
        <v>0</v>
      </c>
      <c r="AB42" s="137">
        <f>AB43+AB44</f>
        <v>0</v>
      </c>
      <c r="AC42" s="168" t="e">
        <f t="shared" si="2"/>
        <v>#DIV/0!</v>
      </c>
      <c r="AD42" s="137">
        <f>AD43+AD44</f>
        <v>0</v>
      </c>
      <c r="AE42" s="137">
        <f>AE43+AE44</f>
        <v>0</v>
      </c>
      <c r="AF42" s="168" t="e">
        <f t="shared" si="3"/>
        <v>#DIV/0!</v>
      </c>
      <c r="AG42" s="137">
        <f>AG43+AG44</f>
        <v>0</v>
      </c>
      <c r="AH42" s="137">
        <f>AH43+AH44</f>
        <v>0</v>
      </c>
      <c r="AI42" s="137" t="e">
        <f>AH42/AG42*100</f>
        <v>#DIV/0!</v>
      </c>
      <c r="AJ42" s="145">
        <f>AJ43+AJ44</f>
        <v>0</v>
      </c>
      <c r="AK42" s="145">
        <f>AK43+AK44</f>
        <v>0</v>
      </c>
      <c r="AL42" s="145" t="e">
        <f>AK42/AJ42*100</f>
        <v>#DIV/0!</v>
      </c>
      <c r="AM42" s="137">
        <f>AM43+AM44</f>
        <v>0</v>
      </c>
      <c r="AN42" s="137">
        <f>AN43+AN44</f>
        <v>0</v>
      </c>
      <c r="AO42" s="137" t="e">
        <f>AN42/AM42*100</f>
        <v>#DIV/0!</v>
      </c>
      <c r="AP42" s="137">
        <f>AP43+AP44</f>
        <v>0</v>
      </c>
      <c r="AQ42" s="137">
        <f>AQ43+AQ44</f>
        <v>0</v>
      </c>
      <c r="AR42" s="137" t="e">
        <f>AQ42/AP42*100</f>
        <v>#DIV/0!</v>
      </c>
      <c r="AS42" s="137">
        <f>AS43+AS44</f>
        <v>0</v>
      </c>
      <c r="AT42" s="137">
        <f>AT43+AT44</f>
        <v>0</v>
      </c>
      <c r="AU42" s="137" t="e">
        <f>AT42/AS42*100</f>
        <v>#DIV/0!</v>
      </c>
      <c r="AV42" s="145">
        <f>AV43+AV44</f>
        <v>0</v>
      </c>
      <c r="AW42" s="145">
        <f>AW43+AW44</f>
        <v>0</v>
      </c>
      <c r="AX42" s="145" t="e">
        <f>AW42/AV42*100</f>
        <v>#DIV/0!</v>
      </c>
      <c r="AY42" s="137">
        <f>AY43+AY44</f>
        <v>0</v>
      </c>
      <c r="AZ42" s="137">
        <f>AZ43+AZ44</f>
        <v>0</v>
      </c>
      <c r="BA42" s="137" t="e">
        <f>AZ42/AY42*100</f>
        <v>#DIV/0!</v>
      </c>
      <c r="BB42" s="137">
        <f>BB43+BB44</f>
        <v>0</v>
      </c>
      <c r="BC42" s="137">
        <f>BC43+BC44</f>
        <v>0</v>
      </c>
      <c r="BD42" s="137" t="e">
        <f>BC42/BB42*100</f>
        <v>#DIV/0!</v>
      </c>
      <c r="BE42" s="137">
        <f>BE43+BE44</f>
        <v>0</v>
      </c>
      <c r="BF42" s="137">
        <f>BF43+BF44</f>
        <v>0</v>
      </c>
      <c r="BG42" s="137" t="e">
        <f>BF42/BE42*100</f>
        <v>#DIV/0!</v>
      </c>
      <c r="BH42" s="145">
        <f>BH43+BH44</f>
        <v>0</v>
      </c>
      <c r="BI42" s="145">
        <f>BI43+BI44</f>
        <v>0</v>
      </c>
      <c r="BJ42" s="145" t="e">
        <f>BI42/BH42*100</f>
        <v>#DIV/0!</v>
      </c>
      <c r="BK42" s="137">
        <f>BK43+BK44</f>
        <v>46.3</v>
      </c>
      <c r="BL42" s="137">
        <f>BL43+BL44</f>
        <v>0</v>
      </c>
      <c r="BM42" s="137">
        <f>BL42/BK42*100</f>
        <v>0</v>
      </c>
      <c r="BN42" s="137">
        <f>BN43+BN44</f>
        <v>0</v>
      </c>
      <c r="BO42" s="137">
        <f>BO43+BO44</f>
        <v>0</v>
      </c>
      <c r="BP42" s="137" t="e">
        <f>BO42/BN42*100</f>
        <v>#DIV/0!</v>
      </c>
      <c r="BQ42" s="137">
        <f>BQ43+BQ44</f>
        <v>0</v>
      </c>
      <c r="BR42" s="137">
        <f>BR43+BR44</f>
        <v>0</v>
      </c>
      <c r="BS42" s="137" t="e">
        <f>BR42/BQ42*100</f>
        <v>#DIV/0!</v>
      </c>
      <c r="BT42" s="123"/>
    </row>
    <row r="43" spans="1:72" ht="51.75" customHeight="1">
      <c r="A43" s="341"/>
      <c r="B43" s="321"/>
      <c r="C43" s="323"/>
      <c r="D43" s="323"/>
      <c r="E43" s="34" t="s">
        <v>3</v>
      </c>
      <c r="F43" s="127">
        <f>AA43+AD43+AG43+AM43+AP43+AS43+AY43+BB43+BE43+BK43+BN43+BQ43</f>
        <v>0</v>
      </c>
      <c r="G43" s="127">
        <f>AB43+AE43+AH43+AN43+AQ43+AT43+AZ43+BC43+BF43+BL43+BO43+BR43</f>
        <v>0</v>
      </c>
      <c r="H43" s="168" t="e">
        <f t="shared" si="1"/>
        <v>#DIV/0!</v>
      </c>
      <c r="I43" s="128"/>
      <c r="J43" s="128"/>
      <c r="K43" s="128"/>
      <c r="L43" s="128"/>
      <c r="M43" s="128"/>
      <c r="N43" s="128"/>
      <c r="O43" s="128"/>
      <c r="P43" s="128"/>
      <c r="Q43" s="128"/>
      <c r="R43" s="128"/>
      <c r="S43" s="128"/>
      <c r="T43" s="128"/>
      <c r="U43" s="128"/>
      <c r="V43" s="128"/>
      <c r="W43" s="128"/>
      <c r="X43" s="129"/>
      <c r="Y43" s="129"/>
      <c r="Z43" s="129"/>
      <c r="AA43" s="127">
        <v>0</v>
      </c>
      <c r="AB43" s="127">
        <v>0</v>
      </c>
      <c r="AC43" s="168" t="e">
        <f t="shared" si="2"/>
        <v>#DIV/0!</v>
      </c>
      <c r="AD43" s="127">
        <v>0</v>
      </c>
      <c r="AE43" s="127">
        <v>0</v>
      </c>
      <c r="AF43" s="168" t="e">
        <f t="shared" si="3"/>
        <v>#DIV/0!</v>
      </c>
      <c r="AG43" s="127">
        <v>0</v>
      </c>
      <c r="AH43" s="127">
        <v>0</v>
      </c>
      <c r="AI43" s="127">
        <v>0</v>
      </c>
      <c r="AJ43" s="126">
        <v>0</v>
      </c>
      <c r="AK43" s="126">
        <v>0</v>
      </c>
      <c r="AL43" s="126">
        <v>0</v>
      </c>
      <c r="AM43" s="127">
        <v>0</v>
      </c>
      <c r="AN43" s="127">
        <v>0</v>
      </c>
      <c r="AO43" s="127">
        <v>0</v>
      </c>
      <c r="AP43" s="127">
        <v>0</v>
      </c>
      <c r="AQ43" s="127">
        <v>0</v>
      </c>
      <c r="AR43" s="127">
        <v>0</v>
      </c>
      <c r="AS43" s="127">
        <v>0</v>
      </c>
      <c r="AT43" s="127">
        <v>0</v>
      </c>
      <c r="AU43" s="127">
        <v>0</v>
      </c>
      <c r="AV43" s="126">
        <v>0</v>
      </c>
      <c r="AW43" s="126">
        <v>0</v>
      </c>
      <c r="AX43" s="126">
        <v>0</v>
      </c>
      <c r="AY43" s="127">
        <v>0</v>
      </c>
      <c r="AZ43" s="127">
        <v>0</v>
      </c>
      <c r="BA43" s="127">
        <v>0</v>
      </c>
      <c r="BB43" s="127">
        <v>0</v>
      </c>
      <c r="BC43" s="127">
        <v>0</v>
      </c>
      <c r="BD43" s="127">
        <v>0</v>
      </c>
      <c r="BE43" s="127">
        <v>0</v>
      </c>
      <c r="BF43" s="127">
        <v>0</v>
      </c>
      <c r="BG43" s="127">
        <v>0</v>
      </c>
      <c r="BH43" s="126">
        <v>0</v>
      </c>
      <c r="BI43" s="126">
        <v>0</v>
      </c>
      <c r="BJ43" s="126">
        <v>0</v>
      </c>
      <c r="BK43" s="127">
        <v>0</v>
      </c>
      <c r="BL43" s="127">
        <v>0</v>
      </c>
      <c r="BM43" s="127">
        <v>0</v>
      </c>
      <c r="BN43" s="127">
        <v>0</v>
      </c>
      <c r="BO43" s="127">
        <v>0</v>
      </c>
      <c r="BP43" s="127">
        <v>0</v>
      </c>
      <c r="BQ43" s="127">
        <v>0</v>
      </c>
      <c r="BR43" s="127">
        <v>0</v>
      </c>
      <c r="BS43" s="127">
        <v>0</v>
      </c>
      <c r="BT43" s="123"/>
    </row>
    <row r="44" spans="1:72" ht="59.25" customHeight="1">
      <c r="A44" s="341"/>
      <c r="B44" s="322"/>
      <c r="C44" s="323"/>
      <c r="D44" s="323"/>
      <c r="E44" s="34" t="s">
        <v>44</v>
      </c>
      <c r="F44" s="127">
        <f>AA44+AD44+AG44+AM44+AP44+AS44+AY44+BB44+BE44+BK44+BN44+BQ44</f>
        <v>46.3</v>
      </c>
      <c r="G44" s="127">
        <f>AB44+AE44+AH44+AN44+AQ44+AT44+AZ44+BC44+BF44+BL44+BO44+BR44</f>
        <v>0</v>
      </c>
      <c r="H44" s="168">
        <f t="shared" si="1"/>
        <v>0</v>
      </c>
      <c r="I44" s="128"/>
      <c r="J44" s="128"/>
      <c r="K44" s="128"/>
      <c r="L44" s="128"/>
      <c r="M44" s="128"/>
      <c r="N44" s="128"/>
      <c r="O44" s="128"/>
      <c r="P44" s="128"/>
      <c r="Q44" s="128"/>
      <c r="R44" s="128"/>
      <c r="S44" s="128"/>
      <c r="T44" s="128"/>
      <c r="U44" s="128"/>
      <c r="V44" s="128"/>
      <c r="W44" s="128"/>
      <c r="X44" s="129"/>
      <c r="Y44" s="129"/>
      <c r="Z44" s="129"/>
      <c r="AA44" s="127">
        <v>0</v>
      </c>
      <c r="AB44" s="127">
        <v>0</v>
      </c>
      <c r="AC44" s="168" t="e">
        <f t="shared" si="2"/>
        <v>#DIV/0!</v>
      </c>
      <c r="AD44" s="127">
        <v>0</v>
      </c>
      <c r="AE44" s="127">
        <v>0</v>
      </c>
      <c r="AF44" s="168" t="e">
        <f t="shared" si="3"/>
        <v>#DIV/0!</v>
      </c>
      <c r="AG44" s="127">
        <v>0</v>
      </c>
      <c r="AH44" s="127">
        <v>0</v>
      </c>
      <c r="AI44" s="127">
        <v>0</v>
      </c>
      <c r="AJ44" s="126"/>
      <c r="AK44" s="126"/>
      <c r="AL44" s="126"/>
      <c r="AM44" s="127">
        <v>0</v>
      </c>
      <c r="AN44" s="127">
        <v>0</v>
      </c>
      <c r="AO44" s="127">
        <v>0</v>
      </c>
      <c r="AP44" s="127">
        <v>0</v>
      </c>
      <c r="AQ44" s="127">
        <v>0</v>
      </c>
      <c r="AR44" s="127">
        <v>0</v>
      </c>
      <c r="AS44" s="127">
        <v>0</v>
      </c>
      <c r="AT44" s="127">
        <v>0</v>
      </c>
      <c r="AU44" s="127">
        <v>0</v>
      </c>
      <c r="AV44" s="126"/>
      <c r="AW44" s="126"/>
      <c r="AX44" s="126"/>
      <c r="AY44" s="127">
        <v>0</v>
      </c>
      <c r="AZ44" s="127">
        <v>0</v>
      </c>
      <c r="BA44" s="127">
        <v>0</v>
      </c>
      <c r="BB44" s="127">
        <v>0</v>
      </c>
      <c r="BC44" s="127">
        <v>0</v>
      </c>
      <c r="BD44" s="127">
        <v>0</v>
      </c>
      <c r="BE44" s="127">
        <v>0</v>
      </c>
      <c r="BF44" s="127">
        <v>0</v>
      </c>
      <c r="BG44" s="127">
        <v>0</v>
      </c>
      <c r="BH44" s="126"/>
      <c r="BI44" s="126"/>
      <c r="BJ44" s="126"/>
      <c r="BK44" s="127">
        <v>46.3</v>
      </c>
      <c r="BL44" s="127">
        <v>0</v>
      </c>
      <c r="BM44" s="127">
        <v>0</v>
      </c>
      <c r="BN44" s="127">
        <v>0</v>
      </c>
      <c r="BO44" s="127">
        <v>0</v>
      </c>
      <c r="BP44" s="127">
        <v>0</v>
      </c>
      <c r="BQ44" s="127">
        <v>0</v>
      </c>
      <c r="BR44" s="127">
        <v>0</v>
      </c>
      <c r="BS44" s="127">
        <v>0</v>
      </c>
      <c r="BT44" s="123"/>
    </row>
    <row r="45" spans="1:72" ht="36.75" customHeight="1">
      <c r="A45" s="341" t="s">
        <v>300</v>
      </c>
      <c r="B45" s="320" t="s">
        <v>298</v>
      </c>
      <c r="C45" s="323"/>
      <c r="D45" s="323"/>
      <c r="E45" s="131" t="s">
        <v>42</v>
      </c>
      <c r="F45" s="137">
        <f>F46+F47</f>
        <v>46.3</v>
      </c>
      <c r="G45" s="137">
        <f>G46+G47</f>
        <v>0</v>
      </c>
      <c r="H45" s="168">
        <f t="shared" si="1"/>
        <v>0</v>
      </c>
      <c r="I45" s="137"/>
      <c r="J45" s="137"/>
      <c r="K45" s="137"/>
      <c r="L45" s="137"/>
      <c r="M45" s="137"/>
      <c r="N45" s="137"/>
      <c r="O45" s="137"/>
      <c r="P45" s="137"/>
      <c r="Q45" s="137"/>
      <c r="R45" s="137"/>
      <c r="S45" s="137"/>
      <c r="T45" s="137"/>
      <c r="U45" s="137"/>
      <c r="V45" s="137"/>
      <c r="W45" s="137"/>
      <c r="X45" s="137"/>
      <c r="Y45" s="137"/>
      <c r="Z45" s="137"/>
      <c r="AA45" s="137">
        <f>AA46+AA47</f>
        <v>0</v>
      </c>
      <c r="AB45" s="137">
        <f>AB46+AB47</f>
        <v>0</v>
      </c>
      <c r="AC45" s="168" t="e">
        <f t="shared" si="2"/>
        <v>#DIV/0!</v>
      </c>
      <c r="AD45" s="137">
        <f>AD46+AD47</f>
        <v>0</v>
      </c>
      <c r="AE45" s="137">
        <f>AE46+AE47</f>
        <v>0</v>
      </c>
      <c r="AF45" s="168" t="e">
        <f t="shared" si="3"/>
        <v>#DIV/0!</v>
      </c>
      <c r="AG45" s="137">
        <f>AG46+AG47</f>
        <v>0</v>
      </c>
      <c r="AH45" s="137">
        <f>AH46+AH47</f>
        <v>0</v>
      </c>
      <c r="AI45" s="137" t="e">
        <f>AH45/AG45*100</f>
        <v>#DIV/0!</v>
      </c>
      <c r="AJ45" s="145">
        <f>AJ46+AJ47</f>
        <v>0</v>
      </c>
      <c r="AK45" s="145">
        <f>AK46+AK47</f>
        <v>0</v>
      </c>
      <c r="AL45" s="145" t="e">
        <f>AK45/AJ45*100</f>
        <v>#DIV/0!</v>
      </c>
      <c r="AM45" s="137">
        <f>AM46+AM47</f>
        <v>0</v>
      </c>
      <c r="AN45" s="137">
        <f>AN46+AN47</f>
        <v>0</v>
      </c>
      <c r="AO45" s="137" t="e">
        <f>AN45/AM45*100</f>
        <v>#DIV/0!</v>
      </c>
      <c r="AP45" s="137">
        <f>AP46+AP47</f>
        <v>0</v>
      </c>
      <c r="AQ45" s="137">
        <f>AQ46+AQ47</f>
        <v>0</v>
      </c>
      <c r="AR45" s="137" t="e">
        <f>AQ45/AP45*100</f>
        <v>#DIV/0!</v>
      </c>
      <c r="AS45" s="137">
        <f>AS46+AS47</f>
        <v>0</v>
      </c>
      <c r="AT45" s="137">
        <f>AT46+AT47</f>
        <v>0</v>
      </c>
      <c r="AU45" s="137" t="e">
        <f>AT45/AS45*100</f>
        <v>#DIV/0!</v>
      </c>
      <c r="AV45" s="145">
        <f>AV46+AV47</f>
        <v>0</v>
      </c>
      <c r="AW45" s="145">
        <f>AW46+AW47</f>
        <v>0</v>
      </c>
      <c r="AX45" s="145" t="e">
        <f>AW45/AV45*100</f>
        <v>#DIV/0!</v>
      </c>
      <c r="AY45" s="137">
        <f>AY46+AY47</f>
        <v>0</v>
      </c>
      <c r="AZ45" s="137">
        <f>AZ46+AZ47</f>
        <v>0</v>
      </c>
      <c r="BA45" s="137" t="e">
        <f>AZ45/AY45*100</f>
        <v>#DIV/0!</v>
      </c>
      <c r="BB45" s="137">
        <f>BB46+BB47</f>
        <v>0</v>
      </c>
      <c r="BC45" s="137">
        <f>BC46+BC47</f>
        <v>0</v>
      </c>
      <c r="BD45" s="137" t="e">
        <f>BC45/BB45*100</f>
        <v>#DIV/0!</v>
      </c>
      <c r="BE45" s="137">
        <f>BE46+BE47</f>
        <v>0</v>
      </c>
      <c r="BF45" s="137">
        <f>BF46+BF47</f>
        <v>0</v>
      </c>
      <c r="BG45" s="137" t="e">
        <f>BF45/BE45*100</f>
        <v>#DIV/0!</v>
      </c>
      <c r="BH45" s="145">
        <f>BH46+BH47</f>
        <v>0</v>
      </c>
      <c r="BI45" s="145">
        <f>BI46+BI47</f>
        <v>0</v>
      </c>
      <c r="BJ45" s="145" t="e">
        <f>BI45/BH45*100</f>
        <v>#DIV/0!</v>
      </c>
      <c r="BK45" s="137">
        <f>BK46+BK47</f>
        <v>46.3</v>
      </c>
      <c r="BL45" s="137">
        <f>BL46+BL47</f>
        <v>0</v>
      </c>
      <c r="BM45" s="137">
        <f>BL45/BK45*100</f>
        <v>0</v>
      </c>
      <c r="BN45" s="137">
        <f>BN46+BN47</f>
        <v>0</v>
      </c>
      <c r="BO45" s="137">
        <f>BO46+BO47</f>
        <v>0</v>
      </c>
      <c r="BP45" s="137" t="e">
        <f>BO45/BN45*100</f>
        <v>#DIV/0!</v>
      </c>
      <c r="BQ45" s="137">
        <f>BQ46+BQ47</f>
        <v>0</v>
      </c>
      <c r="BR45" s="137">
        <f>BR46+BR47</f>
        <v>0</v>
      </c>
      <c r="BS45" s="137" t="e">
        <f>BR45/BQ45*100</f>
        <v>#DIV/0!</v>
      </c>
      <c r="BT45" s="123"/>
    </row>
    <row r="46" spans="1:72" ht="51" customHeight="1">
      <c r="A46" s="341"/>
      <c r="B46" s="321"/>
      <c r="C46" s="323"/>
      <c r="D46" s="323"/>
      <c r="E46" s="34" t="s">
        <v>3</v>
      </c>
      <c r="F46" s="127">
        <f>AA46+AD46+AG46+AM46+AP46+AS46+AY46+BB46+BE46+BK46+BN46+BQ46</f>
        <v>0</v>
      </c>
      <c r="G46" s="127">
        <f>AB46+AE46+AH46+AN46+AQ46+AT46+AZ46+BC46+BF46+BL46+BO46+BR46</f>
        <v>0</v>
      </c>
      <c r="H46" s="168" t="e">
        <f t="shared" si="1"/>
        <v>#DIV/0!</v>
      </c>
      <c r="I46" s="128"/>
      <c r="J46" s="128"/>
      <c r="K46" s="128"/>
      <c r="L46" s="128"/>
      <c r="M46" s="128"/>
      <c r="N46" s="128"/>
      <c r="O46" s="128"/>
      <c r="P46" s="128"/>
      <c r="Q46" s="128"/>
      <c r="R46" s="128"/>
      <c r="S46" s="128"/>
      <c r="T46" s="128"/>
      <c r="U46" s="128"/>
      <c r="V46" s="128"/>
      <c r="W46" s="128"/>
      <c r="X46" s="129"/>
      <c r="Y46" s="129"/>
      <c r="Z46" s="129"/>
      <c r="AA46" s="127">
        <v>0</v>
      </c>
      <c r="AB46" s="127">
        <v>0</v>
      </c>
      <c r="AC46" s="168" t="e">
        <f t="shared" si="2"/>
        <v>#DIV/0!</v>
      </c>
      <c r="AD46" s="127">
        <v>0</v>
      </c>
      <c r="AE46" s="127">
        <v>0</v>
      </c>
      <c r="AF46" s="168" t="e">
        <f t="shared" si="3"/>
        <v>#DIV/0!</v>
      </c>
      <c r="AG46" s="127">
        <v>0</v>
      </c>
      <c r="AH46" s="127">
        <v>0</v>
      </c>
      <c r="AI46" s="127">
        <v>0</v>
      </c>
      <c r="AJ46" s="126">
        <v>0</v>
      </c>
      <c r="AK46" s="126">
        <v>0</v>
      </c>
      <c r="AL46" s="126">
        <v>0</v>
      </c>
      <c r="AM46" s="127">
        <v>0</v>
      </c>
      <c r="AN46" s="127">
        <v>0</v>
      </c>
      <c r="AO46" s="127">
        <v>0</v>
      </c>
      <c r="AP46" s="127">
        <v>0</v>
      </c>
      <c r="AQ46" s="127">
        <v>0</v>
      </c>
      <c r="AR46" s="127">
        <v>0</v>
      </c>
      <c r="AS46" s="127">
        <v>0</v>
      </c>
      <c r="AT46" s="127">
        <v>0</v>
      </c>
      <c r="AU46" s="127">
        <v>0</v>
      </c>
      <c r="AV46" s="126">
        <v>0</v>
      </c>
      <c r="AW46" s="126">
        <v>0</v>
      </c>
      <c r="AX46" s="126">
        <v>0</v>
      </c>
      <c r="AY46" s="127">
        <v>0</v>
      </c>
      <c r="AZ46" s="127">
        <v>0</v>
      </c>
      <c r="BA46" s="127">
        <v>0</v>
      </c>
      <c r="BB46" s="127">
        <v>0</v>
      </c>
      <c r="BC46" s="127">
        <v>0</v>
      </c>
      <c r="BD46" s="127">
        <v>0</v>
      </c>
      <c r="BE46" s="127">
        <v>0</v>
      </c>
      <c r="BF46" s="127">
        <v>0</v>
      </c>
      <c r="BG46" s="127">
        <v>0</v>
      </c>
      <c r="BH46" s="126">
        <v>0</v>
      </c>
      <c r="BI46" s="126">
        <v>0</v>
      </c>
      <c r="BJ46" s="126">
        <v>0</v>
      </c>
      <c r="BK46" s="127">
        <v>0</v>
      </c>
      <c r="BL46" s="127">
        <v>0</v>
      </c>
      <c r="BM46" s="127">
        <v>0</v>
      </c>
      <c r="BN46" s="127">
        <v>0</v>
      </c>
      <c r="BO46" s="127">
        <v>0</v>
      </c>
      <c r="BP46" s="127">
        <v>0</v>
      </c>
      <c r="BQ46" s="127">
        <v>0</v>
      </c>
      <c r="BR46" s="127">
        <v>0</v>
      </c>
      <c r="BS46" s="127">
        <v>0</v>
      </c>
      <c r="BT46" s="123"/>
    </row>
    <row r="47" spans="1:72" ht="54" customHeight="1">
      <c r="A47" s="341"/>
      <c r="B47" s="322"/>
      <c r="C47" s="323"/>
      <c r="D47" s="323"/>
      <c r="E47" s="34" t="s">
        <v>44</v>
      </c>
      <c r="F47" s="127">
        <f>AA47+AD47+AG47+AM47+AP47+AS47+AY47+BB47+BE47+BK47+BN47+BQ47</f>
        <v>46.3</v>
      </c>
      <c r="G47" s="127">
        <f>AB47+AE47+AH47+AN47+AQ47+AT47+AZ47+BC47+BF47+BL47+BO47+BR47</f>
        <v>0</v>
      </c>
      <c r="H47" s="168">
        <f t="shared" si="1"/>
        <v>0</v>
      </c>
      <c r="I47" s="128"/>
      <c r="J47" s="128"/>
      <c r="K47" s="128"/>
      <c r="L47" s="128"/>
      <c r="M47" s="128"/>
      <c r="N47" s="128"/>
      <c r="O47" s="128"/>
      <c r="P47" s="128"/>
      <c r="Q47" s="128"/>
      <c r="R47" s="128"/>
      <c r="S47" s="128"/>
      <c r="T47" s="128"/>
      <c r="U47" s="128"/>
      <c r="V47" s="128"/>
      <c r="W47" s="128"/>
      <c r="X47" s="129"/>
      <c r="Y47" s="129"/>
      <c r="Z47" s="129"/>
      <c r="AA47" s="127">
        <v>0</v>
      </c>
      <c r="AB47" s="127">
        <v>0</v>
      </c>
      <c r="AC47" s="168" t="e">
        <f t="shared" si="2"/>
        <v>#DIV/0!</v>
      </c>
      <c r="AD47" s="127">
        <v>0</v>
      </c>
      <c r="AE47" s="127">
        <v>0</v>
      </c>
      <c r="AF47" s="168" t="e">
        <f t="shared" si="3"/>
        <v>#DIV/0!</v>
      </c>
      <c r="AG47" s="127">
        <v>0</v>
      </c>
      <c r="AH47" s="127">
        <v>0</v>
      </c>
      <c r="AI47" s="127">
        <v>0</v>
      </c>
      <c r="AJ47" s="126"/>
      <c r="AK47" s="126"/>
      <c r="AL47" s="126"/>
      <c r="AM47" s="127">
        <v>0</v>
      </c>
      <c r="AN47" s="127">
        <v>0</v>
      </c>
      <c r="AO47" s="127">
        <v>0</v>
      </c>
      <c r="AP47" s="127">
        <v>0</v>
      </c>
      <c r="AQ47" s="127">
        <v>0</v>
      </c>
      <c r="AR47" s="127">
        <v>0</v>
      </c>
      <c r="AS47" s="127">
        <v>0</v>
      </c>
      <c r="AT47" s="127">
        <v>0</v>
      </c>
      <c r="AU47" s="127">
        <v>0</v>
      </c>
      <c r="AV47" s="126"/>
      <c r="AW47" s="126"/>
      <c r="AX47" s="126"/>
      <c r="AY47" s="127">
        <v>0</v>
      </c>
      <c r="AZ47" s="127">
        <v>0</v>
      </c>
      <c r="BA47" s="127">
        <v>0</v>
      </c>
      <c r="BB47" s="127">
        <v>0</v>
      </c>
      <c r="BC47" s="127">
        <v>0</v>
      </c>
      <c r="BD47" s="127">
        <v>0</v>
      </c>
      <c r="BE47" s="127">
        <v>0</v>
      </c>
      <c r="BF47" s="127">
        <v>0</v>
      </c>
      <c r="BG47" s="127">
        <v>0</v>
      </c>
      <c r="BH47" s="126"/>
      <c r="BI47" s="126"/>
      <c r="BJ47" s="126"/>
      <c r="BK47" s="127">
        <v>46.3</v>
      </c>
      <c r="BL47" s="127">
        <v>0</v>
      </c>
      <c r="BM47" s="127">
        <v>0</v>
      </c>
      <c r="BN47" s="127">
        <v>0</v>
      </c>
      <c r="BO47" s="127">
        <v>0</v>
      </c>
      <c r="BP47" s="127">
        <v>0</v>
      </c>
      <c r="BQ47" s="127">
        <v>0</v>
      </c>
      <c r="BR47" s="127">
        <v>0</v>
      </c>
      <c r="BS47" s="127">
        <v>0</v>
      </c>
      <c r="BT47" s="123"/>
    </row>
    <row r="48" spans="1:72" ht="30" customHeight="1">
      <c r="A48" s="341" t="s">
        <v>299</v>
      </c>
      <c r="B48" s="320" t="s">
        <v>301</v>
      </c>
      <c r="C48" s="323"/>
      <c r="D48" s="323"/>
      <c r="E48" s="131" t="s">
        <v>42</v>
      </c>
      <c r="F48" s="137">
        <f>F49+F50</f>
        <v>52.7</v>
      </c>
      <c r="G48" s="137">
        <f>G49+G50</f>
        <v>0</v>
      </c>
      <c r="H48" s="168">
        <f t="shared" si="1"/>
        <v>0</v>
      </c>
      <c r="I48" s="137"/>
      <c r="J48" s="137"/>
      <c r="K48" s="137"/>
      <c r="L48" s="137"/>
      <c r="M48" s="137"/>
      <c r="N48" s="137"/>
      <c r="O48" s="137"/>
      <c r="P48" s="137"/>
      <c r="Q48" s="137"/>
      <c r="R48" s="137"/>
      <c r="S48" s="137"/>
      <c r="T48" s="137"/>
      <c r="U48" s="137"/>
      <c r="V48" s="137"/>
      <c r="W48" s="137"/>
      <c r="X48" s="137"/>
      <c r="Y48" s="137"/>
      <c r="Z48" s="137"/>
      <c r="AA48" s="137">
        <f>AA49+AA50</f>
        <v>0</v>
      </c>
      <c r="AB48" s="137">
        <f>AB49+AB50</f>
        <v>0</v>
      </c>
      <c r="AC48" s="168" t="e">
        <f t="shared" si="2"/>
        <v>#DIV/0!</v>
      </c>
      <c r="AD48" s="137">
        <f>AD49+AD50</f>
        <v>0</v>
      </c>
      <c r="AE48" s="137">
        <f>AE49+AE50</f>
        <v>0</v>
      </c>
      <c r="AF48" s="168" t="e">
        <f t="shared" si="3"/>
        <v>#DIV/0!</v>
      </c>
      <c r="AG48" s="137">
        <f>AG49+AG50</f>
        <v>0</v>
      </c>
      <c r="AH48" s="137">
        <f>AH49+AH50</f>
        <v>0</v>
      </c>
      <c r="AI48" s="137" t="e">
        <f>AH48/AG48*100</f>
        <v>#DIV/0!</v>
      </c>
      <c r="AJ48" s="145">
        <f>AJ49+AJ50</f>
        <v>0</v>
      </c>
      <c r="AK48" s="145">
        <f>AK49+AK50</f>
        <v>0</v>
      </c>
      <c r="AL48" s="145" t="e">
        <f>AK48/AJ48*100</f>
        <v>#DIV/0!</v>
      </c>
      <c r="AM48" s="137">
        <f>AM49+AM50</f>
        <v>0</v>
      </c>
      <c r="AN48" s="137">
        <f>AN49+AN50</f>
        <v>0</v>
      </c>
      <c r="AO48" s="137" t="e">
        <f>AN48/AM48*100</f>
        <v>#DIV/0!</v>
      </c>
      <c r="AP48" s="137">
        <f>AP49+AP50</f>
        <v>0</v>
      </c>
      <c r="AQ48" s="137">
        <f>AQ49+AQ50</f>
        <v>0</v>
      </c>
      <c r="AR48" s="137" t="e">
        <f>AQ48/AP48*100</f>
        <v>#DIV/0!</v>
      </c>
      <c r="AS48" s="137">
        <f>AS49+AS50</f>
        <v>0</v>
      </c>
      <c r="AT48" s="137">
        <f>AT49+AT50</f>
        <v>0</v>
      </c>
      <c r="AU48" s="137" t="e">
        <f>AT48/AS48*100</f>
        <v>#DIV/0!</v>
      </c>
      <c r="AV48" s="145">
        <f>AV49+AV50</f>
        <v>0</v>
      </c>
      <c r="AW48" s="145">
        <f>AW49+AW50</f>
        <v>0</v>
      </c>
      <c r="AX48" s="145" t="e">
        <f>AW48/AV48*100</f>
        <v>#DIV/0!</v>
      </c>
      <c r="AY48" s="137">
        <f>AY49+AY50</f>
        <v>30</v>
      </c>
      <c r="AZ48" s="137">
        <f>AZ49+AZ50</f>
        <v>0</v>
      </c>
      <c r="BA48" s="137">
        <f>AZ48/AY48*100</f>
        <v>0</v>
      </c>
      <c r="BB48" s="137">
        <f>BB49+BB50</f>
        <v>22.7</v>
      </c>
      <c r="BC48" s="137">
        <f>BC49+BC50</f>
        <v>0</v>
      </c>
      <c r="BD48" s="137">
        <f>BC48/BB48*100</f>
        <v>0</v>
      </c>
      <c r="BE48" s="137">
        <f>BE49+BE50</f>
        <v>0</v>
      </c>
      <c r="BF48" s="137">
        <f>BF49+BF50</f>
        <v>0</v>
      </c>
      <c r="BG48" s="137" t="e">
        <f>BF48/BE48*100</f>
        <v>#DIV/0!</v>
      </c>
      <c r="BH48" s="145">
        <f>BH49+BH50</f>
        <v>0</v>
      </c>
      <c r="BI48" s="145">
        <f>BI49+BI50</f>
        <v>0</v>
      </c>
      <c r="BJ48" s="145" t="e">
        <f>BI48/BH48*100</f>
        <v>#DIV/0!</v>
      </c>
      <c r="BK48" s="137">
        <f>BK49+BK50</f>
        <v>0</v>
      </c>
      <c r="BL48" s="137">
        <f>BL49+BL50</f>
        <v>0</v>
      </c>
      <c r="BM48" s="137" t="e">
        <f>BL48/BK48*100</f>
        <v>#DIV/0!</v>
      </c>
      <c r="BN48" s="137">
        <f>BN49+BN50</f>
        <v>0</v>
      </c>
      <c r="BO48" s="137">
        <f>BO49+BO50</f>
        <v>0</v>
      </c>
      <c r="BP48" s="137" t="e">
        <f>BO48/BN48*100</f>
        <v>#DIV/0!</v>
      </c>
      <c r="BQ48" s="137">
        <f>BQ49+BQ50</f>
        <v>0</v>
      </c>
      <c r="BR48" s="137">
        <f>BR49+BR50</f>
        <v>0</v>
      </c>
      <c r="BS48" s="137" t="e">
        <f>BR48/BQ48*100</f>
        <v>#DIV/0!</v>
      </c>
      <c r="BT48" s="123"/>
    </row>
    <row r="49" spans="1:72" ht="46.5" customHeight="1">
      <c r="A49" s="341"/>
      <c r="B49" s="321"/>
      <c r="C49" s="323"/>
      <c r="D49" s="323"/>
      <c r="E49" s="34" t="s">
        <v>3</v>
      </c>
      <c r="F49" s="127">
        <f>AA49+AD49+AG49+AM49+AP49+AS49+AY49+BB49+BE49+BK49+BN49+BQ49</f>
        <v>0</v>
      </c>
      <c r="G49" s="127">
        <f>AB49+AE49+AH49+AN49+AQ49+AT49+AZ49+BC49+BF49+BL49+BO49+BR49</f>
        <v>0</v>
      </c>
      <c r="H49" s="168" t="e">
        <f t="shared" si="1"/>
        <v>#DIV/0!</v>
      </c>
      <c r="I49" s="128"/>
      <c r="J49" s="128"/>
      <c r="K49" s="128"/>
      <c r="L49" s="128"/>
      <c r="M49" s="128"/>
      <c r="N49" s="128"/>
      <c r="O49" s="128"/>
      <c r="P49" s="128"/>
      <c r="Q49" s="128"/>
      <c r="R49" s="128"/>
      <c r="S49" s="128"/>
      <c r="T49" s="128"/>
      <c r="U49" s="128"/>
      <c r="V49" s="128"/>
      <c r="W49" s="128"/>
      <c r="X49" s="129"/>
      <c r="Y49" s="129"/>
      <c r="Z49" s="129"/>
      <c r="AA49" s="127">
        <v>0</v>
      </c>
      <c r="AB49" s="127">
        <v>0</v>
      </c>
      <c r="AC49" s="168" t="e">
        <f t="shared" si="2"/>
        <v>#DIV/0!</v>
      </c>
      <c r="AD49" s="127">
        <v>0</v>
      </c>
      <c r="AE49" s="127">
        <v>0</v>
      </c>
      <c r="AF49" s="168" t="e">
        <f t="shared" si="3"/>
        <v>#DIV/0!</v>
      </c>
      <c r="AG49" s="127">
        <v>0</v>
      </c>
      <c r="AH49" s="127">
        <v>0</v>
      </c>
      <c r="AI49" s="127">
        <v>0</v>
      </c>
      <c r="AJ49" s="126">
        <v>0</v>
      </c>
      <c r="AK49" s="126">
        <v>0</v>
      </c>
      <c r="AL49" s="126">
        <v>0</v>
      </c>
      <c r="AM49" s="127">
        <v>0</v>
      </c>
      <c r="AN49" s="127">
        <v>0</v>
      </c>
      <c r="AO49" s="127">
        <v>0</v>
      </c>
      <c r="AP49" s="127">
        <v>0</v>
      </c>
      <c r="AQ49" s="127">
        <v>0</v>
      </c>
      <c r="AR49" s="127">
        <v>0</v>
      </c>
      <c r="AS49" s="127">
        <v>0</v>
      </c>
      <c r="AT49" s="127">
        <v>0</v>
      </c>
      <c r="AU49" s="127">
        <v>0</v>
      </c>
      <c r="AV49" s="126">
        <v>0</v>
      </c>
      <c r="AW49" s="126">
        <v>0</v>
      </c>
      <c r="AX49" s="126">
        <v>0</v>
      </c>
      <c r="AY49" s="127">
        <v>0</v>
      </c>
      <c r="AZ49" s="127">
        <v>0</v>
      </c>
      <c r="BA49" s="127">
        <v>0</v>
      </c>
      <c r="BB49" s="127">
        <v>0</v>
      </c>
      <c r="BC49" s="127">
        <v>0</v>
      </c>
      <c r="BD49" s="127">
        <v>0</v>
      </c>
      <c r="BE49" s="127">
        <v>0</v>
      </c>
      <c r="BF49" s="127">
        <v>0</v>
      </c>
      <c r="BG49" s="127">
        <v>0</v>
      </c>
      <c r="BH49" s="126">
        <v>0</v>
      </c>
      <c r="BI49" s="126">
        <v>0</v>
      </c>
      <c r="BJ49" s="126">
        <v>0</v>
      </c>
      <c r="BK49" s="127">
        <v>0</v>
      </c>
      <c r="BL49" s="127">
        <v>0</v>
      </c>
      <c r="BM49" s="127">
        <v>0</v>
      </c>
      <c r="BN49" s="127">
        <v>0</v>
      </c>
      <c r="BO49" s="127">
        <v>0</v>
      </c>
      <c r="BP49" s="127">
        <v>0</v>
      </c>
      <c r="BQ49" s="127">
        <v>0</v>
      </c>
      <c r="BR49" s="127">
        <v>0</v>
      </c>
      <c r="BS49" s="127">
        <v>0</v>
      </c>
      <c r="BT49" s="123"/>
    </row>
    <row r="50" spans="1:72" ht="46.5" customHeight="1">
      <c r="A50" s="341"/>
      <c r="B50" s="322"/>
      <c r="C50" s="323"/>
      <c r="D50" s="323"/>
      <c r="E50" s="34" t="s">
        <v>44</v>
      </c>
      <c r="F50" s="127">
        <f>AA50+AD50+AG50+AM50+AP50+AS50+AY50+BB50+BE50+BK50+BN50+BQ50</f>
        <v>52.7</v>
      </c>
      <c r="G50" s="127">
        <f>AB50+AE50+AH50+AN50+AQ50+AT50+AZ50+BC50+BF50+BL50+BO50+BR50</f>
        <v>0</v>
      </c>
      <c r="H50" s="168">
        <f t="shared" si="1"/>
        <v>0</v>
      </c>
      <c r="I50" s="128"/>
      <c r="J50" s="128"/>
      <c r="K50" s="128"/>
      <c r="L50" s="128"/>
      <c r="M50" s="128"/>
      <c r="N50" s="128"/>
      <c r="O50" s="128"/>
      <c r="P50" s="128"/>
      <c r="Q50" s="128"/>
      <c r="R50" s="128"/>
      <c r="S50" s="128"/>
      <c r="T50" s="128"/>
      <c r="U50" s="128"/>
      <c r="V50" s="128"/>
      <c r="W50" s="128"/>
      <c r="X50" s="129"/>
      <c r="Y50" s="129"/>
      <c r="Z50" s="129"/>
      <c r="AA50" s="127">
        <v>0</v>
      </c>
      <c r="AB50" s="127">
        <v>0</v>
      </c>
      <c r="AC50" s="168" t="e">
        <f t="shared" si="2"/>
        <v>#DIV/0!</v>
      </c>
      <c r="AD50" s="127">
        <v>0</v>
      </c>
      <c r="AE50" s="127">
        <v>0</v>
      </c>
      <c r="AF50" s="168" t="e">
        <f t="shared" si="3"/>
        <v>#DIV/0!</v>
      </c>
      <c r="AG50" s="127">
        <v>0</v>
      </c>
      <c r="AH50" s="127">
        <v>0</v>
      </c>
      <c r="AI50" s="127">
        <v>0</v>
      </c>
      <c r="AJ50" s="126"/>
      <c r="AK50" s="126"/>
      <c r="AL50" s="126"/>
      <c r="AM50" s="127">
        <v>0</v>
      </c>
      <c r="AN50" s="127">
        <v>0</v>
      </c>
      <c r="AO50" s="127">
        <v>0</v>
      </c>
      <c r="AP50" s="127">
        <v>0</v>
      </c>
      <c r="AQ50" s="127">
        <v>0</v>
      </c>
      <c r="AR50" s="127">
        <v>0</v>
      </c>
      <c r="AS50" s="127">
        <v>0</v>
      </c>
      <c r="AT50" s="127">
        <v>0</v>
      </c>
      <c r="AU50" s="127">
        <v>0</v>
      </c>
      <c r="AV50" s="126"/>
      <c r="AW50" s="126"/>
      <c r="AX50" s="126"/>
      <c r="AY50" s="127">
        <v>30</v>
      </c>
      <c r="AZ50" s="127">
        <v>0</v>
      </c>
      <c r="BA50" s="127">
        <v>0</v>
      </c>
      <c r="BB50" s="127">
        <v>22.7</v>
      </c>
      <c r="BC50" s="127">
        <v>0</v>
      </c>
      <c r="BD50" s="127">
        <v>0</v>
      </c>
      <c r="BE50" s="127">
        <v>0</v>
      </c>
      <c r="BF50" s="127">
        <v>0</v>
      </c>
      <c r="BG50" s="127">
        <v>0</v>
      </c>
      <c r="BH50" s="126"/>
      <c r="BI50" s="126"/>
      <c r="BJ50" s="126"/>
      <c r="BK50" s="127">
        <v>0</v>
      </c>
      <c r="BL50" s="127">
        <v>0</v>
      </c>
      <c r="BM50" s="127">
        <v>0</v>
      </c>
      <c r="BN50" s="127">
        <v>0</v>
      </c>
      <c r="BO50" s="127">
        <v>0</v>
      </c>
      <c r="BP50" s="127">
        <v>0</v>
      </c>
      <c r="BQ50" s="127">
        <v>0</v>
      </c>
      <c r="BR50" s="127">
        <v>0</v>
      </c>
      <c r="BS50" s="127">
        <v>0</v>
      </c>
      <c r="BT50" s="123"/>
    </row>
    <row r="51" spans="1:72" ht="37.5" customHeight="1">
      <c r="A51" s="324" t="s">
        <v>261</v>
      </c>
      <c r="B51" s="325" t="s">
        <v>267</v>
      </c>
      <c r="C51" s="327"/>
      <c r="D51" s="327" t="s">
        <v>280</v>
      </c>
      <c r="E51" s="135" t="s">
        <v>42</v>
      </c>
      <c r="F51" s="134">
        <f>F54+F57</f>
        <v>38736.999859999996</v>
      </c>
      <c r="G51" s="134">
        <f>G52+G53</f>
        <v>15899.201399999998</v>
      </c>
      <c r="H51" s="168">
        <f t="shared" si="1"/>
        <v>41.04396689847317</v>
      </c>
      <c r="I51" s="134" t="e">
        <f aca="true" t="shared" si="28" ref="I51:AA51">I54+I57</f>
        <v>#REF!</v>
      </c>
      <c r="J51" s="134" t="e">
        <f t="shared" si="28"/>
        <v>#REF!</v>
      </c>
      <c r="K51" s="134" t="e">
        <f t="shared" si="28"/>
        <v>#REF!</v>
      </c>
      <c r="L51" s="134" t="e">
        <f t="shared" si="28"/>
        <v>#REF!</v>
      </c>
      <c r="M51" s="134" t="e">
        <f t="shared" si="28"/>
        <v>#REF!</v>
      </c>
      <c r="N51" s="134" t="e">
        <f t="shared" si="28"/>
        <v>#REF!</v>
      </c>
      <c r="O51" s="134" t="e">
        <f t="shared" si="28"/>
        <v>#REF!</v>
      </c>
      <c r="P51" s="134" t="e">
        <f t="shared" si="28"/>
        <v>#REF!</v>
      </c>
      <c r="Q51" s="134" t="e">
        <f t="shared" si="28"/>
        <v>#REF!</v>
      </c>
      <c r="R51" s="134" t="e">
        <f t="shared" si="28"/>
        <v>#REF!</v>
      </c>
      <c r="S51" s="134" t="e">
        <f t="shared" si="28"/>
        <v>#REF!</v>
      </c>
      <c r="T51" s="134" t="e">
        <f t="shared" si="28"/>
        <v>#REF!</v>
      </c>
      <c r="U51" s="134" t="e">
        <f t="shared" si="28"/>
        <v>#REF!</v>
      </c>
      <c r="V51" s="134" t="e">
        <f t="shared" si="28"/>
        <v>#REF!</v>
      </c>
      <c r="W51" s="134" t="e">
        <f t="shared" si="28"/>
        <v>#REF!</v>
      </c>
      <c r="X51" s="134" t="e">
        <f t="shared" si="28"/>
        <v>#REF!</v>
      </c>
      <c r="Y51" s="134" t="e">
        <f t="shared" si="28"/>
        <v>#REF!</v>
      </c>
      <c r="Z51" s="134" t="e">
        <f t="shared" si="28"/>
        <v>#REF!</v>
      </c>
      <c r="AA51" s="134">
        <f t="shared" si="28"/>
        <v>6614.05387</v>
      </c>
      <c r="AB51" s="134">
        <f>AB52+AB53</f>
        <v>5319.01196</v>
      </c>
      <c r="AC51" s="168">
        <f t="shared" si="2"/>
        <v>80.41984635362518</v>
      </c>
      <c r="AD51" s="134">
        <f>AD54+AD57</f>
        <v>2499.877</v>
      </c>
      <c r="AE51" s="134">
        <f>AE52+AE53</f>
        <v>3149.95732</v>
      </c>
      <c r="AF51" s="168">
        <f t="shared" si="3"/>
        <v>126.00449222101729</v>
      </c>
      <c r="AG51" s="134">
        <f>AG54+AG57</f>
        <v>6816.254000000001</v>
      </c>
      <c r="AH51" s="134">
        <f>AH54+AH57</f>
        <v>7430.23212</v>
      </c>
      <c r="AI51" s="134">
        <f>AI54+AI57</f>
        <v>109.00755928402901</v>
      </c>
      <c r="AJ51" s="145">
        <f aca="true" t="shared" si="29" ref="AJ51:AK62">AA51+AD51+AG51</f>
        <v>15930.184870000001</v>
      </c>
      <c r="AK51" s="145">
        <f t="shared" si="29"/>
        <v>15899.201399999998</v>
      </c>
      <c r="AL51" s="145">
        <f aca="true" t="shared" si="30" ref="AL51:BS51">AL54+AL57</f>
        <v>99.80550464258357</v>
      </c>
      <c r="AM51" s="134">
        <f t="shared" si="30"/>
        <v>2104.277</v>
      </c>
      <c r="AN51" s="134">
        <f t="shared" si="30"/>
        <v>2286.74708</v>
      </c>
      <c r="AO51" s="134">
        <f t="shared" si="30"/>
        <v>108.67139069618685</v>
      </c>
      <c r="AP51" s="134">
        <f t="shared" si="30"/>
        <v>2155.63746</v>
      </c>
      <c r="AQ51" s="134">
        <f t="shared" si="30"/>
        <v>0</v>
      </c>
      <c r="AR51" s="134">
        <f t="shared" si="30"/>
        <v>0</v>
      </c>
      <c r="AS51" s="134">
        <f t="shared" si="30"/>
        <v>2348.03051</v>
      </c>
      <c r="AT51" s="134">
        <f t="shared" si="30"/>
        <v>0</v>
      </c>
      <c r="AU51" s="134">
        <f t="shared" si="30"/>
        <v>0</v>
      </c>
      <c r="AV51" s="145">
        <f t="shared" si="30"/>
        <v>67494.38952</v>
      </c>
      <c r="AW51" s="145">
        <f t="shared" si="30"/>
        <v>54557.84544</v>
      </c>
      <c r="AX51" s="145">
        <f t="shared" si="30"/>
        <v>80.83315639714523</v>
      </c>
      <c r="AY51" s="134">
        <f t="shared" si="30"/>
        <v>7810.89153</v>
      </c>
      <c r="AZ51" s="134">
        <f t="shared" si="30"/>
        <v>0</v>
      </c>
      <c r="BA51" s="134">
        <f t="shared" si="30"/>
        <v>0</v>
      </c>
      <c r="BB51" s="134">
        <f t="shared" si="30"/>
        <v>2271.86059</v>
      </c>
      <c r="BC51" s="134">
        <f t="shared" si="30"/>
        <v>0</v>
      </c>
      <c r="BD51" s="134">
        <f t="shared" si="30"/>
        <v>0</v>
      </c>
      <c r="BE51" s="134">
        <f t="shared" si="30"/>
        <v>6082.64238</v>
      </c>
      <c r="BF51" s="134">
        <f t="shared" si="30"/>
        <v>0</v>
      </c>
      <c r="BG51" s="134">
        <f t="shared" si="30"/>
        <v>0</v>
      </c>
      <c r="BH51" s="134">
        <f t="shared" si="30"/>
        <v>88203.50520000001</v>
      </c>
      <c r="BI51" s="134">
        <f t="shared" si="30"/>
        <v>54557.84544</v>
      </c>
      <c r="BJ51" s="134">
        <f t="shared" si="30"/>
        <v>61.854509428271555</v>
      </c>
      <c r="BK51" s="134">
        <f t="shared" si="30"/>
        <v>6329.84238</v>
      </c>
      <c r="BL51" s="134">
        <f t="shared" si="30"/>
        <v>0</v>
      </c>
      <c r="BM51" s="134">
        <f t="shared" si="30"/>
        <v>0</v>
      </c>
      <c r="BN51" s="134">
        <f t="shared" si="30"/>
        <v>6239.793</v>
      </c>
      <c r="BO51" s="134">
        <f t="shared" si="30"/>
        <v>0</v>
      </c>
      <c r="BP51" s="134">
        <f t="shared" si="30"/>
        <v>0</v>
      </c>
      <c r="BQ51" s="134">
        <f t="shared" si="30"/>
        <v>15317.858999999999</v>
      </c>
      <c r="BR51" s="134">
        <f t="shared" si="30"/>
        <v>0</v>
      </c>
      <c r="BS51" s="134">
        <f t="shared" si="30"/>
        <v>0</v>
      </c>
      <c r="BT51" s="339"/>
    </row>
    <row r="52" spans="1:72" ht="38.25">
      <c r="A52" s="324"/>
      <c r="B52" s="325"/>
      <c r="C52" s="328"/>
      <c r="D52" s="328"/>
      <c r="E52" s="152" t="s">
        <v>3</v>
      </c>
      <c r="F52" s="153">
        <f>AA52+AD52+AG52+AM52+AP52+AS52+AY52+BB52+BE52+BK52+BN52+BQ52</f>
        <v>38696.999859999996</v>
      </c>
      <c r="G52" s="153">
        <f>AB52+AE52+AH52+AN52+AQ52+AT52+AZ52+BC52+BF52+BL52+BO52+BR52</f>
        <v>15899.201399999998</v>
      </c>
      <c r="H52" s="168">
        <f t="shared" si="1"/>
        <v>41.086392892268</v>
      </c>
      <c r="I52" s="154"/>
      <c r="J52" s="154"/>
      <c r="K52" s="154"/>
      <c r="L52" s="154"/>
      <c r="M52" s="154"/>
      <c r="N52" s="154"/>
      <c r="O52" s="154"/>
      <c r="P52" s="154"/>
      <c r="Q52" s="154"/>
      <c r="R52" s="154"/>
      <c r="S52" s="154"/>
      <c r="T52" s="154"/>
      <c r="U52" s="154"/>
      <c r="V52" s="154"/>
      <c r="W52" s="154"/>
      <c r="X52" s="155"/>
      <c r="Y52" s="155"/>
      <c r="Z52" s="155"/>
      <c r="AA52" s="153">
        <v>6614.05387</v>
      </c>
      <c r="AB52" s="153">
        <v>5319.01196</v>
      </c>
      <c r="AC52" s="168">
        <f t="shared" si="2"/>
        <v>80.41984635362518</v>
      </c>
      <c r="AD52" s="153">
        <v>2499.877</v>
      </c>
      <c r="AE52" s="153">
        <v>3149.95732</v>
      </c>
      <c r="AF52" s="168">
        <f t="shared" si="3"/>
        <v>126.00449222101729</v>
      </c>
      <c r="AG52" s="153">
        <f>2177.877+4638.377</f>
        <v>6816.254000000001</v>
      </c>
      <c r="AH52" s="153">
        <v>7430.23212</v>
      </c>
      <c r="AI52" s="153">
        <f aca="true" t="shared" si="31" ref="AI52:AI58">AH52/AG52*100</f>
        <v>109.00755928402901</v>
      </c>
      <c r="AJ52" s="151">
        <f t="shared" si="29"/>
        <v>15930.184870000001</v>
      </c>
      <c r="AK52" s="151">
        <f t="shared" si="29"/>
        <v>15899.201399999998</v>
      </c>
      <c r="AL52" s="151">
        <f aca="true" t="shared" si="32" ref="AL52:AL58">AK52/AJ52*100</f>
        <v>99.80550464258357</v>
      </c>
      <c r="AM52" s="153">
        <f>2104.277</f>
        <v>2104.277</v>
      </c>
      <c r="AN52" s="153">
        <v>0</v>
      </c>
      <c r="AO52" s="153">
        <v>0</v>
      </c>
      <c r="AP52" s="153">
        <f>2155.63746</f>
        <v>2155.63746</v>
      </c>
      <c r="AQ52" s="153">
        <v>0</v>
      </c>
      <c r="AR52" s="153">
        <f aca="true" t="shared" si="33" ref="AR52:AR58">AQ52/AP52*100</f>
        <v>0</v>
      </c>
      <c r="AS52" s="153">
        <f>2308.03051</f>
        <v>2308.03051</v>
      </c>
      <c r="AT52" s="153">
        <v>0</v>
      </c>
      <c r="AU52" s="153">
        <f aca="true" t="shared" si="34" ref="AU52:AU58">AT52/AS52*100</f>
        <v>0</v>
      </c>
      <c r="AV52" s="151">
        <f>AM52+AP52+AS52+AJ52</f>
        <v>22498.12984</v>
      </c>
      <c r="AW52" s="151">
        <f>AK52+AN52+AQ52+AT52</f>
        <v>15899.201399999998</v>
      </c>
      <c r="AX52" s="151">
        <f aca="true" t="shared" si="35" ref="AX52:AX58">AW52/AV52*100</f>
        <v>70.66899121424929</v>
      </c>
      <c r="AY52" s="153">
        <f>2603.63051</f>
        <v>2603.63051</v>
      </c>
      <c r="AZ52" s="153">
        <v>0</v>
      </c>
      <c r="BA52" s="153">
        <f aca="true" t="shared" si="36" ref="BA52:BA58">AZ52/AY52*100</f>
        <v>0</v>
      </c>
      <c r="BB52" s="153">
        <f>2271.86059</f>
        <v>2271.86059</v>
      </c>
      <c r="BC52" s="153">
        <v>0</v>
      </c>
      <c r="BD52" s="153">
        <f aca="true" t="shared" si="37" ref="BD52:BD58">BC52/BB52*100</f>
        <v>0</v>
      </c>
      <c r="BE52" s="153">
        <f>2027.54746</f>
        <v>2027.54746</v>
      </c>
      <c r="BF52" s="153">
        <v>0</v>
      </c>
      <c r="BG52" s="153">
        <f aca="true" t="shared" si="38" ref="BG52:BG58">BF52/BE52*100</f>
        <v>0</v>
      </c>
      <c r="BH52" s="153">
        <f>AV52+AY52+BB52+BE52</f>
        <v>29401.168400000002</v>
      </c>
      <c r="BI52" s="153">
        <f>AW52+AZ52+BC52+BF52</f>
        <v>15899.201399999998</v>
      </c>
      <c r="BJ52" s="153">
        <f aca="true" t="shared" si="39" ref="BJ52:BJ58">BI52/BH52*100</f>
        <v>54.07676723486947</v>
      </c>
      <c r="BK52" s="153">
        <f>2109.94746</f>
        <v>2109.94746</v>
      </c>
      <c r="BL52" s="153">
        <v>0</v>
      </c>
      <c r="BM52" s="153">
        <f aca="true" t="shared" si="40" ref="BM52:BM58">BL52/BK52*100</f>
        <v>0</v>
      </c>
      <c r="BN52" s="153">
        <f>2079.931</f>
        <v>2079.931</v>
      </c>
      <c r="BO52" s="153">
        <v>0</v>
      </c>
      <c r="BP52" s="153">
        <f aca="true" t="shared" si="41" ref="BP52:BP58">BO52/BN52*100</f>
        <v>0</v>
      </c>
      <c r="BQ52" s="153">
        <f>9732.33+12-4638.377</f>
        <v>5105.9529999999995</v>
      </c>
      <c r="BR52" s="153">
        <v>0</v>
      </c>
      <c r="BS52" s="153">
        <f aca="true" t="shared" si="42" ref="BS52:BS58">BR52/BQ52*100</f>
        <v>0</v>
      </c>
      <c r="BT52" s="340"/>
    </row>
    <row r="53" spans="1:72" ht="25.5">
      <c r="A53" s="324"/>
      <c r="B53" s="326"/>
      <c r="C53" s="328"/>
      <c r="D53" s="328"/>
      <c r="E53" s="156" t="s">
        <v>44</v>
      </c>
      <c r="F53" s="157">
        <f>AJ53+AS53+AY53+BB53+BE53+BK53+BN53+BQ53</f>
        <v>40</v>
      </c>
      <c r="G53" s="157">
        <v>0</v>
      </c>
      <c r="H53" s="168">
        <f t="shared" si="1"/>
        <v>0</v>
      </c>
      <c r="I53" s="158"/>
      <c r="J53" s="158"/>
      <c r="K53" s="158"/>
      <c r="L53" s="158"/>
      <c r="M53" s="158"/>
      <c r="N53" s="158"/>
      <c r="O53" s="158"/>
      <c r="P53" s="158"/>
      <c r="Q53" s="158"/>
      <c r="R53" s="158"/>
      <c r="S53" s="158"/>
      <c r="T53" s="158"/>
      <c r="U53" s="158"/>
      <c r="V53" s="158"/>
      <c r="W53" s="158"/>
      <c r="X53" s="159"/>
      <c r="Y53" s="159"/>
      <c r="Z53" s="159"/>
      <c r="AA53" s="157">
        <v>0</v>
      </c>
      <c r="AB53" s="157">
        <v>0</v>
      </c>
      <c r="AC53" s="168" t="e">
        <f t="shared" si="2"/>
        <v>#DIV/0!</v>
      </c>
      <c r="AD53" s="157">
        <v>0</v>
      </c>
      <c r="AE53" s="157">
        <v>0</v>
      </c>
      <c r="AF53" s="168" t="e">
        <f t="shared" si="3"/>
        <v>#DIV/0!</v>
      </c>
      <c r="AG53" s="157">
        <v>0</v>
      </c>
      <c r="AH53" s="157">
        <v>0</v>
      </c>
      <c r="AI53" s="157">
        <v>0</v>
      </c>
      <c r="AJ53" s="151">
        <f t="shared" si="29"/>
        <v>0</v>
      </c>
      <c r="AK53" s="151">
        <f t="shared" si="29"/>
        <v>0</v>
      </c>
      <c r="AL53" s="160">
        <v>0</v>
      </c>
      <c r="AM53" s="157">
        <v>0</v>
      </c>
      <c r="AN53" s="157">
        <v>0</v>
      </c>
      <c r="AO53" s="157">
        <v>0</v>
      </c>
      <c r="AP53" s="157">
        <v>0</v>
      </c>
      <c r="AQ53" s="157">
        <v>0</v>
      </c>
      <c r="AR53" s="157">
        <v>0</v>
      </c>
      <c r="AS53" s="157">
        <v>40</v>
      </c>
      <c r="AT53" s="157">
        <v>0</v>
      </c>
      <c r="AU53" s="157">
        <f t="shared" si="34"/>
        <v>0</v>
      </c>
      <c r="AV53" s="160">
        <f>R53+U53+X53+AS53</f>
        <v>40</v>
      </c>
      <c r="AW53" s="160">
        <f>S53+V53+Y53+AT53</f>
        <v>0</v>
      </c>
      <c r="AX53" s="160">
        <f t="shared" si="35"/>
        <v>0</v>
      </c>
      <c r="AY53" s="157">
        <v>0</v>
      </c>
      <c r="AZ53" s="157">
        <v>0</v>
      </c>
      <c r="BA53" s="157" t="e">
        <f t="shared" si="36"/>
        <v>#DIV/0!</v>
      </c>
      <c r="BB53" s="157">
        <v>0</v>
      </c>
      <c r="BC53" s="157">
        <v>0</v>
      </c>
      <c r="BD53" s="157" t="e">
        <f t="shared" si="37"/>
        <v>#DIV/0!</v>
      </c>
      <c r="BE53" s="157">
        <v>0</v>
      </c>
      <c r="BF53" s="157">
        <v>0</v>
      </c>
      <c r="BG53" s="157" t="e">
        <f t="shared" si="38"/>
        <v>#DIV/0!</v>
      </c>
      <c r="BH53" s="157">
        <f>AV53+AY53+BB53+BE53</f>
        <v>40</v>
      </c>
      <c r="BI53" s="157">
        <f>AW53+AZ53+BC53+BF53</f>
        <v>0</v>
      </c>
      <c r="BJ53" s="157">
        <f t="shared" si="39"/>
        <v>0</v>
      </c>
      <c r="BK53" s="157">
        <v>0</v>
      </c>
      <c r="BL53" s="157">
        <v>0</v>
      </c>
      <c r="BM53" s="157" t="e">
        <f t="shared" si="40"/>
        <v>#DIV/0!</v>
      </c>
      <c r="BN53" s="157">
        <v>0</v>
      </c>
      <c r="BO53" s="157">
        <v>0</v>
      </c>
      <c r="BP53" s="157" t="e">
        <f t="shared" si="41"/>
        <v>#DIV/0!</v>
      </c>
      <c r="BQ53" s="157">
        <v>0</v>
      </c>
      <c r="BR53" s="157">
        <v>0</v>
      </c>
      <c r="BS53" s="157" t="e">
        <f t="shared" si="42"/>
        <v>#DIV/0!</v>
      </c>
      <c r="BT53" s="340"/>
    </row>
    <row r="54" spans="1:72" ht="42.75" customHeight="1">
      <c r="A54" s="332" t="s">
        <v>273</v>
      </c>
      <c r="B54" s="335" t="s">
        <v>272</v>
      </c>
      <c r="C54" s="336"/>
      <c r="D54" s="336" t="s">
        <v>280</v>
      </c>
      <c r="E54" s="131" t="s">
        <v>42</v>
      </c>
      <c r="F54" s="132">
        <f>F55+F56</f>
        <v>40</v>
      </c>
      <c r="G54" s="132">
        <f>G55+G56</f>
        <v>0</v>
      </c>
      <c r="H54" s="168">
        <f t="shared" si="1"/>
        <v>0</v>
      </c>
      <c r="I54" s="132" t="e">
        <f>#REF!+I55+I56</f>
        <v>#REF!</v>
      </c>
      <c r="J54" s="132" t="e">
        <f>#REF!+J55+J56</f>
        <v>#REF!</v>
      </c>
      <c r="K54" s="132" t="e">
        <f>#REF!+K55+K56</f>
        <v>#REF!</v>
      </c>
      <c r="L54" s="132" t="e">
        <f>#REF!+L55+L56</f>
        <v>#REF!</v>
      </c>
      <c r="M54" s="132" t="e">
        <f>#REF!+M55+M56</f>
        <v>#REF!</v>
      </c>
      <c r="N54" s="132" t="e">
        <f>#REF!+N55+N56</f>
        <v>#REF!</v>
      </c>
      <c r="O54" s="132" t="e">
        <f>#REF!+O55+O56</f>
        <v>#REF!</v>
      </c>
      <c r="P54" s="132" t="e">
        <f>#REF!+P55+P56</f>
        <v>#REF!</v>
      </c>
      <c r="Q54" s="132" t="e">
        <f>#REF!+Q55+Q56</f>
        <v>#REF!</v>
      </c>
      <c r="R54" s="132" t="e">
        <f>#REF!+R55+R56</f>
        <v>#REF!</v>
      </c>
      <c r="S54" s="132" t="e">
        <f>#REF!+S55+S56</f>
        <v>#REF!</v>
      </c>
      <c r="T54" s="132" t="e">
        <f>#REF!+T55+T56</f>
        <v>#REF!</v>
      </c>
      <c r="U54" s="132" t="e">
        <f>#REF!+U55+U56</f>
        <v>#REF!</v>
      </c>
      <c r="V54" s="132" t="e">
        <f>#REF!+V55+V56</f>
        <v>#REF!</v>
      </c>
      <c r="W54" s="132" t="e">
        <f>#REF!+W55+W56</f>
        <v>#REF!</v>
      </c>
      <c r="X54" s="132" t="e">
        <f>#REF!+X55+X56</f>
        <v>#REF!</v>
      </c>
      <c r="Y54" s="132" t="e">
        <f>#REF!+Y55+Y56</f>
        <v>#REF!</v>
      </c>
      <c r="Z54" s="132" t="e">
        <f>#REF!+Z55+Z56</f>
        <v>#REF!</v>
      </c>
      <c r="AA54" s="132">
        <v>0</v>
      </c>
      <c r="AB54" s="132">
        <v>0</v>
      </c>
      <c r="AC54" s="168" t="e">
        <f t="shared" si="2"/>
        <v>#DIV/0!</v>
      </c>
      <c r="AD54" s="132">
        <v>0</v>
      </c>
      <c r="AE54" s="132">
        <v>0</v>
      </c>
      <c r="AF54" s="168" t="e">
        <f t="shared" si="3"/>
        <v>#DIV/0!</v>
      </c>
      <c r="AG54" s="132">
        <v>0</v>
      </c>
      <c r="AH54" s="132">
        <v>0</v>
      </c>
      <c r="AI54" s="132">
        <v>0</v>
      </c>
      <c r="AJ54" s="147">
        <v>0</v>
      </c>
      <c r="AK54" s="147">
        <v>0</v>
      </c>
      <c r="AL54" s="147">
        <v>0</v>
      </c>
      <c r="AM54" s="132">
        <v>0</v>
      </c>
      <c r="AN54" s="132">
        <v>0</v>
      </c>
      <c r="AO54" s="132">
        <v>0</v>
      </c>
      <c r="AP54" s="132">
        <v>0</v>
      </c>
      <c r="AQ54" s="132">
        <v>0</v>
      </c>
      <c r="AR54" s="132">
        <v>0</v>
      </c>
      <c r="AS54" s="132">
        <f>AS55+AS56</f>
        <v>40</v>
      </c>
      <c r="AT54" s="132">
        <v>0</v>
      </c>
      <c r="AU54" s="132">
        <v>0</v>
      </c>
      <c r="AV54" s="147">
        <v>0</v>
      </c>
      <c r="AW54" s="147">
        <v>0</v>
      </c>
      <c r="AX54" s="147">
        <v>0</v>
      </c>
      <c r="AY54" s="132">
        <v>0</v>
      </c>
      <c r="AZ54" s="132">
        <v>0</v>
      </c>
      <c r="BA54" s="132">
        <v>0</v>
      </c>
      <c r="BB54" s="132">
        <v>0</v>
      </c>
      <c r="BC54" s="132">
        <v>0</v>
      </c>
      <c r="BD54" s="132">
        <v>0</v>
      </c>
      <c r="BE54" s="132">
        <v>0</v>
      </c>
      <c r="BF54" s="132">
        <v>0</v>
      </c>
      <c r="BG54" s="132">
        <v>0</v>
      </c>
      <c r="BH54" s="132">
        <v>0</v>
      </c>
      <c r="BI54" s="132">
        <v>0</v>
      </c>
      <c r="BJ54" s="132">
        <v>0</v>
      </c>
      <c r="BK54" s="132">
        <v>0</v>
      </c>
      <c r="BL54" s="132">
        <v>0</v>
      </c>
      <c r="BM54" s="132">
        <v>0</v>
      </c>
      <c r="BN54" s="132">
        <v>0</v>
      </c>
      <c r="BO54" s="132">
        <v>0</v>
      </c>
      <c r="BP54" s="132">
        <v>0</v>
      </c>
      <c r="BQ54" s="132">
        <v>0</v>
      </c>
      <c r="BR54" s="132">
        <v>0</v>
      </c>
      <c r="BS54" s="132">
        <v>0</v>
      </c>
      <c r="BT54" s="130"/>
    </row>
    <row r="55" spans="1:72" ht="62.25" customHeight="1">
      <c r="A55" s="333"/>
      <c r="B55" s="335"/>
      <c r="C55" s="337"/>
      <c r="D55" s="337"/>
      <c r="E55" s="34" t="s">
        <v>3</v>
      </c>
      <c r="F55" s="114">
        <v>0</v>
      </c>
      <c r="G55" s="114">
        <v>0</v>
      </c>
      <c r="H55" s="168" t="e">
        <f t="shared" si="1"/>
        <v>#DIV/0!</v>
      </c>
      <c r="I55" s="106"/>
      <c r="J55" s="106"/>
      <c r="K55" s="106"/>
      <c r="L55" s="106"/>
      <c r="M55" s="106"/>
      <c r="N55" s="106"/>
      <c r="O55" s="106"/>
      <c r="P55" s="106"/>
      <c r="Q55" s="106"/>
      <c r="R55" s="106"/>
      <c r="S55" s="106"/>
      <c r="T55" s="106"/>
      <c r="U55" s="106"/>
      <c r="V55" s="106"/>
      <c r="W55" s="106"/>
      <c r="X55" s="106"/>
      <c r="Y55" s="106"/>
      <c r="Z55" s="106"/>
      <c r="AA55" s="114">
        <v>0</v>
      </c>
      <c r="AB55" s="114">
        <v>0</v>
      </c>
      <c r="AC55" s="168" t="e">
        <f t="shared" si="2"/>
        <v>#DIV/0!</v>
      </c>
      <c r="AD55" s="114">
        <v>0</v>
      </c>
      <c r="AE55" s="114">
        <v>0</v>
      </c>
      <c r="AF55" s="168" t="e">
        <f t="shared" si="3"/>
        <v>#DIV/0!</v>
      </c>
      <c r="AG55" s="114">
        <v>0</v>
      </c>
      <c r="AH55" s="114">
        <v>0</v>
      </c>
      <c r="AI55" s="114">
        <v>0</v>
      </c>
      <c r="AJ55" s="126">
        <f t="shared" si="29"/>
        <v>0</v>
      </c>
      <c r="AK55" s="126">
        <f t="shared" si="29"/>
        <v>0</v>
      </c>
      <c r="AL55" s="126">
        <v>0</v>
      </c>
      <c r="AM55" s="114">
        <v>0</v>
      </c>
      <c r="AN55" s="114">
        <v>0</v>
      </c>
      <c r="AO55" s="114">
        <v>0</v>
      </c>
      <c r="AP55" s="114">
        <v>0</v>
      </c>
      <c r="AQ55" s="114">
        <v>0</v>
      </c>
      <c r="AR55" s="114">
        <v>0</v>
      </c>
      <c r="AS55" s="114">
        <v>0</v>
      </c>
      <c r="AT55" s="114">
        <v>0</v>
      </c>
      <c r="AU55" s="114">
        <v>0</v>
      </c>
      <c r="AV55" s="126">
        <v>0</v>
      </c>
      <c r="AW55" s="126">
        <v>0</v>
      </c>
      <c r="AX55" s="126">
        <v>0</v>
      </c>
      <c r="AY55" s="114">
        <v>0</v>
      </c>
      <c r="AZ55" s="114">
        <v>0</v>
      </c>
      <c r="BA55" s="114">
        <v>0</v>
      </c>
      <c r="BB55" s="114">
        <v>0</v>
      </c>
      <c r="BC55" s="114">
        <v>0</v>
      </c>
      <c r="BD55" s="114">
        <v>0</v>
      </c>
      <c r="BE55" s="114">
        <v>0</v>
      </c>
      <c r="BF55" s="114">
        <v>0</v>
      </c>
      <c r="BG55" s="114">
        <v>0</v>
      </c>
      <c r="BH55" s="114">
        <v>0</v>
      </c>
      <c r="BI55" s="114">
        <v>0</v>
      </c>
      <c r="BJ55" s="114">
        <v>0</v>
      </c>
      <c r="BK55" s="114">
        <v>0</v>
      </c>
      <c r="BL55" s="114">
        <v>0</v>
      </c>
      <c r="BM55" s="114">
        <v>0</v>
      </c>
      <c r="BN55" s="114">
        <v>0</v>
      </c>
      <c r="BO55" s="114">
        <v>0</v>
      </c>
      <c r="BP55" s="114">
        <v>0</v>
      </c>
      <c r="BQ55" s="114">
        <v>0</v>
      </c>
      <c r="BR55" s="114">
        <v>0</v>
      </c>
      <c r="BS55" s="114">
        <v>0</v>
      </c>
      <c r="BT55" s="130"/>
    </row>
    <row r="56" spans="1:72" ht="57" customHeight="1">
      <c r="A56" s="334"/>
      <c r="B56" s="335"/>
      <c r="C56" s="338"/>
      <c r="D56" s="338"/>
      <c r="E56" s="34" t="s">
        <v>44</v>
      </c>
      <c r="F56" s="106">
        <v>40</v>
      </c>
      <c r="G56" s="106">
        <f>AB56+AE56+AH56+AN56+AQ56+AT56+AZ56+BC56+BF56+BL56+BO56+BR56</f>
        <v>0</v>
      </c>
      <c r="H56" s="168">
        <f t="shared" si="1"/>
        <v>0</v>
      </c>
      <c r="I56" s="106"/>
      <c r="J56" s="106"/>
      <c r="K56" s="106"/>
      <c r="L56" s="106"/>
      <c r="M56" s="106"/>
      <c r="N56" s="106"/>
      <c r="O56" s="106"/>
      <c r="P56" s="106"/>
      <c r="Q56" s="106"/>
      <c r="R56" s="106"/>
      <c r="S56" s="106"/>
      <c r="T56" s="106"/>
      <c r="U56" s="106"/>
      <c r="V56" s="106"/>
      <c r="W56" s="106"/>
      <c r="X56" s="107"/>
      <c r="Y56" s="107"/>
      <c r="Z56" s="107"/>
      <c r="AA56" s="106">
        <v>0</v>
      </c>
      <c r="AB56" s="106">
        <v>0</v>
      </c>
      <c r="AC56" s="168" t="e">
        <f t="shared" si="2"/>
        <v>#DIV/0!</v>
      </c>
      <c r="AD56" s="106">
        <v>0</v>
      </c>
      <c r="AE56" s="106">
        <v>0</v>
      </c>
      <c r="AF56" s="168" t="e">
        <f t="shared" si="3"/>
        <v>#DIV/0!</v>
      </c>
      <c r="AG56" s="106">
        <v>0</v>
      </c>
      <c r="AH56" s="106">
        <v>0</v>
      </c>
      <c r="AI56" s="114">
        <v>0</v>
      </c>
      <c r="AJ56" s="126">
        <v>0</v>
      </c>
      <c r="AK56" s="126">
        <v>0</v>
      </c>
      <c r="AL56" s="126">
        <v>0</v>
      </c>
      <c r="AM56" s="106">
        <v>0</v>
      </c>
      <c r="AN56" s="106">
        <v>0</v>
      </c>
      <c r="AO56" s="114">
        <v>0</v>
      </c>
      <c r="AP56" s="106">
        <v>0</v>
      </c>
      <c r="AQ56" s="106">
        <v>0</v>
      </c>
      <c r="AR56" s="114">
        <v>0</v>
      </c>
      <c r="AS56" s="106">
        <v>40</v>
      </c>
      <c r="AT56" s="106">
        <v>0</v>
      </c>
      <c r="AU56" s="114">
        <v>0</v>
      </c>
      <c r="AV56" s="148">
        <v>0</v>
      </c>
      <c r="AW56" s="148">
        <v>0</v>
      </c>
      <c r="AX56" s="126">
        <v>0</v>
      </c>
      <c r="AY56" s="106">
        <v>0</v>
      </c>
      <c r="AZ56" s="106">
        <v>0</v>
      </c>
      <c r="BA56" s="114">
        <v>0</v>
      </c>
      <c r="BB56" s="106">
        <v>0</v>
      </c>
      <c r="BC56" s="106">
        <v>0</v>
      </c>
      <c r="BD56" s="114">
        <v>0</v>
      </c>
      <c r="BE56" s="106">
        <v>0</v>
      </c>
      <c r="BF56" s="106">
        <v>0</v>
      </c>
      <c r="BG56" s="114">
        <v>0</v>
      </c>
      <c r="BH56" s="106">
        <v>0</v>
      </c>
      <c r="BI56" s="106">
        <v>0</v>
      </c>
      <c r="BJ56" s="114">
        <v>0</v>
      </c>
      <c r="BK56" s="106">
        <v>0</v>
      </c>
      <c r="BL56" s="106">
        <v>0</v>
      </c>
      <c r="BM56" s="114">
        <v>0</v>
      </c>
      <c r="BN56" s="106">
        <v>0</v>
      </c>
      <c r="BO56" s="106">
        <v>0</v>
      </c>
      <c r="BP56" s="114">
        <v>0</v>
      </c>
      <c r="BQ56" s="106">
        <v>0</v>
      </c>
      <c r="BR56" s="106">
        <v>0</v>
      </c>
      <c r="BS56" s="114">
        <v>0</v>
      </c>
      <c r="BT56" s="130"/>
    </row>
    <row r="57" spans="1:72" ht="59.25" customHeight="1">
      <c r="A57" s="329" t="s">
        <v>276</v>
      </c>
      <c r="B57" s="320" t="s">
        <v>275</v>
      </c>
      <c r="C57" s="317"/>
      <c r="D57" s="317" t="s">
        <v>281</v>
      </c>
      <c r="E57" s="131" t="s">
        <v>42</v>
      </c>
      <c r="F57" s="132">
        <f>F58+F59+F62</f>
        <v>38696.999859999996</v>
      </c>
      <c r="G57" s="132">
        <f>G58+G59+G62</f>
        <v>18185.94848</v>
      </c>
      <c r="H57" s="168">
        <f t="shared" si="1"/>
        <v>46.99575818744105</v>
      </c>
      <c r="I57" s="133">
        <f aca="true" t="shared" si="43" ref="I57:AB57">I58+I59+I62</f>
        <v>0</v>
      </c>
      <c r="J57" s="133">
        <f t="shared" si="43"/>
        <v>0</v>
      </c>
      <c r="K57" s="133">
        <f t="shared" si="43"/>
        <v>0</v>
      </c>
      <c r="L57" s="133">
        <f t="shared" si="43"/>
        <v>0</v>
      </c>
      <c r="M57" s="133">
        <f t="shared" si="43"/>
        <v>0</v>
      </c>
      <c r="N57" s="133">
        <f t="shared" si="43"/>
        <v>0</v>
      </c>
      <c r="O57" s="133">
        <f t="shared" si="43"/>
        <v>0</v>
      </c>
      <c r="P57" s="133">
        <f t="shared" si="43"/>
        <v>0</v>
      </c>
      <c r="Q57" s="133">
        <f t="shared" si="43"/>
        <v>0</v>
      </c>
      <c r="R57" s="133">
        <f t="shared" si="43"/>
        <v>0</v>
      </c>
      <c r="S57" s="133">
        <f t="shared" si="43"/>
        <v>0</v>
      </c>
      <c r="T57" s="133">
        <f t="shared" si="43"/>
        <v>0</v>
      </c>
      <c r="U57" s="133">
        <f t="shared" si="43"/>
        <v>0</v>
      </c>
      <c r="V57" s="133">
        <f t="shared" si="43"/>
        <v>0</v>
      </c>
      <c r="W57" s="133">
        <f t="shared" si="43"/>
        <v>0</v>
      </c>
      <c r="X57" s="133">
        <f t="shared" si="43"/>
        <v>0</v>
      </c>
      <c r="Y57" s="133">
        <f t="shared" si="43"/>
        <v>0</v>
      </c>
      <c r="Z57" s="133">
        <f t="shared" si="43"/>
        <v>0</v>
      </c>
      <c r="AA57" s="132">
        <f t="shared" si="43"/>
        <v>6614.05387</v>
      </c>
      <c r="AB57" s="132">
        <f t="shared" si="43"/>
        <v>5319.01196</v>
      </c>
      <c r="AC57" s="168">
        <f t="shared" si="2"/>
        <v>80.41984635362518</v>
      </c>
      <c r="AD57" s="132">
        <f>AD58+AD59+AD62</f>
        <v>2499.877</v>
      </c>
      <c r="AE57" s="132">
        <f>AE58+AE59+AE62</f>
        <v>3149.95732</v>
      </c>
      <c r="AF57" s="168">
        <f t="shared" si="3"/>
        <v>126.00449222101729</v>
      </c>
      <c r="AG57" s="132">
        <f>AG58+AG59+AG62</f>
        <v>6816.254000000001</v>
      </c>
      <c r="AH57" s="132">
        <f>AH58+AH59+AH62</f>
        <v>7430.23212</v>
      </c>
      <c r="AI57" s="132">
        <f t="shared" si="31"/>
        <v>109.00755928402901</v>
      </c>
      <c r="AJ57" s="147">
        <f t="shared" si="29"/>
        <v>15930.184870000001</v>
      </c>
      <c r="AK57" s="147">
        <f t="shared" si="29"/>
        <v>15899.201399999998</v>
      </c>
      <c r="AL57" s="147">
        <f t="shared" si="32"/>
        <v>99.80550464258357</v>
      </c>
      <c r="AM57" s="132">
        <f>AM58+AM59+AM62</f>
        <v>2104.277</v>
      </c>
      <c r="AN57" s="132">
        <f>AN58+AN59+AN62</f>
        <v>2286.74708</v>
      </c>
      <c r="AO57" s="132">
        <f>AN57/AM57*100</f>
        <v>108.67139069618685</v>
      </c>
      <c r="AP57" s="132">
        <f>AP58+AP59+AP62</f>
        <v>2155.63746</v>
      </c>
      <c r="AQ57" s="132">
        <f>AQ58+AQ59+AQ62</f>
        <v>0</v>
      </c>
      <c r="AR57" s="132">
        <f t="shared" si="33"/>
        <v>0</v>
      </c>
      <c r="AS57" s="132">
        <f>AS58+AS59+AS62</f>
        <v>2308.03051</v>
      </c>
      <c r="AT57" s="132">
        <f>AT58+AT59+AT62</f>
        <v>0</v>
      </c>
      <c r="AU57" s="132">
        <f t="shared" si="34"/>
        <v>0</v>
      </c>
      <c r="AV57" s="147">
        <f>SUM(AV58:AV62)</f>
        <v>67494.38952</v>
      </c>
      <c r="AW57" s="147">
        <f>SUM(AW58:AW62)</f>
        <v>54557.84544</v>
      </c>
      <c r="AX57" s="147">
        <f t="shared" si="35"/>
        <v>80.83315639714523</v>
      </c>
      <c r="AY57" s="132">
        <f>SUM(AY58:AY62)</f>
        <v>7810.89153</v>
      </c>
      <c r="AZ57" s="132">
        <f>SUM(AZ58:AZ62)</f>
        <v>0</v>
      </c>
      <c r="BA57" s="132">
        <f t="shared" si="36"/>
        <v>0</v>
      </c>
      <c r="BB57" s="132">
        <f>BB58</f>
        <v>2271.86059</v>
      </c>
      <c r="BC57" s="132">
        <f>SUM(BC58:BC62)</f>
        <v>0</v>
      </c>
      <c r="BD57" s="132">
        <f t="shared" si="37"/>
        <v>0</v>
      </c>
      <c r="BE57" s="132">
        <f>SUM(BE58:BE62)</f>
        <v>6082.64238</v>
      </c>
      <c r="BF57" s="132">
        <f>SUM(BF58:BF62)</f>
        <v>0</v>
      </c>
      <c r="BG57" s="132">
        <f t="shared" si="38"/>
        <v>0</v>
      </c>
      <c r="BH57" s="132">
        <f>SUM(BH58:BH62)</f>
        <v>88203.50520000001</v>
      </c>
      <c r="BI57" s="132">
        <f>SUM(BI58:BI62)</f>
        <v>54557.84544</v>
      </c>
      <c r="BJ57" s="132">
        <f t="shared" si="39"/>
        <v>61.854509428271555</v>
      </c>
      <c r="BK57" s="132">
        <f>SUM(BK58:BK62)</f>
        <v>6329.84238</v>
      </c>
      <c r="BL57" s="132">
        <f>SUM(BL58:BL62)</f>
        <v>0</v>
      </c>
      <c r="BM57" s="132">
        <f t="shared" si="40"/>
        <v>0</v>
      </c>
      <c r="BN57" s="132">
        <f>SUM(BN58:BN62)</f>
        <v>6239.793</v>
      </c>
      <c r="BO57" s="132">
        <f>SUM(BO58:BO62)</f>
        <v>0</v>
      </c>
      <c r="BP57" s="132">
        <f t="shared" si="41"/>
        <v>0</v>
      </c>
      <c r="BQ57" s="132">
        <f>SUM(BQ58:BQ62)</f>
        <v>15317.858999999999</v>
      </c>
      <c r="BR57" s="132">
        <f>SUM(BR58:BR62)</f>
        <v>0</v>
      </c>
      <c r="BS57" s="132">
        <f t="shared" si="42"/>
        <v>0</v>
      </c>
      <c r="BT57" s="121"/>
    </row>
    <row r="58" spans="1:72" ht="54.75" customHeight="1">
      <c r="A58" s="330"/>
      <c r="B58" s="321"/>
      <c r="C58" s="318"/>
      <c r="D58" s="318"/>
      <c r="E58" s="34" t="s">
        <v>3</v>
      </c>
      <c r="F58" s="114">
        <f>AA58+AD58+AG58+AM58+AP58+AS58+AY58+BB58+BE58+BK58+BN58+BQ58</f>
        <v>38696.999859999996</v>
      </c>
      <c r="G58" s="114">
        <f>AB58+AE58+AH58+AN58+AQ58+AT58+AZ58+BC58+BF58+BL58+BO58+BR58</f>
        <v>18185.94848</v>
      </c>
      <c r="H58" s="168">
        <f t="shared" si="1"/>
        <v>46.99575818744105</v>
      </c>
      <c r="I58" s="106"/>
      <c r="J58" s="106"/>
      <c r="K58" s="106"/>
      <c r="L58" s="106"/>
      <c r="M58" s="106"/>
      <c r="N58" s="106"/>
      <c r="O58" s="106"/>
      <c r="P58" s="106"/>
      <c r="Q58" s="106"/>
      <c r="R58" s="106"/>
      <c r="S58" s="106"/>
      <c r="T58" s="106"/>
      <c r="U58" s="106"/>
      <c r="V58" s="106"/>
      <c r="W58" s="106"/>
      <c r="X58" s="107"/>
      <c r="Y58" s="107"/>
      <c r="Z58" s="107"/>
      <c r="AA58" s="114">
        <v>6614.05387</v>
      </c>
      <c r="AB58" s="114">
        <v>5319.01196</v>
      </c>
      <c r="AC58" s="168">
        <f t="shared" si="2"/>
        <v>80.41984635362518</v>
      </c>
      <c r="AD58" s="114">
        <v>2499.877</v>
      </c>
      <c r="AE58" s="114">
        <v>3149.95732</v>
      </c>
      <c r="AF58" s="168">
        <f t="shared" si="3"/>
        <v>126.00449222101729</v>
      </c>
      <c r="AG58" s="114">
        <f>2177.877+4638.377</f>
        <v>6816.254000000001</v>
      </c>
      <c r="AH58" s="114">
        <v>7430.23212</v>
      </c>
      <c r="AI58" s="114">
        <f t="shared" si="31"/>
        <v>109.00755928402901</v>
      </c>
      <c r="AJ58" s="126">
        <f t="shared" si="29"/>
        <v>15930.184870000001</v>
      </c>
      <c r="AK58" s="126">
        <f t="shared" si="29"/>
        <v>15899.201399999998</v>
      </c>
      <c r="AL58" s="126">
        <f t="shared" si="32"/>
        <v>99.80550464258357</v>
      </c>
      <c r="AM58" s="114">
        <f>2104.277</f>
        <v>2104.277</v>
      </c>
      <c r="AN58" s="114">
        <v>2286.74708</v>
      </c>
      <c r="AO58" s="114">
        <f>AN58/AM58*100</f>
        <v>108.67139069618685</v>
      </c>
      <c r="AP58" s="114">
        <f>2155.63746</f>
        <v>2155.63746</v>
      </c>
      <c r="AQ58" s="114">
        <v>0</v>
      </c>
      <c r="AR58" s="114">
        <f t="shared" si="33"/>
        <v>0</v>
      </c>
      <c r="AS58" s="114">
        <f>2308.03051</f>
        <v>2308.03051</v>
      </c>
      <c r="AT58" s="114">
        <v>0</v>
      </c>
      <c r="AU58" s="114">
        <f t="shared" si="34"/>
        <v>0</v>
      </c>
      <c r="AV58" s="126">
        <f>AM58+AP58+AS58+AJ58</f>
        <v>22498.12984</v>
      </c>
      <c r="AW58" s="126">
        <f>AK58+AN58+AQ58+AT58</f>
        <v>18185.94848</v>
      </c>
      <c r="AX58" s="126">
        <f t="shared" si="35"/>
        <v>80.83315639714522</v>
      </c>
      <c r="AY58" s="114">
        <f>2603.63051</f>
        <v>2603.63051</v>
      </c>
      <c r="AZ58" s="114">
        <v>0</v>
      </c>
      <c r="BA58" s="114">
        <f t="shared" si="36"/>
        <v>0</v>
      </c>
      <c r="BB58" s="114">
        <f>2271.86059</f>
        <v>2271.86059</v>
      </c>
      <c r="BC58" s="114">
        <v>0</v>
      </c>
      <c r="BD58" s="114">
        <f t="shared" si="37"/>
        <v>0</v>
      </c>
      <c r="BE58" s="114">
        <f>2027.54746</f>
        <v>2027.54746</v>
      </c>
      <c r="BF58" s="114">
        <v>0</v>
      </c>
      <c r="BG58" s="114">
        <f t="shared" si="38"/>
        <v>0</v>
      </c>
      <c r="BH58" s="114">
        <f>AV58+AY58+BB58+BE58</f>
        <v>29401.168400000002</v>
      </c>
      <c r="BI58" s="114">
        <f>AW58+AZ58+BC58+BF58</f>
        <v>18185.94848</v>
      </c>
      <c r="BJ58" s="114">
        <f t="shared" si="39"/>
        <v>61.854509428271555</v>
      </c>
      <c r="BK58" s="114">
        <f>2109.94746</f>
        <v>2109.94746</v>
      </c>
      <c r="BL58" s="114">
        <v>0</v>
      </c>
      <c r="BM58" s="114">
        <f t="shared" si="40"/>
        <v>0</v>
      </c>
      <c r="BN58" s="114">
        <f>2079.931</f>
        <v>2079.931</v>
      </c>
      <c r="BO58" s="114">
        <v>0</v>
      </c>
      <c r="BP58" s="114">
        <f t="shared" si="41"/>
        <v>0</v>
      </c>
      <c r="BQ58" s="114">
        <f>9732.33+12-4638.377</f>
        <v>5105.9529999999995</v>
      </c>
      <c r="BR58" s="114">
        <v>0</v>
      </c>
      <c r="BS58" s="114">
        <f t="shared" si="42"/>
        <v>0</v>
      </c>
      <c r="BT58" s="121"/>
    </row>
    <row r="59" spans="1:72" ht="42" customHeight="1">
      <c r="A59" s="331"/>
      <c r="B59" s="322"/>
      <c r="C59" s="319"/>
      <c r="D59" s="319"/>
      <c r="E59" s="34" t="s">
        <v>44</v>
      </c>
      <c r="F59" s="106">
        <v>0</v>
      </c>
      <c r="G59" s="106">
        <v>0</v>
      </c>
      <c r="H59" s="168" t="e">
        <f t="shared" si="1"/>
        <v>#DIV/0!</v>
      </c>
      <c r="I59" s="106"/>
      <c r="J59" s="106"/>
      <c r="K59" s="106"/>
      <c r="L59" s="106"/>
      <c r="M59" s="106"/>
      <c r="N59" s="106"/>
      <c r="O59" s="106"/>
      <c r="P59" s="106"/>
      <c r="Q59" s="106"/>
      <c r="R59" s="106"/>
      <c r="S59" s="106"/>
      <c r="T59" s="106"/>
      <c r="U59" s="106"/>
      <c r="V59" s="106"/>
      <c r="W59" s="106"/>
      <c r="X59" s="107"/>
      <c r="Y59" s="107"/>
      <c r="Z59" s="107"/>
      <c r="AA59" s="106">
        <v>0</v>
      </c>
      <c r="AB59" s="106">
        <v>0</v>
      </c>
      <c r="AC59" s="168" t="e">
        <f t="shared" si="2"/>
        <v>#DIV/0!</v>
      </c>
      <c r="AD59" s="106">
        <v>0</v>
      </c>
      <c r="AE59" s="106">
        <v>0</v>
      </c>
      <c r="AF59" s="168" t="e">
        <f t="shared" si="3"/>
        <v>#DIV/0!</v>
      </c>
      <c r="AG59" s="106">
        <v>0</v>
      </c>
      <c r="AH59" s="106">
        <v>0</v>
      </c>
      <c r="AI59" s="114">
        <v>0</v>
      </c>
      <c r="AJ59" s="126">
        <f t="shared" si="29"/>
        <v>0</v>
      </c>
      <c r="AK59" s="126">
        <f t="shared" si="29"/>
        <v>0</v>
      </c>
      <c r="AL59" s="126">
        <v>0</v>
      </c>
      <c r="AM59" s="106">
        <v>0</v>
      </c>
      <c r="AN59" s="106">
        <v>0</v>
      </c>
      <c r="AO59" s="114">
        <v>0</v>
      </c>
      <c r="AP59" s="106">
        <v>0</v>
      </c>
      <c r="AQ59" s="106">
        <v>0</v>
      </c>
      <c r="AR59" s="114">
        <v>0</v>
      </c>
      <c r="AS59" s="106">
        <v>0</v>
      </c>
      <c r="AT59" s="106">
        <v>0</v>
      </c>
      <c r="AU59" s="114">
        <v>0</v>
      </c>
      <c r="AV59" s="148">
        <v>0</v>
      </c>
      <c r="AW59" s="148">
        <v>0</v>
      </c>
      <c r="AX59" s="126">
        <v>0</v>
      </c>
      <c r="AY59" s="106">
        <v>0</v>
      </c>
      <c r="AZ59" s="106">
        <v>0</v>
      </c>
      <c r="BA59" s="114">
        <v>0</v>
      </c>
      <c r="BB59" s="106">
        <v>0</v>
      </c>
      <c r="BC59" s="106">
        <v>0</v>
      </c>
      <c r="BD59" s="114">
        <v>0</v>
      </c>
      <c r="BE59" s="106">
        <v>0</v>
      </c>
      <c r="BF59" s="106">
        <v>0</v>
      </c>
      <c r="BG59" s="114">
        <v>0</v>
      </c>
      <c r="BH59" s="106">
        <v>0</v>
      </c>
      <c r="BI59" s="106">
        <v>0</v>
      </c>
      <c r="BJ59" s="114">
        <v>0</v>
      </c>
      <c r="BK59" s="106">
        <v>0</v>
      </c>
      <c r="BL59" s="106">
        <v>0</v>
      </c>
      <c r="BM59" s="114">
        <v>0</v>
      </c>
      <c r="BN59" s="106">
        <v>0</v>
      </c>
      <c r="BO59" s="106">
        <v>0</v>
      </c>
      <c r="BP59" s="114">
        <v>0</v>
      </c>
      <c r="BQ59" s="106">
        <v>0</v>
      </c>
      <c r="BR59" s="106">
        <v>0</v>
      </c>
      <c r="BS59" s="114">
        <v>0</v>
      </c>
      <c r="BT59" s="123"/>
    </row>
    <row r="60" spans="1:72" ht="45" customHeight="1">
      <c r="A60" s="329" t="s">
        <v>277</v>
      </c>
      <c r="B60" s="320" t="s">
        <v>274</v>
      </c>
      <c r="C60" s="317"/>
      <c r="D60" s="317" t="s">
        <v>281</v>
      </c>
      <c r="E60" s="131" t="s">
        <v>42</v>
      </c>
      <c r="F60" s="132">
        <f>F61+F62+F65</f>
        <v>38696.999859999996</v>
      </c>
      <c r="G60" s="132">
        <f>G61+G62+G65</f>
        <v>18185.94848</v>
      </c>
      <c r="H60" s="168">
        <f t="shared" si="1"/>
        <v>46.99575818744105</v>
      </c>
      <c r="I60" s="133">
        <f aca="true" t="shared" si="44" ref="I60:AB60">I61+I62+I65</f>
        <v>0</v>
      </c>
      <c r="J60" s="133">
        <f t="shared" si="44"/>
        <v>0</v>
      </c>
      <c r="K60" s="133">
        <f t="shared" si="44"/>
        <v>0</v>
      </c>
      <c r="L60" s="133">
        <f t="shared" si="44"/>
        <v>0</v>
      </c>
      <c r="M60" s="133">
        <f t="shared" si="44"/>
        <v>0</v>
      </c>
      <c r="N60" s="133">
        <f t="shared" si="44"/>
        <v>0</v>
      </c>
      <c r="O60" s="133">
        <f t="shared" si="44"/>
        <v>0</v>
      </c>
      <c r="P60" s="133">
        <f t="shared" si="44"/>
        <v>0</v>
      </c>
      <c r="Q60" s="133">
        <f t="shared" si="44"/>
        <v>0</v>
      </c>
      <c r="R60" s="133">
        <f t="shared" si="44"/>
        <v>0</v>
      </c>
      <c r="S60" s="133">
        <f t="shared" si="44"/>
        <v>0</v>
      </c>
      <c r="T60" s="133">
        <f t="shared" si="44"/>
        <v>0</v>
      </c>
      <c r="U60" s="133">
        <f t="shared" si="44"/>
        <v>0</v>
      </c>
      <c r="V60" s="133">
        <f t="shared" si="44"/>
        <v>0</v>
      </c>
      <c r="W60" s="133">
        <f t="shared" si="44"/>
        <v>0</v>
      </c>
      <c r="X60" s="133">
        <f t="shared" si="44"/>
        <v>0</v>
      </c>
      <c r="Y60" s="133">
        <f t="shared" si="44"/>
        <v>0</v>
      </c>
      <c r="Z60" s="133">
        <f t="shared" si="44"/>
        <v>0</v>
      </c>
      <c r="AA60" s="132">
        <f t="shared" si="44"/>
        <v>6614.05387</v>
      </c>
      <c r="AB60" s="132">
        <f t="shared" si="44"/>
        <v>5319.01196</v>
      </c>
      <c r="AC60" s="168">
        <f t="shared" si="2"/>
        <v>80.41984635362518</v>
      </c>
      <c r="AD60" s="132">
        <f>AD61+AD62+AD65</f>
        <v>2499.877</v>
      </c>
      <c r="AE60" s="132">
        <f>AE61+AE62+AE65</f>
        <v>3149.95732</v>
      </c>
      <c r="AF60" s="168">
        <f t="shared" si="3"/>
        <v>126.00449222101729</v>
      </c>
      <c r="AG60" s="132">
        <f>AG61+AG62+AG65</f>
        <v>6816.254000000001</v>
      </c>
      <c r="AH60" s="132">
        <f>AH61+AH62+AH65</f>
        <v>7430.23212</v>
      </c>
      <c r="AI60" s="132">
        <f>AH60/AG60*100</f>
        <v>109.00755928402901</v>
      </c>
      <c r="AJ60" s="147">
        <f t="shared" si="29"/>
        <v>15930.184870000001</v>
      </c>
      <c r="AK60" s="147">
        <f t="shared" si="29"/>
        <v>15899.201399999998</v>
      </c>
      <c r="AL60" s="147">
        <f>AK60/AJ60*100</f>
        <v>99.80550464258357</v>
      </c>
      <c r="AM60" s="132">
        <f>AM61+AM62+AM65</f>
        <v>2104.277</v>
      </c>
      <c r="AN60" s="132">
        <f>AN61+AN62+AN65</f>
        <v>2286.74708</v>
      </c>
      <c r="AO60" s="132">
        <f>AN60/AM60*100</f>
        <v>108.67139069618685</v>
      </c>
      <c r="AP60" s="132">
        <f>AP61+AP62+AP65</f>
        <v>2155.63746</v>
      </c>
      <c r="AQ60" s="132">
        <f>AQ61+AQ62+AQ65</f>
        <v>0</v>
      </c>
      <c r="AR60" s="132">
        <f>AQ60/AP60*100</f>
        <v>0</v>
      </c>
      <c r="AS60" s="132">
        <f>AS61+AS62+AS65</f>
        <v>2308.03051</v>
      </c>
      <c r="AT60" s="132">
        <f>AT61+AT62+AT65</f>
        <v>0</v>
      </c>
      <c r="AU60" s="132">
        <f>AT60/AS60*100</f>
        <v>0</v>
      </c>
      <c r="AV60" s="147">
        <f>SUM(AV61:AV65)</f>
        <v>22498.12984</v>
      </c>
      <c r="AW60" s="147">
        <f>SUM(AW61:AW65)</f>
        <v>18185.94848</v>
      </c>
      <c r="AX60" s="147">
        <f>AW60/AV60*100</f>
        <v>80.83315639714522</v>
      </c>
      <c r="AY60" s="132">
        <f>SUM(AY61:AY65)</f>
        <v>2603.63051</v>
      </c>
      <c r="AZ60" s="132">
        <f>SUM(AZ61:AZ65)</f>
        <v>0</v>
      </c>
      <c r="BA60" s="132">
        <f>AZ60/AY60*100</f>
        <v>0</v>
      </c>
      <c r="BB60" s="132">
        <f>BB61</f>
        <v>2271.86059</v>
      </c>
      <c r="BC60" s="132">
        <f>SUM(BC61:BC65)</f>
        <v>0</v>
      </c>
      <c r="BD60" s="132">
        <f>BC60/BB60*100</f>
        <v>0</v>
      </c>
      <c r="BE60" s="132">
        <f>SUM(BE61:BE65)</f>
        <v>2027.54746</v>
      </c>
      <c r="BF60" s="132">
        <f>SUM(BF61:BF65)</f>
        <v>0</v>
      </c>
      <c r="BG60" s="132">
        <f>BF60/BE60*100</f>
        <v>0</v>
      </c>
      <c r="BH60" s="132">
        <f>SUM(BH61:BH65)</f>
        <v>29401.168400000002</v>
      </c>
      <c r="BI60" s="132">
        <f>SUM(BI61:BI65)</f>
        <v>18185.94848</v>
      </c>
      <c r="BJ60" s="132">
        <f>BI60/BH60*100</f>
        <v>61.854509428271555</v>
      </c>
      <c r="BK60" s="132">
        <f>SUM(BK61:BK65)</f>
        <v>2109.94746</v>
      </c>
      <c r="BL60" s="132">
        <f>SUM(BL61:BL65)</f>
        <v>0</v>
      </c>
      <c r="BM60" s="132">
        <f>BL60/BK60*100</f>
        <v>0</v>
      </c>
      <c r="BN60" s="132">
        <f>SUM(BN61:BN65)</f>
        <v>2079.931</v>
      </c>
      <c r="BO60" s="132">
        <f>SUM(BO61:BO65)</f>
        <v>0</v>
      </c>
      <c r="BP60" s="132">
        <f>BO60/BN60*100</f>
        <v>0</v>
      </c>
      <c r="BQ60" s="132">
        <f>SUM(BQ61:BQ65)</f>
        <v>5105.9529999999995</v>
      </c>
      <c r="BR60" s="132">
        <f>SUM(BR61:BR65)</f>
        <v>0</v>
      </c>
      <c r="BS60" s="132">
        <f>BR60/BQ60*100</f>
        <v>0</v>
      </c>
      <c r="BT60" s="123"/>
    </row>
    <row r="61" spans="1:72" ht="44.25" customHeight="1">
      <c r="A61" s="330"/>
      <c r="B61" s="321"/>
      <c r="C61" s="318"/>
      <c r="D61" s="318"/>
      <c r="E61" s="34" t="s">
        <v>3</v>
      </c>
      <c r="F61" s="114">
        <f>AA61+AD61+AG61+AM61+AP61+AS61+AY61+BB61+BE61+BK61+BN61+BQ61</f>
        <v>38696.999859999996</v>
      </c>
      <c r="G61" s="114">
        <f>AB61+AE61+AH61+AN61+AQ61+AT61+AZ61+BC61+BF61+BL61+BO61+BR61</f>
        <v>18185.94848</v>
      </c>
      <c r="H61" s="168">
        <f t="shared" si="1"/>
        <v>46.99575818744105</v>
      </c>
      <c r="I61" s="106"/>
      <c r="J61" s="106"/>
      <c r="K61" s="106"/>
      <c r="L61" s="106"/>
      <c r="M61" s="106"/>
      <c r="N61" s="106"/>
      <c r="O61" s="106"/>
      <c r="P61" s="106"/>
      <c r="Q61" s="106"/>
      <c r="R61" s="106"/>
      <c r="S61" s="106"/>
      <c r="T61" s="106"/>
      <c r="U61" s="106"/>
      <c r="V61" s="106"/>
      <c r="W61" s="106"/>
      <c r="X61" s="107"/>
      <c r="Y61" s="107"/>
      <c r="Z61" s="107"/>
      <c r="AA61" s="114">
        <v>6614.05387</v>
      </c>
      <c r="AB61" s="114">
        <v>5319.01196</v>
      </c>
      <c r="AC61" s="168">
        <f t="shared" si="2"/>
        <v>80.41984635362518</v>
      </c>
      <c r="AD61" s="114">
        <v>2499.877</v>
      </c>
      <c r="AE61" s="114">
        <v>3149.95732</v>
      </c>
      <c r="AF61" s="168">
        <f t="shared" si="3"/>
        <v>126.00449222101729</v>
      </c>
      <c r="AG61" s="114">
        <f>2177.877+4638.377</f>
        <v>6816.254000000001</v>
      </c>
      <c r="AH61" s="114">
        <v>7430.23212</v>
      </c>
      <c r="AI61" s="114">
        <f>AH61/AG61*100</f>
        <v>109.00755928402901</v>
      </c>
      <c r="AJ61" s="126">
        <f t="shared" si="29"/>
        <v>15930.184870000001</v>
      </c>
      <c r="AK61" s="126">
        <f t="shared" si="29"/>
        <v>15899.201399999998</v>
      </c>
      <c r="AL61" s="126">
        <f>AK61/AJ61*100</f>
        <v>99.80550464258357</v>
      </c>
      <c r="AM61" s="114">
        <f>2104.277</f>
        <v>2104.277</v>
      </c>
      <c r="AN61" s="114">
        <v>2286.74708</v>
      </c>
      <c r="AO61" s="114">
        <f>AN61/AM61*100</f>
        <v>108.67139069618685</v>
      </c>
      <c r="AP61" s="114">
        <f>2155.63746</f>
        <v>2155.63746</v>
      </c>
      <c r="AQ61" s="114">
        <v>0</v>
      </c>
      <c r="AR61" s="114">
        <f>AQ61/AP61*100</f>
        <v>0</v>
      </c>
      <c r="AS61" s="114">
        <f>2308.03051</f>
        <v>2308.03051</v>
      </c>
      <c r="AT61" s="114">
        <v>0</v>
      </c>
      <c r="AU61" s="114">
        <f>AT61/AS61*100</f>
        <v>0</v>
      </c>
      <c r="AV61" s="126">
        <f>AM61+AP61+AS61+AJ61</f>
        <v>22498.12984</v>
      </c>
      <c r="AW61" s="126">
        <f>AK61+AN61+AQ61+AT61</f>
        <v>18185.94848</v>
      </c>
      <c r="AX61" s="126">
        <f>AW61/AV61*100</f>
        <v>80.83315639714522</v>
      </c>
      <c r="AY61" s="114">
        <f>2603.63051</f>
        <v>2603.63051</v>
      </c>
      <c r="AZ61" s="114">
        <v>0</v>
      </c>
      <c r="BA61" s="114">
        <f>AZ61/AY61*100</f>
        <v>0</v>
      </c>
      <c r="BB61" s="114">
        <f>2271.86059</f>
        <v>2271.86059</v>
      </c>
      <c r="BC61" s="114">
        <v>0</v>
      </c>
      <c r="BD61" s="114">
        <f>BC61/BB61*100</f>
        <v>0</v>
      </c>
      <c r="BE61" s="114">
        <f>2027.54746</f>
        <v>2027.54746</v>
      </c>
      <c r="BF61" s="114">
        <v>0</v>
      </c>
      <c r="BG61" s="114">
        <f>BF61/BE61*100</f>
        <v>0</v>
      </c>
      <c r="BH61" s="114">
        <f>AV61+AY61+BB61+BE61</f>
        <v>29401.168400000002</v>
      </c>
      <c r="BI61" s="114">
        <f>AW61+AZ61+BC61+BF61</f>
        <v>18185.94848</v>
      </c>
      <c r="BJ61" s="114">
        <f>BI61/BH61*100</f>
        <v>61.854509428271555</v>
      </c>
      <c r="BK61" s="114">
        <f>2109.94746</f>
        <v>2109.94746</v>
      </c>
      <c r="BL61" s="114">
        <v>0</v>
      </c>
      <c r="BM61" s="114">
        <f>BL61/BK61*100</f>
        <v>0</v>
      </c>
      <c r="BN61" s="114">
        <f>2079.931</f>
        <v>2079.931</v>
      </c>
      <c r="BO61" s="114">
        <v>0</v>
      </c>
      <c r="BP61" s="114">
        <f>BO61/BN61*100</f>
        <v>0</v>
      </c>
      <c r="BQ61" s="114">
        <f>9732.33+12-4638.377</f>
        <v>5105.9529999999995</v>
      </c>
      <c r="BR61" s="114">
        <v>0</v>
      </c>
      <c r="BS61" s="114">
        <f>BR61/BQ61*100</f>
        <v>0</v>
      </c>
      <c r="BT61" s="123"/>
    </row>
    <row r="62" spans="1:72" ht="51.75" customHeight="1">
      <c r="A62" s="331"/>
      <c r="B62" s="322"/>
      <c r="C62" s="319"/>
      <c r="D62" s="319"/>
      <c r="E62" s="34" t="s">
        <v>44</v>
      </c>
      <c r="F62" s="106">
        <v>0</v>
      </c>
      <c r="G62" s="106">
        <v>0</v>
      </c>
      <c r="H62" s="168" t="e">
        <f t="shared" si="1"/>
        <v>#DIV/0!</v>
      </c>
      <c r="I62" s="106"/>
      <c r="J62" s="106"/>
      <c r="K62" s="106"/>
      <c r="L62" s="106"/>
      <c r="M62" s="106"/>
      <c r="N62" s="106"/>
      <c r="O62" s="106"/>
      <c r="P62" s="106"/>
      <c r="Q62" s="106"/>
      <c r="R62" s="106"/>
      <c r="S62" s="106"/>
      <c r="T62" s="106"/>
      <c r="U62" s="106"/>
      <c r="V62" s="106"/>
      <c r="W62" s="106"/>
      <c r="X62" s="107"/>
      <c r="Y62" s="107"/>
      <c r="Z62" s="107"/>
      <c r="AA62" s="106">
        <v>0</v>
      </c>
      <c r="AB62" s="106">
        <v>0</v>
      </c>
      <c r="AC62" s="168" t="e">
        <f t="shared" si="2"/>
        <v>#DIV/0!</v>
      </c>
      <c r="AD62" s="106">
        <v>0</v>
      </c>
      <c r="AE62" s="106">
        <v>0</v>
      </c>
      <c r="AF62" s="168" t="e">
        <f t="shared" si="3"/>
        <v>#DIV/0!</v>
      </c>
      <c r="AG62" s="106">
        <v>0</v>
      </c>
      <c r="AH62" s="106">
        <v>0</v>
      </c>
      <c r="AI62" s="114">
        <v>0</v>
      </c>
      <c r="AJ62" s="126">
        <f t="shared" si="29"/>
        <v>0</v>
      </c>
      <c r="AK62" s="126">
        <f t="shared" si="29"/>
        <v>0</v>
      </c>
      <c r="AL62" s="126">
        <v>0</v>
      </c>
      <c r="AM62" s="106">
        <v>0</v>
      </c>
      <c r="AN62" s="106">
        <v>0</v>
      </c>
      <c r="AO62" s="114">
        <v>0</v>
      </c>
      <c r="AP62" s="106">
        <v>0</v>
      </c>
      <c r="AQ62" s="106">
        <v>0</v>
      </c>
      <c r="AR62" s="114">
        <v>0</v>
      </c>
      <c r="AS62" s="106">
        <v>0</v>
      </c>
      <c r="AT62" s="106">
        <v>0</v>
      </c>
      <c r="AU62" s="114">
        <v>0</v>
      </c>
      <c r="AV62" s="148">
        <v>0</v>
      </c>
      <c r="AW62" s="148">
        <v>0</v>
      </c>
      <c r="AX62" s="126">
        <v>0</v>
      </c>
      <c r="AY62" s="106">
        <v>0</v>
      </c>
      <c r="AZ62" s="106">
        <v>0</v>
      </c>
      <c r="BA62" s="114">
        <v>0</v>
      </c>
      <c r="BB62" s="106">
        <v>0</v>
      </c>
      <c r="BC62" s="106">
        <v>0</v>
      </c>
      <c r="BD62" s="114">
        <v>0</v>
      </c>
      <c r="BE62" s="106">
        <v>0</v>
      </c>
      <c r="BF62" s="106">
        <v>0</v>
      </c>
      <c r="BG62" s="114">
        <v>0</v>
      </c>
      <c r="BH62" s="106">
        <v>0</v>
      </c>
      <c r="BI62" s="106">
        <v>0</v>
      </c>
      <c r="BJ62" s="114">
        <v>0</v>
      </c>
      <c r="BK62" s="106">
        <v>0</v>
      </c>
      <c r="BL62" s="106">
        <v>0</v>
      </c>
      <c r="BM62" s="114">
        <v>0</v>
      </c>
      <c r="BN62" s="106">
        <v>0</v>
      </c>
      <c r="BO62" s="106">
        <v>0</v>
      </c>
      <c r="BP62" s="114">
        <v>0</v>
      </c>
      <c r="BQ62" s="106">
        <v>0</v>
      </c>
      <c r="BR62" s="106">
        <v>0</v>
      </c>
      <c r="BS62" s="114">
        <v>0</v>
      </c>
      <c r="BT62" s="123"/>
    </row>
  </sheetData>
  <sheetProtection/>
  <mergeCells count="101">
    <mergeCell ref="A3:AL3"/>
    <mergeCell ref="AP6:AR6"/>
    <mergeCell ref="AM6:AO6"/>
    <mergeCell ref="AA6:AC6"/>
    <mergeCell ref="AJ6:AL6"/>
    <mergeCell ref="R6:T6"/>
    <mergeCell ref="F5:H6"/>
    <mergeCell ref="AA5:BS5"/>
    <mergeCell ref="A5:A7"/>
    <mergeCell ref="B5:B7"/>
    <mergeCell ref="U6:W6"/>
    <mergeCell ref="X6:Z6"/>
    <mergeCell ref="A16:A19"/>
    <mergeCell ref="B16:B19"/>
    <mergeCell ref="I6:K6"/>
    <mergeCell ref="L6:N6"/>
    <mergeCell ref="O6:Q6"/>
    <mergeCell ref="C8:C11"/>
    <mergeCell ref="C5:C7"/>
    <mergeCell ref="D5:D7"/>
    <mergeCell ref="D12:D15"/>
    <mergeCell ref="A8:A11"/>
    <mergeCell ref="A12:A15"/>
    <mergeCell ref="B12:B15"/>
    <mergeCell ref="A20:A23"/>
    <mergeCell ref="B20:B23"/>
    <mergeCell ref="BT20:BT23"/>
    <mergeCell ref="BT6:BT7"/>
    <mergeCell ref="B8:B11"/>
    <mergeCell ref="AV6:AX6"/>
    <mergeCell ref="AY6:BA6"/>
    <mergeCell ref="BB6:BD6"/>
    <mergeCell ref="BE6:BG6"/>
    <mergeCell ref="BH6:BJ6"/>
    <mergeCell ref="BK6:BM6"/>
    <mergeCell ref="BN6:BP6"/>
    <mergeCell ref="BQ6:BS6"/>
    <mergeCell ref="AG6:AI6"/>
    <mergeCell ref="AD6:AF6"/>
    <mergeCell ref="BT8:BT11"/>
    <mergeCell ref="BT12:BT15"/>
    <mergeCell ref="BT16:BT19"/>
    <mergeCell ref="AS6:AU6"/>
    <mergeCell ref="B30:B32"/>
    <mergeCell ref="A30:A32"/>
    <mergeCell ref="C24:C26"/>
    <mergeCell ref="D24:D26"/>
    <mergeCell ref="C30:C32"/>
    <mergeCell ref="D30:D32"/>
    <mergeCell ref="A27:A29"/>
    <mergeCell ref="E5:E7"/>
    <mergeCell ref="B27:B29"/>
    <mergeCell ref="A24:A26"/>
    <mergeCell ref="D20:D23"/>
    <mergeCell ref="B24:B26"/>
    <mergeCell ref="C27:C29"/>
    <mergeCell ref="D27:D29"/>
    <mergeCell ref="C12:C15"/>
    <mergeCell ref="C20:C23"/>
    <mergeCell ref="D8:D11"/>
    <mergeCell ref="A39:A41"/>
    <mergeCell ref="B39:B41"/>
    <mergeCell ref="C39:C41"/>
    <mergeCell ref="D39:D41"/>
    <mergeCell ref="A42:A44"/>
    <mergeCell ref="B42:B44"/>
    <mergeCell ref="C42:C44"/>
    <mergeCell ref="D42:D44"/>
    <mergeCell ref="A33:A35"/>
    <mergeCell ref="B33:B35"/>
    <mergeCell ref="C33:C35"/>
    <mergeCell ref="D33:D35"/>
    <mergeCell ref="A36:A38"/>
    <mergeCell ref="B36:B38"/>
    <mergeCell ref="C36:C38"/>
    <mergeCell ref="D36:D38"/>
    <mergeCell ref="BT51:BT53"/>
    <mergeCell ref="A45:A47"/>
    <mergeCell ref="B45:B47"/>
    <mergeCell ref="C45:C47"/>
    <mergeCell ref="D45:D47"/>
    <mergeCell ref="A48:A50"/>
    <mergeCell ref="A60:A62"/>
    <mergeCell ref="B60:B62"/>
    <mergeCell ref="C60:C62"/>
    <mergeCell ref="D60:D62"/>
    <mergeCell ref="A54:A56"/>
    <mergeCell ref="B54:B56"/>
    <mergeCell ref="C54:C56"/>
    <mergeCell ref="D54:D56"/>
    <mergeCell ref="A57:A59"/>
    <mergeCell ref="B57:B59"/>
    <mergeCell ref="C57:C59"/>
    <mergeCell ref="D57:D59"/>
    <mergeCell ref="B48:B50"/>
    <mergeCell ref="C48:C50"/>
    <mergeCell ref="D48:D50"/>
    <mergeCell ref="A51:A53"/>
    <mergeCell ref="B51:B53"/>
    <mergeCell ref="C51:C53"/>
    <mergeCell ref="D51:D53"/>
  </mergeCells>
  <conditionalFormatting sqref="Z27 Z25:AB25 K16 N16 Q16 T16 W16 Z16 AM16:AQ16 BQ18 BK18 BN18 N21 Q21 T21 W21 Z21 BE18:BF18 BE21:BF21 AM17:AO17 AV21:AW21 AY21:AZ21 AY18:AZ18 BB21:BC21 BB18:BC18 BK21:BL21 BN21:BO21 BQ21:BR21 AG17:AH19 AA16:AB19 AD16:AE19 AS16:AT19 AP17:AQ19 AM18:AM19 AN19:AO19 K21 AD21:AE23 AS21:AT23 AM21:AQ23 AG21:AH23 AA21:AB23 N25 Q25 T25 W25 BE25:BF25 AV25:AW25 AY25:AZ25 BB25:BC25 BK25:BL25 BN25:BO25 BQ25:BR25 K25 Z28:AB28 N27:N28 Q27:Q28 T27:T28 W27:W28 BE28:BF28 AV28:AW28 AY28:AZ28 BB28:BC28 BK28:BL28 BN28:BO28 BQ28:BR28 K27:K28 Z30 Z31:AB31 N30:N31 Q30:Q31 T30:T31 W30:W31 BE31:BF31 AV31:AW31 AY31:AZ31 BB31:BC31 BK31:BL31 BN31:BO31 BQ31:BR31 K30:K31 AA25:AB32 N33:N34 Q33:Q34 T33:T34 W33:W34 BE34:BF34 AV34:AW34 AY34:AZ34 BB34:BC34 BK34:BL34 BN34:BO34 BQ34:BR34 K33:K34 Z33:AB34 AA35:AB35 N36:N37 Q36:Q37 T36:T37 W36:W37 BE37:BF37 AV37:AW37 AY37:AZ37 BB37:BC37 BK37:BL37 BN37:BO37 BQ37:BR37 K36:K37 Z36:AB37 AA38:AB38 N39:N40 Q39:Q40 T39:T40 W39:W40 BE40:BF40 AV40:AW40 AY40:AZ40 BB40:BC40 BK40:BL40 BN40:BO40 BQ40:BR40 K39:K40 Z39:AB40 AA41:AB41 N42:N43 Q42:Q43 T42:T43 W42:W43 BE43:BF43 AV43:AW43 AY43:AZ43 BB43:BC43 BK43:BL43 BN43:BO43 BQ43:BR43 K42:K43 Z42:AB43 AA44:AB44 N45:N46 Q45:Q46 T45:T46 W45:W46 BE46:BF46 AV46:AW46 AY46:AZ46 BB46:BC46 BK46:BL46 BN46:BO46 BQ46:BR46 K45:K46 Z45:AB46 AA47:AB47 N48:N49 Q48:Q49 T48:T49 W48:W49 BE49:BF49 AV49:AW49 AY49:AZ49 BB49:BC49 BK49:BL49 BN49:BO49 BQ49:BR49 K48:K49 AD25:AE50 AS25:AT50 AM25:AQ50 AG25:AH50 Z48:AB49 AA50:AB50 AD52:AE53 AS52:AT53 AM52:AQ53 AG52:AH53 AA52:AB53 AA55:AB62 AG55:AH62 K55 BE55:BF55 BQ55:BR55 N55 Q55 T55 W55 AM55:AQ62 AV55:AW55 AY55:AZ55 BB55:BC55 BK55:BL55 BN55:BO55 AS55:AT62 AD55:AE62 Z55 K57 N57 Q57 T57 W57 Z57 K60 N60 Q60 T60 W60 Z60 K12 N12 Q12 T12 W12 Z12">
    <cfRule type="cellIs" priority="111" dxfId="6" operator="notEqual" stopIfTrue="1">
      <formula>#REF!</formula>
    </cfRule>
  </conditionalFormatting>
  <printOptions/>
  <pageMargins left="0.5118110236220472" right="0.3937007874015748" top="0.15748031496062992" bottom="0.15748031496062992" header="0.31496062992125984" footer="0.31496062992125984"/>
  <pageSetup fitToWidth="2"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3" ySplit="3" topLeftCell="D36" activePane="bottomRight" state="frozen"/>
      <selection pane="topLeft" activeCell="A1" sqref="A1"/>
      <selection pane="topRight" activeCell="C1" sqref="C1"/>
      <selection pane="bottomLeft" activeCell="A1" sqref="A1"/>
      <selection pane="bottomRight" activeCell="P3" sqref="P3:Q3"/>
    </sheetView>
  </sheetViews>
  <sheetFormatPr defaultColWidth="9.140625" defaultRowHeight="15"/>
  <cols>
    <col min="1" max="1" width="4.57421875" style="50" customWidth="1"/>
    <col min="2" max="2" width="42.57421875" style="50" customWidth="1"/>
    <col min="3" max="3" width="6.8515625" style="50" customWidth="1"/>
    <col min="4" max="15" width="9.57421875" style="50" customWidth="1"/>
    <col min="16" max="17" width="10.57421875" style="50" customWidth="1"/>
    <col min="18" max="29" width="0" style="51" hidden="1" customWidth="1"/>
    <col min="30" max="16384" width="9.140625" style="51" customWidth="1"/>
  </cols>
  <sheetData>
    <row r="1" ht="12.75">
      <c r="Q1" s="41" t="s">
        <v>51</v>
      </c>
    </row>
    <row r="2" spans="1:17" ht="12.75">
      <c r="A2" s="52" t="s">
        <v>82</v>
      </c>
      <c r="B2" s="53"/>
      <c r="C2" s="53"/>
      <c r="D2" s="53"/>
      <c r="E2" s="53"/>
      <c r="F2" s="53"/>
      <c r="G2" s="53"/>
      <c r="H2" s="53"/>
      <c r="I2" s="53"/>
      <c r="J2" s="53"/>
      <c r="K2" s="53"/>
      <c r="L2" s="53"/>
      <c r="M2" s="53"/>
      <c r="N2" s="53"/>
      <c r="O2" s="53"/>
      <c r="P2" s="53"/>
      <c r="Q2" s="53"/>
    </row>
    <row r="3" spans="1:29" s="55" customFormat="1" ht="53.25" customHeight="1">
      <c r="A3" s="43" t="s">
        <v>0</v>
      </c>
      <c r="B3" s="382" t="s">
        <v>46</v>
      </c>
      <c r="C3" s="382"/>
      <c r="D3" s="43" t="s">
        <v>18</v>
      </c>
      <c r="E3" s="54" t="s">
        <v>19</v>
      </c>
      <c r="F3" s="43" t="s">
        <v>23</v>
      </c>
      <c r="G3" s="54" t="s">
        <v>25</v>
      </c>
      <c r="H3" s="43" t="s">
        <v>26</v>
      </c>
      <c r="I3" s="54" t="s">
        <v>27</v>
      </c>
      <c r="J3" s="43" t="s">
        <v>29</v>
      </c>
      <c r="K3" s="54" t="s">
        <v>30</v>
      </c>
      <c r="L3" s="43" t="s">
        <v>31</v>
      </c>
      <c r="M3" s="54" t="s">
        <v>33</v>
      </c>
      <c r="N3" s="43" t="s">
        <v>34</v>
      </c>
      <c r="O3" s="54" t="s">
        <v>35</v>
      </c>
      <c r="P3" s="43" t="s">
        <v>81</v>
      </c>
      <c r="Q3" s="43" t="s">
        <v>50</v>
      </c>
      <c r="R3" s="42" t="s">
        <v>18</v>
      </c>
      <c r="S3" s="36" t="s">
        <v>19</v>
      </c>
      <c r="T3" s="42" t="s">
        <v>23</v>
      </c>
      <c r="U3" s="36" t="s">
        <v>25</v>
      </c>
      <c r="V3" s="42" t="s">
        <v>26</v>
      </c>
      <c r="W3" s="36" t="s">
        <v>27</v>
      </c>
      <c r="X3" s="42" t="s">
        <v>29</v>
      </c>
      <c r="Y3" s="36" t="s">
        <v>30</v>
      </c>
      <c r="Z3" s="42" t="s">
        <v>31</v>
      </c>
      <c r="AA3" s="36" t="s">
        <v>33</v>
      </c>
      <c r="AB3" s="42" t="s">
        <v>34</v>
      </c>
      <c r="AC3" s="36" t="s">
        <v>35</v>
      </c>
    </row>
    <row r="4" spans="1:17" ht="15" customHeight="1">
      <c r="A4" s="56" t="s">
        <v>84</v>
      </c>
      <c r="B4" s="57"/>
      <c r="C4" s="57"/>
      <c r="D4" s="57"/>
      <c r="E4" s="53"/>
      <c r="F4" s="53"/>
      <c r="G4" s="53"/>
      <c r="H4" s="53"/>
      <c r="I4" s="53"/>
      <c r="J4" s="53"/>
      <c r="K4" s="53"/>
      <c r="L4" s="53"/>
      <c r="M4" s="53"/>
      <c r="N4" s="53"/>
      <c r="O4" s="53"/>
      <c r="P4" s="53"/>
      <c r="Q4" s="58"/>
    </row>
    <row r="5" spans="1:17" ht="283.5" customHeight="1">
      <c r="A5" s="375" t="s">
        <v>2</v>
      </c>
      <c r="B5" s="369" t="s">
        <v>85</v>
      </c>
      <c r="C5" s="59" t="s">
        <v>21</v>
      </c>
      <c r="D5" s="61" t="s">
        <v>217</v>
      </c>
      <c r="E5" s="61" t="s">
        <v>218</v>
      </c>
      <c r="F5" s="61" t="s">
        <v>219</v>
      </c>
      <c r="G5" s="61" t="s">
        <v>220</v>
      </c>
      <c r="H5" s="61" t="s">
        <v>219</v>
      </c>
      <c r="I5" s="61" t="s">
        <v>221</v>
      </c>
      <c r="J5" s="61" t="s">
        <v>220</v>
      </c>
      <c r="K5" s="61" t="s">
        <v>222</v>
      </c>
      <c r="L5" s="61" t="s">
        <v>223</v>
      </c>
      <c r="M5" s="61" t="s">
        <v>224</v>
      </c>
      <c r="N5" s="61" t="s">
        <v>223</v>
      </c>
      <c r="O5" s="61" t="s">
        <v>225</v>
      </c>
      <c r="P5" s="62"/>
      <c r="Q5" s="62"/>
    </row>
    <row r="6" spans="1:17" ht="105.75" customHeight="1">
      <c r="A6" s="375"/>
      <c r="B6" s="369"/>
      <c r="C6" s="59"/>
      <c r="D6" s="61"/>
      <c r="E6" s="61"/>
      <c r="F6" s="61"/>
      <c r="G6" s="61"/>
      <c r="H6" s="61"/>
      <c r="I6" s="61"/>
      <c r="J6" s="61"/>
      <c r="K6" s="63" t="s">
        <v>200</v>
      </c>
      <c r="L6" s="63" t="s">
        <v>201</v>
      </c>
      <c r="M6" s="63" t="s">
        <v>202</v>
      </c>
      <c r="N6" s="63" t="s">
        <v>203</v>
      </c>
      <c r="O6" s="61" t="s">
        <v>205</v>
      </c>
      <c r="P6" s="62"/>
      <c r="Q6" s="62"/>
    </row>
    <row r="7" spans="1:17" ht="74.25" customHeight="1">
      <c r="A7" s="375"/>
      <c r="B7" s="369"/>
      <c r="C7" s="59" t="s">
        <v>22</v>
      </c>
      <c r="D7" s="61"/>
      <c r="E7" s="62"/>
      <c r="F7" s="62"/>
      <c r="G7" s="62"/>
      <c r="H7" s="62"/>
      <c r="I7" s="62"/>
      <c r="J7" s="62"/>
      <c r="K7" s="62"/>
      <c r="L7" s="62"/>
      <c r="M7" s="62"/>
      <c r="N7" s="62"/>
      <c r="O7" s="62"/>
      <c r="P7" s="62"/>
      <c r="Q7" s="62"/>
    </row>
    <row r="8" spans="1:17" ht="175.5" customHeight="1">
      <c r="A8" s="375" t="s">
        <v>4</v>
      </c>
      <c r="B8" s="369" t="s">
        <v>86</v>
      </c>
      <c r="C8" s="59" t="s">
        <v>21</v>
      </c>
      <c r="D8" s="61"/>
      <c r="E8" s="62"/>
      <c r="F8" s="62"/>
      <c r="G8" s="62"/>
      <c r="H8" s="62"/>
      <c r="I8" s="63" t="s">
        <v>200</v>
      </c>
      <c r="J8" s="63" t="s">
        <v>201</v>
      </c>
      <c r="K8" s="63" t="s">
        <v>202</v>
      </c>
      <c r="L8" s="63" t="s">
        <v>203</v>
      </c>
      <c r="M8" s="376" t="s">
        <v>205</v>
      </c>
      <c r="N8" s="377"/>
      <c r="O8" s="378"/>
      <c r="P8" s="62"/>
      <c r="Q8" s="62"/>
    </row>
    <row r="9" spans="1:17" ht="33.75" customHeight="1">
      <c r="A9" s="375"/>
      <c r="B9" s="369"/>
      <c r="C9" s="59" t="s">
        <v>22</v>
      </c>
      <c r="D9" s="61"/>
      <c r="E9" s="62"/>
      <c r="F9" s="62"/>
      <c r="G9" s="62"/>
      <c r="H9" s="62"/>
      <c r="I9" s="62"/>
      <c r="J9" s="62"/>
      <c r="K9" s="62"/>
      <c r="L9" s="62"/>
      <c r="M9" s="62"/>
      <c r="N9" s="62"/>
      <c r="O9" s="62"/>
      <c r="P9" s="62"/>
      <c r="Q9" s="62"/>
    </row>
    <row r="10" spans="1:17" ht="151.5" customHeight="1">
      <c r="A10" s="375" t="s">
        <v>5</v>
      </c>
      <c r="B10" s="369" t="s">
        <v>87</v>
      </c>
      <c r="C10" s="59" t="s">
        <v>21</v>
      </c>
      <c r="D10" s="61" t="s">
        <v>206</v>
      </c>
      <c r="E10" s="61"/>
      <c r="F10" s="61" t="s">
        <v>207</v>
      </c>
      <c r="G10" s="61"/>
      <c r="H10" s="61" t="s">
        <v>208</v>
      </c>
      <c r="I10" s="61" t="s">
        <v>209</v>
      </c>
      <c r="J10" s="61" t="s">
        <v>210</v>
      </c>
      <c r="K10" s="61"/>
      <c r="L10" s="61"/>
      <c r="M10" s="61" t="s">
        <v>211</v>
      </c>
      <c r="N10" s="61"/>
      <c r="O10" s="61"/>
      <c r="P10" s="62"/>
      <c r="Q10" s="62"/>
    </row>
    <row r="11" spans="1:17" ht="40.5" customHeight="1">
      <c r="A11" s="375"/>
      <c r="B11" s="369"/>
      <c r="C11" s="59" t="s">
        <v>22</v>
      </c>
      <c r="D11" s="61"/>
      <c r="E11" s="62"/>
      <c r="F11" s="62"/>
      <c r="G11" s="62"/>
      <c r="H11" s="62"/>
      <c r="I11" s="62"/>
      <c r="J11" s="62"/>
      <c r="K11" s="62"/>
      <c r="L11" s="62"/>
      <c r="M11" s="62"/>
      <c r="N11" s="62"/>
      <c r="O11" s="62"/>
      <c r="P11" s="62"/>
      <c r="Q11" s="62"/>
    </row>
    <row r="12" spans="1:17" ht="355.5" customHeight="1">
      <c r="A12" s="375" t="s">
        <v>6</v>
      </c>
      <c r="B12" s="369" t="s">
        <v>228</v>
      </c>
      <c r="C12" s="59" t="s">
        <v>21</v>
      </c>
      <c r="D12" s="61"/>
      <c r="E12" s="61" t="s">
        <v>149</v>
      </c>
      <c r="F12" s="61"/>
      <c r="G12" s="61" t="s">
        <v>150</v>
      </c>
      <c r="H12" s="61" t="s">
        <v>151</v>
      </c>
      <c r="I12" s="61" t="s">
        <v>152</v>
      </c>
      <c r="J12" s="61"/>
      <c r="K12" s="61"/>
      <c r="L12" s="61" t="s">
        <v>151</v>
      </c>
      <c r="M12" s="61"/>
      <c r="N12" s="61"/>
      <c r="O12" s="61" t="s">
        <v>153</v>
      </c>
      <c r="P12" s="62"/>
      <c r="Q12" s="62"/>
    </row>
    <row r="13" spans="1:17" ht="24" customHeight="1">
      <c r="A13" s="375"/>
      <c r="B13" s="369"/>
      <c r="C13" s="59" t="s">
        <v>22</v>
      </c>
      <c r="D13" s="61"/>
      <c r="E13" s="62"/>
      <c r="F13" s="62"/>
      <c r="G13" s="62"/>
      <c r="H13" s="62"/>
      <c r="I13" s="62"/>
      <c r="J13" s="62"/>
      <c r="K13" s="62"/>
      <c r="L13" s="62"/>
      <c r="M13" s="62"/>
      <c r="N13" s="62"/>
      <c r="O13" s="62"/>
      <c r="P13" s="62"/>
      <c r="Q13" s="62"/>
    </row>
    <row r="14" spans="1:17" ht="96" customHeight="1">
      <c r="A14" s="375" t="s">
        <v>10</v>
      </c>
      <c r="B14" s="369" t="s">
        <v>88</v>
      </c>
      <c r="C14" s="59" t="s">
        <v>21</v>
      </c>
      <c r="D14" s="61"/>
      <c r="E14" s="62"/>
      <c r="F14" s="67" t="s">
        <v>240</v>
      </c>
      <c r="G14" s="62"/>
      <c r="H14" s="62"/>
      <c r="I14" s="62"/>
      <c r="J14" s="62"/>
      <c r="K14" s="62"/>
      <c r="L14" s="62"/>
      <c r="M14" s="62"/>
      <c r="N14" s="62"/>
      <c r="O14" s="62"/>
      <c r="P14" s="62"/>
      <c r="Q14" s="62"/>
    </row>
    <row r="15" spans="1:17" ht="39" customHeight="1">
      <c r="A15" s="375"/>
      <c r="B15" s="369"/>
      <c r="C15" s="59" t="s">
        <v>22</v>
      </c>
      <c r="D15" s="61"/>
      <c r="E15" s="62"/>
      <c r="F15" s="62"/>
      <c r="G15" s="62"/>
      <c r="H15" s="62"/>
      <c r="I15" s="62"/>
      <c r="J15" s="62"/>
      <c r="K15" s="62"/>
      <c r="L15" s="62"/>
      <c r="M15" s="62"/>
      <c r="N15" s="62"/>
      <c r="O15" s="62"/>
      <c r="P15" s="62"/>
      <c r="Q15" s="62"/>
    </row>
    <row r="16" spans="1:256" ht="12.75">
      <c r="A16" s="38" t="s">
        <v>89</v>
      </c>
      <c r="B16" s="68"/>
      <c r="C16" s="68"/>
      <c r="D16" s="65"/>
      <c r="E16" s="65"/>
      <c r="F16" s="65"/>
      <c r="G16" s="65"/>
      <c r="H16" s="65"/>
      <c r="I16" s="65"/>
      <c r="J16" s="65"/>
      <c r="K16" s="65"/>
      <c r="L16" s="65"/>
      <c r="M16" s="65"/>
      <c r="N16" s="65"/>
      <c r="O16" s="65"/>
      <c r="P16" s="65"/>
      <c r="Q16" s="66"/>
      <c r="AI16" s="389"/>
      <c r="AJ16" s="389"/>
      <c r="AK16" s="389"/>
      <c r="AZ16" s="389"/>
      <c r="BA16" s="389"/>
      <c r="BB16" s="389"/>
      <c r="BQ16" s="389"/>
      <c r="BR16" s="389"/>
      <c r="BS16" s="389"/>
      <c r="CH16" s="389"/>
      <c r="CI16" s="389"/>
      <c r="CJ16" s="389"/>
      <c r="CY16" s="389"/>
      <c r="CZ16" s="389"/>
      <c r="DA16" s="389"/>
      <c r="DP16" s="389"/>
      <c r="DQ16" s="389"/>
      <c r="DR16" s="389"/>
      <c r="EG16" s="389"/>
      <c r="EH16" s="389"/>
      <c r="EI16" s="389"/>
      <c r="EX16" s="389"/>
      <c r="EY16" s="389"/>
      <c r="EZ16" s="389"/>
      <c r="FO16" s="389"/>
      <c r="FP16" s="389"/>
      <c r="FQ16" s="389"/>
      <c r="GF16" s="389"/>
      <c r="GG16" s="389"/>
      <c r="GH16" s="389"/>
      <c r="GW16" s="389"/>
      <c r="GX16" s="389"/>
      <c r="GY16" s="389"/>
      <c r="HN16" s="389"/>
      <c r="HO16" s="389"/>
      <c r="HP16" s="389"/>
      <c r="IE16" s="389"/>
      <c r="IF16" s="389"/>
      <c r="IG16" s="389"/>
      <c r="IV16" s="389"/>
    </row>
    <row r="17" spans="1:17" ht="320.25" customHeight="1">
      <c r="A17" s="375" t="s">
        <v>7</v>
      </c>
      <c r="B17" s="369" t="s">
        <v>90</v>
      </c>
      <c r="C17" s="59" t="s">
        <v>21</v>
      </c>
      <c r="D17" s="69" t="s">
        <v>158</v>
      </c>
      <c r="E17" s="69" t="s">
        <v>159</v>
      </c>
      <c r="F17" s="69" t="s">
        <v>160</v>
      </c>
      <c r="G17" s="69" t="s">
        <v>161</v>
      </c>
      <c r="H17" s="69" t="s">
        <v>162</v>
      </c>
      <c r="I17" s="62"/>
      <c r="J17" s="62"/>
      <c r="K17" s="62"/>
      <c r="L17" s="62"/>
      <c r="M17" s="62"/>
      <c r="N17" s="62"/>
      <c r="O17" s="62"/>
      <c r="P17" s="62"/>
      <c r="Q17" s="62"/>
    </row>
    <row r="18" spans="1:17" ht="39.75" customHeight="1">
      <c r="A18" s="375"/>
      <c r="B18" s="369"/>
      <c r="C18" s="59" t="s">
        <v>22</v>
      </c>
      <c r="D18" s="61"/>
      <c r="E18" s="62"/>
      <c r="F18" s="62"/>
      <c r="G18" s="62"/>
      <c r="H18" s="62"/>
      <c r="I18" s="62"/>
      <c r="J18" s="62"/>
      <c r="K18" s="62"/>
      <c r="L18" s="62"/>
      <c r="M18" s="62"/>
      <c r="N18" s="62"/>
      <c r="O18" s="62"/>
      <c r="P18" s="62"/>
      <c r="Q18" s="62"/>
    </row>
    <row r="19" spans="1:17" ht="194.25" customHeight="1">
      <c r="A19" s="375" t="s">
        <v>8</v>
      </c>
      <c r="B19" s="369" t="s">
        <v>226</v>
      </c>
      <c r="C19" s="59" t="s">
        <v>21</v>
      </c>
      <c r="D19" s="63" t="s">
        <v>241</v>
      </c>
      <c r="E19" s="63" t="s">
        <v>242</v>
      </c>
      <c r="F19" s="70" t="s">
        <v>171</v>
      </c>
      <c r="G19" s="63" t="s">
        <v>172</v>
      </c>
      <c r="H19" s="71"/>
      <c r="I19" s="71"/>
      <c r="J19" s="71"/>
      <c r="K19" s="63"/>
      <c r="L19" s="63"/>
      <c r="M19" s="63"/>
      <c r="N19" s="63"/>
      <c r="O19" s="63"/>
      <c r="P19" s="63" t="s">
        <v>173</v>
      </c>
      <c r="Q19" s="62"/>
    </row>
    <row r="20" spans="1:17" ht="39.75" customHeight="1">
      <c r="A20" s="375"/>
      <c r="B20" s="369"/>
      <c r="C20" s="59" t="s">
        <v>22</v>
      </c>
      <c r="D20" s="61"/>
      <c r="E20" s="62"/>
      <c r="F20" s="62"/>
      <c r="G20" s="62"/>
      <c r="H20" s="62"/>
      <c r="I20" s="62"/>
      <c r="J20" s="62"/>
      <c r="K20" s="62"/>
      <c r="L20" s="62"/>
      <c r="M20" s="62"/>
      <c r="N20" s="62"/>
      <c r="O20" s="62"/>
      <c r="P20" s="62"/>
      <c r="Q20" s="62"/>
    </row>
    <row r="21" spans="1:17" ht="211.5" customHeight="1">
      <c r="A21" s="375" t="s">
        <v>9</v>
      </c>
      <c r="B21" s="369" t="s">
        <v>229</v>
      </c>
      <c r="C21" s="59" t="s">
        <v>21</v>
      </c>
      <c r="D21" s="72" t="s">
        <v>243</v>
      </c>
      <c r="E21" s="72" t="s">
        <v>174</v>
      </c>
      <c r="F21" s="72" t="s">
        <v>171</v>
      </c>
      <c r="G21" s="73" t="s">
        <v>175</v>
      </c>
      <c r="H21" s="73" t="s">
        <v>175</v>
      </c>
      <c r="I21" s="72" t="s">
        <v>175</v>
      </c>
      <c r="J21" s="72" t="s">
        <v>175</v>
      </c>
      <c r="K21" s="72" t="s">
        <v>175</v>
      </c>
      <c r="L21" s="72" t="s">
        <v>175</v>
      </c>
      <c r="M21" s="72" t="s">
        <v>175</v>
      </c>
      <c r="N21" s="72" t="s">
        <v>176</v>
      </c>
      <c r="O21" s="72" t="s">
        <v>177</v>
      </c>
      <c r="P21" s="63" t="s">
        <v>178</v>
      </c>
      <c r="Q21" s="62"/>
    </row>
    <row r="22" spans="1:17" ht="31.5" customHeight="1">
      <c r="A22" s="375"/>
      <c r="B22" s="369"/>
      <c r="C22" s="59" t="s">
        <v>22</v>
      </c>
      <c r="D22" s="61"/>
      <c r="E22" s="62"/>
      <c r="F22" s="62"/>
      <c r="G22" s="62"/>
      <c r="H22" s="62"/>
      <c r="I22" s="62"/>
      <c r="J22" s="62"/>
      <c r="K22" s="62"/>
      <c r="L22" s="62"/>
      <c r="M22" s="62"/>
      <c r="N22" s="62"/>
      <c r="O22" s="62"/>
      <c r="P22" s="62"/>
      <c r="Q22" s="62"/>
    </row>
    <row r="23" spans="1:17" s="75" customFormat="1" ht="223.5" customHeight="1">
      <c r="A23" s="379" t="s">
        <v>15</v>
      </c>
      <c r="B23" s="388" t="s">
        <v>230</v>
      </c>
      <c r="C23" s="74" t="s">
        <v>21</v>
      </c>
      <c r="D23" s="63" t="str">
        <f>$D$19</f>
        <v>подготовка конкурсной документации</v>
      </c>
      <c r="E23" s="63" t="s">
        <v>244</v>
      </c>
      <c r="F23" s="70" t="s">
        <v>171</v>
      </c>
      <c r="G23" s="63" t="s">
        <v>179</v>
      </c>
      <c r="H23" s="63" t="s">
        <v>180</v>
      </c>
      <c r="I23" s="63" t="s">
        <v>135</v>
      </c>
      <c r="J23" s="63"/>
      <c r="K23" s="63" t="s">
        <v>181</v>
      </c>
      <c r="L23" s="63"/>
      <c r="M23" s="71"/>
      <c r="N23" s="71"/>
      <c r="O23" s="71"/>
      <c r="P23" s="63" t="s">
        <v>182</v>
      </c>
      <c r="Q23" s="71"/>
    </row>
    <row r="24" spans="1:17" s="75" customFormat="1" ht="39.75" customHeight="1">
      <c r="A24" s="381"/>
      <c r="B24" s="388"/>
      <c r="C24" s="74" t="s">
        <v>22</v>
      </c>
      <c r="D24" s="63"/>
      <c r="E24" s="71"/>
      <c r="F24" s="71"/>
      <c r="G24" s="71"/>
      <c r="H24" s="71"/>
      <c r="I24" s="71"/>
      <c r="J24" s="71"/>
      <c r="K24" s="71"/>
      <c r="L24" s="71"/>
      <c r="M24" s="71"/>
      <c r="N24" s="71"/>
      <c r="O24" s="71"/>
      <c r="P24" s="71"/>
      <c r="Q24" s="71"/>
    </row>
    <row r="25" spans="1:17" s="75" customFormat="1" ht="104.25" customHeight="1">
      <c r="A25" s="385" t="s">
        <v>16</v>
      </c>
      <c r="B25" s="388" t="s">
        <v>231</v>
      </c>
      <c r="C25" s="74" t="s">
        <v>21</v>
      </c>
      <c r="D25" s="76"/>
      <c r="E25" s="63" t="str">
        <f>$D$19</f>
        <v>подготовка конкурсной документации</v>
      </c>
      <c r="F25" s="70" t="s">
        <v>171</v>
      </c>
      <c r="G25" s="63" t="s">
        <v>183</v>
      </c>
      <c r="H25" s="63" t="str">
        <f>$D$19</f>
        <v>подготовка конкурсной документации</v>
      </c>
      <c r="I25" s="70" t="s">
        <v>171</v>
      </c>
      <c r="J25" s="63" t="s">
        <v>183</v>
      </c>
      <c r="K25" s="71"/>
      <c r="L25" s="71"/>
      <c r="M25" s="71"/>
      <c r="N25" s="71"/>
      <c r="O25" s="71"/>
      <c r="P25" s="72" t="s">
        <v>184</v>
      </c>
      <c r="Q25" s="71"/>
    </row>
    <row r="26" spans="1:17" s="75" customFormat="1" ht="39.75" customHeight="1">
      <c r="A26" s="385"/>
      <c r="B26" s="388"/>
      <c r="C26" s="74" t="s">
        <v>22</v>
      </c>
      <c r="D26" s="63"/>
      <c r="E26" s="71"/>
      <c r="F26" s="71"/>
      <c r="G26" s="71"/>
      <c r="H26" s="71"/>
      <c r="I26" s="71"/>
      <c r="J26" s="71"/>
      <c r="K26" s="71"/>
      <c r="L26" s="71"/>
      <c r="M26" s="71"/>
      <c r="N26" s="71"/>
      <c r="O26" s="71"/>
      <c r="P26" s="71"/>
      <c r="Q26" s="71"/>
    </row>
    <row r="27" spans="1:17" ht="12.75">
      <c r="A27" s="38" t="s">
        <v>91</v>
      </c>
      <c r="B27" s="77"/>
      <c r="C27" s="77"/>
      <c r="D27" s="61"/>
      <c r="E27" s="62"/>
      <c r="F27" s="62"/>
      <c r="G27" s="62"/>
      <c r="H27" s="62"/>
      <c r="I27" s="62"/>
      <c r="J27" s="62"/>
      <c r="K27" s="62"/>
      <c r="L27" s="62"/>
      <c r="M27" s="62"/>
      <c r="N27" s="62"/>
      <c r="O27" s="62"/>
      <c r="P27" s="62"/>
      <c r="Q27" s="62"/>
    </row>
    <row r="28" spans="1:17" ht="201.75" customHeight="1">
      <c r="A28" s="59" t="s">
        <v>17</v>
      </c>
      <c r="B28" s="60" t="s">
        <v>232</v>
      </c>
      <c r="C28" s="59" t="s">
        <v>21</v>
      </c>
      <c r="D28" s="61" t="s">
        <v>139</v>
      </c>
      <c r="E28" s="61" t="s">
        <v>139</v>
      </c>
      <c r="F28" s="61" t="s">
        <v>139</v>
      </c>
      <c r="G28" s="61" t="s">
        <v>140</v>
      </c>
      <c r="H28" s="61" t="s">
        <v>140</v>
      </c>
      <c r="I28" s="61" t="s">
        <v>140</v>
      </c>
      <c r="J28" s="61" t="s">
        <v>141</v>
      </c>
      <c r="K28" s="61" t="s">
        <v>141</v>
      </c>
      <c r="L28" s="61" t="s">
        <v>141</v>
      </c>
      <c r="M28" s="61" t="s">
        <v>142</v>
      </c>
      <c r="N28" s="61" t="s">
        <v>142</v>
      </c>
      <c r="O28" s="62"/>
      <c r="P28" s="62"/>
      <c r="Q28" s="62"/>
    </row>
    <row r="29" spans="1:17" ht="39.75" customHeight="1">
      <c r="A29" s="59"/>
      <c r="B29" s="60"/>
      <c r="C29" s="59" t="s">
        <v>22</v>
      </c>
      <c r="D29" s="61"/>
      <c r="E29" s="62"/>
      <c r="F29" s="62"/>
      <c r="G29" s="62"/>
      <c r="H29" s="62"/>
      <c r="I29" s="62"/>
      <c r="J29" s="62"/>
      <c r="K29" s="62"/>
      <c r="L29" s="62"/>
      <c r="M29" s="62"/>
      <c r="N29" s="62"/>
      <c r="O29" s="62"/>
      <c r="P29" s="62"/>
      <c r="Q29" s="62"/>
    </row>
    <row r="30" spans="1:17" ht="12.75">
      <c r="A30" s="39" t="s">
        <v>92</v>
      </c>
      <c r="B30" s="78"/>
      <c r="C30" s="79"/>
      <c r="D30" s="80"/>
      <c r="E30" s="81"/>
      <c r="F30" s="81"/>
      <c r="G30" s="82"/>
      <c r="H30" s="83"/>
      <c r="I30" s="83"/>
      <c r="J30" s="83"/>
      <c r="K30" s="83"/>
      <c r="L30" s="83"/>
      <c r="M30" s="83"/>
      <c r="N30" s="83"/>
      <c r="O30" s="83"/>
      <c r="P30" s="83"/>
      <c r="Q30" s="83"/>
    </row>
    <row r="31" spans="1:17" ht="241.5" customHeight="1">
      <c r="A31" s="375" t="s">
        <v>94</v>
      </c>
      <c r="B31" s="369" t="s">
        <v>93</v>
      </c>
      <c r="C31" s="59" t="s">
        <v>21</v>
      </c>
      <c r="D31" s="61" t="s">
        <v>212</v>
      </c>
      <c r="E31" s="61" t="s">
        <v>213</v>
      </c>
      <c r="F31" s="61" t="s">
        <v>214</v>
      </c>
      <c r="G31" s="61" t="s">
        <v>214</v>
      </c>
      <c r="H31" s="61" t="s">
        <v>141</v>
      </c>
      <c r="I31" s="61" t="s">
        <v>142</v>
      </c>
      <c r="J31" s="61" t="s">
        <v>142</v>
      </c>
      <c r="K31" s="61" t="s">
        <v>142</v>
      </c>
      <c r="L31" s="61" t="s">
        <v>142</v>
      </c>
      <c r="M31" s="61" t="s">
        <v>215</v>
      </c>
      <c r="N31" s="61" t="s">
        <v>215</v>
      </c>
      <c r="O31" s="61" t="s">
        <v>215</v>
      </c>
      <c r="P31" s="62"/>
      <c r="Q31" s="62"/>
    </row>
    <row r="32" spans="1:17" ht="45.75" customHeight="1">
      <c r="A32" s="375"/>
      <c r="B32" s="369"/>
      <c r="C32" s="59" t="s">
        <v>22</v>
      </c>
      <c r="D32" s="61"/>
      <c r="E32" s="62"/>
      <c r="F32" s="62"/>
      <c r="G32" s="62"/>
      <c r="H32" s="62"/>
      <c r="I32" s="62"/>
      <c r="J32" s="62"/>
      <c r="K32" s="62"/>
      <c r="L32" s="62"/>
      <c r="M32" s="62"/>
      <c r="N32" s="62"/>
      <c r="O32" s="62"/>
      <c r="P32" s="62"/>
      <c r="Q32" s="62"/>
    </row>
    <row r="33" spans="1:17" ht="12.75">
      <c r="A33" s="38" t="s">
        <v>95</v>
      </c>
      <c r="B33" s="60"/>
      <c r="C33" s="59"/>
      <c r="D33" s="61"/>
      <c r="E33" s="62"/>
      <c r="F33" s="62"/>
      <c r="G33" s="62"/>
      <c r="H33" s="64"/>
      <c r="I33" s="83"/>
      <c r="J33" s="83"/>
      <c r="K33" s="83"/>
      <c r="L33" s="83"/>
      <c r="M33" s="83"/>
      <c r="N33" s="83"/>
      <c r="O33" s="83"/>
      <c r="P33" s="83"/>
      <c r="Q33" s="83"/>
    </row>
    <row r="34" spans="1:17" ht="30.75" customHeight="1">
      <c r="A34" s="375" t="s">
        <v>96</v>
      </c>
      <c r="B34" s="369" t="s">
        <v>97</v>
      </c>
      <c r="C34" s="59" t="s">
        <v>21</v>
      </c>
      <c r="D34" s="61"/>
      <c r="E34" s="62"/>
      <c r="F34" s="62"/>
      <c r="G34" s="62"/>
      <c r="H34" s="62"/>
      <c r="I34" s="62"/>
      <c r="J34" s="62"/>
      <c r="K34" s="62"/>
      <c r="L34" s="62"/>
      <c r="M34" s="62"/>
      <c r="N34" s="62"/>
      <c r="O34" s="62"/>
      <c r="P34" s="62"/>
      <c r="Q34" s="62"/>
    </row>
    <row r="35" spans="1:17" ht="30.75" customHeight="1">
      <c r="A35" s="375"/>
      <c r="B35" s="369"/>
      <c r="C35" s="59" t="s">
        <v>22</v>
      </c>
      <c r="D35" s="61"/>
      <c r="E35" s="62"/>
      <c r="F35" s="62"/>
      <c r="G35" s="62"/>
      <c r="H35" s="62"/>
      <c r="I35" s="62"/>
      <c r="J35" s="62"/>
      <c r="K35" s="62"/>
      <c r="L35" s="62"/>
      <c r="M35" s="62"/>
      <c r="N35" s="62"/>
      <c r="O35" s="62"/>
      <c r="P35" s="62"/>
      <c r="Q35" s="62"/>
    </row>
    <row r="36" spans="1:17" ht="39.75" customHeight="1">
      <c r="A36" s="386" t="s">
        <v>98</v>
      </c>
      <c r="B36" s="373" t="s">
        <v>129</v>
      </c>
      <c r="C36" s="59" t="s">
        <v>21</v>
      </c>
      <c r="D36" s="61"/>
      <c r="E36" s="62"/>
      <c r="F36" s="62"/>
      <c r="G36" s="62"/>
      <c r="H36" s="62"/>
      <c r="I36" s="62"/>
      <c r="J36" s="62"/>
      <c r="K36" s="62"/>
      <c r="L36" s="62"/>
      <c r="M36" s="62"/>
      <c r="N36" s="62"/>
      <c r="O36" s="62"/>
      <c r="P36" s="62"/>
      <c r="Q36" s="62"/>
    </row>
    <row r="37" spans="1:17" ht="39.75" customHeight="1">
      <c r="A37" s="387"/>
      <c r="B37" s="374"/>
      <c r="C37" s="59" t="s">
        <v>22</v>
      </c>
      <c r="D37" s="61"/>
      <c r="E37" s="62"/>
      <c r="F37" s="62"/>
      <c r="G37" s="62"/>
      <c r="H37" s="62"/>
      <c r="I37" s="62"/>
      <c r="J37" s="62"/>
      <c r="K37" s="62"/>
      <c r="L37" s="62"/>
      <c r="M37" s="62"/>
      <c r="N37" s="62"/>
      <c r="O37" s="62"/>
      <c r="P37" s="62"/>
      <c r="Q37" s="62"/>
    </row>
    <row r="38" spans="1:17" ht="12.75">
      <c r="A38" s="40" t="s">
        <v>99</v>
      </c>
      <c r="B38" s="84"/>
      <c r="C38" s="85"/>
      <c r="D38" s="86"/>
      <c r="E38" s="83"/>
      <c r="F38" s="83"/>
      <c r="G38" s="83"/>
      <c r="H38" s="83"/>
      <c r="I38" s="83"/>
      <c r="J38" s="83"/>
      <c r="K38" s="83"/>
      <c r="L38" s="83"/>
      <c r="M38" s="83"/>
      <c r="N38" s="83"/>
      <c r="O38" s="83"/>
      <c r="P38" s="83"/>
      <c r="Q38" s="83"/>
    </row>
    <row r="39" spans="1:17" ht="238.5" customHeight="1">
      <c r="A39" s="375" t="s">
        <v>100</v>
      </c>
      <c r="B39" s="369" t="s">
        <v>227</v>
      </c>
      <c r="C39" s="59" t="s">
        <v>21</v>
      </c>
      <c r="D39" s="98"/>
      <c r="E39" s="98" t="s">
        <v>246</v>
      </c>
      <c r="F39" s="98" t="s">
        <v>245</v>
      </c>
      <c r="G39" s="98" t="s">
        <v>234</v>
      </c>
      <c r="H39" s="370" t="s">
        <v>247</v>
      </c>
      <c r="I39" s="371"/>
      <c r="J39" s="371"/>
      <c r="K39" s="371"/>
      <c r="L39" s="371"/>
      <c r="M39" s="371"/>
      <c r="N39" s="371"/>
      <c r="O39" s="372"/>
      <c r="P39" s="61" t="s">
        <v>189</v>
      </c>
      <c r="Q39" s="62"/>
    </row>
    <row r="40" spans="1:17" ht="39.75" customHeight="1">
      <c r="A40" s="375" t="s">
        <v>11</v>
      </c>
      <c r="B40" s="369" t="s">
        <v>12</v>
      </c>
      <c r="C40" s="59" t="s">
        <v>22</v>
      </c>
      <c r="D40" s="61"/>
      <c r="E40" s="62"/>
      <c r="F40" s="62"/>
      <c r="G40" s="62"/>
      <c r="H40" s="62"/>
      <c r="I40" s="62"/>
      <c r="J40" s="62"/>
      <c r="K40" s="62"/>
      <c r="L40" s="62"/>
      <c r="M40" s="62"/>
      <c r="N40" s="62"/>
      <c r="O40" s="62"/>
      <c r="P40" s="62"/>
      <c r="Q40" s="62"/>
    </row>
    <row r="41" spans="1:17" ht="194.25" customHeight="1">
      <c r="A41" s="375" t="s">
        <v>101</v>
      </c>
      <c r="B41" s="369" t="s">
        <v>102</v>
      </c>
      <c r="C41" s="59" t="s">
        <v>21</v>
      </c>
      <c r="D41" s="61"/>
      <c r="E41" s="62"/>
      <c r="F41" s="62"/>
      <c r="G41" s="62"/>
      <c r="H41" s="62"/>
      <c r="I41" s="62"/>
      <c r="J41" s="62"/>
      <c r="K41" s="62"/>
      <c r="L41" s="62"/>
      <c r="M41" s="62"/>
      <c r="N41" s="62"/>
      <c r="O41" s="62"/>
      <c r="P41" s="88" t="s">
        <v>154</v>
      </c>
      <c r="Q41" s="62"/>
    </row>
    <row r="42" spans="1:17" ht="39.75" customHeight="1">
      <c r="A42" s="375"/>
      <c r="B42" s="369"/>
      <c r="C42" s="59" t="s">
        <v>22</v>
      </c>
      <c r="D42" s="61"/>
      <c r="E42" s="62"/>
      <c r="F42" s="62"/>
      <c r="G42" s="62"/>
      <c r="H42" s="62"/>
      <c r="I42" s="62"/>
      <c r="J42" s="62"/>
      <c r="K42" s="62"/>
      <c r="L42" s="62"/>
      <c r="M42" s="62"/>
      <c r="N42" s="62"/>
      <c r="O42" s="62"/>
      <c r="P42" s="62"/>
      <c r="Q42" s="62"/>
    </row>
    <row r="43" spans="1:17" ht="186" customHeight="1">
      <c r="A43" s="375" t="s">
        <v>103</v>
      </c>
      <c r="B43" s="369" t="s">
        <v>104</v>
      </c>
      <c r="C43" s="59" t="s">
        <v>21</v>
      </c>
      <c r="D43" s="63" t="s">
        <v>200</v>
      </c>
      <c r="E43" s="63" t="s">
        <v>201</v>
      </c>
      <c r="F43" s="63" t="s">
        <v>204</v>
      </c>
      <c r="G43" s="392" t="s">
        <v>192</v>
      </c>
      <c r="H43" s="393"/>
      <c r="I43" s="393"/>
      <c r="J43" s="393"/>
      <c r="K43" s="393"/>
      <c r="L43" s="393"/>
      <c r="M43" s="393"/>
      <c r="N43" s="393"/>
      <c r="O43" s="394"/>
      <c r="P43" s="62"/>
      <c r="Q43" s="62"/>
    </row>
    <row r="44" spans="1:17" ht="39.75" customHeight="1">
      <c r="A44" s="375"/>
      <c r="B44" s="369"/>
      <c r="C44" s="59" t="s">
        <v>22</v>
      </c>
      <c r="D44" s="61"/>
      <c r="E44" s="62"/>
      <c r="F44" s="62"/>
      <c r="G44" s="62"/>
      <c r="H44" s="62"/>
      <c r="I44" s="62"/>
      <c r="J44" s="62"/>
      <c r="K44" s="62"/>
      <c r="L44" s="62"/>
      <c r="M44" s="62"/>
      <c r="N44" s="62"/>
      <c r="O44" s="62"/>
      <c r="P44" s="62"/>
      <c r="Q44" s="62"/>
    </row>
    <row r="45" spans="1:17" ht="278.25" customHeight="1">
      <c r="A45" s="375" t="s">
        <v>105</v>
      </c>
      <c r="B45" s="369" t="s">
        <v>106</v>
      </c>
      <c r="C45" s="59" t="s">
        <v>21</v>
      </c>
      <c r="D45" s="89" t="s">
        <v>190</v>
      </c>
      <c r="E45" s="89" t="s">
        <v>191</v>
      </c>
      <c r="F45" s="89" t="s">
        <v>192</v>
      </c>
      <c r="G45" s="89" t="s">
        <v>192</v>
      </c>
      <c r="H45" s="89" t="s">
        <v>193</v>
      </c>
      <c r="I45" s="89" t="s">
        <v>192</v>
      </c>
      <c r="J45" s="89" t="s">
        <v>192</v>
      </c>
      <c r="K45" s="89" t="s">
        <v>194</v>
      </c>
      <c r="L45" s="89" t="s">
        <v>192</v>
      </c>
      <c r="M45" s="89" t="s">
        <v>195</v>
      </c>
      <c r="N45" s="89" t="s">
        <v>196</v>
      </c>
      <c r="O45" s="89" t="s">
        <v>197</v>
      </c>
      <c r="P45" s="89" t="s">
        <v>198</v>
      </c>
      <c r="Q45" s="62"/>
    </row>
    <row r="46" spans="1:17" ht="39.75" customHeight="1">
      <c r="A46" s="375" t="s">
        <v>13</v>
      </c>
      <c r="B46" s="369" t="s">
        <v>14</v>
      </c>
      <c r="C46" s="59" t="s">
        <v>22</v>
      </c>
      <c r="D46" s="61"/>
      <c r="E46" s="62"/>
      <c r="F46" s="62"/>
      <c r="G46" s="62"/>
      <c r="H46" s="62"/>
      <c r="I46" s="62"/>
      <c r="J46" s="62"/>
      <c r="K46" s="62"/>
      <c r="L46" s="62"/>
      <c r="M46" s="62"/>
      <c r="N46" s="62"/>
      <c r="O46" s="62"/>
      <c r="P46" s="62"/>
      <c r="Q46" s="62"/>
    </row>
    <row r="47" spans="1:17" ht="39.75" customHeight="1">
      <c r="A47" s="383" t="s">
        <v>108</v>
      </c>
      <c r="B47" s="373" t="s">
        <v>107</v>
      </c>
      <c r="C47" s="59" t="s">
        <v>21</v>
      </c>
      <c r="D47" s="61"/>
      <c r="E47" s="62"/>
      <c r="F47" s="62"/>
      <c r="G47" s="62"/>
      <c r="H47" s="62"/>
      <c r="I47" s="62"/>
      <c r="J47" s="62"/>
      <c r="K47" s="62"/>
      <c r="L47" s="62"/>
      <c r="M47" s="62"/>
      <c r="N47" s="62"/>
      <c r="O47" s="62"/>
      <c r="P47" s="62"/>
      <c r="Q47" s="62"/>
    </row>
    <row r="48" spans="1:17" ht="39.75" customHeight="1">
      <c r="A48" s="384"/>
      <c r="B48" s="374"/>
      <c r="C48" s="59" t="s">
        <v>22</v>
      </c>
      <c r="D48" s="61"/>
      <c r="E48" s="62"/>
      <c r="F48" s="62"/>
      <c r="G48" s="62"/>
      <c r="H48" s="62"/>
      <c r="I48" s="62"/>
      <c r="J48" s="62"/>
      <c r="K48" s="62"/>
      <c r="L48" s="62"/>
      <c r="M48" s="62"/>
      <c r="N48" s="62"/>
      <c r="O48" s="62"/>
      <c r="P48" s="62"/>
      <c r="Q48" s="62"/>
    </row>
    <row r="49" spans="1:17" ht="129.75" customHeight="1">
      <c r="A49" s="383" t="s">
        <v>109</v>
      </c>
      <c r="B49" s="373" t="s">
        <v>110</v>
      </c>
      <c r="C49" s="90" t="s">
        <v>21</v>
      </c>
      <c r="D49" s="37" t="s">
        <v>248</v>
      </c>
      <c r="E49" s="37" t="s">
        <v>248</v>
      </c>
      <c r="F49" s="37" t="s">
        <v>248</v>
      </c>
      <c r="G49" s="37" t="s">
        <v>249</v>
      </c>
      <c r="H49" s="37" t="s">
        <v>250</v>
      </c>
      <c r="I49" s="100" t="s">
        <v>251</v>
      </c>
      <c r="J49" s="37" t="s">
        <v>252</v>
      </c>
      <c r="K49" s="37" t="s">
        <v>248</v>
      </c>
      <c r="L49" s="37" t="s">
        <v>253</v>
      </c>
      <c r="M49" s="37" t="s">
        <v>248</v>
      </c>
      <c r="N49" s="100" t="s">
        <v>254</v>
      </c>
      <c r="O49" s="37" t="s">
        <v>248</v>
      </c>
      <c r="P49" s="91"/>
      <c r="Q49" s="91"/>
    </row>
    <row r="50" spans="1:17" ht="39.75" customHeight="1">
      <c r="A50" s="384"/>
      <c r="B50" s="374"/>
      <c r="C50" s="59" t="s">
        <v>22</v>
      </c>
      <c r="D50" s="61"/>
      <c r="E50" s="62"/>
      <c r="F50" s="62"/>
      <c r="G50" s="62"/>
      <c r="H50" s="62"/>
      <c r="I50" s="62"/>
      <c r="J50" s="62"/>
      <c r="K50" s="62"/>
      <c r="L50" s="62"/>
      <c r="M50" s="62"/>
      <c r="N50" s="62"/>
      <c r="O50" s="62"/>
      <c r="P50" s="62"/>
      <c r="Q50" s="62"/>
    </row>
    <row r="51" spans="1:17" s="75" customFormat="1" ht="391.5" customHeight="1">
      <c r="A51" s="375" t="s">
        <v>111</v>
      </c>
      <c r="B51" s="369" t="s">
        <v>112</v>
      </c>
      <c r="C51" s="74" t="s">
        <v>21</v>
      </c>
      <c r="D51" s="63" t="s">
        <v>131</v>
      </c>
      <c r="E51" s="63" t="s">
        <v>132</v>
      </c>
      <c r="F51" s="63" t="s">
        <v>133</v>
      </c>
      <c r="G51" s="63" t="s">
        <v>134</v>
      </c>
      <c r="H51" s="63" t="s">
        <v>135</v>
      </c>
      <c r="I51" s="63" t="s">
        <v>136</v>
      </c>
      <c r="J51" s="63" t="s">
        <v>136</v>
      </c>
      <c r="K51" s="63" t="s">
        <v>136</v>
      </c>
      <c r="L51" s="63" t="s">
        <v>137</v>
      </c>
      <c r="M51" s="71"/>
      <c r="N51" s="71"/>
      <c r="O51" s="71"/>
      <c r="P51" s="63" t="s">
        <v>138</v>
      </c>
      <c r="Q51" s="71"/>
    </row>
    <row r="52" spans="1:17" ht="39.75" customHeight="1">
      <c r="A52" s="375"/>
      <c r="B52" s="369"/>
      <c r="C52" s="59" t="s">
        <v>22</v>
      </c>
      <c r="D52" s="92"/>
      <c r="E52" s="91"/>
      <c r="F52" s="91"/>
      <c r="G52" s="91"/>
      <c r="H52" s="91"/>
      <c r="I52" s="91"/>
      <c r="J52" s="91"/>
      <c r="K52" s="91"/>
      <c r="L52" s="91"/>
      <c r="M52" s="91"/>
      <c r="N52" s="62"/>
      <c r="O52" s="62"/>
      <c r="P52" s="62"/>
      <c r="Q52" s="62"/>
    </row>
    <row r="53" spans="1:17" ht="75.75" customHeight="1">
      <c r="A53" s="375" t="s">
        <v>114</v>
      </c>
      <c r="B53" s="369" t="s">
        <v>113</v>
      </c>
      <c r="C53" s="59" t="s">
        <v>21</v>
      </c>
      <c r="D53" s="89" t="s">
        <v>143</v>
      </c>
      <c r="E53" s="89" t="s">
        <v>143</v>
      </c>
      <c r="F53" s="89" t="s">
        <v>143</v>
      </c>
      <c r="G53" s="89" t="s">
        <v>148</v>
      </c>
      <c r="H53" s="89" t="s">
        <v>144</v>
      </c>
      <c r="I53" s="89" t="s">
        <v>202</v>
      </c>
      <c r="J53" s="89" t="s">
        <v>145</v>
      </c>
      <c r="K53" s="89" t="s">
        <v>146</v>
      </c>
      <c r="L53" s="89" t="s">
        <v>147</v>
      </c>
      <c r="M53" s="89"/>
      <c r="N53" s="87"/>
      <c r="O53" s="61"/>
      <c r="P53" s="61"/>
      <c r="Q53" s="61"/>
    </row>
    <row r="54" spans="1:17" ht="31.5" customHeight="1">
      <c r="A54" s="375"/>
      <c r="B54" s="369"/>
      <c r="C54" s="59" t="s">
        <v>22</v>
      </c>
      <c r="D54" s="93"/>
      <c r="E54" s="93"/>
      <c r="F54" s="93"/>
      <c r="G54" s="93"/>
      <c r="H54" s="93"/>
      <c r="I54" s="93"/>
      <c r="J54" s="93"/>
      <c r="K54" s="93"/>
      <c r="L54" s="93"/>
      <c r="M54" s="93"/>
      <c r="N54" s="61"/>
      <c r="O54" s="61"/>
      <c r="P54" s="61"/>
      <c r="Q54" s="61"/>
    </row>
    <row r="55" spans="1:17" ht="52.5" customHeight="1">
      <c r="A55" s="375" t="s">
        <v>115</v>
      </c>
      <c r="B55" s="369" t="s">
        <v>116</v>
      </c>
      <c r="C55" s="59" t="s">
        <v>21</v>
      </c>
      <c r="D55" s="61"/>
      <c r="E55" s="62"/>
      <c r="F55" s="62"/>
      <c r="G55" s="62"/>
      <c r="H55" s="62"/>
      <c r="I55" s="62"/>
      <c r="J55" s="62"/>
      <c r="K55" s="62"/>
      <c r="L55" s="62"/>
      <c r="M55" s="62"/>
      <c r="N55" s="62"/>
      <c r="O55" s="62"/>
      <c r="P55" s="62"/>
      <c r="Q55" s="62"/>
    </row>
    <row r="56" spans="1:17" ht="52.5" customHeight="1">
      <c r="A56" s="375"/>
      <c r="B56" s="369"/>
      <c r="C56" s="59" t="s">
        <v>22</v>
      </c>
      <c r="D56" s="61"/>
      <c r="E56" s="62"/>
      <c r="F56" s="62"/>
      <c r="G56" s="62"/>
      <c r="H56" s="62"/>
      <c r="I56" s="62"/>
      <c r="J56" s="62"/>
      <c r="K56" s="62"/>
      <c r="L56" s="62"/>
      <c r="M56" s="62"/>
      <c r="N56" s="62"/>
      <c r="O56" s="62"/>
      <c r="P56" s="62"/>
      <c r="Q56" s="62"/>
    </row>
    <row r="57" spans="1:17" ht="409.5" customHeight="1">
      <c r="A57" s="375" t="s">
        <v>117</v>
      </c>
      <c r="B57" s="369" t="s">
        <v>118</v>
      </c>
      <c r="C57" s="59" t="s">
        <v>21</v>
      </c>
      <c r="D57" s="99" t="s">
        <v>235</v>
      </c>
      <c r="E57" s="98"/>
      <c r="F57" s="98" t="s">
        <v>236</v>
      </c>
      <c r="G57" s="395" t="s">
        <v>233</v>
      </c>
      <c r="H57" s="395"/>
      <c r="I57" s="98" t="s">
        <v>237</v>
      </c>
      <c r="J57" s="98" t="s">
        <v>238</v>
      </c>
      <c r="K57" s="376" t="s">
        <v>239</v>
      </c>
      <c r="L57" s="377"/>
      <c r="M57" s="377"/>
      <c r="N57" s="377"/>
      <c r="O57" s="378"/>
      <c r="P57" s="94" t="s">
        <v>199</v>
      </c>
      <c r="Q57" s="62"/>
    </row>
    <row r="58" spans="1:17" ht="39.75" customHeight="1">
      <c r="A58" s="375"/>
      <c r="B58" s="369"/>
      <c r="C58" s="59" t="s">
        <v>22</v>
      </c>
      <c r="D58" s="61"/>
      <c r="E58" s="62"/>
      <c r="F58" s="62"/>
      <c r="G58" s="62"/>
      <c r="H58" s="62"/>
      <c r="I58" s="62"/>
      <c r="J58" s="62"/>
      <c r="K58" s="62"/>
      <c r="L58" s="62"/>
      <c r="M58" s="62"/>
      <c r="N58" s="62"/>
      <c r="O58" s="62"/>
      <c r="P58" s="62"/>
      <c r="Q58" s="62"/>
    </row>
    <row r="59" spans="1:17" s="75" customFormat="1" ht="183.75" customHeight="1">
      <c r="A59" s="379" t="s">
        <v>120</v>
      </c>
      <c r="B59" s="379" t="s">
        <v>119</v>
      </c>
      <c r="C59" s="379" t="s">
        <v>21</v>
      </c>
      <c r="D59" s="63"/>
      <c r="E59" s="63" t="s">
        <v>167</v>
      </c>
      <c r="F59" s="63" t="s">
        <v>168</v>
      </c>
      <c r="G59" s="95" t="s">
        <v>169</v>
      </c>
      <c r="H59" s="95" t="s">
        <v>169</v>
      </c>
      <c r="I59" s="95" t="s">
        <v>169</v>
      </c>
      <c r="J59" s="95" t="s">
        <v>169</v>
      </c>
      <c r="K59" s="95" t="s">
        <v>169</v>
      </c>
      <c r="L59" s="95" t="s">
        <v>169</v>
      </c>
      <c r="M59" s="95" t="s">
        <v>169</v>
      </c>
      <c r="N59" s="95" t="s">
        <v>169</v>
      </c>
      <c r="O59" s="95" t="s">
        <v>170</v>
      </c>
      <c r="P59" s="71"/>
      <c r="Q59" s="71"/>
    </row>
    <row r="60" spans="1:17" s="75" customFormat="1" ht="150" customHeight="1">
      <c r="A60" s="380"/>
      <c r="B60" s="380"/>
      <c r="C60" s="380"/>
      <c r="D60" s="63" t="s">
        <v>163</v>
      </c>
      <c r="E60" s="63" t="s">
        <v>163</v>
      </c>
      <c r="F60" s="63" t="s">
        <v>163</v>
      </c>
      <c r="G60" s="63" t="s">
        <v>163</v>
      </c>
      <c r="H60" s="63" t="s">
        <v>163</v>
      </c>
      <c r="I60" s="63" t="s">
        <v>163</v>
      </c>
      <c r="J60" s="63" t="s">
        <v>163</v>
      </c>
      <c r="K60" s="63" t="s">
        <v>163</v>
      </c>
      <c r="L60" s="63" t="s">
        <v>163</v>
      </c>
      <c r="M60" s="63" t="s">
        <v>163</v>
      </c>
      <c r="N60" s="63" t="s">
        <v>163</v>
      </c>
      <c r="O60" s="63" t="s">
        <v>163</v>
      </c>
      <c r="P60" s="71"/>
      <c r="Q60" s="71"/>
    </row>
    <row r="61" spans="1:17" s="75" customFormat="1" ht="316.5" customHeight="1">
      <c r="A61" s="380"/>
      <c r="B61" s="380"/>
      <c r="C61" s="381"/>
      <c r="D61" s="63" t="s">
        <v>164</v>
      </c>
      <c r="E61" s="63" t="s">
        <v>165</v>
      </c>
      <c r="F61" s="63" t="s">
        <v>166</v>
      </c>
      <c r="G61" s="63" t="s">
        <v>166</v>
      </c>
      <c r="H61" s="63" t="s">
        <v>166</v>
      </c>
      <c r="I61" s="63" t="s">
        <v>166</v>
      </c>
      <c r="J61" s="63" t="s">
        <v>166</v>
      </c>
      <c r="K61" s="63" t="s">
        <v>166</v>
      </c>
      <c r="L61" s="63" t="s">
        <v>166</v>
      </c>
      <c r="M61" s="63" t="s">
        <v>166</v>
      </c>
      <c r="N61" s="63" t="s">
        <v>166</v>
      </c>
      <c r="O61" s="63" t="s">
        <v>166</v>
      </c>
      <c r="P61" s="71"/>
      <c r="Q61" s="71"/>
    </row>
    <row r="62" spans="1:17" s="75" customFormat="1" ht="39.75" customHeight="1">
      <c r="A62" s="381"/>
      <c r="B62" s="381"/>
      <c r="C62" s="74" t="s">
        <v>22</v>
      </c>
      <c r="D62" s="63"/>
      <c r="E62" s="71"/>
      <c r="F62" s="71"/>
      <c r="G62" s="71"/>
      <c r="H62" s="71"/>
      <c r="I62" s="71"/>
      <c r="J62" s="71"/>
      <c r="K62" s="71"/>
      <c r="L62" s="71"/>
      <c r="M62" s="71"/>
      <c r="N62" s="71"/>
      <c r="O62" s="71"/>
      <c r="P62" s="71"/>
      <c r="Q62" s="71"/>
    </row>
    <row r="63" spans="1:17" ht="39.75" customHeight="1">
      <c r="A63" s="375" t="s">
        <v>121</v>
      </c>
      <c r="B63" s="369" t="s">
        <v>122</v>
      </c>
      <c r="C63" s="59" t="s">
        <v>21</v>
      </c>
      <c r="D63" s="61"/>
      <c r="E63" s="62"/>
      <c r="F63" s="62"/>
      <c r="G63" s="62"/>
      <c r="H63" s="62"/>
      <c r="I63" s="62"/>
      <c r="J63" s="62"/>
      <c r="K63" s="62"/>
      <c r="L63" s="62"/>
      <c r="M63" s="62"/>
      <c r="N63" s="62"/>
      <c r="O63" s="62"/>
      <c r="P63" s="62"/>
      <c r="Q63" s="62"/>
    </row>
    <row r="64" spans="1:17" ht="39.75" customHeight="1">
      <c r="A64" s="375"/>
      <c r="B64" s="369"/>
      <c r="C64" s="59" t="s">
        <v>22</v>
      </c>
      <c r="D64" s="61"/>
      <c r="E64" s="62"/>
      <c r="F64" s="62"/>
      <c r="G64" s="62"/>
      <c r="H64" s="62"/>
      <c r="I64" s="62"/>
      <c r="J64" s="62"/>
      <c r="K64" s="62"/>
      <c r="L64" s="62"/>
      <c r="M64" s="62"/>
      <c r="N64" s="62"/>
      <c r="O64" s="62"/>
      <c r="P64" s="62"/>
      <c r="Q64" s="62"/>
    </row>
    <row r="65" spans="1:17" s="75" customFormat="1" ht="154.5" customHeight="1">
      <c r="A65" s="385" t="s">
        <v>123</v>
      </c>
      <c r="B65" s="388" t="s">
        <v>124</v>
      </c>
      <c r="C65" s="74" t="s">
        <v>21</v>
      </c>
      <c r="D65" s="72"/>
      <c r="E65" s="72"/>
      <c r="F65" s="72" t="s">
        <v>185</v>
      </c>
      <c r="G65" s="72" t="s">
        <v>171</v>
      </c>
      <c r="H65" s="72" t="s">
        <v>186</v>
      </c>
      <c r="I65" s="72"/>
      <c r="J65" s="72" t="s">
        <v>186</v>
      </c>
      <c r="K65" s="72"/>
      <c r="L65" s="72"/>
      <c r="M65" s="72" t="s">
        <v>186</v>
      </c>
      <c r="N65" s="72"/>
      <c r="O65" s="72" t="s">
        <v>187</v>
      </c>
      <c r="P65" s="72" t="s">
        <v>188</v>
      </c>
      <c r="Q65" s="71"/>
    </row>
    <row r="66" spans="1:17" s="75" customFormat="1" ht="39.75" customHeight="1">
      <c r="A66" s="385"/>
      <c r="B66" s="388"/>
      <c r="C66" s="74" t="s">
        <v>22</v>
      </c>
      <c r="D66" s="71"/>
      <c r="E66" s="71"/>
      <c r="F66" s="71"/>
      <c r="G66" s="71"/>
      <c r="H66" s="71"/>
      <c r="I66" s="71"/>
      <c r="J66" s="71"/>
      <c r="K66" s="71"/>
      <c r="L66" s="71"/>
      <c r="M66" s="71"/>
      <c r="N66" s="71"/>
      <c r="O66" s="71"/>
      <c r="P66" s="71"/>
      <c r="Q66" s="71"/>
    </row>
    <row r="67" spans="1:17" ht="39.75" customHeight="1">
      <c r="A67" s="375" t="s">
        <v>125</v>
      </c>
      <c r="B67" s="369" t="s">
        <v>126</v>
      </c>
      <c r="C67" s="59" t="s">
        <v>21</v>
      </c>
      <c r="D67" s="61"/>
      <c r="E67" s="62"/>
      <c r="F67" s="62"/>
      <c r="G67" s="62"/>
      <c r="H67" s="62"/>
      <c r="I67" s="62"/>
      <c r="J67" s="62"/>
      <c r="K67" s="62"/>
      <c r="L67" s="62"/>
      <c r="M67" s="62"/>
      <c r="N67" s="62"/>
      <c r="O67" s="62"/>
      <c r="P67" s="62"/>
      <c r="Q67" s="62"/>
    </row>
    <row r="68" spans="1:17" ht="39.75" customHeight="1">
      <c r="A68" s="375"/>
      <c r="B68" s="369"/>
      <c r="C68" s="59" t="s">
        <v>22</v>
      </c>
      <c r="D68" s="61"/>
      <c r="E68" s="62"/>
      <c r="F68" s="62"/>
      <c r="G68" s="62"/>
      <c r="H68" s="62"/>
      <c r="I68" s="62"/>
      <c r="J68" s="62"/>
      <c r="K68" s="62"/>
      <c r="L68" s="62"/>
      <c r="M68" s="62"/>
      <c r="N68" s="62"/>
      <c r="O68" s="62"/>
      <c r="P68" s="62"/>
      <c r="Q68" s="62"/>
    </row>
    <row r="69" spans="1:17" ht="147" customHeight="1">
      <c r="A69" s="383" t="s">
        <v>127</v>
      </c>
      <c r="B69" s="373" t="s">
        <v>128</v>
      </c>
      <c r="C69" s="59" t="s">
        <v>21</v>
      </c>
      <c r="D69" s="61"/>
      <c r="E69" s="96" t="s">
        <v>155</v>
      </c>
      <c r="F69" s="96" t="s">
        <v>156</v>
      </c>
      <c r="G69" s="62"/>
      <c r="H69" s="62"/>
      <c r="I69" s="62"/>
      <c r="J69" s="62"/>
      <c r="K69" s="62"/>
      <c r="L69" s="62"/>
      <c r="M69" s="62"/>
      <c r="N69" s="62"/>
      <c r="O69" s="96" t="s">
        <v>157</v>
      </c>
      <c r="P69" s="62"/>
      <c r="Q69" s="62"/>
    </row>
    <row r="70" spans="1:17" ht="39.75" customHeight="1">
      <c r="A70" s="384"/>
      <c r="B70" s="374"/>
      <c r="C70" s="59" t="s">
        <v>22</v>
      </c>
      <c r="D70" s="61"/>
      <c r="E70" s="62"/>
      <c r="F70" s="62"/>
      <c r="G70" s="62"/>
      <c r="H70" s="62"/>
      <c r="I70" s="62"/>
      <c r="J70" s="62"/>
      <c r="K70" s="62"/>
      <c r="L70" s="62"/>
      <c r="M70" s="62"/>
      <c r="N70" s="62"/>
      <c r="O70" s="62"/>
      <c r="P70" s="62"/>
      <c r="Q70" s="62"/>
    </row>
    <row r="71" spans="1:17" ht="12.75">
      <c r="A71" s="97"/>
      <c r="B71" s="97"/>
      <c r="C71" s="97"/>
      <c r="D71" s="97"/>
      <c r="E71" s="97"/>
      <c r="F71" s="97"/>
      <c r="G71" s="97"/>
      <c r="H71" s="97"/>
      <c r="I71" s="97"/>
      <c r="J71" s="97"/>
      <c r="K71" s="97"/>
      <c r="L71" s="97"/>
      <c r="M71" s="97"/>
      <c r="N71" s="97"/>
      <c r="O71" s="97"/>
      <c r="P71" s="97"/>
      <c r="Q71" s="97"/>
    </row>
    <row r="73" spans="2:20" ht="12.75">
      <c r="B73" s="390" t="s">
        <v>255</v>
      </c>
      <c r="C73" s="390"/>
      <c r="D73" s="390"/>
      <c r="E73" s="390"/>
      <c r="F73" s="390"/>
      <c r="G73" s="390"/>
      <c r="H73" s="390"/>
      <c r="I73" s="390"/>
      <c r="J73" s="390"/>
      <c r="K73" s="390"/>
      <c r="L73" s="390"/>
      <c r="M73" s="390"/>
      <c r="N73" s="390"/>
      <c r="O73" s="390"/>
      <c r="P73" s="390"/>
      <c r="Q73" s="390"/>
      <c r="R73" s="390"/>
      <c r="S73" s="390"/>
      <c r="T73" s="390"/>
    </row>
    <row r="74" spans="2:20" ht="15">
      <c r="B74" s="44"/>
      <c r="C74" s="45"/>
      <c r="D74" s="46"/>
      <c r="E74" s="46"/>
      <c r="F74" s="46"/>
      <c r="G74" s="46"/>
      <c r="H74" s="46"/>
      <c r="I74" s="46"/>
      <c r="J74" s="46"/>
      <c r="K74" s="46"/>
      <c r="L74" s="46"/>
      <c r="M74" s="46"/>
      <c r="N74" s="46"/>
      <c r="O74" s="46"/>
      <c r="P74" s="46"/>
      <c r="Q74" s="46"/>
      <c r="R74" s="46"/>
      <c r="S74" s="46"/>
      <c r="T74" s="46"/>
    </row>
    <row r="75" spans="2:20" ht="15">
      <c r="B75" s="44"/>
      <c r="C75" s="45"/>
      <c r="D75" s="46"/>
      <c r="E75" s="46"/>
      <c r="F75" s="46"/>
      <c r="G75" s="46"/>
      <c r="H75" s="46"/>
      <c r="I75" s="46"/>
      <c r="J75" s="46"/>
      <c r="K75" s="46"/>
      <c r="L75" s="46"/>
      <c r="M75" s="46"/>
      <c r="N75" s="46"/>
      <c r="O75" s="46"/>
      <c r="P75" s="46"/>
      <c r="Q75" s="46"/>
      <c r="R75" s="46"/>
      <c r="S75" s="46"/>
      <c r="T75" s="46"/>
    </row>
    <row r="76" spans="2:20" ht="15">
      <c r="B76" s="44"/>
      <c r="C76" s="45"/>
      <c r="D76" s="46"/>
      <c r="E76" s="46"/>
      <c r="F76" s="46"/>
      <c r="G76" s="46"/>
      <c r="H76" s="46"/>
      <c r="I76" s="46"/>
      <c r="J76" s="46"/>
      <c r="K76" s="46"/>
      <c r="L76" s="46"/>
      <c r="M76" s="46"/>
      <c r="N76" s="46"/>
      <c r="O76" s="46"/>
      <c r="P76" s="46"/>
      <c r="Q76" s="46"/>
      <c r="R76" s="46"/>
      <c r="S76" s="46"/>
      <c r="T76" s="46"/>
    </row>
    <row r="77" spans="2:20" ht="15">
      <c r="B77" s="44"/>
      <c r="C77" s="45"/>
      <c r="D77" s="46"/>
      <c r="E77" s="46"/>
      <c r="F77" s="46"/>
      <c r="G77" s="46"/>
      <c r="H77" s="46"/>
      <c r="I77" s="46"/>
      <c r="J77" s="46"/>
      <c r="K77" s="46"/>
      <c r="L77" s="46"/>
      <c r="M77" s="46"/>
      <c r="N77" s="46"/>
      <c r="O77" s="46"/>
      <c r="P77" s="46"/>
      <c r="Q77" s="46"/>
      <c r="R77" s="46"/>
      <c r="S77" s="46"/>
      <c r="T77" s="46"/>
    </row>
    <row r="78" spans="2:20" ht="15">
      <c r="B78" s="47" t="s">
        <v>47</v>
      </c>
      <c r="C78" s="48"/>
      <c r="D78" s="49"/>
      <c r="E78" s="49"/>
      <c r="F78" s="46"/>
      <c r="G78" s="46"/>
      <c r="H78" s="46"/>
      <c r="I78" s="46"/>
      <c r="J78" s="46"/>
      <c r="K78" s="46"/>
      <c r="L78" s="46"/>
      <c r="M78" s="46"/>
      <c r="N78" s="46"/>
      <c r="O78" s="46"/>
      <c r="P78" s="46"/>
      <c r="Q78" s="46"/>
      <c r="R78" s="46"/>
      <c r="S78" s="46"/>
      <c r="T78" s="46"/>
    </row>
    <row r="79" spans="2:20" ht="58.5" customHeight="1">
      <c r="B79" s="391" t="s">
        <v>216</v>
      </c>
      <c r="C79" s="391"/>
      <c r="D79" s="391"/>
      <c r="E79" s="391"/>
      <c r="F79" s="46"/>
      <c r="G79" s="46"/>
      <c r="H79" s="46"/>
      <c r="I79" s="46"/>
      <c r="J79" s="46"/>
      <c r="K79" s="46"/>
      <c r="L79" s="46"/>
      <c r="M79" s="46"/>
      <c r="N79" s="46"/>
      <c r="O79" s="46"/>
      <c r="P79" s="46"/>
      <c r="Q79" s="46"/>
      <c r="R79" s="46"/>
      <c r="S79" s="46"/>
      <c r="T79" s="46"/>
    </row>
  </sheetData>
  <sheetProtection/>
  <mergeCells count="78">
    <mergeCell ref="B73:T73"/>
    <mergeCell ref="B79:E79"/>
    <mergeCell ref="G43:O43"/>
    <mergeCell ref="B67:B68"/>
    <mergeCell ref="B69:B70"/>
    <mergeCell ref="B55:B56"/>
    <mergeCell ref="G57:H57"/>
    <mergeCell ref="K57:O57"/>
    <mergeCell ref="B51:B52"/>
    <mergeCell ref="B49:B50"/>
    <mergeCell ref="B59:B62"/>
    <mergeCell ref="B57:B58"/>
    <mergeCell ref="B65:B66"/>
    <mergeCell ref="B63:B64"/>
    <mergeCell ref="EG16:EI16"/>
    <mergeCell ref="DP16:DR16"/>
    <mergeCell ref="CH16:CJ16"/>
    <mergeCell ref="CY16:DA16"/>
    <mergeCell ref="BQ16:BS16"/>
    <mergeCell ref="AZ16:BB16"/>
    <mergeCell ref="EX16:EZ16"/>
    <mergeCell ref="FO16:FQ16"/>
    <mergeCell ref="GF16:GH16"/>
    <mergeCell ref="GW16:GY16"/>
    <mergeCell ref="HN16:HP16"/>
    <mergeCell ref="IE16:IG16"/>
    <mergeCell ref="B31:B32"/>
    <mergeCell ref="A31:A32"/>
    <mergeCell ref="B23:B24"/>
    <mergeCell ref="A34:A35"/>
    <mergeCell ref="B25:B26"/>
    <mergeCell ref="AI16:AK16"/>
    <mergeCell ref="B34:B35"/>
    <mergeCell ref="A21:A22"/>
    <mergeCell ref="A23:A24"/>
    <mergeCell ref="A39:A40"/>
    <mergeCell ref="A41:A42"/>
    <mergeCell ref="A36:A37"/>
    <mergeCell ref="A51:A52"/>
    <mergeCell ref="A25:A26"/>
    <mergeCell ref="A45:A46"/>
    <mergeCell ref="A43:A44"/>
    <mergeCell ref="A49:A50"/>
    <mergeCell ref="A47:A48"/>
    <mergeCell ref="A69:A70"/>
    <mergeCell ref="A53:A54"/>
    <mergeCell ref="A63:A64"/>
    <mergeCell ref="A67:A68"/>
    <mergeCell ref="A65:A66"/>
    <mergeCell ref="A59:A62"/>
    <mergeCell ref="A55:A56"/>
    <mergeCell ref="A57:A58"/>
    <mergeCell ref="B3:C3"/>
    <mergeCell ref="B10:B11"/>
    <mergeCell ref="B17:B18"/>
    <mergeCell ref="B14:B15"/>
    <mergeCell ref="A19:A20"/>
    <mergeCell ref="B5:B7"/>
    <mergeCell ref="A5:A7"/>
    <mergeCell ref="A10:A11"/>
    <mergeCell ref="A8:A9"/>
    <mergeCell ref="A12:A13"/>
    <mergeCell ref="A14:A15"/>
    <mergeCell ref="A17:A18"/>
    <mergeCell ref="M8:O8"/>
    <mergeCell ref="C59:C61"/>
    <mergeCell ref="B19:B20"/>
    <mergeCell ref="B8:B9"/>
    <mergeCell ref="B12:B13"/>
    <mergeCell ref="B47:B48"/>
    <mergeCell ref="B45:B46"/>
    <mergeCell ref="B21:B22"/>
    <mergeCell ref="B39:B40"/>
    <mergeCell ref="B43:B44"/>
    <mergeCell ref="B41:B42"/>
    <mergeCell ref="H39:O39"/>
    <mergeCell ref="B53:B54"/>
    <mergeCell ref="B36:B37"/>
  </mergeCells>
  <conditionalFormatting sqref="R5:AN6 R7:AC70">
    <cfRule type="expression" priority="3" dxfId="4">
      <formula>D5&lt;&gt;0</formula>
    </cfRule>
    <cfRule type="colorScale" priority="4" dxfId="0">
      <colorScale>
        <cfvo type="min" val="0"/>
        <cfvo type="max"/>
        <color rgb="FFFF7128"/>
        <color rgb="FFFFEF9C"/>
      </colorScale>
    </cfRule>
  </conditionalFormatting>
  <printOptions/>
  <pageMargins left="0.15748031496062992" right="0.15748031496062992" top="0.15748031496062992" bottom="0.15748031496062992" header="0.31496062992125984" footer="0.31496062992125984"/>
  <pageSetup fitToHeight="11" fitToWidth="1" horizontalDpi="600" verticalDpi="600" orientation="landscape" paperSize="9" scale="72" r:id="rId1"/>
  <rowBreaks count="1" manualBreakCount="1">
    <brk id="28" max="255" man="1"/>
  </rowBreaks>
  <colBreaks count="1" manualBreakCount="1">
    <brk id="29" max="65535" man="1"/>
  </colBreaks>
</worksheet>
</file>

<file path=xl/worksheets/sheet5.xml><?xml version="1.0" encoding="utf-8"?>
<worksheet xmlns="http://schemas.openxmlformats.org/spreadsheetml/2006/main" xmlns:r="http://schemas.openxmlformats.org/officeDocument/2006/relationships">
  <dimension ref="A1:BN132"/>
  <sheetViews>
    <sheetView zoomScale="70" zoomScaleNormal="70" zoomScalePageLayoutView="0" workbookViewId="0" topLeftCell="A1">
      <selection activeCell="AJ4" sqref="AJ4:AL4"/>
    </sheetView>
  </sheetViews>
  <sheetFormatPr defaultColWidth="9.140625" defaultRowHeight="15"/>
  <cols>
    <col min="1" max="1" width="12.00390625" style="13" customWidth="1"/>
    <col min="2" max="2" width="31.7109375" style="13" customWidth="1"/>
    <col min="3" max="4" width="26.7109375" style="13" customWidth="1"/>
    <col min="5" max="5" width="14.421875" style="31" customWidth="1"/>
    <col min="6" max="6" width="12.57421875" style="32" customWidth="1"/>
    <col min="7" max="7" width="12.00390625" style="32" hidden="1" customWidth="1"/>
    <col min="8" max="8" width="14.140625" style="13" hidden="1" customWidth="1"/>
    <col min="9" max="9" width="2.421875" style="13" hidden="1" customWidth="1"/>
    <col min="10" max="11" width="7.7109375" style="13" hidden="1" customWidth="1"/>
    <col min="12" max="14" width="10.00390625" style="13" hidden="1" customWidth="1"/>
    <col min="15" max="17" width="9.421875" style="13" hidden="1" customWidth="1"/>
    <col min="18" max="20" width="9.57421875" style="13" hidden="1" customWidth="1"/>
    <col min="21" max="25" width="9.421875" style="13" hidden="1" customWidth="1"/>
    <col min="26" max="26" width="2.140625" style="13" hidden="1" customWidth="1"/>
    <col min="27" max="27" width="9.421875" style="13" customWidth="1"/>
    <col min="28" max="28" width="9.421875" style="13" hidden="1" customWidth="1"/>
    <col min="29" max="29" width="11.8515625" style="13" hidden="1" customWidth="1"/>
    <col min="30" max="30" width="9.421875" style="13" customWidth="1"/>
    <col min="31" max="31" width="9.421875" style="13" hidden="1" customWidth="1"/>
    <col min="32" max="32" width="12.57421875" style="13" hidden="1" customWidth="1"/>
    <col min="33" max="33" width="9.421875" style="13" customWidth="1"/>
    <col min="34" max="34" width="9.421875" style="13" hidden="1" customWidth="1"/>
    <col min="35" max="35" width="12.28125" style="13" hidden="1" customWidth="1"/>
    <col min="36" max="36" width="9.421875" style="13" customWidth="1"/>
    <col min="37" max="37" width="9.421875" style="13" hidden="1" customWidth="1"/>
    <col min="38" max="38" width="12.7109375" style="13" hidden="1" customWidth="1"/>
    <col min="39" max="39" width="9.421875" style="13" customWidth="1"/>
    <col min="40" max="40" width="9.421875" style="13" hidden="1" customWidth="1"/>
    <col min="41" max="41" width="12.28125" style="13" hidden="1" customWidth="1"/>
    <col min="42" max="42" width="9.421875" style="13" customWidth="1"/>
    <col min="43" max="43" width="9.421875" style="13" hidden="1" customWidth="1"/>
    <col min="44" max="44" width="12.57421875" style="13" hidden="1" customWidth="1"/>
    <col min="45" max="45" width="10.421875" style="13" customWidth="1"/>
    <col min="46" max="46" width="10.421875" style="13" hidden="1" customWidth="1"/>
    <col min="47" max="47" width="12.57421875" style="13" hidden="1" customWidth="1"/>
    <col min="48" max="48" width="9.57421875" style="13" customWidth="1"/>
    <col min="49" max="49" width="9.57421875" style="13" hidden="1" customWidth="1"/>
    <col min="50" max="50" width="13.140625" style="13" hidden="1" customWidth="1"/>
    <col min="51" max="51" width="10.28125" style="13" customWidth="1"/>
    <col min="52" max="52" width="10.28125" style="13" hidden="1" customWidth="1"/>
    <col min="53" max="53" width="12.7109375" style="13" hidden="1" customWidth="1"/>
    <col min="54" max="54" width="12.28125" style="13" customWidth="1"/>
    <col min="55" max="55" width="9.8515625" style="13" hidden="1" customWidth="1"/>
    <col min="56" max="56" width="12.00390625" style="13" hidden="1" customWidth="1"/>
    <col min="57" max="57" width="10.140625" style="13" customWidth="1"/>
    <col min="58" max="58" width="11.7109375" style="13" hidden="1" customWidth="1"/>
    <col min="59" max="59" width="13.00390625" style="13" hidden="1" customWidth="1"/>
    <col min="60" max="60" width="11.57421875" style="13" customWidth="1"/>
    <col min="61" max="61" width="8.8515625" style="13" hidden="1" customWidth="1"/>
    <col min="62" max="62" width="12.57421875" style="13" hidden="1" customWidth="1"/>
    <col min="63" max="63" width="21.28125" style="35" customWidth="1"/>
    <col min="64" max="64" width="22.28125" style="35" customWidth="1"/>
    <col min="65" max="65" width="20.00390625" style="35" customWidth="1"/>
    <col min="66" max="66" width="10.421875" style="35" bestFit="1" customWidth="1"/>
    <col min="67" max="16384" width="9.140625" style="35" customWidth="1"/>
  </cols>
  <sheetData>
    <row r="1" spans="1:62" ht="45.75" customHeight="1">
      <c r="A1" s="419" t="s">
        <v>410</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172"/>
      <c r="AH1" s="172"/>
      <c r="AI1" s="172"/>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02"/>
      <c r="BJ1" s="102"/>
    </row>
    <row r="2" spans="1:62" ht="3" customHeight="1">
      <c r="A2" s="33"/>
      <c r="F2" s="31"/>
      <c r="G2" s="31"/>
      <c r="BH2" s="105"/>
      <c r="BI2" s="105"/>
      <c r="BJ2" s="105"/>
    </row>
    <row r="3" spans="1:64" ht="30.75" customHeight="1">
      <c r="A3" s="342" t="s">
        <v>0</v>
      </c>
      <c r="B3" s="342" t="s">
        <v>259</v>
      </c>
      <c r="C3" s="342" t="s">
        <v>47</v>
      </c>
      <c r="D3" s="342" t="s">
        <v>271</v>
      </c>
      <c r="E3" s="342" t="s">
        <v>1</v>
      </c>
      <c r="F3" s="342" t="s">
        <v>279</v>
      </c>
      <c r="G3" s="342"/>
      <c r="H3" s="342"/>
      <c r="AA3" s="368" t="s">
        <v>37</v>
      </c>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415" t="s">
        <v>302</v>
      </c>
      <c r="BL3" s="416" t="s">
        <v>303</v>
      </c>
    </row>
    <row r="4" spans="1:64" ht="82.5" customHeight="1">
      <c r="A4" s="342"/>
      <c r="B4" s="342"/>
      <c r="C4" s="342"/>
      <c r="D4" s="342"/>
      <c r="E4" s="342"/>
      <c r="F4" s="342"/>
      <c r="G4" s="342"/>
      <c r="H4" s="342"/>
      <c r="I4" s="349" t="s">
        <v>18</v>
      </c>
      <c r="J4" s="349"/>
      <c r="K4" s="350"/>
      <c r="L4" s="348" t="s">
        <v>19</v>
      </c>
      <c r="M4" s="349"/>
      <c r="N4" s="350"/>
      <c r="O4" s="348" t="s">
        <v>23</v>
      </c>
      <c r="P4" s="349"/>
      <c r="Q4" s="350"/>
      <c r="R4" s="348" t="s">
        <v>24</v>
      </c>
      <c r="S4" s="349"/>
      <c r="T4" s="350"/>
      <c r="U4" s="348" t="s">
        <v>25</v>
      </c>
      <c r="V4" s="349"/>
      <c r="W4" s="350"/>
      <c r="X4" s="348" t="s">
        <v>26</v>
      </c>
      <c r="Y4" s="349"/>
      <c r="Z4" s="350"/>
      <c r="AA4" s="348" t="s">
        <v>18</v>
      </c>
      <c r="AB4" s="349"/>
      <c r="AC4" s="350"/>
      <c r="AD4" s="348" t="s">
        <v>19</v>
      </c>
      <c r="AE4" s="349"/>
      <c r="AF4" s="350"/>
      <c r="AG4" s="348" t="s">
        <v>23</v>
      </c>
      <c r="AH4" s="349"/>
      <c r="AI4" s="350"/>
      <c r="AJ4" s="348" t="s">
        <v>25</v>
      </c>
      <c r="AK4" s="349"/>
      <c r="AL4" s="350"/>
      <c r="AM4" s="348" t="s">
        <v>26</v>
      </c>
      <c r="AN4" s="349"/>
      <c r="AO4" s="350"/>
      <c r="AP4" s="348" t="s">
        <v>27</v>
      </c>
      <c r="AQ4" s="349"/>
      <c r="AR4" s="350"/>
      <c r="AS4" s="348" t="s">
        <v>29</v>
      </c>
      <c r="AT4" s="349"/>
      <c r="AU4" s="350"/>
      <c r="AV4" s="348" t="s">
        <v>30</v>
      </c>
      <c r="AW4" s="349"/>
      <c r="AX4" s="350"/>
      <c r="AY4" s="348" t="s">
        <v>31</v>
      </c>
      <c r="AZ4" s="349"/>
      <c r="BA4" s="350"/>
      <c r="BB4" s="348" t="s">
        <v>33</v>
      </c>
      <c r="BC4" s="349"/>
      <c r="BD4" s="350"/>
      <c r="BE4" s="342" t="s">
        <v>34</v>
      </c>
      <c r="BF4" s="342"/>
      <c r="BG4" s="342"/>
      <c r="BH4" s="342" t="s">
        <v>35</v>
      </c>
      <c r="BI4" s="342"/>
      <c r="BJ4" s="342"/>
      <c r="BK4" s="415"/>
      <c r="BL4" s="417"/>
    </row>
    <row r="5" spans="1:64" ht="42" customHeight="1">
      <c r="A5" s="342"/>
      <c r="B5" s="342"/>
      <c r="C5" s="342"/>
      <c r="D5" s="342"/>
      <c r="E5" s="342"/>
      <c r="F5" s="104" t="s">
        <v>256</v>
      </c>
      <c r="G5" s="104" t="s">
        <v>22</v>
      </c>
      <c r="H5" s="104" t="s">
        <v>278</v>
      </c>
      <c r="I5" s="125" t="s">
        <v>256</v>
      </c>
      <c r="J5" s="104" t="s">
        <v>257</v>
      </c>
      <c r="K5" s="104" t="s">
        <v>258</v>
      </c>
      <c r="L5" s="104" t="s">
        <v>256</v>
      </c>
      <c r="M5" s="104" t="s">
        <v>257</v>
      </c>
      <c r="N5" s="104" t="s">
        <v>258</v>
      </c>
      <c r="O5" s="104" t="s">
        <v>256</v>
      </c>
      <c r="P5" s="104" t="s">
        <v>257</v>
      </c>
      <c r="Q5" s="104" t="s">
        <v>258</v>
      </c>
      <c r="R5" s="104" t="s">
        <v>256</v>
      </c>
      <c r="S5" s="104" t="s">
        <v>257</v>
      </c>
      <c r="T5" s="104" t="s">
        <v>258</v>
      </c>
      <c r="U5" s="104" t="s">
        <v>256</v>
      </c>
      <c r="V5" s="104" t="s">
        <v>257</v>
      </c>
      <c r="W5" s="104" t="s">
        <v>258</v>
      </c>
      <c r="X5" s="104" t="s">
        <v>256</v>
      </c>
      <c r="Y5" s="104" t="s">
        <v>257</v>
      </c>
      <c r="Z5" s="104" t="s">
        <v>258</v>
      </c>
      <c r="AA5" s="104" t="s">
        <v>256</v>
      </c>
      <c r="AB5" s="104" t="s">
        <v>22</v>
      </c>
      <c r="AC5" s="104" t="s">
        <v>278</v>
      </c>
      <c r="AD5" s="104" t="s">
        <v>256</v>
      </c>
      <c r="AE5" s="104" t="s">
        <v>22</v>
      </c>
      <c r="AF5" s="104" t="s">
        <v>278</v>
      </c>
      <c r="AG5" s="104" t="s">
        <v>256</v>
      </c>
      <c r="AH5" s="104" t="s">
        <v>22</v>
      </c>
      <c r="AI5" s="104" t="s">
        <v>278</v>
      </c>
      <c r="AJ5" s="104" t="s">
        <v>256</v>
      </c>
      <c r="AK5" s="104" t="s">
        <v>22</v>
      </c>
      <c r="AL5" s="104" t="s">
        <v>278</v>
      </c>
      <c r="AM5" s="104" t="s">
        <v>256</v>
      </c>
      <c r="AN5" s="104" t="s">
        <v>22</v>
      </c>
      <c r="AO5" s="104" t="s">
        <v>278</v>
      </c>
      <c r="AP5" s="104" t="s">
        <v>256</v>
      </c>
      <c r="AQ5" s="104" t="s">
        <v>22</v>
      </c>
      <c r="AR5" s="104" t="s">
        <v>278</v>
      </c>
      <c r="AS5" s="104" t="s">
        <v>256</v>
      </c>
      <c r="AT5" s="104" t="s">
        <v>22</v>
      </c>
      <c r="AU5" s="104" t="s">
        <v>278</v>
      </c>
      <c r="AV5" s="104" t="s">
        <v>256</v>
      </c>
      <c r="AW5" s="104" t="s">
        <v>22</v>
      </c>
      <c r="AX5" s="104" t="s">
        <v>278</v>
      </c>
      <c r="AY5" s="104" t="s">
        <v>256</v>
      </c>
      <c r="AZ5" s="104" t="s">
        <v>22</v>
      </c>
      <c r="BA5" s="104" t="s">
        <v>278</v>
      </c>
      <c r="BB5" s="104" t="s">
        <v>256</v>
      </c>
      <c r="BC5" s="104" t="s">
        <v>22</v>
      </c>
      <c r="BD5" s="104" t="s">
        <v>278</v>
      </c>
      <c r="BE5" s="104" t="s">
        <v>256</v>
      </c>
      <c r="BF5" s="104" t="s">
        <v>22</v>
      </c>
      <c r="BG5" s="104" t="s">
        <v>278</v>
      </c>
      <c r="BH5" s="104" t="s">
        <v>256</v>
      </c>
      <c r="BI5" s="104" t="s">
        <v>22</v>
      </c>
      <c r="BJ5" s="104" t="s">
        <v>278</v>
      </c>
      <c r="BK5" s="415"/>
      <c r="BL5" s="418"/>
    </row>
    <row r="6" spans="1:66" ht="25.5" customHeight="1">
      <c r="A6" s="413" t="s">
        <v>260</v>
      </c>
      <c r="B6" s="403" t="s">
        <v>264</v>
      </c>
      <c r="C6" s="403" t="s">
        <v>270</v>
      </c>
      <c r="D6" s="403"/>
      <c r="E6" s="221" t="s">
        <v>42</v>
      </c>
      <c r="F6" s="216">
        <f>F7+F8+F9</f>
        <v>49499.78932999999</v>
      </c>
      <c r="G6" s="216">
        <f aca="true" t="shared" si="0" ref="G6:BI6">G7+G8+G9</f>
        <v>18185.94848</v>
      </c>
      <c r="H6" s="216">
        <f>G6/F6*100</f>
        <v>36.739446220184554</v>
      </c>
      <c r="I6" s="216">
        <f t="shared" si="0"/>
        <v>0</v>
      </c>
      <c r="J6" s="216">
        <f t="shared" si="0"/>
        <v>0</v>
      </c>
      <c r="K6" s="216">
        <f t="shared" si="0"/>
        <v>0</v>
      </c>
      <c r="L6" s="216">
        <f t="shared" si="0"/>
        <v>0</v>
      </c>
      <c r="M6" s="216">
        <f t="shared" si="0"/>
        <v>0</v>
      </c>
      <c r="N6" s="216">
        <f t="shared" si="0"/>
        <v>0</v>
      </c>
      <c r="O6" s="216">
        <f t="shared" si="0"/>
        <v>0</v>
      </c>
      <c r="P6" s="216">
        <f t="shared" si="0"/>
        <v>0</v>
      </c>
      <c r="Q6" s="216">
        <f t="shared" si="0"/>
        <v>0</v>
      </c>
      <c r="R6" s="216">
        <f t="shared" si="0"/>
        <v>0</v>
      </c>
      <c r="S6" s="216">
        <f t="shared" si="0"/>
        <v>0</v>
      </c>
      <c r="T6" s="216">
        <f t="shared" si="0"/>
        <v>0</v>
      </c>
      <c r="U6" s="216">
        <f t="shared" si="0"/>
        <v>0</v>
      </c>
      <c r="V6" s="216">
        <f t="shared" si="0"/>
        <v>0</v>
      </c>
      <c r="W6" s="216">
        <f t="shared" si="0"/>
        <v>0</v>
      </c>
      <c r="X6" s="216">
        <f t="shared" si="0"/>
        <v>0</v>
      </c>
      <c r="Y6" s="216">
        <f t="shared" si="0"/>
        <v>0</v>
      </c>
      <c r="Z6" s="216">
        <f t="shared" si="0"/>
        <v>0</v>
      </c>
      <c r="AA6" s="216">
        <f t="shared" si="0"/>
        <v>6614.05387</v>
      </c>
      <c r="AB6" s="216">
        <f t="shared" si="0"/>
        <v>5319.01196</v>
      </c>
      <c r="AC6" s="216">
        <f>AB6/AA6*100</f>
        <v>80.41984635362518</v>
      </c>
      <c r="AD6" s="216">
        <f t="shared" si="0"/>
        <v>2499.877</v>
      </c>
      <c r="AE6" s="216">
        <f t="shared" si="0"/>
        <v>3149.95732</v>
      </c>
      <c r="AF6" s="216">
        <f>AE6/AD6*100</f>
        <v>126.00449222101729</v>
      </c>
      <c r="AG6" s="216">
        <f t="shared" si="0"/>
        <v>6816.254000000001</v>
      </c>
      <c r="AH6" s="216">
        <f t="shared" si="0"/>
        <v>7430.23212</v>
      </c>
      <c r="AI6" s="216">
        <f>AH6/AG6*100</f>
        <v>109.00755928402901</v>
      </c>
      <c r="AJ6" s="216">
        <f t="shared" si="0"/>
        <v>2104.277</v>
      </c>
      <c r="AK6" s="216">
        <f t="shared" si="0"/>
        <v>2286.74708</v>
      </c>
      <c r="AL6" s="216">
        <f>AK6/AJ6*100</f>
        <v>108.67139069618685</v>
      </c>
      <c r="AM6" s="216">
        <f t="shared" si="0"/>
        <v>2155.63746</v>
      </c>
      <c r="AN6" s="216">
        <f t="shared" si="0"/>
        <v>0</v>
      </c>
      <c r="AO6" s="216">
        <f>AN6/AM6*100</f>
        <v>0</v>
      </c>
      <c r="AP6" s="216">
        <f t="shared" si="0"/>
        <v>8287.03051</v>
      </c>
      <c r="AQ6" s="216">
        <f t="shared" si="0"/>
        <v>0</v>
      </c>
      <c r="AR6" s="216">
        <f>AQ6/AP6*100</f>
        <v>0</v>
      </c>
      <c r="AS6" s="216">
        <f t="shared" si="0"/>
        <v>3603.63051</v>
      </c>
      <c r="AT6" s="216">
        <f t="shared" si="0"/>
        <v>0</v>
      </c>
      <c r="AU6" s="216">
        <v>0</v>
      </c>
      <c r="AV6" s="216">
        <f t="shared" si="0"/>
        <v>3571.86059</v>
      </c>
      <c r="AW6" s="216">
        <f t="shared" si="0"/>
        <v>0</v>
      </c>
      <c r="AX6" s="216">
        <v>0</v>
      </c>
      <c r="AY6" s="216">
        <f t="shared" si="0"/>
        <v>2985.9685099999997</v>
      </c>
      <c r="AZ6" s="216">
        <f t="shared" si="0"/>
        <v>0</v>
      </c>
      <c r="BA6" s="216">
        <v>0</v>
      </c>
      <c r="BB6" s="216">
        <f t="shared" si="0"/>
        <v>3008.36851</v>
      </c>
      <c r="BC6" s="216">
        <f t="shared" si="0"/>
        <v>0</v>
      </c>
      <c r="BD6" s="216">
        <v>0</v>
      </c>
      <c r="BE6" s="216">
        <f t="shared" si="0"/>
        <v>2746.87837</v>
      </c>
      <c r="BF6" s="216">
        <f t="shared" si="0"/>
        <v>0</v>
      </c>
      <c r="BG6" s="216">
        <v>0</v>
      </c>
      <c r="BH6" s="216">
        <f t="shared" si="0"/>
        <v>5105.9529999999995</v>
      </c>
      <c r="BI6" s="216">
        <f t="shared" si="0"/>
        <v>0</v>
      </c>
      <c r="BJ6" s="216">
        <v>0</v>
      </c>
      <c r="BK6" s="213"/>
      <c r="BL6" s="213"/>
      <c r="BM6" s="110"/>
      <c r="BN6" s="110"/>
    </row>
    <row r="7" spans="1:65" ht="30.75" customHeight="1" hidden="1">
      <c r="A7" s="413"/>
      <c r="B7" s="403"/>
      <c r="C7" s="403"/>
      <c r="D7" s="403"/>
      <c r="E7" s="221" t="s">
        <v>262</v>
      </c>
      <c r="F7" s="216">
        <v>0</v>
      </c>
      <c r="G7" s="216">
        <v>0</v>
      </c>
      <c r="H7" s="216" t="e">
        <f>G7/F7*100</f>
        <v>#DIV/0!</v>
      </c>
      <c r="I7" s="218"/>
      <c r="J7" s="218"/>
      <c r="K7" s="218"/>
      <c r="L7" s="218"/>
      <c r="M7" s="218"/>
      <c r="N7" s="218"/>
      <c r="O7" s="218"/>
      <c r="P7" s="218"/>
      <c r="Q7" s="218"/>
      <c r="R7" s="218"/>
      <c r="S7" s="218"/>
      <c r="T7" s="218"/>
      <c r="U7" s="218"/>
      <c r="V7" s="218"/>
      <c r="W7" s="218"/>
      <c r="X7" s="218"/>
      <c r="Y7" s="218"/>
      <c r="Z7" s="218"/>
      <c r="AA7" s="216">
        <v>0</v>
      </c>
      <c r="AB7" s="216">
        <v>0</v>
      </c>
      <c r="AC7" s="216" t="e">
        <f>AB7/AA7*100</f>
        <v>#DIV/0!</v>
      </c>
      <c r="AD7" s="216">
        <v>0</v>
      </c>
      <c r="AE7" s="216">
        <v>0</v>
      </c>
      <c r="AF7" s="216" t="e">
        <f>AE7/AD7*100</f>
        <v>#DIV/0!</v>
      </c>
      <c r="AG7" s="216">
        <v>0</v>
      </c>
      <c r="AH7" s="216">
        <v>0</v>
      </c>
      <c r="AI7" s="216" t="e">
        <f>AH7/AG7*100</f>
        <v>#DIV/0!</v>
      </c>
      <c r="AJ7" s="216">
        <v>0</v>
      </c>
      <c r="AK7" s="216">
        <v>0</v>
      </c>
      <c r="AL7" s="216">
        <v>0</v>
      </c>
      <c r="AM7" s="216">
        <v>0</v>
      </c>
      <c r="AN7" s="216">
        <v>0</v>
      </c>
      <c r="AO7" s="216" t="e">
        <f>AN7/AM7*100</f>
        <v>#DIV/0!</v>
      </c>
      <c r="AP7" s="216">
        <v>0</v>
      </c>
      <c r="AQ7" s="216">
        <v>0</v>
      </c>
      <c r="AR7" s="216" t="e">
        <f>AQ7/AP7*100</f>
        <v>#DIV/0!</v>
      </c>
      <c r="AS7" s="216">
        <v>0</v>
      </c>
      <c r="AT7" s="216">
        <v>0</v>
      </c>
      <c r="AU7" s="216">
        <v>0</v>
      </c>
      <c r="AV7" s="216">
        <v>0</v>
      </c>
      <c r="AW7" s="216">
        <v>0</v>
      </c>
      <c r="AX7" s="216">
        <v>0</v>
      </c>
      <c r="AY7" s="216">
        <v>0</v>
      </c>
      <c r="AZ7" s="216">
        <v>0</v>
      </c>
      <c r="BA7" s="216">
        <v>0</v>
      </c>
      <c r="BB7" s="216">
        <v>0</v>
      </c>
      <c r="BC7" s="216">
        <v>0</v>
      </c>
      <c r="BD7" s="216">
        <v>0</v>
      </c>
      <c r="BE7" s="216">
        <v>0</v>
      </c>
      <c r="BF7" s="216">
        <v>0</v>
      </c>
      <c r="BG7" s="216">
        <v>0</v>
      </c>
      <c r="BH7" s="216">
        <v>0</v>
      </c>
      <c r="BI7" s="216">
        <v>0</v>
      </c>
      <c r="BJ7" s="216">
        <v>0</v>
      </c>
      <c r="BK7" s="213"/>
      <c r="BL7" s="213"/>
      <c r="BM7" s="108"/>
    </row>
    <row r="8" spans="1:65" ht="47.25">
      <c r="A8" s="413"/>
      <c r="B8" s="403"/>
      <c r="C8" s="403"/>
      <c r="D8" s="403"/>
      <c r="E8" s="217" t="s">
        <v>3</v>
      </c>
      <c r="F8" s="216">
        <f>F18+F88</f>
        <v>43944.599859999995</v>
      </c>
      <c r="G8" s="216">
        <f>G18+G88</f>
        <v>18185.94848</v>
      </c>
      <c r="H8" s="216">
        <f>G8/F8*100</f>
        <v>41.38380719801143</v>
      </c>
      <c r="I8" s="216">
        <f aca="true" t="shared" si="1" ref="I8:AB9">I18+I88</f>
        <v>0</v>
      </c>
      <c r="J8" s="216">
        <f t="shared" si="1"/>
        <v>0</v>
      </c>
      <c r="K8" s="216">
        <f t="shared" si="1"/>
        <v>0</v>
      </c>
      <c r="L8" s="216">
        <f t="shared" si="1"/>
        <v>0</v>
      </c>
      <c r="M8" s="216">
        <f t="shared" si="1"/>
        <v>0</v>
      </c>
      <c r="N8" s="216">
        <f t="shared" si="1"/>
        <v>0</v>
      </c>
      <c r="O8" s="216">
        <f t="shared" si="1"/>
        <v>0</v>
      </c>
      <c r="P8" s="216">
        <f t="shared" si="1"/>
        <v>0</v>
      </c>
      <c r="Q8" s="216">
        <f t="shared" si="1"/>
        <v>0</v>
      </c>
      <c r="R8" s="216">
        <f t="shared" si="1"/>
        <v>0</v>
      </c>
      <c r="S8" s="216">
        <f t="shared" si="1"/>
        <v>0</v>
      </c>
      <c r="T8" s="216">
        <f t="shared" si="1"/>
        <v>0</v>
      </c>
      <c r="U8" s="216">
        <f t="shared" si="1"/>
        <v>0</v>
      </c>
      <c r="V8" s="216">
        <f t="shared" si="1"/>
        <v>0</v>
      </c>
      <c r="W8" s="216">
        <f t="shared" si="1"/>
        <v>0</v>
      </c>
      <c r="X8" s="216">
        <f t="shared" si="1"/>
        <v>0</v>
      </c>
      <c r="Y8" s="216">
        <f t="shared" si="1"/>
        <v>0</v>
      </c>
      <c r="Z8" s="216">
        <f t="shared" si="1"/>
        <v>0</v>
      </c>
      <c r="AA8" s="216">
        <f t="shared" si="1"/>
        <v>6614.05387</v>
      </c>
      <c r="AB8" s="216">
        <f t="shared" si="1"/>
        <v>5319.01196</v>
      </c>
      <c r="AC8" s="216">
        <f>AB8/AA8*100</f>
        <v>80.41984635362518</v>
      </c>
      <c r="AD8" s="216">
        <f>AD18+AD88</f>
        <v>2499.877</v>
      </c>
      <c r="AE8" s="216">
        <f>AE18+AE88</f>
        <v>3149.95732</v>
      </c>
      <c r="AF8" s="216">
        <f>AE8/AD8*100</f>
        <v>126.00449222101729</v>
      </c>
      <c r="AG8" s="216">
        <f>AG18+AG88</f>
        <v>6816.254000000001</v>
      </c>
      <c r="AH8" s="216">
        <f>AH18+AH88</f>
        <v>7430.23212</v>
      </c>
      <c r="AI8" s="216">
        <f>AH8/AG8*100</f>
        <v>109.00755928402901</v>
      </c>
      <c r="AJ8" s="216">
        <f aca="true" t="shared" si="2" ref="AJ8:AN9">AJ18+AJ88</f>
        <v>2104.277</v>
      </c>
      <c r="AK8" s="216">
        <f t="shared" si="2"/>
        <v>2286.74708</v>
      </c>
      <c r="AL8" s="216">
        <f t="shared" si="2"/>
        <v>0</v>
      </c>
      <c r="AM8" s="216">
        <f t="shared" si="2"/>
        <v>2155.63746</v>
      </c>
      <c r="AN8" s="216">
        <f t="shared" si="2"/>
        <v>0</v>
      </c>
      <c r="AO8" s="216">
        <f>AN8/AM8*100</f>
        <v>0</v>
      </c>
      <c r="AP8" s="216">
        <f>AP18+AP88</f>
        <v>2973.03051</v>
      </c>
      <c r="AQ8" s="216">
        <f>AQ18+AQ88</f>
        <v>0</v>
      </c>
      <c r="AR8" s="216">
        <f>AQ8/AP8*100</f>
        <v>0</v>
      </c>
      <c r="AS8" s="216">
        <f>AS18+AS88</f>
        <v>3553.63051</v>
      </c>
      <c r="AT8" s="216">
        <f>AT18+AT88</f>
        <v>0</v>
      </c>
      <c r="AU8" s="216">
        <v>0</v>
      </c>
      <c r="AV8" s="216">
        <f>AV18+AV88</f>
        <v>3506.86059</v>
      </c>
      <c r="AW8" s="216">
        <f>AW18+AW88</f>
        <v>0</v>
      </c>
      <c r="AX8" s="216">
        <v>0</v>
      </c>
      <c r="AY8" s="216">
        <f>AY18+AY88</f>
        <v>2938.04746</v>
      </c>
      <c r="AZ8" s="216">
        <f>AZ18+AZ88</f>
        <v>0</v>
      </c>
      <c r="BA8" s="216">
        <v>0</v>
      </c>
      <c r="BB8" s="216">
        <f>BB18+BB88</f>
        <v>2963.44746</v>
      </c>
      <c r="BC8" s="216">
        <f>BC18+BC88</f>
        <v>0</v>
      </c>
      <c r="BD8" s="216">
        <v>0</v>
      </c>
      <c r="BE8" s="216">
        <f>BE18+BE88</f>
        <v>2713.531</v>
      </c>
      <c r="BF8" s="216">
        <f>BF18+BF88</f>
        <v>0</v>
      </c>
      <c r="BG8" s="216">
        <v>0</v>
      </c>
      <c r="BH8" s="216">
        <f>BH18+BH88</f>
        <v>5105.9529999999995</v>
      </c>
      <c r="BI8" s="216">
        <f>BI18+BI88</f>
        <v>0</v>
      </c>
      <c r="BJ8" s="216">
        <v>0</v>
      </c>
      <c r="BK8" s="213"/>
      <c r="BL8" s="213"/>
      <c r="BM8" s="110"/>
    </row>
    <row r="9" spans="1:65" ht="90.75" customHeight="1">
      <c r="A9" s="413"/>
      <c r="B9" s="403"/>
      <c r="C9" s="403"/>
      <c r="D9" s="403"/>
      <c r="E9" s="217" t="s">
        <v>44</v>
      </c>
      <c r="F9" s="216">
        <f>F19+F89</f>
        <v>5555.18947</v>
      </c>
      <c r="G9" s="216">
        <f>G19+G89</f>
        <v>0</v>
      </c>
      <c r="H9" s="216">
        <f>G9/F9*100</f>
        <v>0</v>
      </c>
      <c r="I9" s="216">
        <f t="shared" si="1"/>
        <v>0</v>
      </c>
      <c r="J9" s="216">
        <f t="shared" si="1"/>
        <v>0</v>
      </c>
      <c r="K9" s="216">
        <f t="shared" si="1"/>
        <v>0</v>
      </c>
      <c r="L9" s="216">
        <f t="shared" si="1"/>
        <v>0</v>
      </c>
      <c r="M9" s="216">
        <f t="shared" si="1"/>
        <v>0</v>
      </c>
      <c r="N9" s="216">
        <f t="shared" si="1"/>
        <v>0</v>
      </c>
      <c r="O9" s="216">
        <f t="shared" si="1"/>
        <v>0</v>
      </c>
      <c r="P9" s="216">
        <f t="shared" si="1"/>
        <v>0</v>
      </c>
      <c r="Q9" s="216">
        <f t="shared" si="1"/>
        <v>0</v>
      </c>
      <c r="R9" s="216">
        <f t="shared" si="1"/>
        <v>0</v>
      </c>
      <c r="S9" s="216">
        <f t="shared" si="1"/>
        <v>0</v>
      </c>
      <c r="T9" s="216">
        <f t="shared" si="1"/>
        <v>0</v>
      </c>
      <c r="U9" s="216">
        <f t="shared" si="1"/>
        <v>0</v>
      </c>
      <c r="V9" s="216">
        <f t="shared" si="1"/>
        <v>0</v>
      </c>
      <c r="W9" s="216">
        <f t="shared" si="1"/>
        <v>0</v>
      </c>
      <c r="X9" s="216">
        <f t="shared" si="1"/>
        <v>0</v>
      </c>
      <c r="Y9" s="216">
        <f t="shared" si="1"/>
        <v>0</v>
      </c>
      <c r="Z9" s="216">
        <f t="shared" si="1"/>
        <v>0</v>
      </c>
      <c r="AA9" s="216">
        <f t="shared" si="1"/>
        <v>0</v>
      </c>
      <c r="AB9" s="216">
        <f t="shared" si="1"/>
        <v>0</v>
      </c>
      <c r="AC9" s="216">
        <v>0</v>
      </c>
      <c r="AD9" s="216">
        <f>AD19+AD89</f>
        <v>0</v>
      </c>
      <c r="AE9" s="216">
        <f>AE19+AE89</f>
        <v>0</v>
      </c>
      <c r="AF9" s="216">
        <v>0</v>
      </c>
      <c r="AG9" s="216">
        <f>AG19+AG89</f>
        <v>0</v>
      </c>
      <c r="AH9" s="216">
        <f>AH19+AH89</f>
        <v>0</v>
      </c>
      <c r="AI9" s="216">
        <v>0</v>
      </c>
      <c r="AJ9" s="216">
        <f t="shared" si="2"/>
        <v>0</v>
      </c>
      <c r="AK9" s="216">
        <f t="shared" si="2"/>
        <v>0</v>
      </c>
      <c r="AL9" s="216">
        <f t="shared" si="2"/>
        <v>0</v>
      </c>
      <c r="AM9" s="216">
        <f t="shared" si="2"/>
        <v>0</v>
      </c>
      <c r="AN9" s="216">
        <f t="shared" si="2"/>
        <v>0</v>
      </c>
      <c r="AO9" s="216">
        <v>0</v>
      </c>
      <c r="AP9" s="216">
        <f>AP19+AP89</f>
        <v>5314</v>
      </c>
      <c r="AQ9" s="216">
        <f>AQ19+AQ89</f>
        <v>0</v>
      </c>
      <c r="AR9" s="216">
        <f>AQ9/AP9*100</f>
        <v>0</v>
      </c>
      <c r="AS9" s="216">
        <f>AS19+AS89</f>
        <v>50</v>
      </c>
      <c r="AT9" s="216">
        <f>AT19+AT89</f>
        <v>0</v>
      </c>
      <c r="AU9" s="216">
        <v>0</v>
      </c>
      <c r="AV9" s="216">
        <f>AV19+AV89</f>
        <v>65</v>
      </c>
      <c r="AW9" s="216">
        <f>AW19+AW89</f>
        <v>0</v>
      </c>
      <c r="AX9" s="216">
        <v>0</v>
      </c>
      <c r="AY9" s="216">
        <f>AY19+AY89</f>
        <v>47.92105</v>
      </c>
      <c r="AZ9" s="216">
        <f>AZ19+AZ89</f>
        <v>0</v>
      </c>
      <c r="BA9" s="216">
        <v>0</v>
      </c>
      <c r="BB9" s="216">
        <f>BB19+BB89</f>
        <v>44.92105</v>
      </c>
      <c r="BC9" s="216">
        <f>BC19+BC89</f>
        <v>0</v>
      </c>
      <c r="BD9" s="216">
        <v>0</v>
      </c>
      <c r="BE9" s="216">
        <f>BE19+BE89</f>
        <v>33.34737</v>
      </c>
      <c r="BF9" s="216">
        <f>BF19+BF89</f>
        <v>0</v>
      </c>
      <c r="BG9" s="216">
        <v>0</v>
      </c>
      <c r="BH9" s="216">
        <f>BH19+BH89</f>
        <v>0</v>
      </c>
      <c r="BI9" s="216">
        <f>BI19+BI89</f>
        <v>0</v>
      </c>
      <c r="BJ9" s="216">
        <v>0</v>
      </c>
      <c r="BK9" s="213"/>
      <c r="BL9" s="213"/>
      <c r="BM9" s="108"/>
    </row>
    <row r="10" spans="1:65" ht="31.5" customHeight="1">
      <c r="A10" s="222" t="s">
        <v>260</v>
      </c>
      <c r="B10" s="414" t="s">
        <v>309</v>
      </c>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4"/>
      <c r="BA10" s="414"/>
      <c r="BB10" s="414"/>
      <c r="BC10" s="414"/>
      <c r="BD10" s="414"/>
      <c r="BE10" s="414"/>
      <c r="BF10" s="414"/>
      <c r="BG10" s="414"/>
      <c r="BH10" s="414"/>
      <c r="BI10" s="414"/>
      <c r="BJ10" s="414"/>
      <c r="BK10" s="414"/>
      <c r="BL10" s="414"/>
      <c r="BM10" s="108"/>
    </row>
    <row r="11" spans="1:65" ht="30.75" customHeight="1">
      <c r="A11" s="222" t="s">
        <v>2</v>
      </c>
      <c r="B11" s="414" t="s">
        <v>316</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4"/>
      <c r="AZ11" s="414"/>
      <c r="BA11" s="414"/>
      <c r="BB11" s="414"/>
      <c r="BC11" s="414"/>
      <c r="BD11" s="414"/>
      <c r="BE11" s="414"/>
      <c r="BF11" s="414"/>
      <c r="BG11" s="414"/>
      <c r="BH11" s="414"/>
      <c r="BI11" s="414"/>
      <c r="BJ11" s="414"/>
      <c r="BK11" s="414"/>
      <c r="BL11" s="414"/>
      <c r="BM11" s="108"/>
    </row>
    <row r="12" spans="1:65" ht="30.75" customHeight="1">
      <c r="A12" s="222" t="s">
        <v>4</v>
      </c>
      <c r="B12" s="414" t="s">
        <v>317</v>
      </c>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108"/>
    </row>
    <row r="13" spans="1:65" ht="30.75" customHeight="1">
      <c r="A13" s="222" t="s">
        <v>5</v>
      </c>
      <c r="B13" s="414" t="s">
        <v>318</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4"/>
      <c r="BL13" s="414"/>
      <c r="BM13" s="108"/>
    </row>
    <row r="14" spans="1:65" ht="30.75" customHeight="1">
      <c r="A14" s="222" t="s">
        <v>6</v>
      </c>
      <c r="B14" s="414" t="s">
        <v>319</v>
      </c>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108"/>
    </row>
    <row r="15" spans="1:65" ht="30.75" customHeight="1">
      <c r="A15" s="222" t="s">
        <v>10</v>
      </c>
      <c r="B15" s="414" t="s">
        <v>320</v>
      </c>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108"/>
    </row>
    <row r="16" spans="1:65" ht="16.5" customHeight="1">
      <c r="A16" s="401" t="s">
        <v>310</v>
      </c>
      <c r="B16" s="402" t="s">
        <v>265</v>
      </c>
      <c r="C16" s="399"/>
      <c r="D16" s="402"/>
      <c r="E16" s="214" t="s">
        <v>42</v>
      </c>
      <c r="F16" s="215">
        <f>F17+F18+F19</f>
        <v>5523.789470000001</v>
      </c>
      <c r="G16" s="215">
        <f>G17+G18+G19</f>
        <v>0</v>
      </c>
      <c r="H16" s="216">
        <f>G16/F16*100</f>
        <v>0</v>
      </c>
      <c r="I16" s="223" t="e">
        <f>I17+I18+I19+#REF!</f>
        <v>#REF!</v>
      </c>
      <c r="J16" s="223" t="e">
        <f>J17+J18+J19+#REF!</f>
        <v>#REF!</v>
      </c>
      <c r="K16" s="223" t="e">
        <f>K17+K18+K19+#REF!</f>
        <v>#REF!</v>
      </c>
      <c r="L16" s="223" t="e">
        <f>L17+L18+L19+#REF!</f>
        <v>#REF!</v>
      </c>
      <c r="M16" s="223" t="e">
        <f>M17+M18+M19+#REF!</f>
        <v>#REF!</v>
      </c>
      <c r="N16" s="223" t="e">
        <f>N17+N18+N19+#REF!</f>
        <v>#REF!</v>
      </c>
      <c r="O16" s="223" t="e">
        <f>O17+O18+O19+#REF!</f>
        <v>#REF!</v>
      </c>
      <c r="P16" s="223" t="e">
        <f>P17+P18+P19+#REF!</f>
        <v>#REF!</v>
      </c>
      <c r="Q16" s="223" t="e">
        <f>Q17+Q18+Q19+#REF!</f>
        <v>#REF!</v>
      </c>
      <c r="R16" s="223" t="e">
        <f>R17+R18+R19+#REF!</f>
        <v>#REF!</v>
      </c>
      <c r="S16" s="223" t="e">
        <f>S17+S18+S19+#REF!</f>
        <v>#REF!</v>
      </c>
      <c r="T16" s="223" t="e">
        <f>T17+T18+T19+#REF!</f>
        <v>#REF!</v>
      </c>
      <c r="U16" s="223" t="e">
        <f>U17+U18+U19+#REF!</f>
        <v>#REF!</v>
      </c>
      <c r="V16" s="223" t="e">
        <f>V17+V18+V19+#REF!</f>
        <v>#REF!</v>
      </c>
      <c r="W16" s="223" t="e">
        <f>W17+W18+W19+#REF!</f>
        <v>#REF!</v>
      </c>
      <c r="X16" s="223" t="e">
        <f>X17+X18+X19+#REF!</f>
        <v>#REF!</v>
      </c>
      <c r="Y16" s="223" t="e">
        <f>Y17+Y18+Y19+#REF!</f>
        <v>#REF!</v>
      </c>
      <c r="Z16" s="223" t="e">
        <f>Z17+Z18+Z19+#REF!</f>
        <v>#REF!</v>
      </c>
      <c r="AA16" s="215">
        <f>AA17+AA18+AA19</f>
        <v>0</v>
      </c>
      <c r="AB16" s="215">
        <f aca="true" t="shared" si="3" ref="AB16:BI16">AB17+AB18+AB19</f>
        <v>0</v>
      </c>
      <c r="AC16" s="216">
        <v>0</v>
      </c>
      <c r="AD16" s="215">
        <f t="shared" si="3"/>
        <v>0</v>
      </c>
      <c r="AE16" s="215">
        <f t="shared" si="3"/>
        <v>0</v>
      </c>
      <c r="AF16" s="216">
        <v>0</v>
      </c>
      <c r="AG16" s="215">
        <f t="shared" si="3"/>
        <v>0</v>
      </c>
      <c r="AH16" s="215">
        <f t="shared" si="3"/>
        <v>0</v>
      </c>
      <c r="AI16" s="216">
        <v>0</v>
      </c>
      <c r="AJ16" s="215">
        <f t="shared" si="3"/>
        <v>0</v>
      </c>
      <c r="AK16" s="215">
        <f t="shared" si="3"/>
        <v>0</v>
      </c>
      <c r="AL16" s="215">
        <f t="shared" si="3"/>
        <v>0</v>
      </c>
      <c r="AM16" s="215">
        <f t="shared" si="3"/>
        <v>0</v>
      </c>
      <c r="AN16" s="215">
        <f t="shared" si="3"/>
        <v>0</v>
      </c>
      <c r="AO16" s="216">
        <v>0</v>
      </c>
      <c r="AP16" s="215">
        <f t="shared" si="3"/>
        <v>700</v>
      </c>
      <c r="AQ16" s="215">
        <f t="shared" si="3"/>
        <v>0</v>
      </c>
      <c r="AR16" s="216">
        <f>AQ16/AP16*100</f>
        <v>0</v>
      </c>
      <c r="AS16" s="215">
        <f t="shared" si="3"/>
        <v>1000</v>
      </c>
      <c r="AT16" s="215">
        <f t="shared" si="3"/>
        <v>0</v>
      </c>
      <c r="AU16" s="216">
        <v>0</v>
      </c>
      <c r="AV16" s="215">
        <f t="shared" si="3"/>
        <v>1300</v>
      </c>
      <c r="AW16" s="215">
        <f t="shared" si="3"/>
        <v>0</v>
      </c>
      <c r="AX16" s="216">
        <v>0</v>
      </c>
      <c r="AY16" s="215">
        <f t="shared" si="3"/>
        <v>958.42105</v>
      </c>
      <c r="AZ16" s="215">
        <f t="shared" si="3"/>
        <v>0</v>
      </c>
      <c r="BA16" s="216">
        <v>0</v>
      </c>
      <c r="BB16" s="215">
        <f t="shared" si="3"/>
        <v>898.42105</v>
      </c>
      <c r="BC16" s="215">
        <f t="shared" si="3"/>
        <v>0</v>
      </c>
      <c r="BD16" s="216">
        <v>0</v>
      </c>
      <c r="BE16" s="215">
        <f t="shared" si="3"/>
        <v>666.94737</v>
      </c>
      <c r="BF16" s="215">
        <f t="shared" si="3"/>
        <v>0</v>
      </c>
      <c r="BG16" s="216">
        <v>0</v>
      </c>
      <c r="BH16" s="215">
        <f t="shared" si="3"/>
        <v>0</v>
      </c>
      <c r="BI16" s="215">
        <f t="shared" si="3"/>
        <v>0</v>
      </c>
      <c r="BJ16" s="216">
        <v>0</v>
      </c>
      <c r="BK16" s="213"/>
      <c r="BL16" s="213"/>
      <c r="BM16" s="113"/>
    </row>
    <row r="17" spans="1:65" ht="30" customHeight="1" hidden="1">
      <c r="A17" s="401"/>
      <c r="B17" s="402"/>
      <c r="C17" s="399"/>
      <c r="D17" s="402"/>
      <c r="E17" s="214" t="s">
        <v>262</v>
      </c>
      <c r="F17" s="215">
        <v>0</v>
      </c>
      <c r="G17" s="215">
        <v>0</v>
      </c>
      <c r="H17" s="216" t="e">
        <f>G17/F17*100</f>
        <v>#DIV/0!</v>
      </c>
      <c r="I17" s="223"/>
      <c r="J17" s="223"/>
      <c r="K17" s="223"/>
      <c r="L17" s="223"/>
      <c r="M17" s="223"/>
      <c r="N17" s="223"/>
      <c r="O17" s="223"/>
      <c r="P17" s="223"/>
      <c r="Q17" s="223"/>
      <c r="R17" s="223"/>
      <c r="S17" s="223"/>
      <c r="T17" s="223"/>
      <c r="U17" s="223"/>
      <c r="V17" s="223"/>
      <c r="W17" s="223"/>
      <c r="X17" s="223"/>
      <c r="Y17" s="223"/>
      <c r="Z17" s="223"/>
      <c r="AA17" s="215">
        <v>0</v>
      </c>
      <c r="AB17" s="215">
        <v>0</v>
      </c>
      <c r="AC17" s="216" t="e">
        <f>AB17/AA17*100</f>
        <v>#DIV/0!</v>
      </c>
      <c r="AD17" s="215">
        <v>0</v>
      </c>
      <c r="AE17" s="215">
        <v>0</v>
      </c>
      <c r="AF17" s="216" t="e">
        <f>AE17/AD17*100</f>
        <v>#DIV/0!</v>
      </c>
      <c r="AG17" s="215">
        <v>0</v>
      </c>
      <c r="AH17" s="215">
        <v>0</v>
      </c>
      <c r="AI17" s="216" t="e">
        <f>AH17/AG17*100</f>
        <v>#DIV/0!</v>
      </c>
      <c r="AJ17" s="215">
        <v>0</v>
      </c>
      <c r="AK17" s="215">
        <v>0</v>
      </c>
      <c r="AL17" s="215">
        <v>0</v>
      </c>
      <c r="AM17" s="215">
        <v>0</v>
      </c>
      <c r="AN17" s="215">
        <v>0</v>
      </c>
      <c r="AO17" s="216" t="e">
        <f>AN17/AM17*100</f>
        <v>#DIV/0!</v>
      </c>
      <c r="AP17" s="215">
        <v>0</v>
      </c>
      <c r="AQ17" s="215">
        <v>0</v>
      </c>
      <c r="AR17" s="216" t="e">
        <f>AQ17/AP17*100</f>
        <v>#DIV/0!</v>
      </c>
      <c r="AS17" s="215">
        <v>0</v>
      </c>
      <c r="AT17" s="215">
        <v>0</v>
      </c>
      <c r="AU17" s="216">
        <v>0</v>
      </c>
      <c r="AV17" s="215">
        <v>0</v>
      </c>
      <c r="AW17" s="215">
        <v>0</v>
      </c>
      <c r="AX17" s="216">
        <v>0</v>
      </c>
      <c r="AY17" s="215">
        <v>0</v>
      </c>
      <c r="AZ17" s="215">
        <v>0</v>
      </c>
      <c r="BA17" s="216">
        <v>0</v>
      </c>
      <c r="BB17" s="215">
        <v>0</v>
      </c>
      <c r="BC17" s="215">
        <v>0</v>
      </c>
      <c r="BD17" s="216">
        <v>0</v>
      </c>
      <c r="BE17" s="215">
        <v>0</v>
      </c>
      <c r="BF17" s="215">
        <v>0</v>
      </c>
      <c r="BG17" s="216">
        <v>0</v>
      </c>
      <c r="BH17" s="215">
        <v>0</v>
      </c>
      <c r="BI17" s="215">
        <v>0</v>
      </c>
      <c r="BJ17" s="216">
        <v>0</v>
      </c>
      <c r="BK17" s="213"/>
      <c r="BL17" s="213"/>
      <c r="BM17" s="110"/>
    </row>
    <row r="18" spans="1:65" ht="47.25">
      <c r="A18" s="401"/>
      <c r="B18" s="402"/>
      <c r="C18" s="399"/>
      <c r="D18" s="402"/>
      <c r="E18" s="224" t="s">
        <v>3</v>
      </c>
      <c r="F18" s="215">
        <f>F33+F36+F42+F48+F51+F54+F60+F39</f>
        <v>5247.6</v>
      </c>
      <c r="G18" s="215">
        <v>0</v>
      </c>
      <c r="H18" s="216">
        <v>0</v>
      </c>
      <c r="I18" s="223"/>
      <c r="J18" s="223"/>
      <c r="K18" s="223"/>
      <c r="L18" s="223"/>
      <c r="M18" s="223"/>
      <c r="N18" s="223"/>
      <c r="O18" s="223"/>
      <c r="P18" s="223"/>
      <c r="Q18" s="223"/>
      <c r="R18" s="223"/>
      <c r="S18" s="223"/>
      <c r="T18" s="223"/>
      <c r="U18" s="223"/>
      <c r="V18" s="223"/>
      <c r="W18" s="223"/>
      <c r="X18" s="225"/>
      <c r="Y18" s="225"/>
      <c r="Z18" s="225"/>
      <c r="AA18" s="215">
        <v>0</v>
      </c>
      <c r="AB18" s="215">
        <v>0</v>
      </c>
      <c r="AC18" s="216">
        <v>0</v>
      </c>
      <c r="AD18" s="215">
        <v>0</v>
      </c>
      <c r="AE18" s="215">
        <v>0</v>
      </c>
      <c r="AF18" s="216">
        <v>0</v>
      </c>
      <c r="AG18" s="215">
        <v>0</v>
      </c>
      <c r="AH18" s="215">
        <v>0</v>
      </c>
      <c r="AI18" s="216">
        <v>0</v>
      </c>
      <c r="AJ18" s="215">
        <v>0</v>
      </c>
      <c r="AK18" s="215">
        <v>0</v>
      </c>
      <c r="AL18" s="215">
        <v>0</v>
      </c>
      <c r="AM18" s="215">
        <v>0</v>
      </c>
      <c r="AN18" s="215">
        <v>0</v>
      </c>
      <c r="AO18" s="216">
        <v>0</v>
      </c>
      <c r="AP18" s="226">
        <v>665</v>
      </c>
      <c r="AQ18" s="226">
        <v>0</v>
      </c>
      <c r="AR18" s="216">
        <v>0</v>
      </c>
      <c r="AS18" s="215">
        <v>950</v>
      </c>
      <c r="AT18" s="215">
        <v>0</v>
      </c>
      <c r="AU18" s="216">
        <v>0</v>
      </c>
      <c r="AV18" s="226">
        <v>1235</v>
      </c>
      <c r="AW18" s="226">
        <v>0</v>
      </c>
      <c r="AX18" s="216">
        <v>0</v>
      </c>
      <c r="AY18" s="215">
        <v>910.5</v>
      </c>
      <c r="AZ18" s="226">
        <v>0</v>
      </c>
      <c r="BA18" s="216">
        <v>0</v>
      </c>
      <c r="BB18" s="215">
        <v>853.5</v>
      </c>
      <c r="BC18" s="215">
        <v>0</v>
      </c>
      <c r="BD18" s="216">
        <v>0</v>
      </c>
      <c r="BE18" s="215">
        <v>633.6</v>
      </c>
      <c r="BF18" s="215">
        <v>0</v>
      </c>
      <c r="BG18" s="216">
        <v>0</v>
      </c>
      <c r="BH18" s="215">
        <v>0</v>
      </c>
      <c r="BI18" s="215">
        <v>0</v>
      </c>
      <c r="BJ18" s="216">
        <v>0</v>
      </c>
      <c r="BK18" s="213"/>
      <c r="BL18" s="213"/>
      <c r="BM18" s="108"/>
    </row>
    <row r="19" spans="1:66" ht="31.5">
      <c r="A19" s="401"/>
      <c r="B19" s="402"/>
      <c r="C19" s="399"/>
      <c r="D19" s="402"/>
      <c r="E19" s="224" t="s">
        <v>44</v>
      </c>
      <c r="F19" s="215">
        <f>F34+F37+F40+F43+F46+F49+F52+F55+F61</f>
        <v>276.18947000000003</v>
      </c>
      <c r="G19" s="215">
        <f aca="true" t="shared" si="4" ref="G19:BI19">G34+G37+G40+G43+G46+G49+G52+G55+G61</f>
        <v>0</v>
      </c>
      <c r="H19" s="216">
        <v>0</v>
      </c>
      <c r="I19" s="215">
        <f t="shared" si="4"/>
        <v>0</v>
      </c>
      <c r="J19" s="215">
        <f t="shared" si="4"/>
        <v>0</v>
      </c>
      <c r="K19" s="215">
        <f t="shared" si="4"/>
        <v>0</v>
      </c>
      <c r="L19" s="215">
        <f t="shared" si="4"/>
        <v>0</v>
      </c>
      <c r="M19" s="215">
        <f t="shared" si="4"/>
        <v>0</v>
      </c>
      <c r="N19" s="215">
        <f t="shared" si="4"/>
        <v>0</v>
      </c>
      <c r="O19" s="215">
        <f t="shared" si="4"/>
        <v>0</v>
      </c>
      <c r="P19" s="215">
        <f t="shared" si="4"/>
        <v>0</v>
      </c>
      <c r="Q19" s="215">
        <f t="shared" si="4"/>
        <v>0</v>
      </c>
      <c r="R19" s="215">
        <f t="shared" si="4"/>
        <v>0</v>
      </c>
      <c r="S19" s="215">
        <f t="shared" si="4"/>
        <v>0</v>
      </c>
      <c r="T19" s="215">
        <f t="shared" si="4"/>
        <v>0</v>
      </c>
      <c r="U19" s="215">
        <f t="shared" si="4"/>
        <v>0</v>
      </c>
      <c r="V19" s="215">
        <f t="shared" si="4"/>
        <v>0</v>
      </c>
      <c r="W19" s="215">
        <f t="shared" si="4"/>
        <v>0</v>
      </c>
      <c r="X19" s="215">
        <f t="shared" si="4"/>
        <v>0</v>
      </c>
      <c r="Y19" s="215">
        <f t="shared" si="4"/>
        <v>0</v>
      </c>
      <c r="Z19" s="215">
        <f t="shared" si="4"/>
        <v>0</v>
      </c>
      <c r="AA19" s="215">
        <f t="shared" si="4"/>
        <v>0</v>
      </c>
      <c r="AB19" s="215">
        <f t="shared" si="4"/>
        <v>0</v>
      </c>
      <c r="AC19" s="216">
        <v>0</v>
      </c>
      <c r="AD19" s="215">
        <f t="shared" si="4"/>
        <v>0</v>
      </c>
      <c r="AE19" s="215">
        <f t="shared" si="4"/>
        <v>0</v>
      </c>
      <c r="AF19" s="216">
        <v>0</v>
      </c>
      <c r="AG19" s="215">
        <f t="shared" si="4"/>
        <v>0</v>
      </c>
      <c r="AH19" s="215">
        <f t="shared" si="4"/>
        <v>0</v>
      </c>
      <c r="AI19" s="216">
        <v>0</v>
      </c>
      <c r="AJ19" s="215">
        <f t="shared" si="4"/>
        <v>0</v>
      </c>
      <c r="AK19" s="215">
        <f t="shared" si="4"/>
        <v>0</v>
      </c>
      <c r="AL19" s="215">
        <f t="shared" si="4"/>
        <v>0</v>
      </c>
      <c r="AM19" s="215">
        <f t="shared" si="4"/>
        <v>0</v>
      </c>
      <c r="AN19" s="215">
        <f t="shared" si="4"/>
        <v>0</v>
      </c>
      <c r="AO19" s="216">
        <v>0</v>
      </c>
      <c r="AP19" s="215">
        <f t="shared" si="4"/>
        <v>35</v>
      </c>
      <c r="AQ19" s="215">
        <f t="shared" si="4"/>
        <v>0</v>
      </c>
      <c r="AR19" s="216">
        <f>AQ19/AP19*100</f>
        <v>0</v>
      </c>
      <c r="AS19" s="215">
        <v>50</v>
      </c>
      <c r="AT19" s="215">
        <f t="shared" si="4"/>
        <v>0</v>
      </c>
      <c r="AU19" s="216">
        <v>0</v>
      </c>
      <c r="AV19" s="215">
        <v>65</v>
      </c>
      <c r="AW19" s="215">
        <f t="shared" si="4"/>
        <v>0</v>
      </c>
      <c r="AX19" s="216">
        <v>0</v>
      </c>
      <c r="AY19" s="215">
        <v>47.92105</v>
      </c>
      <c r="AZ19" s="215">
        <f t="shared" si="4"/>
        <v>0</v>
      </c>
      <c r="BA19" s="216">
        <v>0</v>
      </c>
      <c r="BB19" s="215">
        <v>44.92105</v>
      </c>
      <c r="BC19" s="215">
        <f t="shared" si="4"/>
        <v>0</v>
      </c>
      <c r="BD19" s="216">
        <v>0</v>
      </c>
      <c r="BE19" s="215">
        <v>33.34737</v>
      </c>
      <c r="BF19" s="215">
        <f t="shared" si="4"/>
        <v>0</v>
      </c>
      <c r="BG19" s="216">
        <v>0</v>
      </c>
      <c r="BH19" s="215">
        <f t="shared" si="4"/>
        <v>0</v>
      </c>
      <c r="BI19" s="215">
        <f t="shared" si="4"/>
        <v>0</v>
      </c>
      <c r="BJ19" s="216">
        <v>0</v>
      </c>
      <c r="BK19" s="213"/>
      <c r="BL19" s="213"/>
      <c r="BM19" s="110"/>
      <c r="BN19" s="110"/>
    </row>
    <row r="20" spans="1:65" ht="12.75" customHeight="1" hidden="1">
      <c r="A20" s="397" t="s">
        <v>261</v>
      </c>
      <c r="B20" s="399" t="s">
        <v>266</v>
      </c>
      <c r="C20" s="179"/>
      <c r="D20" s="179"/>
      <c r="E20" s="180" t="s">
        <v>42</v>
      </c>
      <c r="F20" s="181">
        <f>F21+F22</f>
        <v>200</v>
      </c>
      <c r="G20" s="181">
        <f>G22</f>
        <v>127.4</v>
      </c>
      <c r="H20" s="176">
        <f>G20/F20*100</f>
        <v>63.7</v>
      </c>
      <c r="I20" s="182">
        <f aca="true" t="shared" si="5" ref="I20:AE20">I21+I22+I23</f>
        <v>0</v>
      </c>
      <c r="J20" s="182">
        <f t="shared" si="5"/>
        <v>0</v>
      </c>
      <c r="K20" s="182">
        <f t="shared" si="5"/>
        <v>0</v>
      </c>
      <c r="L20" s="182">
        <f t="shared" si="5"/>
        <v>0</v>
      </c>
      <c r="M20" s="182">
        <f t="shared" si="5"/>
        <v>0</v>
      </c>
      <c r="N20" s="182">
        <f t="shared" si="5"/>
        <v>0</v>
      </c>
      <c r="O20" s="182">
        <f t="shared" si="5"/>
        <v>0</v>
      </c>
      <c r="P20" s="182">
        <f t="shared" si="5"/>
        <v>0</v>
      </c>
      <c r="Q20" s="182">
        <f t="shared" si="5"/>
        <v>0</v>
      </c>
      <c r="R20" s="182">
        <f t="shared" si="5"/>
        <v>0</v>
      </c>
      <c r="S20" s="182">
        <f t="shared" si="5"/>
        <v>0</v>
      </c>
      <c r="T20" s="182">
        <f t="shared" si="5"/>
        <v>0</v>
      </c>
      <c r="U20" s="182">
        <f t="shared" si="5"/>
        <v>0</v>
      </c>
      <c r="V20" s="182">
        <f t="shared" si="5"/>
        <v>0</v>
      </c>
      <c r="W20" s="182">
        <f t="shared" si="5"/>
        <v>0</v>
      </c>
      <c r="X20" s="182">
        <f t="shared" si="5"/>
        <v>0</v>
      </c>
      <c r="Y20" s="182">
        <f t="shared" si="5"/>
        <v>0</v>
      </c>
      <c r="Z20" s="182">
        <f t="shared" si="5"/>
        <v>0</v>
      </c>
      <c r="AA20" s="181">
        <f t="shared" si="5"/>
        <v>0</v>
      </c>
      <c r="AB20" s="181">
        <f t="shared" si="5"/>
        <v>0</v>
      </c>
      <c r="AC20" s="176" t="e">
        <f>AB20/AA20*100</f>
        <v>#DIV/0!</v>
      </c>
      <c r="AD20" s="181">
        <f t="shared" si="5"/>
        <v>0</v>
      </c>
      <c r="AE20" s="181">
        <f t="shared" si="5"/>
        <v>0</v>
      </c>
      <c r="AF20" s="176" t="e">
        <f>AE20/AD20*100</f>
        <v>#DIV/0!</v>
      </c>
      <c r="AG20" s="181">
        <f>AG21+AG22+AG23</f>
        <v>18.2</v>
      </c>
      <c r="AH20" s="181">
        <f>AH21+AH22+AH23</f>
        <v>18.2</v>
      </c>
      <c r="AI20" s="176">
        <f>AH20/AG20*100</f>
        <v>100</v>
      </c>
      <c r="AJ20" s="181">
        <f>AJ21+AJ22+AJ23</f>
        <v>18.2</v>
      </c>
      <c r="AK20" s="181">
        <f>AK21+AK22+AK23</f>
        <v>18.2</v>
      </c>
      <c r="AL20" s="181">
        <f>AL21+AL22+AL23</f>
        <v>18.2</v>
      </c>
      <c r="AM20" s="181">
        <f>AM21+AM22+AM23</f>
        <v>18.2</v>
      </c>
      <c r="AN20" s="181">
        <f>AN21+AN22+AN23</f>
        <v>18.2</v>
      </c>
      <c r="AO20" s="176">
        <f>AN20/AM20*100</f>
        <v>100</v>
      </c>
      <c r="AP20" s="181">
        <f>AP21+AP22+AP23</f>
        <v>18.2</v>
      </c>
      <c r="AQ20" s="181">
        <f>AQ21+AQ22+AQ23</f>
        <v>18.2</v>
      </c>
      <c r="AR20" s="176">
        <f>AQ20/AP20*100</f>
        <v>100</v>
      </c>
      <c r="AS20" s="181">
        <f aca="true" t="shared" si="6" ref="AS20:AZ20">SUM(AS21:AS23)</f>
        <v>18.2</v>
      </c>
      <c r="AT20" s="181">
        <f t="shared" si="6"/>
        <v>18.2</v>
      </c>
      <c r="AU20" s="176">
        <v>0</v>
      </c>
      <c r="AV20" s="181">
        <f t="shared" si="6"/>
        <v>18.2</v>
      </c>
      <c r="AW20" s="181">
        <f t="shared" si="6"/>
        <v>18.2</v>
      </c>
      <c r="AX20" s="176">
        <v>0</v>
      </c>
      <c r="AY20" s="181">
        <f t="shared" si="6"/>
        <v>18.2</v>
      </c>
      <c r="AZ20" s="181">
        <f t="shared" si="6"/>
        <v>18.2</v>
      </c>
      <c r="BA20" s="176">
        <v>0</v>
      </c>
      <c r="BB20" s="181">
        <f>SUM(BB21:BB23)</f>
        <v>18.2</v>
      </c>
      <c r="BC20" s="181">
        <f>SUM(BC21:BC23)</f>
        <v>0</v>
      </c>
      <c r="BD20" s="176">
        <v>0</v>
      </c>
      <c r="BE20" s="181">
        <f>SUM(BE21:BE23)</f>
        <v>18.2</v>
      </c>
      <c r="BF20" s="181">
        <f>SUM(BF21:BF23)</f>
        <v>0</v>
      </c>
      <c r="BG20" s="176">
        <v>0</v>
      </c>
      <c r="BH20" s="181">
        <f>SUM(BH21:BH23)</f>
        <v>36.2</v>
      </c>
      <c r="BI20" s="181">
        <f>SUM(BI21:BI23)</f>
        <v>0</v>
      </c>
      <c r="BJ20" s="176">
        <v>0</v>
      </c>
      <c r="BK20" s="177"/>
      <c r="BL20" s="177"/>
      <c r="BM20" s="110"/>
    </row>
    <row r="21" spans="1:65" ht="38.25" customHeight="1" hidden="1">
      <c r="A21" s="397"/>
      <c r="B21" s="399"/>
      <c r="C21" s="179"/>
      <c r="D21" s="179"/>
      <c r="E21" s="183" t="s">
        <v>3</v>
      </c>
      <c r="F21" s="181">
        <v>0</v>
      </c>
      <c r="G21" s="181">
        <v>0</v>
      </c>
      <c r="H21" s="176" t="e">
        <f>G21/F21*100</f>
        <v>#DIV/0!</v>
      </c>
      <c r="I21" s="182"/>
      <c r="J21" s="182"/>
      <c r="K21" s="182"/>
      <c r="L21" s="182"/>
      <c r="M21" s="182"/>
      <c r="N21" s="182"/>
      <c r="O21" s="182"/>
      <c r="P21" s="182"/>
      <c r="Q21" s="182"/>
      <c r="R21" s="182"/>
      <c r="S21" s="182"/>
      <c r="T21" s="182"/>
      <c r="U21" s="182"/>
      <c r="V21" s="182"/>
      <c r="W21" s="182"/>
      <c r="X21" s="184"/>
      <c r="Y21" s="184"/>
      <c r="Z21" s="184"/>
      <c r="AA21" s="181">
        <v>0</v>
      </c>
      <c r="AB21" s="181">
        <v>0</v>
      </c>
      <c r="AC21" s="176" t="e">
        <f>AB21/AA21*100</f>
        <v>#DIV/0!</v>
      </c>
      <c r="AD21" s="181">
        <v>0</v>
      </c>
      <c r="AE21" s="181">
        <v>0</v>
      </c>
      <c r="AF21" s="176" t="e">
        <f>AE21/AD21*100</f>
        <v>#DIV/0!</v>
      </c>
      <c r="AG21" s="181">
        <v>0</v>
      </c>
      <c r="AH21" s="181">
        <v>0</v>
      </c>
      <c r="AI21" s="176" t="e">
        <f>AH21/AG21*100</f>
        <v>#DIV/0!</v>
      </c>
      <c r="AJ21" s="181">
        <v>0</v>
      </c>
      <c r="AK21" s="181">
        <v>0</v>
      </c>
      <c r="AL21" s="181">
        <v>0</v>
      </c>
      <c r="AM21" s="181">
        <v>0</v>
      </c>
      <c r="AN21" s="181">
        <v>0</v>
      </c>
      <c r="AO21" s="176" t="e">
        <f>AN21/AM21*100</f>
        <v>#DIV/0!</v>
      </c>
      <c r="AP21" s="181">
        <v>0</v>
      </c>
      <c r="AQ21" s="181">
        <v>0</v>
      </c>
      <c r="AR21" s="176" t="e">
        <f>AQ21/AP21*100</f>
        <v>#DIV/0!</v>
      </c>
      <c r="AS21" s="181">
        <v>0</v>
      </c>
      <c r="AT21" s="181">
        <v>0</v>
      </c>
      <c r="AU21" s="176">
        <v>0</v>
      </c>
      <c r="AV21" s="181">
        <v>0</v>
      </c>
      <c r="AW21" s="181">
        <v>0</v>
      </c>
      <c r="AX21" s="176">
        <v>0</v>
      </c>
      <c r="AY21" s="181">
        <v>0</v>
      </c>
      <c r="AZ21" s="181">
        <v>0</v>
      </c>
      <c r="BA21" s="176">
        <v>0</v>
      </c>
      <c r="BB21" s="181">
        <v>0</v>
      </c>
      <c r="BC21" s="181">
        <v>0</v>
      </c>
      <c r="BD21" s="176">
        <v>0</v>
      </c>
      <c r="BE21" s="181">
        <v>0</v>
      </c>
      <c r="BF21" s="181">
        <v>0</v>
      </c>
      <c r="BG21" s="176">
        <v>0</v>
      </c>
      <c r="BH21" s="181">
        <v>0</v>
      </c>
      <c r="BI21" s="181">
        <v>0</v>
      </c>
      <c r="BJ21" s="176">
        <v>0</v>
      </c>
      <c r="BK21" s="177"/>
      <c r="BL21" s="177"/>
      <c r="BM21" s="115"/>
    </row>
    <row r="22" spans="1:65" ht="25.5" customHeight="1" hidden="1">
      <c r="A22" s="397"/>
      <c r="B22" s="399"/>
      <c r="C22" s="179"/>
      <c r="D22" s="179"/>
      <c r="E22" s="183" t="s">
        <v>44</v>
      </c>
      <c r="F22" s="181">
        <v>200</v>
      </c>
      <c r="G22" s="181">
        <f>AB22+AE22+AH22+AK22+AN22+AQ22+AT22+AW22+AZ22+BC22+BF22+BI22</f>
        <v>127.4</v>
      </c>
      <c r="H22" s="176">
        <f>G22/F22*100</f>
        <v>63.7</v>
      </c>
      <c r="I22" s="182"/>
      <c r="J22" s="182"/>
      <c r="K22" s="182"/>
      <c r="L22" s="182"/>
      <c r="M22" s="182"/>
      <c r="N22" s="182"/>
      <c r="O22" s="182"/>
      <c r="P22" s="182"/>
      <c r="Q22" s="182"/>
      <c r="R22" s="182"/>
      <c r="S22" s="182"/>
      <c r="T22" s="182"/>
      <c r="U22" s="182"/>
      <c r="V22" s="182"/>
      <c r="W22" s="182"/>
      <c r="X22" s="184"/>
      <c r="Y22" s="184"/>
      <c r="Z22" s="184"/>
      <c r="AA22" s="181">
        <v>0</v>
      </c>
      <c r="AB22" s="181">
        <v>0</v>
      </c>
      <c r="AC22" s="176" t="e">
        <f>AB22/AA22*100</f>
        <v>#DIV/0!</v>
      </c>
      <c r="AD22" s="181">
        <v>0</v>
      </c>
      <c r="AE22" s="181">
        <v>0</v>
      </c>
      <c r="AF22" s="176" t="e">
        <f>AE22/AD22*100</f>
        <v>#DIV/0!</v>
      </c>
      <c r="AG22" s="181">
        <v>18.2</v>
      </c>
      <c r="AH22" s="181">
        <v>18.2</v>
      </c>
      <c r="AI22" s="176">
        <f>AH22/AG22*100</f>
        <v>100</v>
      </c>
      <c r="AJ22" s="181">
        <v>18.2</v>
      </c>
      <c r="AK22" s="181">
        <v>18.2</v>
      </c>
      <c r="AL22" s="181">
        <v>18.2</v>
      </c>
      <c r="AM22" s="181">
        <v>18.2</v>
      </c>
      <c r="AN22" s="181">
        <v>18.2</v>
      </c>
      <c r="AO22" s="176">
        <f>AN22/AM22*100</f>
        <v>100</v>
      </c>
      <c r="AP22" s="181">
        <v>18.2</v>
      </c>
      <c r="AQ22" s="181">
        <v>18.2</v>
      </c>
      <c r="AR22" s="176">
        <f>AQ22/AP22*100</f>
        <v>100</v>
      </c>
      <c r="AS22" s="181">
        <v>18.2</v>
      </c>
      <c r="AT22" s="181">
        <v>18.2</v>
      </c>
      <c r="AU22" s="176">
        <v>0</v>
      </c>
      <c r="AV22" s="181">
        <v>18.2</v>
      </c>
      <c r="AW22" s="181">
        <v>18.2</v>
      </c>
      <c r="AX22" s="176">
        <v>0</v>
      </c>
      <c r="AY22" s="181">
        <v>18.2</v>
      </c>
      <c r="AZ22" s="181">
        <v>18.2</v>
      </c>
      <c r="BA22" s="176">
        <v>0</v>
      </c>
      <c r="BB22" s="181">
        <v>18.2</v>
      </c>
      <c r="BC22" s="181">
        <v>0</v>
      </c>
      <c r="BD22" s="176">
        <v>0</v>
      </c>
      <c r="BE22" s="181">
        <v>18.2</v>
      </c>
      <c r="BF22" s="181">
        <v>0</v>
      </c>
      <c r="BG22" s="176">
        <v>0</v>
      </c>
      <c r="BH22" s="181">
        <f>18+18.2</f>
        <v>36.2</v>
      </c>
      <c r="BI22" s="181">
        <v>0</v>
      </c>
      <c r="BJ22" s="176">
        <v>0</v>
      </c>
      <c r="BK22" s="177"/>
      <c r="BL22" s="177"/>
      <c r="BM22" s="111"/>
    </row>
    <row r="23" spans="1:64" ht="25.5" customHeight="1" hidden="1">
      <c r="A23" s="397"/>
      <c r="B23" s="399"/>
      <c r="C23" s="179"/>
      <c r="D23" s="179"/>
      <c r="E23" s="178" t="s">
        <v>43</v>
      </c>
      <c r="F23" s="181">
        <v>0</v>
      </c>
      <c r="G23" s="181">
        <v>0</v>
      </c>
      <c r="H23" s="176" t="e">
        <f>G23/F23*100</f>
        <v>#DIV/0!</v>
      </c>
      <c r="I23" s="182"/>
      <c r="J23" s="182"/>
      <c r="K23" s="182"/>
      <c r="L23" s="182"/>
      <c r="M23" s="182"/>
      <c r="N23" s="182"/>
      <c r="O23" s="182"/>
      <c r="P23" s="182"/>
      <c r="Q23" s="182"/>
      <c r="R23" s="182"/>
      <c r="S23" s="182"/>
      <c r="T23" s="182"/>
      <c r="U23" s="182"/>
      <c r="V23" s="182"/>
      <c r="W23" s="182"/>
      <c r="X23" s="184"/>
      <c r="Y23" s="184"/>
      <c r="Z23" s="184"/>
      <c r="AA23" s="181">
        <v>0</v>
      </c>
      <c r="AB23" s="181">
        <v>0</v>
      </c>
      <c r="AC23" s="176" t="e">
        <f>AB23/AA23*100</f>
        <v>#DIV/0!</v>
      </c>
      <c r="AD23" s="181">
        <v>0</v>
      </c>
      <c r="AE23" s="181">
        <v>0</v>
      </c>
      <c r="AF23" s="176" t="e">
        <f>AE23/AD23*100</f>
        <v>#DIV/0!</v>
      </c>
      <c r="AG23" s="181">
        <v>0</v>
      </c>
      <c r="AH23" s="181">
        <v>0</v>
      </c>
      <c r="AI23" s="176" t="e">
        <f>AH23/AG23*100</f>
        <v>#DIV/0!</v>
      </c>
      <c r="AJ23" s="181">
        <v>0</v>
      </c>
      <c r="AK23" s="181">
        <v>0</v>
      </c>
      <c r="AL23" s="181">
        <v>0</v>
      </c>
      <c r="AM23" s="181">
        <v>0</v>
      </c>
      <c r="AN23" s="181">
        <v>0</v>
      </c>
      <c r="AO23" s="176" t="e">
        <f>AN23/AM23*100</f>
        <v>#DIV/0!</v>
      </c>
      <c r="AP23" s="181">
        <v>0</v>
      </c>
      <c r="AQ23" s="181">
        <v>0</v>
      </c>
      <c r="AR23" s="176" t="e">
        <f>AQ23/AP23*100</f>
        <v>#DIV/0!</v>
      </c>
      <c r="AS23" s="181">
        <v>0</v>
      </c>
      <c r="AT23" s="181">
        <v>0</v>
      </c>
      <c r="AU23" s="176">
        <v>0</v>
      </c>
      <c r="AV23" s="181">
        <v>0</v>
      </c>
      <c r="AW23" s="181">
        <v>0</v>
      </c>
      <c r="AX23" s="176">
        <v>0</v>
      </c>
      <c r="AY23" s="181">
        <v>0</v>
      </c>
      <c r="AZ23" s="181">
        <v>0</v>
      </c>
      <c r="BA23" s="176">
        <v>0</v>
      </c>
      <c r="BB23" s="181">
        <v>0</v>
      </c>
      <c r="BC23" s="181">
        <v>0</v>
      </c>
      <c r="BD23" s="176">
        <v>0</v>
      </c>
      <c r="BE23" s="181">
        <v>0</v>
      </c>
      <c r="BF23" s="181">
        <v>0</v>
      </c>
      <c r="BG23" s="176">
        <v>0</v>
      </c>
      <c r="BH23" s="181">
        <v>0</v>
      </c>
      <c r="BI23" s="181">
        <v>0</v>
      </c>
      <c r="BJ23" s="176">
        <v>0</v>
      </c>
      <c r="BK23" s="177"/>
      <c r="BL23" s="177"/>
    </row>
    <row r="24" spans="1:64" ht="145.5" customHeight="1">
      <c r="A24" s="188" t="s">
        <v>311</v>
      </c>
      <c r="B24" s="179" t="s">
        <v>312</v>
      </c>
      <c r="C24" s="210" t="s">
        <v>324</v>
      </c>
      <c r="D24" s="179">
        <v>1</v>
      </c>
      <c r="E24" s="178" t="s">
        <v>313</v>
      </c>
      <c r="F24" s="181"/>
      <c r="G24" s="181"/>
      <c r="H24" s="176"/>
      <c r="I24" s="182"/>
      <c r="J24" s="182"/>
      <c r="K24" s="182"/>
      <c r="L24" s="182"/>
      <c r="M24" s="182"/>
      <c r="N24" s="182"/>
      <c r="O24" s="182"/>
      <c r="P24" s="182"/>
      <c r="Q24" s="182"/>
      <c r="R24" s="182"/>
      <c r="S24" s="182"/>
      <c r="T24" s="182"/>
      <c r="U24" s="182"/>
      <c r="V24" s="182"/>
      <c r="W24" s="182"/>
      <c r="X24" s="184"/>
      <c r="Y24" s="184"/>
      <c r="Z24" s="184"/>
      <c r="AA24" s="181"/>
      <c r="AB24" s="181"/>
      <c r="AC24" s="176"/>
      <c r="AD24" s="181"/>
      <c r="AE24" s="181"/>
      <c r="AF24" s="176"/>
      <c r="AG24" s="181"/>
      <c r="AH24" s="181"/>
      <c r="AI24" s="176"/>
      <c r="AJ24" s="181"/>
      <c r="AK24" s="181"/>
      <c r="AL24" s="181"/>
      <c r="AM24" s="181"/>
      <c r="AN24" s="181"/>
      <c r="AO24" s="176"/>
      <c r="AP24" s="181"/>
      <c r="AQ24" s="181"/>
      <c r="AR24" s="176"/>
      <c r="AS24" s="181"/>
      <c r="AT24" s="181"/>
      <c r="AU24" s="176"/>
      <c r="AV24" s="181"/>
      <c r="AW24" s="181"/>
      <c r="AX24" s="176"/>
      <c r="AY24" s="181"/>
      <c r="AZ24" s="181"/>
      <c r="BA24" s="176"/>
      <c r="BB24" s="181"/>
      <c r="BC24" s="181"/>
      <c r="BD24" s="176"/>
      <c r="BE24" s="181"/>
      <c r="BF24" s="181"/>
      <c r="BG24" s="176"/>
      <c r="BH24" s="181"/>
      <c r="BI24" s="181"/>
      <c r="BJ24" s="176"/>
      <c r="BK24" s="177"/>
      <c r="BL24" s="177"/>
    </row>
    <row r="25" spans="1:64" ht="134.25" customHeight="1">
      <c r="A25" s="188" t="s">
        <v>321</v>
      </c>
      <c r="B25" s="185" t="s">
        <v>322</v>
      </c>
      <c r="C25" s="210" t="s">
        <v>323</v>
      </c>
      <c r="D25" s="179">
        <v>1</v>
      </c>
      <c r="E25" s="178" t="s">
        <v>313</v>
      </c>
      <c r="F25" s="181"/>
      <c r="G25" s="181"/>
      <c r="H25" s="176"/>
      <c r="I25" s="182"/>
      <c r="J25" s="182"/>
      <c r="K25" s="182"/>
      <c r="L25" s="182"/>
      <c r="M25" s="182"/>
      <c r="N25" s="182"/>
      <c r="O25" s="182"/>
      <c r="P25" s="182"/>
      <c r="Q25" s="182"/>
      <c r="R25" s="182"/>
      <c r="S25" s="182"/>
      <c r="T25" s="182"/>
      <c r="U25" s="182"/>
      <c r="V25" s="182"/>
      <c r="W25" s="182"/>
      <c r="X25" s="184"/>
      <c r="Y25" s="184"/>
      <c r="Z25" s="184"/>
      <c r="AA25" s="181"/>
      <c r="AB25" s="181"/>
      <c r="AC25" s="176"/>
      <c r="AD25" s="181"/>
      <c r="AE25" s="181"/>
      <c r="AF25" s="176"/>
      <c r="AG25" s="181"/>
      <c r="AH25" s="181"/>
      <c r="AI25" s="176"/>
      <c r="AJ25" s="181"/>
      <c r="AK25" s="181"/>
      <c r="AL25" s="181"/>
      <c r="AM25" s="181"/>
      <c r="AN25" s="181"/>
      <c r="AO25" s="176"/>
      <c r="AP25" s="181"/>
      <c r="AQ25" s="181"/>
      <c r="AR25" s="176"/>
      <c r="AS25" s="181"/>
      <c r="AT25" s="181"/>
      <c r="AU25" s="176"/>
      <c r="AV25" s="181"/>
      <c r="AW25" s="181"/>
      <c r="AX25" s="176"/>
      <c r="AY25" s="181"/>
      <c r="AZ25" s="181"/>
      <c r="BA25" s="176"/>
      <c r="BB25" s="181"/>
      <c r="BC25" s="181"/>
      <c r="BD25" s="176"/>
      <c r="BE25" s="181"/>
      <c r="BF25" s="181"/>
      <c r="BG25" s="176"/>
      <c r="BH25" s="181"/>
      <c r="BI25" s="181"/>
      <c r="BJ25" s="176"/>
      <c r="BK25" s="177"/>
      <c r="BL25" s="177"/>
    </row>
    <row r="26" spans="1:64" ht="150.75" customHeight="1">
      <c r="A26" s="188" t="s">
        <v>336</v>
      </c>
      <c r="B26" s="179" t="s">
        <v>314</v>
      </c>
      <c r="C26" s="210" t="s">
        <v>324</v>
      </c>
      <c r="D26" s="179">
        <v>1</v>
      </c>
      <c r="E26" s="178" t="s">
        <v>313</v>
      </c>
      <c r="F26" s="181"/>
      <c r="G26" s="181"/>
      <c r="H26" s="176"/>
      <c r="I26" s="182"/>
      <c r="J26" s="182"/>
      <c r="K26" s="182"/>
      <c r="L26" s="182"/>
      <c r="M26" s="182"/>
      <c r="N26" s="182"/>
      <c r="O26" s="182"/>
      <c r="P26" s="182"/>
      <c r="Q26" s="182"/>
      <c r="R26" s="182"/>
      <c r="S26" s="182"/>
      <c r="T26" s="182"/>
      <c r="U26" s="182"/>
      <c r="V26" s="182"/>
      <c r="W26" s="182"/>
      <c r="X26" s="184"/>
      <c r="Y26" s="184"/>
      <c r="Z26" s="184"/>
      <c r="AA26" s="181"/>
      <c r="AB26" s="181"/>
      <c r="AC26" s="176"/>
      <c r="AD26" s="181"/>
      <c r="AE26" s="181"/>
      <c r="AF26" s="176"/>
      <c r="AG26" s="181"/>
      <c r="AH26" s="181"/>
      <c r="AI26" s="176"/>
      <c r="AJ26" s="181"/>
      <c r="AK26" s="181"/>
      <c r="AL26" s="181"/>
      <c r="AM26" s="181"/>
      <c r="AN26" s="181"/>
      <c r="AO26" s="176"/>
      <c r="AP26" s="181"/>
      <c r="AQ26" s="181"/>
      <c r="AR26" s="176"/>
      <c r="AS26" s="181"/>
      <c r="AT26" s="181"/>
      <c r="AU26" s="176"/>
      <c r="AV26" s="181"/>
      <c r="AW26" s="181"/>
      <c r="AX26" s="176"/>
      <c r="AY26" s="181"/>
      <c r="AZ26" s="181"/>
      <c r="BA26" s="176"/>
      <c r="BB26" s="181"/>
      <c r="BC26" s="181"/>
      <c r="BD26" s="176"/>
      <c r="BE26" s="181"/>
      <c r="BF26" s="181"/>
      <c r="BG26" s="176"/>
      <c r="BH26" s="181"/>
      <c r="BI26" s="181"/>
      <c r="BJ26" s="176"/>
      <c r="BK26" s="177"/>
      <c r="BL26" s="177"/>
    </row>
    <row r="27" spans="1:64" ht="127.5" customHeight="1">
      <c r="A27" s="188" t="s">
        <v>337</v>
      </c>
      <c r="B27" s="186" t="s">
        <v>326</v>
      </c>
      <c r="C27" s="210" t="s">
        <v>270</v>
      </c>
      <c r="D27" s="179">
        <v>1</v>
      </c>
      <c r="E27" s="178" t="s">
        <v>313</v>
      </c>
      <c r="F27" s="181"/>
      <c r="G27" s="181"/>
      <c r="H27" s="176"/>
      <c r="I27" s="182"/>
      <c r="J27" s="182"/>
      <c r="K27" s="182"/>
      <c r="L27" s="182"/>
      <c r="M27" s="182"/>
      <c r="N27" s="182"/>
      <c r="O27" s="182"/>
      <c r="P27" s="182"/>
      <c r="Q27" s="182"/>
      <c r="R27" s="182"/>
      <c r="S27" s="182"/>
      <c r="T27" s="182"/>
      <c r="U27" s="182"/>
      <c r="V27" s="182"/>
      <c r="W27" s="182"/>
      <c r="X27" s="184"/>
      <c r="Y27" s="184"/>
      <c r="Z27" s="184"/>
      <c r="AA27" s="181"/>
      <c r="AB27" s="181"/>
      <c r="AC27" s="176"/>
      <c r="AD27" s="181"/>
      <c r="AE27" s="181"/>
      <c r="AF27" s="176"/>
      <c r="AG27" s="181"/>
      <c r="AH27" s="181"/>
      <c r="AI27" s="176"/>
      <c r="AJ27" s="181"/>
      <c r="AK27" s="181"/>
      <c r="AL27" s="181"/>
      <c r="AM27" s="181"/>
      <c r="AN27" s="181"/>
      <c r="AO27" s="176"/>
      <c r="AP27" s="181"/>
      <c r="AQ27" s="181"/>
      <c r="AR27" s="176"/>
      <c r="AS27" s="181"/>
      <c r="AT27" s="181"/>
      <c r="AU27" s="176"/>
      <c r="AV27" s="181"/>
      <c r="AW27" s="181"/>
      <c r="AX27" s="176"/>
      <c r="AY27" s="181"/>
      <c r="AZ27" s="181"/>
      <c r="BA27" s="176"/>
      <c r="BB27" s="181"/>
      <c r="BC27" s="181"/>
      <c r="BD27" s="176"/>
      <c r="BE27" s="181"/>
      <c r="BF27" s="181"/>
      <c r="BG27" s="176"/>
      <c r="BH27" s="181"/>
      <c r="BI27" s="181"/>
      <c r="BJ27" s="176"/>
      <c r="BK27" s="177"/>
      <c r="BL27" s="177"/>
    </row>
    <row r="28" spans="1:64" ht="87" customHeight="1">
      <c r="A28" s="188" t="s">
        <v>325</v>
      </c>
      <c r="B28" s="186" t="s">
        <v>327</v>
      </c>
      <c r="C28" s="210" t="s">
        <v>270</v>
      </c>
      <c r="D28" s="179">
        <v>1</v>
      </c>
      <c r="E28" s="178" t="s">
        <v>313</v>
      </c>
      <c r="F28" s="181"/>
      <c r="G28" s="181"/>
      <c r="H28" s="176"/>
      <c r="I28" s="182"/>
      <c r="J28" s="182"/>
      <c r="K28" s="182"/>
      <c r="L28" s="182"/>
      <c r="M28" s="182"/>
      <c r="N28" s="182"/>
      <c r="O28" s="182"/>
      <c r="P28" s="182"/>
      <c r="Q28" s="182"/>
      <c r="R28" s="182"/>
      <c r="S28" s="182"/>
      <c r="T28" s="182"/>
      <c r="U28" s="182"/>
      <c r="V28" s="182"/>
      <c r="W28" s="182"/>
      <c r="X28" s="184"/>
      <c r="Y28" s="184"/>
      <c r="Z28" s="184"/>
      <c r="AA28" s="181"/>
      <c r="AB28" s="181"/>
      <c r="AC28" s="176"/>
      <c r="AD28" s="181"/>
      <c r="AE28" s="181"/>
      <c r="AF28" s="176"/>
      <c r="AG28" s="181"/>
      <c r="AH28" s="181"/>
      <c r="AI28" s="176"/>
      <c r="AJ28" s="181"/>
      <c r="AK28" s="181"/>
      <c r="AL28" s="181"/>
      <c r="AM28" s="181"/>
      <c r="AN28" s="181"/>
      <c r="AO28" s="176"/>
      <c r="AP28" s="181"/>
      <c r="AQ28" s="181"/>
      <c r="AR28" s="176"/>
      <c r="AS28" s="181"/>
      <c r="AT28" s="181"/>
      <c r="AU28" s="176"/>
      <c r="AV28" s="181"/>
      <c r="AW28" s="181"/>
      <c r="AX28" s="176"/>
      <c r="AY28" s="181"/>
      <c r="AZ28" s="181"/>
      <c r="BA28" s="176"/>
      <c r="BB28" s="181"/>
      <c r="BC28" s="181"/>
      <c r="BD28" s="176"/>
      <c r="BE28" s="181"/>
      <c r="BF28" s="181"/>
      <c r="BG28" s="176"/>
      <c r="BH28" s="181"/>
      <c r="BI28" s="181"/>
      <c r="BJ28" s="176"/>
      <c r="BK28" s="177"/>
      <c r="BL28" s="177"/>
    </row>
    <row r="29" spans="1:64" ht="100.5" customHeight="1">
      <c r="A29" s="188" t="s">
        <v>338</v>
      </c>
      <c r="B29" s="186" t="s">
        <v>328</v>
      </c>
      <c r="C29" s="210" t="s">
        <v>270</v>
      </c>
      <c r="D29" s="179">
        <v>1</v>
      </c>
      <c r="E29" s="178" t="s">
        <v>313</v>
      </c>
      <c r="F29" s="114"/>
      <c r="G29" s="114"/>
      <c r="H29" s="168"/>
      <c r="I29" s="106"/>
      <c r="J29" s="106"/>
      <c r="K29" s="106"/>
      <c r="L29" s="106"/>
      <c r="M29" s="106"/>
      <c r="N29" s="106"/>
      <c r="O29" s="106"/>
      <c r="P29" s="106"/>
      <c r="Q29" s="106"/>
      <c r="R29" s="106"/>
      <c r="S29" s="106"/>
      <c r="T29" s="106"/>
      <c r="U29" s="106"/>
      <c r="V29" s="106"/>
      <c r="W29" s="106"/>
      <c r="X29" s="107"/>
      <c r="Y29" s="107"/>
      <c r="Z29" s="107"/>
      <c r="AA29" s="114"/>
      <c r="AB29" s="114"/>
      <c r="AC29" s="168"/>
      <c r="AD29" s="114"/>
      <c r="AE29" s="114"/>
      <c r="AF29" s="168"/>
      <c r="AG29" s="114"/>
      <c r="AH29" s="114"/>
      <c r="AI29" s="168"/>
      <c r="AJ29" s="114"/>
      <c r="AK29" s="114"/>
      <c r="AL29" s="114"/>
      <c r="AM29" s="114"/>
      <c r="AN29" s="114"/>
      <c r="AO29" s="168"/>
      <c r="AP29" s="114"/>
      <c r="AQ29" s="114"/>
      <c r="AR29" s="168"/>
      <c r="AS29" s="114"/>
      <c r="AT29" s="114"/>
      <c r="AU29" s="168"/>
      <c r="AV29" s="114"/>
      <c r="AW29" s="114"/>
      <c r="AX29" s="168"/>
      <c r="AY29" s="114"/>
      <c r="AZ29" s="114"/>
      <c r="BA29" s="168"/>
      <c r="BB29" s="114"/>
      <c r="BC29" s="114"/>
      <c r="BD29" s="168"/>
      <c r="BE29" s="114"/>
      <c r="BF29" s="114"/>
      <c r="BG29" s="168"/>
      <c r="BH29" s="114"/>
      <c r="BI29" s="114"/>
      <c r="BJ29" s="168"/>
      <c r="BK29" s="171"/>
      <c r="BL29" s="171"/>
    </row>
    <row r="30" spans="1:64" ht="147" customHeight="1">
      <c r="A30" s="188" t="s">
        <v>339</v>
      </c>
      <c r="B30" s="186" t="s">
        <v>330</v>
      </c>
      <c r="C30" s="209" t="s">
        <v>331</v>
      </c>
      <c r="D30" s="179">
        <v>1</v>
      </c>
      <c r="E30" s="178" t="s">
        <v>313</v>
      </c>
      <c r="F30" s="114"/>
      <c r="G30" s="114"/>
      <c r="H30" s="168"/>
      <c r="I30" s="106"/>
      <c r="J30" s="106"/>
      <c r="K30" s="106"/>
      <c r="L30" s="106"/>
      <c r="M30" s="106"/>
      <c r="N30" s="106"/>
      <c r="O30" s="106"/>
      <c r="P30" s="106"/>
      <c r="Q30" s="106"/>
      <c r="R30" s="106"/>
      <c r="S30" s="106"/>
      <c r="T30" s="106"/>
      <c r="U30" s="106"/>
      <c r="V30" s="106"/>
      <c r="W30" s="106"/>
      <c r="X30" s="107"/>
      <c r="Y30" s="107"/>
      <c r="Z30" s="107"/>
      <c r="AA30" s="114"/>
      <c r="AB30" s="114"/>
      <c r="AC30" s="168"/>
      <c r="AD30" s="114"/>
      <c r="AE30" s="114"/>
      <c r="AF30" s="124"/>
      <c r="AG30" s="114"/>
      <c r="AH30" s="114"/>
      <c r="AI30" s="168"/>
      <c r="AJ30" s="114"/>
      <c r="AK30" s="114"/>
      <c r="AL30" s="114"/>
      <c r="AM30" s="114"/>
      <c r="AN30" s="114"/>
      <c r="AO30" s="168"/>
      <c r="AP30" s="114"/>
      <c r="AQ30" s="114"/>
      <c r="AR30" s="168"/>
      <c r="AS30" s="114"/>
      <c r="AT30" s="114"/>
      <c r="AU30" s="168"/>
      <c r="AV30" s="114"/>
      <c r="AW30" s="114"/>
      <c r="AX30" s="168"/>
      <c r="AY30" s="114"/>
      <c r="AZ30" s="114"/>
      <c r="BA30" s="168"/>
      <c r="BB30" s="114"/>
      <c r="BC30" s="114"/>
      <c r="BD30" s="168"/>
      <c r="BE30" s="114"/>
      <c r="BF30" s="114"/>
      <c r="BG30" s="168"/>
      <c r="BH30" s="114"/>
      <c r="BI30" s="114"/>
      <c r="BJ30" s="168"/>
      <c r="BK30" s="171"/>
      <c r="BL30" s="171"/>
    </row>
    <row r="31" spans="1:64" ht="67.5" customHeight="1">
      <c r="A31" s="410" t="s">
        <v>329</v>
      </c>
      <c r="B31" s="398" t="s">
        <v>283</v>
      </c>
      <c r="C31" s="398" t="s">
        <v>333</v>
      </c>
      <c r="D31" s="411">
        <v>1</v>
      </c>
      <c r="E31" s="189" t="s">
        <v>42</v>
      </c>
      <c r="F31" s="191">
        <f>F33+F34</f>
        <v>466.94737000000003</v>
      </c>
      <c r="G31" s="191">
        <f>G33+G34</f>
        <v>0</v>
      </c>
      <c r="H31" s="191">
        <v>0</v>
      </c>
      <c r="I31" s="191"/>
      <c r="J31" s="191"/>
      <c r="K31" s="191"/>
      <c r="L31" s="191"/>
      <c r="M31" s="191"/>
      <c r="N31" s="191"/>
      <c r="O31" s="191"/>
      <c r="P31" s="191"/>
      <c r="Q31" s="191"/>
      <c r="R31" s="191"/>
      <c r="S31" s="191"/>
      <c r="T31" s="191"/>
      <c r="U31" s="191"/>
      <c r="V31" s="191"/>
      <c r="W31" s="191"/>
      <c r="X31" s="191"/>
      <c r="Y31" s="191"/>
      <c r="Z31" s="191"/>
      <c r="AA31" s="191">
        <f>AA33+AA34</f>
        <v>0</v>
      </c>
      <c r="AB31" s="191">
        <f>AB33+AB34</f>
        <v>0</v>
      </c>
      <c r="AC31" s="191">
        <v>0</v>
      </c>
      <c r="AD31" s="191">
        <f>AD33+AD34</f>
        <v>0</v>
      </c>
      <c r="AE31" s="191">
        <f>AE33+AE34</f>
        <v>0</v>
      </c>
      <c r="AF31" s="191">
        <v>0</v>
      </c>
      <c r="AG31" s="191">
        <f>AG33+AG34</f>
        <v>0</v>
      </c>
      <c r="AH31" s="191">
        <f>AH33+AH34</f>
        <v>0</v>
      </c>
      <c r="AI31" s="191">
        <v>0</v>
      </c>
      <c r="AJ31" s="191">
        <f>AJ33+AJ34</f>
        <v>0</v>
      </c>
      <c r="AK31" s="191">
        <f>AK33+AK34</f>
        <v>0</v>
      </c>
      <c r="AL31" s="191">
        <v>0</v>
      </c>
      <c r="AM31" s="191">
        <f>AM33+AM34</f>
        <v>0</v>
      </c>
      <c r="AN31" s="191">
        <f>AN33+AN34</f>
        <v>0</v>
      </c>
      <c r="AO31" s="191">
        <v>0</v>
      </c>
      <c r="AP31" s="191">
        <f>AP33+AP34</f>
        <v>0</v>
      </c>
      <c r="AQ31" s="191">
        <f>AQ33+AQ34</f>
        <v>0</v>
      </c>
      <c r="AR31" s="191">
        <v>0</v>
      </c>
      <c r="AS31" s="191">
        <f>AS33+AS34</f>
        <v>0</v>
      </c>
      <c r="AT31" s="191">
        <f>AT33+AT34</f>
        <v>0</v>
      </c>
      <c r="AU31" s="191">
        <v>0</v>
      </c>
      <c r="AV31" s="191">
        <f>AV33+AV34</f>
        <v>0</v>
      </c>
      <c r="AW31" s="191">
        <f>AW33+AW34</f>
        <v>0</v>
      </c>
      <c r="AX31" s="191">
        <v>0</v>
      </c>
      <c r="AY31" s="191">
        <f>AY33+AY34</f>
        <v>0</v>
      </c>
      <c r="AZ31" s="191">
        <f>AZ33+AZ34</f>
        <v>0</v>
      </c>
      <c r="BA31" s="191">
        <v>0</v>
      </c>
      <c r="BB31" s="191">
        <f>BB33+BB34</f>
        <v>0</v>
      </c>
      <c r="BC31" s="191">
        <f>BC33+BC34</f>
        <v>0</v>
      </c>
      <c r="BD31" s="191">
        <v>0</v>
      </c>
      <c r="BE31" s="191">
        <f>BE33+BE34</f>
        <v>466.94737000000003</v>
      </c>
      <c r="BF31" s="191">
        <f>BF33+BF34</f>
        <v>0</v>
      </c>
      <c r="BG31" s="191">
        <v>0</v>
      </c>
      <c r="BH31" s="191">
        <f>BH33+BH34</f>
        <v>0</v>
      </c>
      <c r="BI31" s="191">
        <f>BI33+BI34</f>
        <v>0</v>
      </c>
      <c r="BJ31" s="191">
        <v>0</v>
      </c>
      <c r="BK31" s="177"/>
      <c r="BL31" s="177"/>
    </row>
    <row r="32" spans="1:65" ht="32.25" customHeight="1" hidden="1">
      <c r="A32" s="410"/>
      <c r="B32" s="398"/>
      <c r="C32" s="398"/>
      <c r="D32" s="411"/>
      <c r="E32" s="190" t="s">
        <v>262</v>
      </c>
      <c r="F32" s="191"/>
      <c r="G32" s="191"/>
      <c r="H32" s="191" t="e">
        <f>G32/F32*100</f>
        <v>#DIV/0!</v>
      </c>
      <c r="I32" s="192"/>
      <c r="J32" s="192"/>
      <c r="K32" s="192"/>
      <c r="L32" s="192"/>
      <c r="M32" s="192"/>
      <c r="N32" s="192"/>
      <c r="O32" s="192"/>
      <c r="P32" s="192"/>
      <c r="Q32" s="192"/>
      <c r="R32" s="192"/>
      <c r="S32" s="192"/>
      <c r="T32" s="192"/>
      <c r="U32" s="192"/>
      <c r="V32" s="192"/>
      <c r="W32" s="192"/>
      <c r="X32" s="192"/>
      <c r="Y32" s="192"/>
      <c r="Z32" s="192"/>
      <c r="AA32" s="191"/>
      <c r="AB32" s="191"/>
      <c r="AC32" s="191" t="e">
        <f>AB32/AA32*100</f>
        <v>#DIV/0!</v>
      </c>
      <c r="AD32" s="191"/>
      <c r="AE32" s="191"/>
      <c r="AF32" s="191" t="e">
        <f>AE32/AD32*100</f>
        <v>#DIV/0!</v>
      </c>
      <c r="AG32" s="191"/>
      <c r="AH32" s="191"/>
      <c r="AI32" s="191" t="e">
        <f>AH32/AG32*100</f>
        <v>#DIV/0!</v>
      </c>
      <c r="AJ32" s="191"/>
      <c r="AK32" s="191"/>
      <c r="AL32" s="191"/>
      <c r="AM32" s="191"/>
      <c r="AN32" s="191"/>
      <c r="AO32" s="191" t="e">
        <f>AN32/AM32*100</f>
        <v>#DIV/0!</v>
      </c>
      <c r="AP32" s="191"/>
      <c r="AQ32" s="191"/>
      <c r="AR32" s="191" t="e">
        <f>AQ32/AP32*100</f>
        <v>#DIV/0!</v>
      </c>
      <c r="AS32" s="191"/>
      <c r="AT32" s="191"/>
      <c r="AU32" s="191">
        <v>0</v>
      </c>
      <c r="AV32" s="191"/>
      <c r="AW32" s="191"/>
      <c r="AX32" s="191">
        <v>0</v>
      </c>
      <c r="AY32" s="191"/>
      <c r="AZ32" s="191"/>
      <c r="BA32" s="191">
        <v>0</v>
      </c>
      <c r="BB32" s="191"/>
      <c r="BC32" s="191"/>
      <c r="BD32" s="191">
        <v>0</v>
      </c>
      <c r="BE32" s="191"/>
      <c r="BF32" s="191"/>
      <c r="BG32" s="191">
        <v>0</v>
      </c>
      <c r="BH32" s="191"/>
      <c r="BI32" s="191"/>
      <c r="BJ32" s="191">
        <v>0</v>
      </c>
      <c r="BK32" s="177"/>
      <c r="BL32" s="177"/>
      <c r="BM32" s="117"/>
    </row>
    <row r="33" spans="1:65" ht="47.25">
      <c r="A33" s="410"/>
      <c r="B33" s="398"/>
      <c r="C33" s="398"/>
      <c r="D33" s="411"/>
      <c r="E33" s="193" t="s">
        <v>3</v>
      </c>
      <c r="F33" s="191">
        <f>AA33+AD33+AG33+AJ33+AM33+AP33+AS33+AV33+AY33+BB33+BE33+BH33</f>
        <v>443.6</v>
      </c>
      <c r="G33" s="191">
        <f>AB33+AE33+AH33+AK33+AN33+AQ33+AT33+AW33+AZ33+BC33+BF33+BI33</f>
        <v>0</v>
      </c>
      <c r="H33" s="191">
        <v>0</v>
      </c>
      <c r="I33" s="192"/>
      <c r="J33" s="192"/>
      <c r="K33" s="192"/>
      <c r="L33" s="192"/>
      <c r="M33" s="192"/>
      <c r="N33" s="192"/>
      <c r="O33" s="192"/>
      <c r="P33" s="192"/>
      <c r="Q33" s="192"/>
      <c r="R33" s="192"/>
      <c r="S33" s="192"/>
      <c r="T33" s="192"/>
      <c r="U33" s="192"/>
      <c r="V33" s="192"/>
      <c r="W33" s="192"/>
      <c r="X33" s="194"/>
      <c r="Y33" s="194"/>
      <c r="Z33" s="194"/>
      <c r="AA33" s="191">
        <v>0</v>
      </c>
      <c r="AB33" s="191">
        <v>0</v>
      </c>
      <c r="AC33" s="191">
        <v>0</v>
      </c>
      <c r="AD33" s="191">
        <v>0</v>
      </c>
      <c r="AE33" s="191">
        <v>0</v>
      </c>
      <c r="AF33" s="191">
        <v>0</v>
      </c>
      <c r="AG33" s="191">
        <v>0</v>
      </c>
      <c r="AH33" s="191">
        <v>0</v>
      </c>
      <c r="AI33" s="191">
        <v>0</v>
      </c>
      <c r="AJ33" s="191">
        <v>0</v>
      </c>
      <c r="AK33" s="191">
        <v>0</v>
      </c>
      <c r="AL33" s="191">
        <v>0</v>
      </c>
      <c r="AM33" s="191">
        <v>0</v>
      </c>
      <c r="AN33" s="191">
        <v>0</v>
      </c>
      <c r="AO33" s="191">
        <v>0</v>
      </c>
      <c r="AP33" s="191">
        <v>0</v>
      </c>
      <c r="AQ33" s="191">
        <v>0</v>
      </c>
      <c r="AR33" s="191">
        <v>0</v>
      </c>
      <c r="AS33" s="191">
        <v>0</v>
      </c>
      <c r="AT33" s="191">
        <v>0</v>
      </c>
      <c r="AU33" s="191">
        <v>0</v>
      </c>
      <c r="AV33" s="191">
        <v>0</v>
      </c>
      <c r="AW33" s="191">
        <v>0</v>
      </c>
      <c r="AX33" s="191">
        <v>0</v>
      </c>
      <c r="AY33" s="191">
        <v>0</v>
      </c>
      <c r="AZ33" s="191">
        <v>0</v>
      </c>
      <c r="BA33" s="191">
        <v>0</v>
      </c>
      <c r="BB33" s="191">
        <v>0</v>
      </c>
      <c r="BC33" s="191">
        <v>0</v>
      </c>
      <c r="BD33" s="191">
        <v>0</v>
      </c>
      <c r="BE33" s="191">
        <v>443.6</v>
      </c>
      <c r="BF33" s="191">
        <v>0</v>
      </c>
      <c r="BG33" s="191">
        <v>0</v>
      </c>
      <c r="BH33" s="191">
        <v>0</v>
      </c>
      <c r="BI33" s="191">
        <v>0</v>
      </c>
      <c r="BJ33" s="191">
        <v>0</v>
      </c>
      <c r="BK33" s="177"/>
      <c r="BL33" s="177"/>
      <c r="BM33" s="110"/>
    </row>
    <row r="34" spans="1:65" ht="31.5">
      <c r="A34" s="410"/>
      <c r="B34" s="398"/>
      <c r="C34" s="398"/>
      <c r="D34" s="411"/>
      <c r="E34" s="193" t="s">
        <v>44</v>
      </c>
      <c r="F34" s="191">
        <f>AA34+AD34+AG34+AJ34+AM34+AP34+AS34+AV34+AY34+BB34+BE34+BH34</f>
        <v>23.34737</v>
      </c>
      <c r="G34" s="191">
        <f>AB34+AE34+AH34+AK34+AN34+AQ34+AT34+AW34+AZ34+BC34+BF34+BI34</f>
        <v>0</v>
      </c>
      <c r="H34" s="191">
        <f>G34/F34*100</f>
        <v>0</v>
      </c>
      <c r="I34" s="192"/>
      <c r="J34" s="192"/>
      <c r="K34" s="192"/>
      <c r="L34" s="192"/>
      <c r="M34" s="192"/>
      <c r="N34" s="192"/>
      <c r="O34" s="192"/>
      <c r="P34" s="192"/>
      <c r="Q34" s="192"/>
      <c r="R34" s="192"/>
      <c r="S34" s="192"/>
      <c r="T34" s="192"/>
      <c r="U34" s="192"/>
      <c r="V34" s="192"/>
      <c r="W34" s="192"/>
      <c r="X34" s="194"/>
      <c r="Y34" s="194"/>
      <c r="Z34" s="194"/>
      <c r="AA34" s="191">
        <v>0</v>
      </c>
      <c r="AB34" s="191">
        <v>0</v>
      </c>
      <c r="AC34" s="191">
        <v>0</v>
      </c>
      <c r="AD34" s="191">
        <v>0</v>
      </c>
      <c r="AE34" s="191">
        <v>0</v>
      </c>
      <c r="AF34" s="191">
        <v>0</v>
      </c>
      <c r="AG34" s="191">
        <v>0</v>
      </c>
      <c r="AH34" s="191">
        <v>0</v>
      </c>
      <c r="AI34" s="191">
        <v>0</v>
      </c>
      <c r="AJ34" s="191">
        <v>0</v>
      </c>
      <c r="AK34" s="191">
        <v>0</v>
      </c>
      <c r="AL34" s="191">
        <v>0</v>
      </c>
      <c r="AM34" s="191">
        <v>0</v>
      </c>
      <c r="AN34" s="191">
        <v>0</v>
      </c>
      <c r="AO34" s="191">
        <v>0</v>
      </c>
      <c r="AP34" s="191">
        <v>0</v>
      </c>
      <c r="AQ34" s="191">
        <v>0</v>
      </c>
      <c r="AR34" s="191">
        <v>0</v>
      </c>
      <c r="AS34" s="191">
        <v>0</v>
      </c>
      <c r="AT34" s="191">
        <v>0</v>
      </c>
      <c r="AU34" s="191">
        <v>0</v>
      </c>
      <c r="AV34" s="191">
        <v>0</v>
      </c>
      <c r="AW34" s="191">
        <v>0</v>
      </c>
      <c r="AX34" s="191">
        <v>0</v>
      </c>
      <c r="AY34" s="191">
        <v>0</v>
      </c>
      <c r="AZ34" s="191">
        <v>0</v>
      </c>
      <c r="BA34" s="191">
        <v>0</v>
      </c>
      <c r="BB34" s="191">
        <v>0</v>
      </c>
      <c r="BC34" s="191">
        <v>0</v>
      </c>
      <c r="BD34" s="191">
        <v>0</v>
      </c>
      <c r="BE34" s="191">
        <v>23.34737</v>
      </c>
      <c r="BF34" s="191">
        <v>0</v>
      </c>
      <c r="BG34" s="191">
        <v>0</v>
      </c>
      <c r="BH34" s="191">
        <v>0</v>
      </c>
      <c r="BI34" s="191">
        <v>0</v>
      </c>
      <c r="BJ34" s="191">
        <v>0</v>
      </c>
      <c r="BK34" s="177"/>
      <c r="BL34" s="177"/>
      <c r="BM34" s="113"/>
    </row>
    <row r="35" spans="1:65" ht="15.75">
      <c r="A35" s="412" t="s">
        <v>332</v>
      </c>
      <c r="B35" s="409" t="s">
        <v>284</v>
      </c>
      <c r="C35" s="409" t="s">
        <v>334</v>
      </c>
      <c r="D35" s="399">
        <v>1</v>
      </c>
      <c r="E35" s="195" t="s">
        <v>42</v>
      </c>
      <c r="F35" s="181">
        <f>F36+F37</f>
        <v>370.8421</v>
      </c>
      <c r="G35" s="181">
        <f>G36+G37</f>
        <v>0</v>
      </c>
      <c r="H35" s="181">
        <f>G35/F35*100</f>
        <v>0</v>
      </c>
      <c r="I35" s="181"/>
      <c r="J35" s="181"/>
      <c r="K35" s="181"/>
      <c r="L35" s="181"/>
      <c r="M35" s="181"/>
      <c r="N35" s="181"/>
      <c r="O35" s="181"/>
      <c r="P35" s="181"/>
      <c r="Q35" s="181"/>
      <c r="R35" s="181"/>
      <c r="S35" s="181"/>
      <c r="T35" s="181"/>
      <c r="U35" s="181"/>
      <c r="V35" s="181"/>
      <c r="W35" s="181"/>
      <c r="X35" s="181"/>
      <c r="Y35" s="181"/>
      <c r="Z35" s="181"/>
      <c r="AA35" s="181">
        <f>AA36+AA37</f>
        <v>0</v>
      </c>
      <c r="AB35" s="181">
        <f>AB36+AB37</f>
        <v>0</v>
      </c>
      <c r="AC35" s="181">
        <v>0</v>
      </c>
      <c r="AD35" s="181">
        <f>AD36+AD37</f>
        <v>0</v>
      </c>
      <c r="AE35" s="181">
        <f>AE36+AE37</f>
        <v>0</v>
      </c>
      <c r="AF35" s="181">
        <v>0</v>
      </c>
      <c r="AG35" s="181">
        <f>AG36+AG37</f>
        <v>0</v>
      </c>
      <c r="AH35" s="181">
        <f>AH36+AH37</f>
        <v>0</v>
      </c>
      <c r="AI35" s="181">
        <v>0</v>
      </c>
      <c r="AJ35" s="181">
        <f>AJ36+AJ37</f>
        <v>0</v>
      </c>
      <c r="AK35" s="181">
        <f>AK36+AK37</f>
        <v>0</v>
      </c>
      <c r="AL35" s="181">
        <v>0</v>
      </c>
      <c r="AM35" s="181">
        <f>AM36+AM37</f>
        <v>0</v>
      </c>
      <c r="AN35" s="181">
        <f>AN36+AN37</f>
        <v>0</v>
      </c>
      <c r="AO35" s="181">
        <v>0</v>
      </c>
      <c r="AP35" s="181">
        <f>AP36+AP37</f>
        <v>100</v>
      </c>
      <c r="AQ35" s="181">
        <f>AQ36+AQ37</f>
        <v>0</v>
      </c>
      <c r="AR35" s="181">
        <f>AQ35/AP35*100</f>
        <v>0</v>
      </c>
      <c r="AS35" s="181">
        <f>AS36+AS37</f>
        <v>100</v>
      </c>
      <c r="AT35" s="181">
        <f>AT36+AT37</f>
        <v>0</v>
      </c>
      <c r="AU35" s="181">
        <v>0</v>
      </c>
      <c r="AV35" s="181">
        <f>AV36+AV37</f>
        <v>100</v>
      </c>
      <c r="AW35" s="181">
        <f>AW36+AW37</f>
        <v>0</v>
      </c>
      <c r="AX35" s="181">
        <v>0</v>
      </c>
      <c r="AY35" s="181">
        <f>AY36+AY37</f>
        <v>70.8421</v>
      </c>
      <c r="AZ35" s="181">
        <f>AZ36+AZ37</f>
        <v>0</v>
      </c>
      <c r="BA35" s="181">
        <v>0</v>
      </c>
      <c r="BB35" s="181">
        <f>BB36+BB37</f>
        <v>0</v>
      </c>
      <c r="BC35" s="181">
        <f>BC36+BC37</f>
        <v>0</v>
      </c>
      <c r="BD35" s="181">
        <v>0</v>
      </c>
      <c r="BE35" s="181">
        <f>BE36+BE37</f>
        <v>0</v>
      </c>
      <c r="BF35" s="181">
        <f>BF36+BF37</f>
        <v>0</v>
      </c>
      <c r="BG35" s="181">
        <v>0</v>
      </c>
      <c r="BH35" s="181">
        <f>BH36+BH37</f>
        <v>0</v>
      </c>
      <c r="BI35" s="181">
        <f>BI36+BI37</f>
        <v>0</v>
      </c>
      <c r="BJ35" s="181">
        <v>0</v>
      </c>
      <c r="BK35" s="213"/>
      <c r="BL35" s="213"/>
      <c r="BM35" s="119"/>
    </row>
    <row r="36" spans="1:65" ht="47.25">
      <c r="A36" s="412"/>
      <c r="B36" s="409"/>
      <c r="C36" s="409"/>
      <c r="D36" s="399"/>
      <c r="E36" s="183" t="s">
        <v>3</v>
      </c>
      <c r="F36" s="181">
        <f>AA36+AD36+AG36+AJ36+AM36+AP36+AS36+AV36+AY36+BB36+BE36+BH36</f>
        <v>352.3</v>
      </c>
      <c r="G36" s="181">
        <f>AB36+AE36+AH36+AK36+AN36+AQ36+AT36+AW36+AZ36+BC36+BF36+BI36</f>
        <v>0</v>
      </c>
      <c r="H36" s="181">
        <v>0</v>
      </c>
      <c r="I36" s="182"/>
      <c r="J36" s="182"/>
      <c r="K36" s="182"/>
      <c r="L36" s="182"/>
      <c r="M36" s="182"/>
      <c r="N36" s="182"/>
      <c r="O36" s="182"/>
      <c r="P36" s="182"/>
      <c r="Q36" s="182"/>
      <c r="R36" s="182"/>
      <c r="S36" s="182"/>
      <c r="T36" s="182"/>
      <c r="U36" s="182"/>
      <c r="V36" s="182"/>
      <c r="W36" s="182"/>
      <c r="X36" s="184"/>
      <c r="Y36" s="184"/>
      <c r="Z36" s="184"/>
      <c r="AA36" s="181">
        <v>0</v>
      </c>
      <c r="AB36" s="181">
        <v>0</v>
      </c>
      <c r="AC36" s="181">
        <v>0</v>
      </c>
      <c r="AD36" s="181">
        <v>0</v>
      </c>
      <c r="AE36" s="181">
        <v>0</v>
      </c>
      <c r="AF36" s="181">
        <v>0</v>
      </c>
      <c r="AG36" s="181">
        <v>0</v>
      </c>
      <c r="AH36" s="181">
        <v>0</v>
      </c>
      <c r="AI36" s="181">
        <v>0</v>
      </c>
      <c r="AJ36" s="181">
        <v>0</v>
      </c>
      <c r="AK36" s="181">
        <v>0</v>
      </c>
      <c r="AL36" s="181">
        <v>0</v>
      </c>
      <c r="AM36" s="181">
        <v>0</v>
      </c>
      <c r="AN36" s="181">
        <v>0</v>
      </c>
      <c r="AO36" s="181">
        <v>0</v>
      </c>
      <c r="AP36" s="181">
        <v>95</v>
      </c>
      <c r="AQ36" s="181">
        <v>0</v>
      </c>
      <c r="AR36" s="181">
        <v>0</v>
      </c>
      <c r="AS36" s="181">
        <v>95</v>
      </c>
      <c r="AT36" s="181">
        <v>0</v>
      </c>
      <c r="AU36" s="181">
        <v>0</v>
      </c>
      <c r="AV36" s="181">
        <v>95</v>
      </c>
      <c r="AW36" s="181">
        <v>0</v>
      </c>
      <c r="AX36" s="181">
        <v>0</v>
      </c>
      <c r="AY36" s="181">
        <v>67.3</v>
      </c>
      <c r="AZ36" s="181">
        <v>0</v>
      </c>
      <c r="BA36" s="181">
        <v>0</v>
      </c>
      <c r="BB36" s="181">
        <v>0</v>
      </c>
      <c r="BC36" s="181">
        <v>0</v>
      </c>
      <c r="BD36" s="181">
        <v>0</v>
      </c>
      <c r="BE36" s="181">
        <v>0</v>
      </c>
      <c r="BF36" s="181">
        <v>0</v>
      </c>
      <c r="BG36" s="181">
        <v>0</v>
      </c>
      <c r="BH36" s="181">
        <v>0</v>
      </c>
      <c r="BI36" s="181">
        <v>0</v>
      </c>
      <c r="BJ36" s="181">
        <v>0</v>
      </c>
      <c r="BK36" s="213"/>
      <c r="BL36" s="213"/>
      <c r="BM36" s="119"/>
    </row>
    <row r="37" spans="1:65" ht="31.5">
      <c r="A37" s="412"/>
      <c r="B37" s="409"/>
      <c r="C37" s="409"/>
      <c r="D37" s="399"/>
      <c r="E37" s="183" t="s">
        <v>44</v>
      </c>
      <c r="F37" s="181">
        <f>AA37+AD37+AG37+AJ37+AM37+AP37+AS37+AV37+AY37+BB37+BE37+BH37</f>
        <v>18.5421</v>
      </c>
      <c r="G37" s="181">
        <f>AB37+AE37+AH37+AK37+AN37+AQ37+AT37+AW37+AZ37+BC37+BF37+BI37</f>
        <v>0</v>
      </c>
      <c r="H37" s="181">
        <f>G37/F37*100</f>
        <v>0</v>
      </c>
      <c r="I37" s="182"/>
      <c r="J37" s="182"/>
      <c r="K37" s="182"/>
      <c r="L37" s="182"/>
      <c r="M37" s="182"/>
      <c r="N37" s="182"/>
      <c r="O37" s="182"/>
      <c r="P37" s="182"/>
      <c r="Q37" s="182"/>
      <c r="R37" s="182"/>
      <c r="S37" s="182"/>
      <c r="T37" s="182"/>
      <c r="U37" s="182"/>
      <c r="V37" s="182"/>
      <c r="W37" s="182"/>
      <c r="X37" s="184"/>
      <c r="Y37" s="184"/>
      <c r="Z37" s="184"/>
      <c r="AA37" s="181">
        <v>0</v>
      </c>
      <c r="AB37" s="181">
        <v>0</v>
      </c>
      <c r="AC37" s="181">
        <v>0</v>
      </c>
      <c r="AD37" s="181">
        <v>0</v>
      </c>
      <c r="AE37" s="181">
        <v>0</v>
      </c>
      <c r="AF37" s="181">
        <v>0</v>
      </c>
      <c r="AG37" s="181">
        <v>0</v>
      </c>
      <c r="AH37" s="181">
        <v>0</v>
      </c>
      <c r="AI37" s="181">
        <v>0</v>
      </c>
      <c r="AJ37" s="181">
        <v>0</v>
      </c>
      <c r="AK37" s="181">
        <v>0</v>
      </c>
      <c r="AL37" s="181">
        <v>0</v>
      </c>
      <c r="AM37" s="181">
        <v>0</v>
      </c>
      <c r="AN37" s="181">
        <v>0</v>
      </c>
      <c r="AO37" s="181">
        <v>0</v>
      </c>
      <c r="AP37" s="181">
        <v>5</v>
      </c>
      <c r="AQ37" s="181">
        <v>0</v>
      </c>
      <c r="AR37" s="181">
        <f>AQ37/AP37*100</f>
        <v>0</v>
      </c>
      <c r="AS37" s="181">
        <v>5</v>
      </c>
      <c r="AT37" s="181">
        <v>0</v>
      </c>
      <c r="AU37" s="181">
        <v>0</v>
      </c>
      <c r="AV37" s="181">
        <v>5</v>
      </c>
      <c r="AW37" s="181">
        <v>0</v>
      </c>
      <c r="AX37" s="181">
        <v>0</v>
      </c>
      <c r="AY37" s="181">
        <v>3.5421</v>
      </c>
      <c r="AZ37" s="181">
        <v>0</v>
      </c>
      <c r="BA37" s="181">
        <v>0</v>
      </c>
      <c r="BB37" s="181">
        <v>0</v>
      </c>
      <c r="BC37" s="181">
        <v>0</v>
      </c>
      <c r="BD37" s="181">
        <v>0</v>
      </c>
      <c r="BE37" s="181">
        <v>0</v>
      </c>
      <c r="BF37" s="181">
        <v>0</v>
      </c>
      <c r="BG37" s="181">
        <v>0</v>
      </c>
      <c r="BH37" s="181">
        <v>0</v>
      </c>
      <c r="BI37" s="181">
        <v>0</v>
      </c>
      <c r="BJ37" s="181">
        <v>0</v>
      </c>
      <c r="BK37" s="198"/>
      <c r="BL37" s="197"/>
      <c r="BM37" s="119"/>
    </row>
    <row r="38" spans="1:65" ht="15.75">
      <c r="A38" s="397" t="s">
        <v>340</v>
      </c>
      <c r="B38" s="398" t="s">
        <v>287</v>
      </c>
      <c r="C38" s="399" t="s">
        <v>270</v>
      </c>
      <c r="D38" s="399">
        <v>1</v>
      </c>
      <c r="E38" s="195" t="s">
        <v>42</v>
      </c>
      <c r="F38" s="191">
        <f>F39+F40</f>
        <v>400</v>
      </c>
      <c r="G38" s="191">
        <f>G39+G40</f>
        <v>0</v>
      </c>
      <c r="H38" s="191">
        <f>G38/F38*100</f>
        <v>0</v>
      </c>
      <c r="I38" s="191"/>
      <c r="J38" s="191"/>
      <c r="K38" s="191"/>
      <c r="L38" s="191"/>
      <c r="M38" s="191"/>
      <c r="N38" s="191"/>
      <c r="O38" s="191"/>
      <c r="P38" s="191"/>
      <c r="Q38" s="191"/>
      <c r="R38" s="191"/>
      <c r="S38" s="191"/>
      <c r="T38" s="191"/>
      <c r="U38" s="191"/>
      <c r="V38" s="191"/>
      <c r="W38" s="191"/>
      <c r="X38" s="191"/>
      <c r="Y38" s="191"/>
      <c r="Z38" s="191"/>
      <c r="AA38" s="191">
        <f>AA39+AA40</f>
        <v>0</v>
      </c>
      <c r="AB38" s="191">
        <f>AB39+AB40</f>
        <v>0</v>
      </c>
      <c r="AC38" s="191">
        <v>0</v>
      </c>
      <c r="AD38" s="191">
        <f>AD39+AD40</f>
        <v>0</v>
      </c>
      <c r="AE38" s="191">
        <f>AE39+AE40</f>
        <v>0</v>
      </c>
      <c r="AF38" s="191">
        <v>0</v>
      </c>
      <c r="AG38" s="191">
        <f>AG39+AG40</f>
        <v>0</v>
      </c>
      <c r="AH38" s="191">
        <f>AH39+AH40</f>
        <v>0</v>
      </c>
      <c r="AI38" s="191">
        <v>0</v>
      </c>
      <c r="AJ38" s="191">
        <f>AJ39+AJ40</f>
        <v>0</v>
      </c>
      <c r="AK38" s="191">
        <f>AK39+AK40</f>
        <v>0</v>
      </c>
      <c r="AL38" s="191">
        <v>0</v>
      </c>
      <c r="AM38" s="191">
        <f>AM39+AM40</f>
        <v>0</v>
      </c>
      <c r="AN38" s="191">
        <f>AN39+AN40</f>
        <v>0</v>
      </c>
      <c r="AO38" s="191">
        <v>0</v>
      </c>
      <c r="AP38" s="191">
        <f>AP39+AP40</f>
        <v>0</v>
      </c>
      <c r="AQ38" s="191">
        <f>AQ39+AQ40</f>
        <v>0</v>
      </c>
      <c r="AR38" s="191">
        <v>0</v>
      </c>
      <c r="AS38" s="191">
        <f>AS39+AS40</f>
        <v>0</v>
      </c>
      <c r="AT38" s="191">
        <f>AT39+AT40</f>
        <v>0</v>
      </c>
      <c r="AU38" s="191">
        <v>0</v>
      </c>
      <c r="AV38" s="191">
        <f>AV39+AV40</f>
        <v>0</v>
      </c>
      <c r="AW38" s="191">
        <f>AW39+AW40</f>
        <v>0</v>
      </c>
      <c r="AX38" s="191">
        <v>0</v>
      </c>
      <c r="AY38" s="191">
        <f>AY39+AY40</f>
        <v>0</v>
      </c>
      <c r="AZ38" s="191">
        <f>AZ39+AZ40</f>
        <v>0</v>
      </c>
      <c r="BA38" s="191">
        <v>0</v>
      </c>
      <c r="BB38" s="191">
        <f>BB39+BB40</f>
        <v>200</v>
      </c>
      <c r="BC38" s="191">
        <f>BC39+BC40</f>
        <v>0</v>
      </c>
      <c r="BD38" s="191">
        <v>0</v>
      </c>
      <c r="BE38" s="191">
        <f>BE39+BE40</f>
        <v>200</v>
      </c>
      <c r="BF38" s="191">
        <f>BF39+BF40</f>
        <v>0</v>
      </c>
      <c r="BG38" s="191">
        <v>0</v>
      </c>
      <c r="BH38" s="191">
        <f>BH39+BH40</f>
        <v>0</v>
      </c>
      <c r="BI38" s="191">
        <f>BI39+BI40</f>
        <v>0</v>
      </c>
      <c r="BJ38" s="191">
        <v>0</v>
      </c>
      <c r="BK38" s="198"/>
      <c r="BL38" s="197"/>
      <c r="BM38" s="119"/>
    </row>
    <row r="39" spans="1:65" ht="47.25">
      <c r="A39" s="397"/>
      <c r="B39" s="398"/>
      <c r="C39" s="399"/>
      <c r="D39" s="399"/>
      <c r="E39" s="183" t="s">
        <v>3</v>
      </c>
      <c r="F39" s="191">
        <f>AA39+AD39+AG39+AJ39+AM39+AP39+AS39+AV39+AY39+BB39+BE39+BH39</f>
        <v>380</v>
      </c>
      <c r="G39" s="191">
        <f>AB39+AE39+AH39+AK39+AN39+AQ39+AT39+AW39+AZ39+BC39+BF39+BI39</f>
        <v>0</v>
      </c>
      <c r="H39" s="191">
        <v>0</v>
      </c>
      <c r="I39" s="192"/>
      <c r="J39" s="192"/>
      <c r="K39" s="192"/>
      <c r="L39" s="192"/>
      <c r="M39" s="192"/>
      <c r="N39" s="192"/>
      <c r="O39" s="192"/>
      <c r="P39" s="192"/>
      <c r="Q39" s="192"/>
      <c r="R39" s="192"/>
      <c r="S39" s="192"/>
      <c r="T39" s="192"/>
      <c r="U39" s="192"/>
      <c r="V39" s="192"/>
      <c r="W39" s="192"/>
      <c r="X39" s="194"/>
      <c r="Y39" s="194"/>
      <c r="Z39" s="194"/>
      <c r="AA39" s="191">
        <v>0</v>
      </c>
      <c r="AB39" s="191">
        <v>0</v>
      </c>
      <c r="AC39" s="191">
        <v>0</v>
      </c>
      <c r="AD39" s="191">
        <v>0</v>
      </c>
      <c r="AE39" s="191">
        <v>0</v>
      </c>
      <c r="AF39" s="191">
        <v>0</v>
      </c>
      <c r="AG39" s="191">
        <v>0</v>
      </c>
      <c r="AH39" s="191">
        <v>0</v>
      </c>
      <c r="AI39" s="191">
        <v>0</v>
      </c>
      <c r="AJ39" s="191">
        <v>0</v>
      </c>
      <c r="AK39" s="191">
        <v>0</v>
      </c>
      <c r="AL39" s="191">
        <v>0</v>
      </c>
      <c r="AM39" s="191">
        <v>0</v>
      </c>
      <c r="AN39" s="191">
        <v>0</v>
      </c>
      <c r="AO39" s="191">
        <v>0</v>
      </c>
      <c r="AP39" s="191">
        <v>0</v>
      </c>
      <c r="AQ39" s="191">
        <v>0</v>
      </c>
      <c r="AR39" s="191">
        <v>0</v>
      </c>
      <c r="AS39" s="191">
        <v>0</v>
      </c>
      <c r="AT39" s="191">
        <v>0</v>
      </c>
      <c r="AU39" s="191">
        <v>0</v>
      </c>
      <c r="AV39" s="191">
        <v>0</v>
      </c>
      <c r="AW39" s="191">
        <v>0</v>
      </c>
      <c r="AX39" s="191">
        <v>0</v>
      </c>
      <c r="AY39" s="191">
        <v>0</v>
      </c>
      <c r="AZ39" s="191">
        <v>0</v>
      </c>
      <c r="BA39" s="191">
        <v>0</v>
      </c>
      <c r="BB39" s="191">
        <v>190</v>
      </c>
      <c r="BC39" s="191">
        <v>0</v>
      </c>
      <c r="BD39" s="191">
        <v>0</v>
      </c>
      <c r="BE39" s="191">
        <v>190</v>
      </c>
      <c r="BF39" s="191">
        <v>0</v>
      </c>
      <c r="BG39" s="191">
        <v>0</v>
      </c>
      <c r="BH39" s="191">
        <v>0</v>
      </c>
      <c r="BI39" s="191">
        <v>0</v>
      </c>
      <c r="BJ39" s="191">
        <v>0</v>
      </c>
      <c r="BK39" s="198"/>
      <c r="BL39" s="197"/>
      <c r="BM39" s="119"/>
    </row>
    <row r="40" spans="1:64" ht="31.5">
      <c r="A40" s="397"/>
      <c r="B40" s="398"/>
      <c r="C40" s="399"/>
      <c r="D40" s="399"/>
      <c r="E40" s="183" t="s">
        <v>44</v>
      </c>
      <c r="F40" s="191">
        <f>AA40+AD40+AG40+AJ40+AM40+AP40+AS40+AV40+AY40+BB40+BE40+BH40</f>
        <v>20</v>
      </c>
      <c r="G40" s="191">
        <f>AB40+AE40+AH40+AK40+AN40+AQ40+AT40+AW40+AZ40+BC40+BF40+BI40</f>
        <v>0</v>
      </c>
      <c r="H40" s="191">
        <f>G40/F40*100</f>
        <v>0</v>
      </c>
      <c r="I40" s="192"/>
      <c r="J40" s="192"/>
      <c r="K40" s="192"/>
      <c r="L40" s="192"/>
      <c r="M40" s="192"/>
      <c r="N40" s="192"/>
      <c r="O40" s="192"/>
      <c r="P40" s="192"/>
      <c r="Q40" s="192"/>
      <c r="R40" s="192"/>
      <c r="S40" s="192"/>
      <c r="T40" s="192"/>
      <c r="U40" s="192"/>
      <c r="V40" s="192"/>
      <c r="W40" s="192"/>
      <c r="X40" s="194"/>
      <c r="Y40" s="194"/>
      <c r="Z40" s="194"/>
      <c r="AA40" s="191">
        <v>0</v>
      </c>
      <c r="AB40" s="191">
        <v>0</v>
      </c>
      <c r="AC40" s="191">
        <v>0</v>
      </c>
      <c r="AD40" s="191">
        <v>0</v>
      </c>
      <c r="AE40" s="191">
        <v>0</v>
      </c>
      <c r="AF40" s="191">
        <v>0</v>
      </c>
      <c r="AG40" s="191">
        <v>0</v>
      </c>
      <c r="AH40" s="191">
        <v>0</v>
      </c>
      <c r="AI40" s="191">
        <v>0</v>
      </c>
      <c r="AJ40" s="191">
        <v>0</v>
      </c>
      <c r="AK40" s="191">
        <v>0</v>
      </c>
      <c r="AL40" s="191">
        <v>0</v>
      </c>
      <c r="AM40" s="191">
        <v>0</v>
      </c>
      <c r="AN40" s="191">
        <v>0</v>
      </c>
      <c r="AO40" s="191">
        <v>0</v>
      </c>
      <c r="AP40" s="191">
        <v>0</v>
      </c>
      <c r="AQ40" s="191">
        <v>0</v>
      </c>
      <c r="AR40" s="191">
        <v>0</v>
      </c>
      <c r="AS40" s="191">
        <v>0</v>
      </c>
      <c r="AT40" s="191">
        <v>0</v>
      </c>
      <c r="AU40" s="191">
        <v>0</v>
      </c>
      <c r="AV40" s="191">
        <v>0</v>
      </c>
      <c r="AW40" s="191">
        <v>0</v>
      </c>
      <c r="AX40" s="191">
        <v>0</v>
      </c>
      <c r="AY40" s="191">
        <v>0</v>
      </c>
      <c r="AZ40" s="191">
        <v>0</v>
      </c>
      <c r="BA40" s="191">
        <v>0</v>
      </c>
      <c r="BB40" s="191">
        <v>10</v>
      </c>
      <c r="BC40" s="191">
        <v>0</v>
      </c>
      <c r="BD40" s="191">
        <v>0</v>
      </c>
      <c r="BE40" s="191">
        <v>10</v>
      </c>
      <c r="BF40" s="191">
        <v>0</v>
      </c>
      <c r="BG40" s="191">
        <v>0</v>
      </c>
      <c r="BH40" s="191">
        <v>0</v>
      </c>
      <c r="BI40" s="191">
        <v>0</v>
      </c>
      <c r="BJ40" s="191">
        <v>0</v>
      </c>
      <c r="BK40" s="198"/>
      <c r="BL40" s="197"/>
    </row>
    <row r="41" spans="1:64" ht="15.75">
      <c r="A41" s="397" t="s">
        <v>341</v>
      </c>
      <c r="B41" s="398" t="s">
        <v>289</v>
      </c>
      <c r="C41" s="399" t="s">
        <v>270</v>
      </c>
      <c r="D41" s="399">
        <v>1</v>
      </c>
      <c r="E41" s="195" t="s">
        <v>42</v>
      </c>
      <c r="F41" s="191">
        <f>F42+F43</f>
        <v>787.5789500000001</v>
      </c>
      <c r="G41" s="191">
        <f>G42+G43</f>
        <v>0</v>
      </c>
      <c r="H41" s="191">
        <f>G41/F41*100</f>
        <v>0</v>
      </c>
      <c r="I41" s="191"/>
      <c r="J41" s="191"/>
      <c r="K41" s="191"/>
      <c r="L41" s="191"/>
      <c r="M41" s="191"/>
      <c r="N41" s="191"/>
      <c r="O41" s="191"/>
      <c r="P41" s="191"/>
      <c r="Q41" s="191"/>
      <c r="R41" s="191"/>
      <c r="S41" s="191"/>
      <c r="T41" s="191"/>
      <c r="U41" s="191"/>
      <c r="V41" s="191"/>
      <c r="W41" s="191"/>
      <c r="X41" s="191"/>
      <c r="Y41" s="191"/>
      <c r="Z41" s="191"/>
      <c r="AA41" s="191">
        <f>AA42+AA43</f>
        <v>0</v>
      </c>
      <c r="AB41" s="191">
        <f>AB42+AB43</f>
        <v>0</v>
      </c>
      <c r="AC41" s="191">
        <v>0</v>
      </c>
      <c r="AD41" s="191">
        <f>AD42+AD43</f>
        <v>0</v>
      </c>
      <c r="AE41" s="191">
        <f>AE42+AE43</f>
        <v>0</v>
      </c>
      <c r="AF41" s="191">
        <v>0</v>
      </c>
      <c r="AG41" s="191">
        <f>AG42+AG43</f>
        <v>0</v>
      </c>
      <c r="AH41" s="191">
        <f>AH42+AH43</f>
        <v>0</v>
      </c>
      <c r="AI41" s="191">
        <v>0</v>
      </c>
      <c r="AJ41" s="191">
        <f>AJ42+AJ43</f>
        <v>0</v>
      </c>
      <c r="AK41" s="191">
        <f>AK42+AK43</f>
        <v>0</v>
      </c>
      <c r="AL41" s="191">
        <v>0</v>
      </c>
      <c r="AM41" s="191">
        <f>AM42+AM43</f>
        <v>0</v>
      </c>
      <c r="AN41" s="191">
        <f>AN42+AN43</f>
        <v>0</v>
      </c>
      <c r="AO41" s="191">
        <v>0</v>
      </c>
      <c r="AP41" s="191">
        <f>AP42+AP43</f>
        <v>200</v>
      </c>
      <c r="AQ41" s="191">
        <f>AQ42+AQ43</f>
        <v>0</v>
      </c>
      <c r="AR41" s="191">
        <f>AQ41/AP41*100</f>
        <v>0</v>
      </c>
      <c r="AS41" s="191">
        <f>AS42+AS43</f>
        <v>200</v>
      </c>
      <c r="AT41" s="191">
        <f>AT42+AT43</f>
        <v>0</v>
      </c>
      <c r="AU41" s="191">
        <v>0</v>
      </c>
      <c r="AV41" s="191">
        <f>AV42+AV43</f>
        <v>200</v>
      </c>
      <c r="AW41" s="191">
        <f>AW42+AW43</f>
        <v>0</v>
      </c>
      <c r="AX41" s="191">
        <v>0</v>
      </c>
      <c r="AY41" s="191">
        <f>AY42+AY43</f>
        <v>187.57895</v>
      </c>
      <c r="AZ41" s="191">
        <f>AZ42+AZ43</f>
        <v>0</v>
      </c>
      <c r="BA41" s="191">
        <v>0</v>
      </c>
      <c r="BB41" s="191">
        <f>BB42+BB43</f>
        <v>0</v>
      </c>
      <c r="BC41" s="191">
        <f>BC42+BC43</f>
        <v>0</v>
      </c>
      <c r="BD41" s="191">
        <v>0</v>
      </c>
      <c r="BE41" s="191">
        <f>BE42+BE43</f>
        <v>0</v>
      </c>
      <c r="BF41" s="191">
        <f>BF42+BF43</f>
        <v>0</v>
      </c>
      <c r="BG41" s="191">
        <v>0</v>
      </c>
      <c r="BH41" s="191">
        <f>BH42+BH43</f>
        <v>0</v>
      </c>
      <c r="BI41" s="191">
        <f>BI42+BI43</f>
        <v>0</v>
      </c>
      <c r="BJ41" s="191">
        <v>0</v>
      </c>
      <c r="BK41" s="198"/>
      <c r="BL41" s="199"/>
    </row>
    <row r="42" spans="1:64" ht="47.25">
      <c r="A42" s="397"/>
      <c r="B42" s="398"/>
      <c r="C42" s="399"/>
      <c r="D42" s="399"/>
      <c r="E42" s="183" t="s">
        <v>3</v>
      </c>
      <c r="F42" s="191">
        <f>AA42+AD42+AG42+AJ42+AM42+AP42+AS42+AV42+AY42+BB42+BE42+BH42</f>
        <v>748.2</v>
      </c>
      <c r="G42" s="191">
        <f>AB42+AE42+AH42+AK42+AN42+AQ42+AT42+AW42+AZ42+BC42+BF42+BI42</f>
        <v>0</v>
      </c>
      <c r="H42" s="191">
        <v>0</v>
      </c>
      <c r="I42" s="192"/>
      <c r="J42" s="192"/>
      <c r="K42" s="192"/>
      <c r="L42" s="192"/>
      <c r="M42" s="192"/>
      <c r="N42" s="192"/>
      <c r="O42" s="192"/>
      <c r="P42" s="192"/>
      <c r="Q42" s="192"/>
      <c r="R42" s="192"/>
      <c r="S42" s="192"/>
      <c r="T42" s="192"/>
      <c r="U42" s="192"/>
      <c r="V42" s="192"/>
      <c r="W42" s="192"/>
      <c r="X42" s="194"/>
      <c r="Y42" s="194"/>
      <c r="Z42" s="194"/>
      <c r="AA42" s="191">
        <v>0</v>
      </c>
      <c r="AB42" s="191">
        <v>0</v>
      </c>
      <c r="AC42" s="191">
        <v>0</v>
      </c>
      <c r="AD42" s="191">
        <v>0</v>
      </c>
      <c r="AE42" s="191">
        <v>0</v>
      </c>
      <c r="AF42" s="191">
        <v>0</v>
      </c>
      <c r="AG42" s="191">
        <v>0</v>
      </c>
      <c r="AH42" s="191">
        <v>0</v>
      </c>
      <c r="AI42" s="191">
        <v>0</v>
      </c>
      <c r="AJ42" s="191">
        <v>0</v>
      </c>
      <c r="AK42" s="191">
        <v>0</v>
      </c>
      <c r="AL42" s="191">
        <v>0</v>
      </c>
      <c r="AM42" s="191">
        <v>0</v>
      </c>
      <c r="AN42" s="191">
        <v>0</v>
      </c>
      <c r="AO42" s="191">
        <v>0</v>
      </c>
      <c r="AP42" s="191">
        <v>190</v>
      </c>
      <c r="AQ42" s="191">
        <v>0</v>
      </c>
      <c r="AR42" s="191">
        <v>0</v>
      </c>
      <c r="AS42" s="191">
        <v>190</v>
      </c>
      <c r="AT42" s="191">
        <v>0</v>
      </c>
      <c r="AU42" s="191">
        <v>0</v>
      </c>
      <c r="AV42" s="191">
        <v>190</v>
      </c>
      <c r="AW42" s="191">
        <v>0</v>
      </c>
      <c r="AX42" s="191">
        <v>0</v>
      </c>
      <c r="AY42" s="191">
        <v>178.2</v>
      </c>
      <c r="AZ42" s="191">
        <v>0</v>
      </c>
      <c r="BA42" s="191">
        <v>0</v>
      </c>
      <c r="BB42" s="191">
        <v>0</v>
      </c>
      <c r="BC42" s="191">
        <v>0</v>
      </c>
      <c r="BD42" s="191">
        <v>0</v>
      </c>
      <c r="BE42" s="191">
        <v>0</v>
      </c>
      <c r="BF42" s="191">
        <v>0</v>
      </c>
      <c r="BG42" s="191">
        <v>0</v>
      </c>
      <c r="BH42" s="191">
        <v>0</v>
      </c>
      <c r="BI42" s="191">
        <v>0</v>
      </c>
      <c r="BJ42" s="191">
        <v>0</v>
      </c>
      <c r="BK42" s="198"/>
      <c r="BL42" s="199"/>
    </row>
    <row r="43" spans="1:64" ht="31.5">
      <c r="A43" s="397"/>
      <c r="B43" s="398"/>
      <c r="C43" s="399"/>
      <c r="D43" s="399"/>
      <c r="E43" s="183" t="s">
        <v>44</v>
      </c>
      <c r="F43" s="191">
        <f>AA43+AD43+AG43+AJ43+AM43+AP43+AS43+AV43+AY43+BB43+BE43+BH43</f>
        <v>39.37895</v>
      </c>
      <c r="G43" s="191">
        <f>AB43+AE43+AH43+AK43+AN43+AQ43+AT43+AW43+AZ43+BC43+BF43+BI43</f>
        <v>0</v>
      </c>
      <c r="H43" s="191">
        <f>G43/F43*100</f>
        <v>0</v>
      </c>
      <c r="I43" s="192"/>
      <c r="J43" s="192"/>
      <c r="K43" s="192"/>
      <c r="L43" s="192"/>
      <c r="M43" s="192"/>
      <c r="N43" s="192"/>
      <c r="O43" s="192"/>
      <c r="P43" s="192"/>
      <c r="Q43" s="192"/>
      <c r="R43" s="192"/>
      <c r="S43" s="192"/>
      <c r="T43" s="192"/>
      <c r="U43" s="192"/>
      <c r="V43" s="192"/>
      <c r="W43" s="192"/>
      <c r="X43" s="194"/>
      <c r="Y43" s="194"/>
      <c r="Z43" s="194"/>
      <c r="AA43" s="191">
        <v>0</v>
      </c>
      <c r="AB43" s="191">
        <v>0</v>
      </c>
      <c r="AC43" s="191">
        <v>0</v>
      </c>
      <c r="AD43" s="191">
        <v>0</v>
      </c>
      <c r="AE43" s="191">
        <v>0</v>
      </c>
      <c r="AF43" s="191">
        <v>0</v>
      </c>
      <c r="AG43" s="191">
        <v>0</v>
      </c>
      <c r="AH43" s="191">
        <v>0</v>
      </c>
      <c r="AI43" s="191">
        <v>0</v>
      </c>
      <c r="AJ43" s="191">
        <v>0</v>
      </c>
      <c r="AK43" s="191">
        <v>0</v>
      </c>
      <c r="AL43" s="191">
        <v>0</v>
      </c>
      <c r="AM43" s="191">
        <v>0</v>
      </c>
      <c r="AN43" s="191">
        <v>0</v>
      </c>
      <c r="AO43" s="191">
        <v>0</v>
      </c>
      <c r="AP43" s="191">
        <v>10</v>
      </c>
      <c r="AQ43" s="191">
        <v>0</v>
      </c>
      <c r="AR43" s="191">
        <f>AQ43/AP43*100</f>
        <v>0</v>
      </c>
      <c r="AS43" s="191">
        <v>10</v>
      </c>
      <c r="AT43" s="191">
        <v>0</v>
      </c>
      <c r="AU43" s="191">
        <v>0</v>
      </c>
      <c r="AV43" s="191">
        <v>10</v>
      </c>
      <c r="AW43" s="191">
        <v>0</v>
      </c>
      <c r="AX43" s="191">
        <v>0</v>
      </c>
      <c r="AY43" s="191">
        <v>9.37895</v>
      </c>
      <c r="AZ43" s="191">
        <v>0</v>
      </c>
      <c r="BA43" s="191">
        <v>0</v>
      </c>
      <c r="BB43" s="191">
        <v>0</v>
      </c>
      <c r="BC43" s="191">
        <v>0</v>
      </c>
      <c r="BD43" s="191">
        <v>0</v>
      </c>
      <c r="BE43" s="191">
        <v>0</v>
      </c>
      <c r="BF43" s="191">
        <v>0</v>
      </c>
      <c r="BG43" s="191">
        <v>0</v>
      </c>
      <c r="BH43" s="191">
        <v>0</v>
      </c>
      <c r="BI43" s="191">
        <v>0</v>
      </c>
      <c r="BJ43" s="191">
        <v>0</v>
      </c>
      <c r="BK43" s="198"/>
      <c r="BL43" s="199"/>
    </row>
    <row r="44" spans="1:64" ht="15.75">
      <c r="A44" s="397" t="s">
        <v>335</v>
      </c>
      <c r="B44" s="398" t="s">
        <v>290</v>
      </c>
      <c r="C44" s="399" t="s">
        <v>270</v>
      </c>
      <c r="D44" s="399">
        <v>1</v>
      </c>
      <c r="E44" s="195" t="s">
        <v>42</v>
      </c>
      <c r="F44" s="191">
        <f>F45+F46</f>
        <v>0</v>
      </c>
      <c r="G44" s="191">
        <f>G45+G46</f>
        <v>0</v>
      </c>
      <c r="H44" s="191" t="e">
        <f>G44/F44*100</f>
        <v>#DIV/0!</v>
      </c>
      <c r="I44" s="191"/>
      <c r="J44" s="191"/>
      <c r="K44" s="191"/>
      <c r="L44" s="191"/>
      <c r="M44" s="191"/>
      <c r="N44" s="191"/>
      <c r="O44" s="191"/>
      <c r="P44" s="191"/>
      <c r="Q44" s="191"/>
      <c r="R44" s="191"/>
      <c r="S44" s="191"/>
      <c r="T44" s="191"/>
      <c r="U44" s="191"/>
      <c r="V44" s="191"/>
      <c r="W44" s="191"/>
      <c r="X44" s="191"/>
      <c r="Y44" s="191"/>
      <c r="Z44" s="191"/>
      <c r="AA44" s="191">
        <f>AA45+AA46</f>
        <v>0</v>
      </c>
      <c r="AB44" s="191">
        <f>AB45+AB46</f>
        <v>0</v>
      </c>
      <c r="AC44" s="191">
        <v>0</v>
      </c>
      <c r="AD44" s="191">
        <f>AD45+AD46</f>
        <v>0</v>
      </c>
      <c r="AE44" s="191">
        <f>AE45+AE46</f>
        <v>0</v>
      </c>
      <c r="AF44" s="191">
        <v>0</v>
      </c>
      <c r="AG44" s="191">
        <f>AG45+AG46</f>
        <v>0</v>
      </c>
      <c r="AH44" s="191">
        <f>AH45+AH46</f>
        <v>0</v>
      </c>
      <c r="AI44" s="191">
        <v>0</v>
      </c>
      <c r="AJ44" s="191">
        <f>AJ45+AJ46</f>
        <v>0</v>
      </c>
      <c r="AK44" s="191">
        <f>AK45+AK46</f>
        <v>0</v>
      </c>
      <c r="AL44" s="191">
        <v>0</v>
      </c>
      <c r="AM44" s="191">
        <f>AM45+AM46</f>
        <v>0</v>
      </c>
      <c r="AN44" s="191">
        <f>AN45+AN46</f>
        <v>0</v>
      </c>
      <c r="AO44" s="191">
        <v>0</v>
      </c>
      <c r="AP44" s="191">
        <f>AP45+AP46</f>
        <v>0</v>
      </c>
      <c r="AQ44" s="191">
        <f>AQ45+AQ46</f>
        <v>0</v>
      </c>
      <c r="AR44" s="191">
        <v>0</v>
      </c>
      <c r="AS44" s="191">
        <f>AS45+AS46</f>
        <v>0</v>
      </c>
      <c r="AT44" s="191">
        <f>AT45+AT46</f>
        <v>0</v>
      </c>
      <c r="AU44" s="191">
        <v>0</v>
      </c>
      <c r="AV44" s="191">
        <f>AV45+AV46</f>
        <v>0</v>
      </c>
      <c r="AW44" s="191">
        <f>AW45+AW46</f>
        <v>0</v>
      </c>
      <c r="AX44" s="191">
        <v>0</v>
      </c>
      <c r="AY44" s="191">
        <f>AY45+AY46</f>
        <v>0</v>
      </c>
      <c r="AZ44" s="191">
        <f>AZ45+AZ46</f>
        <v>0</v>
      </c>
      <c r="BA44" s="191">
        <v>0</v>
      </c>
      <c r="BB44" s="191">
        <f>BB45+BB46</f>
        <v>0</v>
      </c>
      <c r="BC44" s="191">
        <f>BC45+BC46</f>
        <v>0</v>
      </c>
      <c r="BD44" s="191">
        <v>0</v>
      </c>
      <c r="BE44" s="191">
        <f>BE45+BE46</f>
        <v>0</v>
      </c>
      <c r="BF44" s="191">
        <f>BF45+BF46</f>
        <v>0</v>
      </c>
      <c r="BG44" s="191">
        <v>0</v>
      </c>
      <c r="BH44" s="191">
        <f>BH45+BH46</f>
        <v>0</v>
      </c>
      <c r="BI44" s="191">
        <f>BI45+BI46</f>
        <v>0</v>
      </c>
      <c r="BJ44" s="191">
        <v>0</v>
      </c>
      <c r="BK44" s="198"/>
      <c r="BL44" s="199"/>
    </row>
    <row r="45" spans="1:64" ht="47.25">
      <c r="A45" s="397"/>
      <c r="B45" s="398"/>
      <c r="C45" s="399"/>
      <c r="D45" s="399"/>
      <c r="E45" s="183" t="s">
        <v>3</v>
      </c>
      <c r="F45" s="191">
        <f>AA45+AD45+AG45+AJ45+AM45+AP45+AS45+AV45+AY45+BB45+BE45+BH45</f>
        <v>0</v>
      </c>
      <c r="G45" s="191">
        <f>AB45+AE45+AH45+AK45+AN45+AQ45+AT45+AW45+AZ45+BC45+BF45+BI45</f>
        <v>0</v>
      </c>
      <c r="H45" s="191">
        <v>0</v>
      </c>
      <c r="I45" s="192"/>
      <c r="J45" s="192"/>
      <c r="K45" s="192"/>
      <c r="L45" s="192"/>
      <c r="M45" s="192"/>
      <c r="N45" s="192"/>
      <c r="O45" s="192"/>
      <c r="P45" s="192"/>
      <c r="Q45" s="192"/>
      <c r="R45" s="192"/>
      <c r="S45" s="192"/>
      <c r="T45" s="192"/>
      <c r="U45" s="192"/>
      <c r="V45" s="192"/>
      <c r="W45" s="192"/>
      <c r="X45" s="194"/>
      <c r="Y45" s="194"/>
      <c r="Z45" s="194"/>
      <c r="AA45" s="191">
        <v>0</v>
      </c>
      <c r="AB45" s="191">
        <v>0</v>
      </c>
      <c r="AC45" s="191">
        <v>0</v>
      </c>
      <c r="AD45" s="191">
        <v>0</v>
      </c>
      <c r="AE45" s="191">
        <v>0</v>
      </c>
      <c r="AF45" s="191">
        <v>0</v>
      </c>
      <c r="AG45" s="191">
        <v>0</v>
      </c>
      <c r="AH45" s="191">
        <v>0</v>
      </c>
      <c r="AI45" s="191">
        <v>0</v>
      </c>
      <c r="AJ45" s="191">
        <v>0</v>
      </c>
      <c r="AK45" s="191">
        <v>0</v>
      </c>
      <c r="AL45" s="191">
        <v>0</v>
      </c>
      <c r="AM45" s="191">
        <v>0</v>
      </c>
      <c r="AN45" s="191">
        <v>0</v>
      </c>
      <c r="AO45" s="191">
        <v>0</v>
      </c>
      <c r="AP45" s="191">
        <v>0</v>
      </c>
      <c r="AQ45" s="191">
        <v>0</v>
      </c>
      <c r="AR45" s="191">
        <v>0</v>
      </c>
      <c r="AS45" s="191">
        <v>0</v>
      </c>
      <c r="AT45" s="191">
        <v>0</v>
      </c>
      <c r="AU45" s="191">
        <v>0</v>
      </c>
      <c r="AV45" s="191">
        <v>0</v>
      </c>
      <c r="AW45" s="191">
        <v>0</v>
      </c>
      <c r="AX45" s="191">
        <v>0</v>
      </c>
      <c r="AY45" s="191">
        <v>0</v>
      </c>
      <c r="AZ45" s="191">
        <v>0</v>
      </c>
      <c r="BA45" s="191">
        <v>0</v>
      </c>
      <c r="BB45" s="191">
        <v>0</v>
      </c>
      <c r="BC45" s="191">
        <v>0</v>
      </c>
      <c r="BD45" s="191">
        <v>0</v>
      </c>
      <c r="BE45" s="191">
        <v>0</v>
      </c>
      <c r="BF45" s="191">
        <v>0</v>
      </c>
      <c r="BG45" s="191">
        <v>0</v>
      </c>
      <c r="BH45" s="191">
        <v>0</v>
      </c>
      <c r="BI45" s="191">
        <v>0</v>
      </c>
      <c r="BJ45" s="191">
        <v>0</v>
      </c>
      <c r="BK45" s="198"/>
      <c r="BL45" s="199"/>
    </row>
    <row r="46" spans="1:64" ht="31.5">
      <c r="A46" s="397"/>
      <c r="B46" s="398"/>
      <c r="C46" s="399"/>
      <c r="D46" s="399"/>
      <c r="E46" s="183" t="s">
        <v>44</v>
      </c>
      <c r="F46" s="191">
        <f>AA46+AD46+AG46+AJ46+AM46+AP46+AS46+AV46+AY46+BB46+BE46+BH46</f>
        <v>0</v>
      </c>
      <c r="G46" s="191">
        <f>AB46+AE46+AH46+AK46+AN46+AQ46+AT46+AW46+AZ46+BC46+BF46+BI46</f>
        <v>0</v>
      </c>
      <c r="H46" s="191" t="e">
        <f>G46/F46*100</f>
        <v>#DIV/0!</v>
      </c>
      <c r="I46" s="192"/>
      <c r="J46" s="192"/>
      <c r="K46" s="192"/>
      <c r="L46" s="192"/>
      <c r="M46" s="192"/>
      <c r="N46" s="192"/>
      <c r="O46" s="192"/>
      <c r="P46" s="192"/>
      <c r="Q46" s="192"/>
      <c r="R46" s="192"/>
      <c r="S46" s="192"/>
      <c r="T46" s="192"/>
      <c r="U46" s="192"/>
      <c r="V46" s="192"/>
      <c r="W46" s="192"/>
      <c r="X46" s="194"/>
      <c r="Y46" s="194"/>
      <c r="Z46" s="194"/>
      <c r="AA46" s="191">
        <v>0</v>
      </c>
      <c r="AB46" s="191">
        <v>0</v>
      </c>
      <c r="AC46" s="191">
        <v>0</v>
      </c>
      <c r="AD46" s="191">
        <v>0</v>
      </c>
      <c r="AE46" s="191">
        <v>0</v>
      </c>
      <c r="AF46" s="191">
        <v>0</v>
      </c>
      <c r="AG46" s="191">
        <v>0</v>
      </c>
      <c r="AH46" s="191">
        <v>0</v>
      </c>
      <c r="AI46" s="191">
        <v>0</v>
      </c>
      <c r="AJ46" s="191">
        <v>0</v>
      </c>
      <c r="AK46" s="191">
        <v>0</v>
      </c>
      <c r="AL46" s="191">
        <v>0</v>
      </c>
      <c r="AM46" s="191">
        <v>0</v>
      </c>
      <c r="AN46" s="191">
        <v>0</v>
      </c>
      <c r="AO46" s="191">
        <v>0</v>
      </c>
      <c r="AP46" s="191">
        <v>0</v>
      </c>
      <c r="AQ46" s="191">
        <v>0</v>
      </c>
      <c r="AR46" s="191">
        <v>0</v>
      </c>
      <c r="AS46" s="191">
        <v>0</v>
      </c>
      <c r="AT46" s="191">
        <v>0</v>
      </c>
      <c r="AU46" s="191">
        <v>0</v>
      </c>
      <c r="AV46" s="191">
        <v>0</v>
      </c>
      <c r="AW46" s="191">
        <v>0</v>
      </c>
      <c r="AX46" s="191">
        <v>0</v>
      </c>
      <c r="AY46" s="191">
        <v>0</v>
      </c>
      <c r="AZ46" s="191">
        <v>0</v>
      </c>
      <c r="BA46" s="191">
        <v>0</v>
      </c>
      <c r="BB46" s="191">
        <v>0</v>
      </c>
      <c r="BC46" s="191">
        <v>0</v>
      </c>
      <c r="BD46" s="191">
        <v>0</v>
      </c>
      <c r="BE46" s="191">
        <v>0</v>
      </c>
      <c r="BF46" s="191">
        <v>0</v>
      </c>
      <c r="BG46" s="191">
        <v>0</v>
      </c>
      <c r="BH46" s="191">
        <v>0</v>
      </c>
      <c r="BI46" s="191">
        <v>0</v>
      </c>
      <c r="BJ46" s="191">
        <v>0</v>
      </c>
      <c r="BK46" s="198"/>
      <c r="BL46" s="199"/>
    </row>
    <row r="47" spans="1:64" ht="15.75">
      <c r="A47" s="397" t="s">
        <v>342</v>
      </c>
      <c r="B47" s="398" t="s">
        <v>292</v>
      </c>
      <c r="C47" s="399" t="s">
        <v>270</v>
      </c>
      <c r="D47" s="399">
        <v>1</v>
      </c>
      <c r="E47" s="195" t="s">
        <v>42</v>
      </c>
      <c r="F47" s="191">
        <f>F48+F49</f>
        <v>600</v>
      </c>
      <c r="G47" s="191">
        <f>G48+G49</f>
        <v>0</v>
      </c>
      <c r="H47" s="191">
        <f>G47/F47*100</f>
        <v>0</v>
      </c>
      <c r="I47" s="191"/>
      <c r="J47" s="191"/>
      <c r="K47" s="191"/>
      <c r="L47" s="191"/>
      <c r="M47" s="191"/>
      <c r="N47" s="191"/>
      <c r="O47" s="191"/>
      <c r="P47" s="191"/>
      <c r="Q47" s="191"/>
      <c r="R47" s="191"/>
      <c r="S47" s="191"/>
      <c r="T47" s="191"/>
      <c r="U47" s="191"/>
      <c r="V47" s="191"/>
      <c r="W47" s="191"/>
      <c r="X47" s="191"/>
      <c r="Y47" s="191"/>
      <c r="Z47" s="191"/>
      <c r="AA47" s="191">
        <f>AA48+AA49</f>
        <v>0</v>
      </c>
      <c r="AB47" s="191">
        <f>AB48+AB49</f>
        <v>0</v>
      </c>
      <c r="AC47" s="191">
        <v>0</v>
      </c>
      <c r="AD47" s="191">
        <f>AD48+AD49</f>
        <v>0</v>
      </c>
      <c r="AE47" s="191">
        <f>AE48+AE49</f>
        <v>0</v>
      </c>
      <c r="AF47" s="191">
        <v>0</v>
      </c>
      <c r="AG47" s="191">
        <f>AG48+AG49</f>
        <v>0</v>
      </c>
      <c r="AH47" s="191">
        <f>AH48+AH49</f>
        <v>0</v>
      </c>
      <c r="AI47" s="191">
        <v>0</v>
      </c>
      <c r="AJ47" s="191">
        <f>AJ48+AJ49</f>
        <v>0</v>
      </c>
      <c r="AK47" s="191">
        <f>AK48+AK49</f>
        <v>0</v>
      </c>
      <c r="AL47" s="191">
        <v>0</v>
      </c>
      <c r="AM47" s="191">
        <f>AM48+AM49</f>
        <v>0</v>
      </c>
      <c r="AN47" s="191">
        <f>AN48+AN49</f>
        <v>0</v>
      </c>
      <c r="AO47" s="191">
        <v>0</v>
      </c>
      <c r="AP47" s="191">
        <f>AP48+AP49</f>
        <v>0</v>
      </c>
      <c r="AQ47" s="191">
        <f>AQ48+AQ49</f>
        <v>0</v>
      </c>
      <c r="AR47" s="191">
        <v>0</v>
      </c>
      <c r="AS47" s="191">
        <f>AS48+AS49</f>
        <v>300</v>
      </c>
      <c r="AT47" s="191">
        <f>AT48+AT49</f>
        <v>0</v>
      </c>
      <c r="AU47" s="191">
        <v>0</v>
      </c>
      <c r="AV47" s="191">
        <f>AV48+AV49</f>
        <v>300</v>
      </c>
      <c r="AW47" s="191">
        <f>AW48+AW49</f>
        <v>0</v>
      </c>
      <c r="AX47" s="191">
        <v>0</v>
      </c>
      <c r="AY47" s="191">
        <f>AY48+AY49</f>
        <v>0</v>
      </c>
      <c r="AZ47" s="191">
        <f>AZ48+AZ49</f>
        <v>0</v>
      </c>
      <c r="BA47" s="191">
        <v>0</v>
      </c>
      <c r="BB47" s="191">
        <f>BB48+BB49</f>
        <v>0</v>
      </c>
      <c r="BC47" s="191">
        <f>BC48+BC49</f>
        <v>0</v>
      </c>
      <c r="BD47" s="191">
        <v>0</v>
      </c>
      <c r="BE47" s="191">
        <f>BE48+BE49</f>
        <v>0</v>
      </c>
      <c r="BF47" s="191">
        <f>BF48+BF49</f>
        <v>0</v>
      </c>
      <c r="BG47" s="191">
        <v>0</v>
      </c>
      <c r="BH47" s="191">
        <f>BH48+BH49</f>
        <v>0</v>
      </c>
      <c r="BI47" s="191">
        <f>BI48+BI49</f>
        <v>0</v>
      </c>
      <c r="BJ47" s="191">
        <v>0</v>
      </c>
      <c r="BK47" s="198"/>
      <c r="BL47" s="199"/>
    </row>
    <row r="48" spans="1:64" ht="47.25">
      <c r="A48" s="397"/>
      <c r="B48" s="398"/>
      <c r="C48" s="399"/>
      <c r="D48" s="399"/>
      <c r="E48" s="183" t="s">
        <v>3</v>
      </c>
      <c r="F48" s="191">
        <f>AA48+AD48+AG48+AJ48+AM48+AP48+AS48+AV48+AY48+BB48+BE48+BH48</f>
        <v>570</v>
      </c>
      <c r="G48" s="191">
        <f>AB48+AE48+AH48+AK48+AN48+AQ48+AT48+AW48+AZ48+BC48+BF48+BI48</f>
        <v>0</v>
      </c>
      <c r="H48" s="191">
        <v>0</v>
      </c>
      <c r="I48" s="192"/>
      <c r="J48" s="192"/>
      <c r="K48" s="192"/>
      <c r="L48" s="192"/>
      <c r="M48" s="192"/>
      <c r="N48" s="192"/>
      <c r="O48" s="192"/>
      <c r="P48" s="192"/>
      <c r="Q48" s="192"/>
      <c r="R48" s="192"/>
      <c r="S48" s="192"/>
      <c r="T48" s="192"/>
      <c r="U48" s="192"/>
      <c r="V48" s="192"/>
      <c r="W48" s="192"/>
      <c r="X48" s="194"/>
      <c r="Y48" s="194"/>
      <c r="Z48" s="194"/>
      <c r="AA48" s="191">
        <v>0</v>
      </c>
      <c r="AB48" s="191">
        <v>0</v>
      </c>
      <c r="AC48" s="191">
        <v>0</v>
      </c>
      <c r="AD48" s="191">
        <v>0</v>
      </c>
      <c r="AE48" s="191">
        <v>0</v>
      </c>
      <c r="AF48" s="191">
        <v>0</v>
      </c>
      <c r="AG48" s="191">
        <v>0</v>
      </c>
      <c r="AH48" s="191">
        <v>0</v>
      </c>
      <c r="AI48" s="191">
        <v>0</v>
      </c>
      <c r="AJ48" s="191">
        <v>0</v>
      </c>
      <c r="AK48" s="191">
        <v>0</v>
      </c>
      <c r="AL48" s="191">
        <v>0</v>
      </c>
      <c r="AM48" s="191">
        <v>0</v>
      </c>
      <c r="AN48" s="191">
        <v>0</v>
      </c>
      <c r="AO48" s="191">
        <v>0</v>
      </c>
      <c r="AP48" s="191">
        <v>0</v>
      </c>
      <c r="AQ48" s="191">
        <v>0</v>
      </c>
      <c r="AR48" s="191">
        <v>0</v>
      </c>
      <c r="AS48" s="191">
        <v>285</v>
      </c>
      <c r="AT48" s="191">
        <v>0</v>
      </c>
      <c r="AU48" s="191">
        <v>0</v>
      </c>
      <c r="AV48" s="191">
        <v>285</v>
      </c>
      <c r="AW48" s="191">
        <v>0</v>
      </c>
      <c r="AX48" s="191">
        <v>0</v>
      </c>
      <c r="AY48" s="191">
        <v>0</v>
      </c>
      <c r="AZ48" s="191">
        <v>0</v>
      </c>
      <c r="BA48" s="191">
        <v>0</v>
      </c>
      <c r="BB48" s="191">
        <v>0</v>
      </c>
      <c r="BC48" s="191">
        <v>0</v>
      </c>
      <c r="BD48" s="191">
        <v>0</v>
      </c>
      <c r="BE48" s="191">
        <v>0</v>
      </c>
      <c r="BF48" s="191">
        <v>0</v>
      </c>
      <c r="BG48" s="191">
        <v>0</v>
      </c>
      <c r="BH48" s="191">
        <v>0</v>
      </c>
      <c r="BI48" s="191">
        <v>0</v>
      </c>
      <c r="BJ48" s="191">
        <v>0</v>
      </c>
      <c r="BK48" s="198"/>
      <c r="BL48" s="199"/>
    </row>
    <row r="49" spans="1:64" ht="31.5">
      <c r="A49" s="397"/>
      <c r="B49" s="398"/>
      <c r="C49" s="399"/>
      <c r="D49" s="399"/>
      <c r="E49" s="183" t="s">
        <v>44</v>
      </c>
      <c r="F49" s="191">
        <f>AA49+AD49+AG49+AJ49+AM49+AP49+AS49+AV49+AY49+BB49+BE49+BH49</f>
        <v>30</v>
      </c>
      <c r="G49" s="191">
        <f>AB49+AE49+AH49+AK49+AN49+AQ49+AT49+AW49+AZ49+BC49+BF49+BI49</f>
        <v>0</v>
      </c>
      <c r="H49" s="191">
        <f>G49/F49*100</f>
        <v>0</v>
      </c>
      <c r="I49" s="192"/>
      <c r="J49" s="192"/>
      <c r="K49" s="192"/>
      <c r="L49" s="192"/>
      <c r="M49" s="192"/>
      <c r="N49" s="192"/>
      <c r="O49" s="192"/>
      <c r="P49" s="192"/>
      <c r="Q49" s="192"/>
      <c r="R49" s="192"/>
      <c r="S49" s="192"/>
      <c r="T49" s="192"/>
      <c r="U49" s="192"/>
      <c r="V49" s="192"/>
      <c r="W49" s="192"/>
      <c r="X49" s="194"/>
      <c r="Y49" s="194"/>
      <c r="Z49" s="194"/>
      <c r="AA49" s="191">
        <v>0</v>
      </c>
      <c r="AB49" s="191">
        <v>0</v>
      </c>
      <c r="AC49" s="191">
        <v>0</v>
      </c>
      <c r="AD49" s="191">
        <v>0</v>
      </c>
      <c r="AE49" s="191">
        <v>0</v>
      </c>
      <c r="AF49" s="191">
        <v>0</v>
      </c>
      <c r="AG49" s="191">
        <v>0</v>
      </c>
      <c r="AH49" s="191">
        <v>0</v>
      </c>
      <c r="AI49" s="191">
        <v>0</v>
      </c>
      <c r="AJ49" s="191">
        <v>0</v>
      </c>
      <c r="AK49" s="191">
        <v>0</v>
      </c>
      <c r="AL49" s="191">
        <v>0</v>
      </c>
      <c r="AM49" s="191">
        <v>0</v>
      </c>
      <c r="AN49" s="191">
        <v>0</v>
      </c>
      <c r="AO49" s="191">
        <v>0</v>
      </c>
      <c r="AP49" s="191">
        <v>0</v>
      </c>
      <c r="AQ49" s="191">
        <v>0</v>
      </c>
      <c r="AR49" s="191">
        <v>0</v>
      </c>
      <c r="AS49" s="191">
        <v>15</v>
      </c>
      <c r="AT49" s="191">
        <v>0</v>
      </c>
      <c r="AU49" s="191">
        <v>0</v>
      </c>
      <c r="AV49" s="191">
        <v>15</v>
      </c>
      <c r="AW49" s="191">
        <v>0</v>
      </c>
      <c r="AX49" s="191">
        <v>0</v>
      </c>
      <c r="AY49" s="191">
        <v>0</v>
      </c>
      <c r="AZ49" s="191">
        <v>0</v>
      </c>
      <c r="BA49" s="191">
        <v>0</v>
      </c>
      <c r="BB49" s="191">
        <v>0</v>
      </c>
      <c r="BC49" s="191">
        <v>0</v>
      </c>
      <c r="BD49" s="191">
        <v>0</v>
      </c>
      <c r="BE49" s="191">
        <v>0</v>
      </c>
      <c r="BF49" s="191">
        <v>0</v>
      </c>
      <c r="BG49" s="191">
        <v>0</v>
      </c>
      <c r="BH49" s="191">
        <v>0</v>
      </c>
      <c r="BI49" s="191">
        <v>0</v>
      </c>
      <c r="BJ49" s="191">
        <v>0</v>
      </c>
      <c r="BK49" s="198"/>
      <c r="BL49" s="199"/>
    </row>
    <row r="50" spans="1:64" ht="15.75">
      <c r="A50" s="397" t="s">
        <v>343</v>
      </c>
      <c r="B50" s="398" t="s">
        <v>295</v>
      </c>
      <c r="C50" s="399" t="s">
        <v>270</v>
      </c>
      <c r="D50" s="399">
        <v>1</v>
      </c>
      <c r="E50" s="195" t="s">
        <v>42</v>
      </c>
      <c r="F50" s="191">
        <f>F51+F52</f>
        <v>2000</v>
      </c>
      <c r="G50" s="191">
        <f>G51+G52</f>
        <v>0</v>
      </c>
      <c r="H50" s="191">
        <f>G50/F50*100</f>
        <v>0</v>
      </c>
      <c r="I50" s="191"/>
      <c r="J50" s="191"/>
      <c r="K50" s="191"/>
      <c r="L50" s="191"/>
      <c r="M50" s="191"/>
      <c r="N50" s="191"/>
      <c r="O50" s="191"/>
      <c r="P50" s="191"/>
      <c r="Q50" s="191"/>
      <c r="R50" s="191"/>
      <c r="S50" s="191"/>
      <c r="T50" s="191"/>
      <c r="U50" s="191"/>
      <c r="V50" s="191"/>
      <c r="W50" s="191"/>
      <c r="X50" s="191"/>
      <c r="Y50" s="191"/>
      <c r="Z50" s="191"/>
      <c r="AA50" s="191">
        <f>AA51+AA52</f>
        <v>0</v>
      </c>
      <c r="AB50" s="191">
        <f>AB51+AB52</f>
        <v>0</v>
      </c>
      <c r="AC50" s="191">
        <v>0</v>
      </c>
      <c r="AD50" s="191">
        <f>AD51+AD52</f>
        <v>0</v>
      </c>
      <c r="AE50" s="191">
        <f>AE51+AE52</f>
        <v>0</v>
      </c>
      <c r="AF50" s="191">
        <v>0</v>
      </c>
      <c r="AG50" s="191">
        <f>AG51+AG52</f>
        <v>0</v>
      </c>
      <c r="AH50" s="191">
        <f>AH51+AH52</f>
        <v>0</v>
      </c>
      <c r="AI50" s="191">
        <v>0</v>
      </c>
      <c r="AJ50" s="191">
        <f>AJ51+AJ52</f>
        <v>0</v>
      </c>
      <c r="AK50" s="191">
        <f>AK51+AK52</f>
        <v>0</v>
      </c>
      <c r="AL50" s="191">
        <v>0</v>
      </c>
      <c r="AM50" s="191">
        <f>AM51+AM52</f>
        <v>0</v>
      </c>
      <c r="AN50" s="191">
        <f>AN51+AN52</f>
        <v>0</v>
      </c>
      <c r="AO50" s="191">
        <v>0</v>
      </c>
      <c r="AP50" s="191">
        <f>AP51+AP52</f>
        <v>400</v>
      </c>
      <c r="AQ50" s="191">
        <f>AQ51+AQ52</f>
        <v>0</v>
      </c>
      <c r="AR50" s="191">
        <v>0</v>
      </c>
      <c r="AS50" s="191">
        <f>AS51+AS52</f>
        <v>400</v>
      </c>
      <c r="AT50" s="191">
        <f>AT51+AT52</f>
        <v>0</v>
      </c>
      <c r="AU50" s="191">
        <v>0</v>
      </c>
      <c r="AV50" s="191">
        <f>AV51+AV52</f>
        <v>400</v>
      </c>
      <c r="AW50" s="191">
        <f>AW51+AW52</f>
        <v>0</v>
      </c>
      <c r="AX50" s="191">
        <v>0</v>
      </c>
      <c r="AY50" s="191">
        <f>AY51+AY52</f>
        <v>400</v>
      </c>
      <c r="AZ50" s="191">
        <f>AZ51+AZ52</f>
        <v>0</v>
      </c>
      <c r="BA50" s="191">
        <v>0</v>
      </c>
      <c r="BB50" s="191">
        <f>BB51+BB52</f>
        <v>400</v>
      </c>
      <c r="BC50" s="191">
        <f>BC51+BC52</f>
        <v>0</v>
      </c>
      <c r="BD50" s="191">
        <v>0</v>
      </c>
      <c r="BE50" s="191">
        <f>BE51+BE52</f>
        <v>0</v>
      </c>
      <c r="BF50" s="191">
        <f>BF51+BF52</f>
        <v>0</v>
      </c>
      <c r="BG50" s="191">
        <v>0</v>
      </c>
      <c r="BH50" s="191">
        <f>BH51+BH52</f>
        <v>0</v>
      </c>
      <c r="BI50" s="191">
        <f>BI51+BI52</f>
        <v>0</v>
      </c>
      <c r="BJ50" s="191">
        <v>0</v>
      </c>
      <c r="BK50" s="198"/>
      <c r="BL50" s="199"/>
    </row>
    <row r="51" spans="1:64" ht="47.25">
      <c r="A51" s="397"/>
      <c r="B51" s="398"/>
      <c r="C51" s="399"/>
      <c r="D51" s="399"/>
      <c r="E51" s="183" t="s">
        <v>3</v>
      </c>
      <c r="F51" s="191">
        <f>AA51+AD51+AG51+AJ51+AM51+AP51+AS51+AV51+AY51+BB51+BE51+BH51</f>
        <v>1900</v>
      </c>
      <c r="G51" s="191">
        <f>AB51+AE51+AH51+AK51+AN51+AQ51+AT51+AW51+AZ51+BC51+BF51+BI51</f>
        <v>0</v>
      </c>
      <c r="H51" s="191">
        <v>0</v>
      </c>
      <c r="I51" s="192"/>
      <c r="J51" s="192"/>
      <c r="K51" s="192"/>
      <c r="L51" s="192"/>
      <c r="M51" s="192"/>
      <c r="N51" s="192"/>
      <c r="O51" s="192"/>
      <c r="P51" s="192"/>
      <c r="Q51" s="192"/>
      <c r="R51" s="192"/>
      <c r="S51" s="192"/>
      <c r="T51" s="192"/>
      <c r="U51" s="192"/>
      <c r="V51" s="192"/>
      <c r="W51" s="192"/>
      <c r="X51" s="194"/>
      <c r="Y51" s="194"/>
      <c r="Z51" s="194"/>
      <c r="AA51" s="191">
        <v>0</v>
      </c>
      <c r="AB51" s="191">
        <v>0</v>
      </c>
      <c r="AC51" s="191">
        <v>0</v>
      </c>
      <c r="AD51" s="191">
        <v>0</v>
      </c>
      <c r="AE51" s="191">
        <v>0</v>
      </c>
      <c r="AF51" s="191">
        <v>0</v>
      </c>
      <c r="AG51" s="191">
        <v>0</v>
      </c>
      <c r="AH51" s="191">
        <v>0</v>
      </c>
      <c r="AI51" s="191">
        <v>0</v>
      </c>
      <c r="AJ51" s="191">
        <v>0</v>
      </c>
      <c r="AK51" s="191">
        <v>0</v>
      </c>
      <c r="AL51" s="191">
        <v>0</v>
      </c>
      <c r="AM51" s="191">
        <v>0</v>
      </c>
      <c r="AN51" s="191">
        <v>0</v>
      </c>
      <c r="AO51" s="191">
        <v>0</v>
      </c>
      <c r="AP51" s="191">
        <v>380</v>
      </c>
      <c r="AQ51" s="191">
        <v>0</v>
      </c>
      <c r="AR51" s="191">
        <v>0</v>
      </c>
      <c r="AS51" s="191">
        <v>380</v>
      </c>
      <c r="AT51" s="191">
        <v>0</v>
      </c>
      <c r="AU51" s="191">
        <v>0</v>
      </c>
      <c r="AV51" s="191">
        <v>380</v>
      </c>
      <c r="AW51" s="191">
        <v>0</v>
      </c>
      <c r="AX51" s="191">
        <v>0</v>
      </c>
      <c r="AY51" s="191">
        <v>380</v>
      </c>
      <c r="AZ51" s="191">
        <v>0</v>
      </c>
      <c r="BA51" s="191">
        <v>0</v>
      </c>
      <c r="BB51" s="191">
        <v>380</v>
      </c>
      <c r="BC51" s="191">
        <v>0</v>
      </c>
      <c r="BD51" s="191">
        <v>0</v>
      </c>
      <c r="BE51" s="191">
        <v>0</v>
      </c>
      <c r="BF51" s="191">
        <v>0</v>
      </c>
      <c r="BG51" s="191">
        <v>0</v>
      </c>
      <c r="BH51" s="191">
        <v>0</v>
      </c>
      <c r="BI51" s="191">
        <v>0</v>
      </c>
      <c r="BJ51" s="191">
        <v>0</v>
      </c>
      <c r="BK51" s="198"/>
      <c r="BL51" s="199"/>
    </row>
    <row r="52" spans="1:64" ht="31.5">
      <c r="A52" s="397"/>
      <c r="B52" s="398"/>
      <c r="C52" s="399"/>
      <c r="D52" s="399"/>
      <c r="E52" s="183" t="s">
        <v>44</v>
      </c>
      <c r="F52" s="191">
        <f>AA52+AD52+AG52+AJ52+AM52+AP52+AS52+AV52+AY52+BB52+BE52+BH52</f>
        <v>100</v>
      </c>
      <c r="G52" s="191">
        <f>AB52+AE52+AH52+AK52+AN52+AQ52+AT52+AW52+AZ52+BC52+BF52+BI52</f>
        <v>0</v>
      </c>
      <c r="H52" s="191">
        <f>G52/F52*100</f>
        <v>0</v>
      </c>
      <c r="I52" s="192"/>
      <c r="J52" s="192"/>
      <c r="K52" s="192"/>
      <c r="L52" s="192"/>
      <c r="M52" s="192"/>
      <c r="N52" s="192"/>
      <c r="O52" s="192"/>
      <c r="P52" s="192"/>
      <c r="Q52" s="192"/>
      <c r="R52" s="192"/>
      <c r="S52" s="192"/>
      <c r="T52" s="192"/>
      <c r="U52" s="192"/>
      <c r="V52" s="192"/>
      <c r="W52" s="192"/>
      <c r="X52" s="194"/>
      <c r="Y52" s="194"/>
      <c r="Z52" s="194"/>
      <c r="AA52" s="191">
        <v>0</v>
      </c>
      <c r="AB52" s="191">
        <v>0</v>
      </c>
      <c r="AC52" s="191">
        <v>0</v>
      </c>
      <c r="AD52" s="191">
        <v>0</v>
      </c>
      <c r="AE52" s="191">
        <v>0</v>
      </c>
      <c r="AF52" s="191">
        <v>0</v>
      </c>
      <c r="AG52" s="191">
        <v>0</v>
      </c>
      <c r="AH52" s="191">
        <v>0</v>
      </c>
      <c r="AI52" s="191">
        <v>0</v>
      </c>
      <c r="AJ52" s="191">
        <v>0</v>
      </c>
      <c r="AK52" s="191">
        <v>0</v>
      </c>
      <c r="AL52" s="191">
        <v>0</v>
      </c>
      <c r="AM52" s="191">
        <v>0</v>
      </c>
      <c r="AN52" s="191">
        <v>0</v>
      </c>
      <c r="AO52" s="191">
        <v>0</v>
      </c>
      <c r="AP52" s="191">
        <v>20</v>
      </c>
      <c r="AQ52" s="191">
        <v>0</v>
      </c>
      <c r="AR52" s="191">
        <v>0</v>
      </c>
      <c r="AS52" s="191">
        <v>20</v>
      </c>
      <c r="AT52" s="191">
        <v>0</v>
      </c>
      <c r="AU52" s="191">
        <v>0</v>
      </c>
      <c r="AV52" s="191">
        <v>20</v>
      </c>
      <c r="AW52" s="191">
        <v>0</v>
      </c>
      <c r="AX52" s="191">
        <v>0</v>
      </c>
      <c r="AY52" s="191">
        <v>20</v>
      </c>
      <c r="AZ52" s="191">
        <v>0</v>
      </c>
      <c r="BA52" s="191">
        <v>0</v>
      </c>
      <c r="BB52" s="191">
        <v>20</v>
      </c>
      <c r="BC52" s="191">
        <v>0</v>
      </c>
      <c r="BD52" s="191">
        <v>0</v>
      </c>
      <c r="BE52" s="191">
        <v>0</v>
      </c>
      <c r="BF52" s="191">
        <v>0</v>
      </c>
      <c r="BG52" s="191">
        <v>0</v>
      </c>
      <c r="BH52" s="191">
        <v>0</v>
      </c>
      <c r="BI52" s="191">
        <v>0</v>
      </c>
      <c r="BJ52" s="191">
        <v>0</v>
      </c>
      <c r="BK52" s="198"/>
      <c r="BL52" s="199"/>
    </row>
    <row r="53" spans="1:64" ht="15.75">
      <c r="A53" s="397" t="s">
        <v>344</v>
      </c>
      <c r="B53" s="398" t="s">
        <v>297</v>
      </c>
      <c r="C53" s="399" t="s">
        <v>270</v>
      </c>
      <c r="D53" s="399">
        <v>1</v>
      </c>
      <c r="E53" s="195" t="s">
        <v>42</v>
      </c>
      <c r="F53" s="191">
        <f>F54+F55</f>
        <v>298.42105</v>
      </c>
      <c r="G53" s="191">
        <f>G54+G55</f>
        <v>0</v>
      </c>
      <c r="H53" s="191">
        <f>G53/F53*100</f>
        <v>0</v>
      </c>
      <c r="I53" s="191"/>
      <c r="J53" s="191"/>
      <c r="K53" s="191"/>
      <c r="L53" s="191"/>
      <c r="M53" s="191"/>
      <c r="N53" s="191"/>
      <c r="O53" s="191"/>
      <c r="P53" s="191"/>
      <c r="Q53" s="191"/>
      <c r="R53" s="191"/>
      <c r="S53" s="191"/>
      <c r="T53" s="191"/>
      <c r="U53" s="191"/>
      <c r="V53" s="191"/>
      <c r="W53" s="191"/>
      <c r="X53" s="191"/>
      <c r="Y53" s="191"/>
      <c r="Z53" s="191"/>
      <c r="AA53" s="191">
        <f>AA54+AA55</f>
        <v>0</v>
      </c>
      <c r="AB53" s="191">
        <f>AB54+AB55</f>
        <v>0</v>
      </c>
      <c r="AC53" s="191">
        <v>0</v>
      </c>
      <c r="AD53" s="191">
        <f>AD54+AD55</f>
        <v>0</v>
      </c>
      <c r="AE53" s="191">
        <f>AE54+AE55</f>
        <v>0</v>
      </c>
      <c r="AF53" s="191">
        <v>0</v>
      </c>
      <c r="AG53" s="191">
        <f>AG54+AG55</f>
        <v>0</v>
      </c>
      <c r="AH53" s="191">
        <f>AH54+AH55</f>
        <v>0</v>
      </c>
      <c r="AI53" s="191">
        <v>0</v>
      </c>
      <c r="AJ53" s="191">
        <f>AJ54+AJ55</f>
        <v>0</v>
      </c>
      <c r="AK53" s="191">
        <f>AK54+AK55</f>
        <v>0</v>
      </c>
      <c r="AL53" s="191">
        <v>0</v>
      </c>
      <c r="AM53" s="191">
        <f>AM54+AM55</f>
        <v>0</v>
      </c>
      <c r="AN53" s="191">
        <f>AN54+AN55</f>
        <v>0</v>
      </c>
      <c r="AO53" s="191">
        <v>0</v>
      </c>
      <c r="AP53" s="191">
        <f>AP54+AP55</f>
        <v>0</v>
      </c>
      <c r="AQ53" s="191">
        <f>AQ54+AQ55</f>
        <v>0</v>
      </c>
      <c r="AR53" s="191">
        <v>0</v>
      </c>
      <c r="AS53" s="191">
        <f>AS54+AS55</f>
        <v>0</v>
      </c>
      <c r="AT53" s="191">
        <f>AT54+AT55</f>
        <v>0</v>
      </c>
      <c r="AU53" s="191">
        <v>0</v>
      </c>
      <c r="AV53" s="191">
        <f>AV54+AV55</f>
        <v>0</v>
      </c>
      <c r="AW53" s="191">
        <f>AW54+AW55</f>
        <v>0</v>
      </c>
      <c r="AX53" s="191">
        <v>0</v>
      </c>
      <c r="AY53" s="191">
        <f>AY54+AY55</f>
        <v>0</v>
      </c>
      <c r="AZ53" s="191">
        <f>AZ54+AZ55</f>
        <v>0</v>
      </c>
      <c r="BA53" s="191">
        <v>0</v>
      </c>
      <c r="BB53" s="191">
        <f>BB54+BB55</f>
        <v>298.42105</v>
      </c>
      <c r="BC53" s="191">
        <f>BC54+BC55</f>
        <v>0</v>
      </c>
      <c r="BD53" s="191">
        <v>0</v>
      </c>
      <c r="BE53" s="191">
        <f>BE54+BE55</f>
        <v>0</v>
      </c>
      <c r="BF53" s="191">
        <f>BF54+BF55</f>
        <v>0</v>
      </c>
      <c r="BG53" s="191">
        <v>0</v>
      </c>
      <c r="BH53" s="191">
        <f>BH54+BH55</f>
        <v>0</v>
      </c>
      <c r="BI53" s="191">
        <f>BI54+BI55</f>
        <v>0</v>
      </c>
      <c r="BJ53" s="191">
        <v>0</v>
      </c>
      <c r="BK53" s="198"/>
      <c r="BL53" s="199"/>
    </row>
    <row r="54" spans="1:64" ht="47.25">
      <c r="A54" s="397"/>
      <c r="B54" s="398"/>
      <c r="C54" s="399"/>
      <c r="D54" s="399"/>
      <c r="E54" s="183" t="s">
        <v>3</v>
      </c>
      <c r="F54" s="191">
        <f>AA54+AD54+AG54+AJ54+AM54+AP54+AS54+AV54+AY54+BB54+BE54+BH54</f>
        <v>283.5</v>
      </c>
      <c r="G54" s="191">
        <f>AB54+AE54+AH54+AK54+AN54+AQ54+AT54+AW54+AZ54+BC54+BF54+BI54</f>
        <v>0</v>
      </c>
      <c r="H54" s="191">
        <v>0</v>
      </c>
      <c r="I54" s="192"/>
      <c r="J54" s="192"/>
      <c r="K54" s="192"/>
      <c r="L54" s="192"/>
      <c r="M54" s="192"/>
      <c r="N54" s="192"/>
      <c r="O54" s="192"/>
      <c r="P54" s="192"/>
      <c r="Q54" s="192"/>
      <c r="R54" s="192"/>
      <c r="S54" s="192"/>
      <c r="T54" s="192"/>
      <c r="U54" s="192"/>
      <c r="V54" s="192"/>
      <c r="W54" s="192"/>
      <c r="X54" s="194"/>
      <c r="Y54" s="194"/>
      <c r="Z54" s="194"/>
      <c r="AA54" s="191">
        <v>0</v>
      </c>
      <c r="AB54" s="191">
        <v>0</v>
      </c>
      <c r="AC54" s="191">
        <v>0</v>
      </c>
      <c r="AD54" s="191">
        <v>0</v>
      </c>
      <c r="AE54" s="191">
        <v>0</v>
      </c>
      <c r="AF54" s="191">
        <v>0</v>
      </c>
      <c r="AG54" s="191">
        <v>0</v>
      </c>
      <c r="AH54" s="191">
        <v>0</v>
      </c>
      <c r="AI54" s="191">
        <v>0</v>
      </c>
      <c r="AJ54" s="191">
        <v>0</v>
      </c>
      <c r="AK54" s="191">
        <v>0</v>
      </c>
      <c r="AL54" s="191">
        <v>0</v>
      </c>
      <c r="AM54" s="191">
        <v>0</v>
      </c>
      <c r="AN54" s="191">
        <v>0</v>
      </c>
      <c r="AO54" s="191">
        <v>0</v>
      </c>
      <c r="AP54" s="191">
        <v>0</v>
      </c>
      <c r="AQ54" s="191">
        <v>0</v>
      </c>
      <c r="AR54" s="191">
        <v>0</v>
      </c>
      <c r="AS54" s="191">
        <v>0</v>
      </c>
      <c r="AT54" s="191">
        <v>0</v>
      </c>
      <c r="AU54" s="191">
        <v>0</v>
      </c>
      <c r="AV54" s="191">
        <v>0</v>
      </c>
      <c r="AW54" s="191">
        <v>0</v>
      </c>
      <c r="AX54" s="191">
        <v>0</v>
      </c>
      <c r="AY54" s="191">
        <v>0</v>
      </c>
      <c r="AZ54" s="191">
        <v>0</v>
      </c>
      <c r="BA54" s="191">
        <v>0</v>
      </c>
      <c r="BB54" s="181">
        <v>283.5</v>
      </c>
      <c r="BC54" s="191">
        <v>0</v>
      </c>
      <c r="BD54" s="191">
        <v>0</v>
      </c>
      <c r="BE54" s="191">
        <v>0</v>
      </c>
      <c r="BF54" s="191">
        <v>0</v>
      </c>
      <c r="BG54" s="191">
        <v>0</v>
      </c>
      <c r="BH54" s="191">
        <v>0</v>
      </c>
      <c r="BI54" s="191">
        <v>0</v>
      </c>
      <c r="BJ54" s="191">
        <v>0</v>
      </c>
      <c r="BK54" s="198"/>
      <c r="BL54" s="199"/>
    </row>
    <row r="55" spans="1:64" ht="31.5">
      <c r="A55" s="397"/>
      <c r="B55" s="398"/>
      <c r="C55" s="399"/>
      <c r="D55" s="399"/>
      <c r="E55" s="183" t="s">
        <v>44</v>
      </c>
      <c r="F55" s="191">
        <f>AA55+AD55+AG55+AJ55+AM55+AP55+AS55+AV55+AY55+BB55+BE55+BH55</f>
        <v>14.92105</v>
      </c>
      <c r="G55" s="191">
        <f>AB55+AE55+AH55+AK55+AN55+AQ55+AT55+AW55+AZ55+BC55+BF55+BI55</f>
        <v>0</v>
      </c>
      <c r="H55" s="191">
        <v>0</v>
      </c>
      <c r="I55" s="192"/>
      <c r="J55" s="192"/>
      <c r="K55" s="192"/>
      <c r="L55" s="192"/>
      <c r="M55" s="192"/>
      <c r="N55" s="192"/>
      <c r="O55" s="192"/>
      <c r="P55" s="192"/>
      <c r="Q55" s="192"/>
      <c r="R55" s="192"/>
      <c r="S55" s="192"/>
      <c r="T55" s="192"/>
      <c r="U55" s="192"/>
      <c r="V55" s="192"/>
      <c r="W55" s="192"/>
      <c r="X55" s="194"/>
      <c r="Y55" s="194"/>
      <c r="Z55" s="194"/>
      <c r="AA55" s="191">
        <v>0</v>
      </c>
      <c r="AB55" s="191">
        <v>0</v>
      </c>
      <c r="AC55" s="191">
        <v>0</v>
      </c>
      <c r="AD55" s="191">
        <v>0</v>
      </c>
      <c r="AE55" s="191">
        <v>0</v>
      </c>
      <c r="AF55" s="191">
        <v>0</v>
      </c>
      <c r="AG55" s="191">
        <v>0</v>
      </c>
      <c r="AH55" s="191">
        <v>0</v>
      </c>
      <c r="AI55" s="191">
        <v>0</v>
      </c>
      <c r="AJ55" s="191">
        <v>0</v>
      </c>
      <c r="AK55" s="191">
        <v>0</v>
      </c>
      <c r="AL55" s="191">
        <v>0</v>
      </c>
      <c r="AM55" s="191">
        <v>0</v>
      </c>
      <c r="AN55" s="191">
        <v>0</v>
      </c>
      <c r="AO55" s="191">
        <v>0</v>
      </c>
      <c r="AP55" s="191">
        <v>0</v>
      </c>
      <c r="AQ55" s="191">
        <v>0</v>
      </c>
      <c r="AR55" s="191">
        <v>0</v>
      </c>
      <c r="AS55" s="191">
        <v>0</v>
      </c>
      <c r="AT55" s="191">
        <v>0</v>
      </c>
      <c r="AU55" s="191">
        <v>0</v>
      </c>
      <c r="AV55" s="191">
        <v>0</v>
      </c>
      <c r="AW55" s="191">
        <v>0</v>
      </c>
      <c r="AX55" s="191">
        <v>0</v>
      </c>
      <c r="AY55" s="191">
        <v>0</v>
      </c>
      <c r="AZ55" s="191">
        <v>0</v>
      </c>
      <c r="BA55" s="191">
        <v>0</v>
      </c>
      <c r="BB55" s="181">
        <v>14.92105</v>
      </c>
      <c r="BC55" s="191">
        <v>0</v>
      </c>
      <c r="BD55" s="191">
        <v>0</v>
      </c>
      <c r="BE55" s="191">
        <v>0</v>
      </c>
      <c r="BF55" s="191">
        <v>0</v>
      </c>
      <c r="BG55" s="191">
        <v>0</v>
      </c>
      <c r="BH55" s="191">
        <v>0</v>
      </c>
      <c r="BI55" s="191">
        <v>0</v>
      </c>
      <c r="BJ55" s="191">
        <v>0</v>
      </c>
      <c r="BK55" s="198"/>
      <c r="BL55" s="199"/>
    </row>
    <row r="56" spans="1:64" ht="15.75">
      <c r="A56" s="397" t="s">
        <v>345</v>
      </c>
      <c r="B56" s="409" t="s">
        <v>298</v>
      </c>
      <c r="C56" s="399" t="s">
        <v>270</v>
      </c>
      <c r="D56" s="399">
        <v>1</v>
      </c>
      <c r="E56" s="195" t="s">
        <v>42</v>
      </c>
      <c r="F56" s="181">
        <f>F57+F58</f>
        <v>298.42105</v>
      </c>
      <c r="G56" s="181">
        <f>G57+G58</f>
        <v>0</v>
      </c>
      <c r="H56" s="181">
        <f>G56/F56*100</f>
        <v>0</v>
      </c>
      <c r="I56" s="181"/>
      <c r="J56" s="181"/>
      <c r="K56" s="181"/>
      <c r="L56" s="181"/>
      <c r="M56" s="181"/>
      <c r="N56" s="181"/>
      <c r="O56" s="181"/>
      <c r="P56" s="181"/>
      <c r="Q56" s="181"/>
      <c r="R56" s="181"/>
      <c r="S56" s="181"/>
      <c r="T56" s="181"/>
      <c r="U56" s="181"/>
      <c r="V56" s="181"/>
      <c r="W56" s="181"/>
      <c r="X56" s="181"/>
      <c r="Y56" s="181"/>
      <c r="Z56" s="181"/>
      <c r="AA56" s="181">
        <f>AA57+AA58</f>
        <v>0</v>
      </c>
      <c r="AB56" s="181">
        <f>AB57+AB58</f>
        <v>0</v>
      </c>
      <c r="AC56" s="181">
        <v>0</v>
      </c>
      <c r="AD56" s="181">
        <f>AD57+AD58</f>
        <v>0</v>
      </c>
      <c r="AE56" s="181">
        <f>AE57+AE58</f>
        <v>0</v>
      </c>
      <c r="AF56" s="181">
        <v>0</v>
      </c>
      <c r="AG56" s="181">
        <f>AG57+AG58</f>
        <v>0</v>
      </c>
      <c r="AH56" s="181">
        <f>AH57+AH58</f>
        <v>0</v>
      </c>
      <c r="AI56" s="181">
        <v>0</v>
      </c>
      <c r="AJ56" s="181">
        <f>AJ57+AJ58</f>
        <v>0</v>
      </c>
      <c r="AK56" s="181">
        <f>AK57+AK58</f>
        <v>0</v>
      </c>
      <c r="AL56" s="181">
        <v>0</v>
      </c>
      <c r="AM56" s="181">
        <f>AM57+AM58</f>
        <v>0</v>
      </c>
      <c r="AN56" s="181">
        <f>AN57+AN58</f>
        <v>0</v>
      </c>
      <c r="AO56" s="181">
        <v>0</v>
      </c>
      <c r="AP56" s="181">
        <f>AP57+AP58</f>
        <v>0</v>
      </c>
      <c r="AQ56" s="181">
        <f>AQ57+AQ58</f>
        <v>0</v>
      </c>
      <c r="AR56" s="181">
        <v>0</v>
      </c>
      <c r="AS56" s="181">
        <f>AS57+AS58</f>
        <v>0</v>
      </c>
      <c r="AT56" s="181">
        <f>AT57+AT58</f>
        <v>0</v>
      </c>
      <c r="AU56" s="181">
        <v>0</v>
      </c>
      <c r="AV56" s="181">
        <f>AV57+AV58</f>
        <v>0</v>
      </c>
      <c r="AW56" s="181">
        <f>AW57+AW58</f>
        <v>0</v>
      </c>
      <c r="AX56" s="181">
        <v>0</v>
      </c>
      <c r="AY56" s="181">
        <f>AY57+AY58</f>
        <v>0</v>
      </c>
      <c r="AZ56" s="181">
        <f>AZ57+AZ58</f>
        <v>0</v>
      </c>
      <c r="BA56" s="181">
        <v>0</v>
      </c>
      <c r="BB56" s="181">
        <f>BB57+BB58</f>
        <v>298.42105</v>
      </c>
      <c r="BC56" s="181">
        <f>BC57+BC58</f>
        <v>0</v>
      </c>
      <c r="BD56" s="181">
        <v>0</v>
      </c>
      <c r="BE56" s="181">
        <f>BE57+BE58</f>
        <v>0</v>
      </c>
      <c r="BF56" s="181">
        <f>BF57+BF58</f>
        <v>0</v>
      </c>
      <c r="BG56" s="181">
        <v>0</v>
      </c>
      <c r="BH56" s="181">
        <f>BH57+BH58</f>
        <v>0</v>
      </c>
      <c r="BI56" s="181">
        <f>BI57+BI58</f>
        <v>0</v>
      </c>
      <c r="BJ56" s="181">
        <v>0</v>
      </c>
      <c r="BK56" s="198"/>
      <c r="BL56" s="199"/>
    </row>
    <row r="57" spans="1:64" ht="47.25">
      <c r="A57" s="397"/>
      <c r="B57" s="409"/>
      <c r="C57" s="399"/>
      <c r="D57" s="399"/>
      <c r="E57" s="183" t="s">
        <v>3</v>
      </c>
      <c r="F57" s="181">
        <f>AA57+AD57+AG57+AJ57+AM57+AP57+AS57+AV57+AY57+BB57+BE57+BH57</f>
        <v>283.5</v>
      </c>
      <c r="G57" s="181">
        <f>AB57+AE57+AH57+AK57+AN57+AQ57+AT57+AW57+AZ57+BC57+BF57+BI57</f>
        <v>0</v>
      </c>
      <c r="H57" s="181">
        <v>0</v>
      </c>
      <c r="I57" s="182"/>
      <c r="J57" s="182"/>
      <c r="K57" s="182"/>
      <c r="L57" s="182"/>
      <c r="M57" s="182"/>
      <c r="N57" s="182"/>
      <c r="O57" s="182"/>
      <c r="P57" s="182"/>
      <c r="Q57" s="182"/>
      <c r="R57" s="182"/>
      <c r="S57" s="182"/>
      <c r="T57" s="182"/>
      <c r="U57" s="182"/>
      <c r="V57" s="182"/>
      <c r="W57" s="182"/>
      <c r="X57" s="184"/>
      <c r="Y57" s="184"/>
      <c r="Z57" s="184"/>
      <c r="AA57" s="181">
        <v>0</v>
      </c>
      <c r="AB57" s="181">
        <v>0</v>
      </c>
      <c r="AC57" s="181">
        <v>0</v>
      </c>
      <c r="AD57" s="181">
        <v>0</v>
      </c>
      <c r="AE57" s="181">
        <v>0</v>
      </c>
      <c r="AF57" s="181">
        <v>0</v>
      </c>
      <c r="AG57" s="181">
        <v>0</v>
      </c>
      <c r="AH57" s="181">
        <v>0</v>
      </c>
      <c r="AI57" s="181">
        <v>0</v>
      </c>
      <c r="AJ57" s="181">
        <v>0</v>
      </c>
      <c r="AK57" s="181">
        <v>0</v>
      </c>
      <c r="AL57" s="181">
        <v>0</v>
      </c>
      <c r="AM57" s="181">
        <v>0</v>
      </c>
      <c r="AN57" s="181">
        <v>0</v>
      </c>
      <c r="AO57" s="181">
        <v>0</v>
      </c>
      <c r="AP57" s="181">
        <v>0</v>
      </c>
      <c r="AQ57" s="181">
        <v>0</v>
      </c>
      <c r="AR57" s="181">
        <v>0</v>
      </c>
      <c r="AS57" s="181">
        <v>0</v>
      </c>
      <c r="AT57" s="181">
        <v>0</v>
      </c>
      <c r="AU57" s="181">
        <v>0</v>
      </c>
      <c r="AV57" s="181">
        <v>0</v>
      </c>
      <c r="AW57" s="181">
        <v>0</v>
      </c>
      <c r="AX57" s="181">
        <v>0</v>
      </c>
      <c r="AY57" s="181">
        <v>0</v>
      </c>
      <c r="AZ57" s="181">
        <v>0</v>
      </c>
      <c r="BA57" s="181">
        <v>0</v>
      </c>
      <c r="BB57" s="181">
        <v>283.5</v>
      </c>
      <c r="BC57" s="181">
        <v>0</v>
      </c>
      <c r="BD57" s="181">
        <v>0</v>
      </c>
      <c r="BE57" s="181">
        <v>0</v>
      </c>
      <c r="BF57" s="181">
        <v>0</v>
      </c>
      <c r="BG57" s="181">
        <v>0</v>
      </c>
      <c r="BH57" s="181">
        <v>0</v>
      </c>
      <c r="BI57" s="181">
        <v>0</v>
      </c>
      <c r="BJ57" s="181">
        <v>0</v>
      </c>
      <c r="BK57" s="198"/>
      <c r="BL57" s="199"/>
    </row>
    <row r="58" spans="1:64" ht="31.5">
      <c r="A58" s="397"/>
      <c r="B58" s="409"/>
      <c r="C58" s="399"/>
      <c r="D58" s="399"/>
      <c r="E58" s="183" t="s">
        <v>44</v>
      </c>
      <c r="F58" s="181">
        <f>AA58+AD58+AG58+AJ58+AM58+AP58+AS58+AV58+AY58+BB58+BE58+BH58</f>
        <v>14.92105</v>
      </c>
      <c r="G58" s="181">
        <f>AB58+AE58+AH58+AK58+AN58+AQ58+AT58+AW58+AZ58+BC58+BF58+BI58</f>
        <v>0</v>
      </c>
      <c r="H58" s="181">
        <f>G58/F58*100</f>
        <v>0</v>
      </c>
      <c r="I58" s="182"/>
      <c r="J58" s="182"/>
      <c r="K58" s="182"/>
      <c r="L58" s="182"/>
      <c r="M58" s="182"/>
      <c r="N58" s="182"/>
      <c r="O58" s="182"/>
      <c r="P58" s="182"/>
      <c r="Q58" s="182"/>
      <c r="R58" s="182"/>
      <c r="S58" s="182"/>
      <c r="T58" s="182"/>
      <c r="U58" s="182"/>
      <c r="V58" s="182"/>
      <c r="W58" s="182"/>
      <c r="X58" s="184"/>
      <c r="Y58" s="184"/>
      <c r="Z58" s="184"/>
      <c r="AA58" s="181">
        <v>0</v>
      </c>
      <c r="AB58" s="181">
        <v>0</v>
      </c>
      <c r="AC58" s="181">
        <v>0</v>
      </c>
      <c r="AD58" s="181">
        <v>0</v>
      </c>
      <c r="AE58" s="181">
        <v>0</v>
      </c>
      <c r="AF58" s="181">
        <v>0</v>
      </c>
      <c r="AG58" s="181">
        <v>0</v>
      </c>
      <c r="AH58" s="181">
        <v>0</v>
      </c>
      <c r="AI58" s="181">
        <v>0</v>
      </c>
      <c r="AJ58" s="181">
        <v>0</v>
      </c>
      <c r="AK58" s="181">
        <v>0</v>
      </c>
      <c r="AL58" s="181">
        <v>0</v>
      </c>
      <c r="AM58" s="181">
        <v>0</v>
      </c>
      <c r="AN58" s="181">
        <v>0</v>
      </c>
      <c r="AO58" s="181">
        <v>0</v>
      </c>
      <c r="AP58" s="181">
        <v>0</v>
      </c>
      <c r="AQ58" s="181">
        <v>0</v>
      </c>
      <c r="AR58" s="181">
        <v>0</v>
      </c>
      <c r="AS58" s="181">
        <v>0</v>
      </c>
      <c r="AT58" s="181">
        <v>0</v>
      </c>
      <c r="AU58" s="181">
        <v>0</v>
      </c>
      <c r="AV58" s="181">
        <v>0</v>
      </c>
      <c r="AW58" s="181">
        <v>0</v>
      </c>
      <c r="AX58" s="181">
        <v>0</v>
      </c>
      <c r="AY58" s="181">
        <v>0</v>
      </c>
      <c r="AZ58" s="181">
        <v>0</v>
      </c>
      <c r="BA58" s="181">
        <v>0</v>
      </c>
      <c r="BB58" s="181">
        <v>14.92105</v>
      </c>
      <c r="BC58" s="181">
        <v>0</v>
      </c>
      <c r="BD58" s="181">
        <v>0</v>
      </c>
      <c r="BE58" s="181">
        <v>0</v>
      </c>
      <c r="BF58" s="181">
        <v>0</v>
      </c>
      <c r="BG58" s="181">
        <v>0</v>
      </c>
      <c r="BH58" s="181">
        <v>0</v>
      </c>
      <c r="BI58" s="181">
        <v>0</v>
      </c>
      <c r="BJ58" s="181">
        <v>0</v>
      </c>
      <c r="BK58" s="198"/>
      <c r="BL58" s="199"/>
    </row>
    <row r="59" spans="1:64" ht="15.75">
      <c r="A59" s="397" t="s">
        <v>346</v>
      </c>
      <c r="B59" s="409" t="s">
        <v>301</v>
      </c>
      <c r="C59" s="399" t="s">
        <v>270</v>
      </c>
      <c r="D59" s="399">
        <v>1</v>
      </c>
      <c r="E59" s="195" t="s">
        <v>42</v>
      </c>
      <c r="F59" s="181">
        <f>F60+F61</f>
        <v>600</v>
      </c>
      <c r="G59" s="181">
        <f>G60+G61</f>
        <v>0</v>
      </c>
      <c r="H59" s="181">
        <f>G59/F59*100</f>
        <v>0</v>
      </c>
      <c r="I59" s="181"/>
      <c r="J59" s="181"/>
      <c r="K59" s="181"/>
      <c r="L59" s="181"/>
      <c r="M59" s="181"/>
      <c r="N59" s="181"/>
      <c r="O59" s="181"/>
      <c r="P59" s="181"/>
      <c r="Q59" s="181"/>
      <c r="R59" s="181"/>
      <c r="S59" s="181"/>
      <c r="T59" s="181"/>
      <c r="U59" s="181"/>
      <c r="V59" s="181"/>
      <c r="W59" s="181"/>
      <c r="X59" s="181"/>
      <c r="Y59" s="181"/>
      <c r="Z59" s="181"/>
      <c r="AA59" s="181">
        <f>AA60+AA61</f>
        <v>0</v>
      </c>
      <c r="AB59" s="181">
        <f>AB60+AB61</f>
        <v>0</v>
      </c>
      <c r="AC59" s="181">
        <v>0</v>
      </c>
      <c r="AD59" s="181">
        <f>AD60+AD61</f>
        <v>0</v>
      </c>
      <c r="AE59" s="181">
        <f>AE60+AE61</f>
        <v>0</v>
      </c>
      <c r="AF59" s="181">
        <v>0</v>
      </c>
      <c r="AG59" s="181">
        <f>AG60+AG61</f>
        <v>0</v>
      </c>
      <c r="AH59" s="181">
        <f>AH60+AH61</f>
        <v>0</v>
      </c>
      <c r="AI59" s="181">
        <v>0</v>
      </c>
      <c r="AJ59" s="181">
        <f>AJ60+AJ61</f>
        <v>0</v>
      </c>
      <c r="AK59" s="181">
        <f>AK60+AK61</f>
        <v>0</v>
      </c>
      <c r="AL59" s="181">
        <v>0</v>
      </c>
      <c r="AM59" s="181">
        <f>AM60+AM61</f>
        <v>0</v>
      </c>
      <c r="AN59" s="181">
        <f>AN60+AN61</f>
        <v>0</v>
      </c>
      <c r="AO59" s="181">
        <v>0</v>
      </c>
      <c r="AP59" s="181">
        <f>AP60+AP61</f>
        <v>0</v>
      </c>
      <c r="AQ59" s="181">
        <f>AQ60+AQ61</f>
        <v>0</v>
      </c>
      <c r="AR59" s="181">
        <v>0</v>
      </c>
      <c r="AS59" s="181">
        <f>AS60+AS61</f>
        <v>300</v>
      </c>
      <c r="AT59" s="181">
        <f>AT60+AT61</f>
        <v>0</v>
      </c>
      <c r="AU59" s="181">
        <v>0</v>
      </c>
      <c r="AV59" s="181">
        <f>AV60+AV61</f>
        <v>300</v>
      </c>
      <c r="AW59" s="181">
        <f>AW60+AW61</f>
        <v>0</v>
      </c>
      <c r="AX59" s="181">
        <v>0</v>
      </c>
      <c r="AY59" s="181">
        <f>AY60+AY61</f>
        <v>0</v>
      </c>
      <c r="AZ59" s="181">
        <f>AZ60+AZ61</f>
        <v>0</v>
      </c>
      <c r="BA59" s="181">
        <v>0</v>
      </c>
      <c r="BB59" s="181">
        <f>BB60+BB61</f>
        <v>0</v>
      </c>
      <c r="BC59" s="181">
        <f>BC60+BC61</f>
        <v>0</v>
      </c>
      <c r="BD59" s="181">
        <v>0</v>
      </c>
      <c r="BE59" s="181">
        <f>BE60+BE61</f>
        <v>0</v>
      </c>
      <c r="BF59" s="181">
        <f>BF60+BF61</f>
        <v>0</v>
      </c>
      <c r="BG59" s="181">
        <v>0</v>
      </c>
      <c r="BH59" s="181">
        <f>BH60+BH61</f>
        <v>0</v>
      </c>
      <c r="BI59" s="181">
        <f>BI60+BI61</f>
        <v>0</v>
      </c>
      <c r="BJ59" s="181">
        <v>0</v>
      </c>
      <c r="BK59" s="198"/>
      <c r="BL59" s="199"/>
    </row>
    <row r="60" spans="1:64" ht="47.25">
      <c r="A60" s="397"/>
      <c r="B60" s="409"/>
      <c r="C60" s="399"/>
      <c r="D60" s="399"/>
      <c r="E60" s="183" t="s">
        <v>3</v>
      </c>
      <c r="F60" s="181">
        <f>AA60+AD60+AG60+AJ60+AM60+AP60+AS60+AV60+AY60+BB60+BE60+BH60</f>
        <v>570</v>
      </c>
      <c r="G60" s="181">
        <f>AB60+AE60+AH60+AK60+AN60+AQ60+AT60+AW60+AZ60+BC60+BF60+BI60</f>
        <v>0</v>
      </c>
      <c r="H60" s="181">
        <v>0</v>
      </c>
      <c r="I60" s="182"/>
      <c r="J60" s="182"/>
      <c r="K60" s="182"/>
      <c r="L60" s="182"/>
      <c r="M60" s="182"/>
      <c r="N60" s="182"/>
      <c r="O60" s="182"/>
      <c r="P60" s="182"/>
      <c r="Q60" s="182"/>
      <c r="R60" s="182"/>
      <c r="S60" s="182"/>
      <c r="T60" s="182"/>
      <c r="U60" s="182"/>
      <c r="V60" s="182"/>
      <c r="W60" s="182"/>
      <c r="X60" s="184"/>
      <c r="Y60" s="184"/>
      <c r="Z60" s="184"/>
      <c r="AA60" s="181">
        <v>0</v>
      </c>
      <c r="AB60" s="181">
        <v>0</v>
      </c>
      <c r="AC60" s="181">
        <v>0</v>
      </c>
      <c r="AD60" s="181">
        <v>0</v>
      </c>
      <c r="AE60" s="181">
        <v>0</v>
      </c>
      <c r="AF60" s="181">
        <v>0</v>
      </c>
      <c r="AG60" s="181">
        <v>0</v>
      </c>
      <c r="AH60" s="181">
        <v>0</v>
      </c>
      <c r="AI60" s="181">
        <v>0</v>
      </c>
      <c r="AJ60" s="181">
        <v>0</v>
      </c>
      <c r="AK60" s="181">
        <v>0</v>
      </c>
      <c r="AL60" s="181">
        <v>0</v>
      </c>
      <c r="AM60" s="181">
        <v>0</v>
      </c>
      <c r="AN60" s="181">
        <v>0</v>
      </c>
      <c r="AO60" s="181">
        <v>0</v>
      </c>
      <c r="AP60" s="181">
        <v>0</v>
      </c>
      <c r="AQ60" s="181">
        <v>0</v>
      </c>
      <c r="AR60" s="181">
        <v>0</v>
      </c>
      <c r="AS60" s="181">
        <v>285</v>
      </c>
      <c r="AT60" s="181">
        <v>0</v>
      </c>
      <c r="AU60" s="181">
        <v>0</v>
      </c>
      <c r="AV60" s="181">
        <v>285</v>
      </c>
      <c r="AW60" s="181">
        <v>0</v>
      </c>
      <c r="AX60" s="181">
        <v>0</v>
      </c>
      <c r="AY60" s="181">
        <v>0</v>
      </c>
      <c r="AZ60" s="181">
        <v>0</v>
      </c>
      <c r="BA60" s="181">
        <v>0</v>
      </c>
      <c r="BB60" s="181">
        <v>0</v>
      </c>
      <c r="BC60" s="181">
        <v>0</v>
      </c>
      <c r="BD60" s="181">
        <v>0</v>
      </c>
      <c r="BE60" s="181">
        <v>0</v>
      </c>
      <c r="BF60" s="181">
        <v>0</v>
      </c>
      <c r="BG60" s="181">
        <v>0</v>
      </c>
      <c r="BH60" s="181">
        <v>0</v>
      </c>
      <c r="BI60" s="181">
        <v>0</v>
      </c>
      <c r="BJ60" s="181">
        <v>0</v>
      </c>
      <c r="BK60" s="198"/>
      <c r="BL60" s="199"/>
    </row>
    <row r="61" spans="1:64" ht="31.5">
      <c r="A61" s="397"/>
      <c r="B61" s="409"/>
      <c r="C61" s="399"/>
      <c r="D61" s="399"/>
      <c r="E61" s="183" t="s">
        <v>44</v>
      </c>
      <c r="F61" s="181">
        <f>AA61+AD61+AG61+AJ61+AM61+AP61+AS61+AV61+AY61+BB61+BE61+BH61</f>
        <v>30</v>
      </c>
      <c r="G61" s="181">
        <f>AB61+AE61+AH61+AK61+AN61+AQ61+AT61+AW61+AZ61+BC61+BF61+BI61</f>
        <v>0</v>
      </c>
      <c r="H61" s="181">
        <f>G61/F61*100</f>
        <v>0</v>
      </c>
      <c r="I61" s="182"/>
      <c r="J61" s="182"/>
      <c r="K61" s="182"/>
      <c r="L61" s="182"/>
      <c r="M61" s="182"/>
      <c r="N61" s="182"/>
      <c r="O61" s="182"/>
      <c r="P61" s="182"/>
      <c r="Q61" s="182"/>
      <c r="R61" s="182"/>
      <c r="S61" s="182"/>
      <c r="T61" s="182"/>
      <c r="U61" s="182"/>
      <c r="V61" s="182"/>
      <c r="W61" s="182"/>
      <c r="X61" s="184"/>
      <c r="Y61" s="184"/>
      <c r="Z61" s="184"/>
      <c r="AA61" s="181">
        <v>0</v>
      </c>
      <c r="AB61" s="181">
        <v>0</v>
      </c>
      <c r="AC61" s="181">
        <v>0</v>
      </c>
      <c r="AD61" s="181">
        <v>0</v>
      </c>
      <c r="AE61" s="181">
        <v>0</v>
      </c>
      <c r="AF61" s="181">
        <v>0</v>
      </c>
      <c r="AG61" s="181">
        <v>0</v>
      </c>
      <c r="AH61" s="181">
        <v>0</v>
      </c>
      <c r="AI61" s="181">
        <v>0</v>
      </c>
      <c r="AJ61" s="181">
        <v>0</v>
      </c>
      <c r="AK61" s="181">
        <v>0</v>
      </c>
      <c r="AL61" s="181">
        <v>0</v>
      </c>
      <c r="AM61" s="181">
        <v>0</v>
      </c>
      <c r="AN61" s="181">
        <v>0</v>
      </c>
      <c r="AO61" s="181">
        <v>0</v>
      </c>
      <c r="AP61" s="181">
        <v>0</v>
      </c>
      <c r="AQ61" s="181">
        <v>0</v>
      </c>
      <c r="AR61" s="181">
        <v>0</v>
      </c>
      <c r="AS61" s="181">
        <v>15</v>
      </c>
      <c r="AT61" s="181">
        <v>0</v>
      </c>
      <c r="AU61" s="181">
        <v>0</v>
      </c>
      <c r="AV61" s="181">
        <v>15</v>
      </c>
      <c r="AW61" s="181">
        <v>0</v>
      </c>
      <c r="AX61" s="181">
        <v>0</v>
      </c>
      <c r="AY61" s="181">
        <v>0</v>
      </c>
      <c r="AZ61" s="181">
        <v>0</v>
      </c>
      <c r="BA61" s="181">
        <v>0</v>
      </c>
      <c r="BB61" s="181">
        <v>0</v>
      </c>
      <c r="BC61" s="181">
        <v>0</v>
      </c>
      <c r="BD61" s="181">
        <v>0</v>
      </c>
      <c r="BE61" s="181">
        <v>0</v>
      </c>
      <c r="BF61" s="181">
        <v>0</v>
      </c>
      <c r="BG61" s="181">
        <v>0</v>
      </c>
      <c r="BH61" s="181">
        <v>0</v>
      </c>
      <c r="BI61" s="181">
        <v>0</v>
      </c>
      <c r="BJ61" s="181">
        <v>0</v>
      </c>
      <c r="BK61" s="198"/>
      <c r="BL61" s="199"/>
    </row>
    <row r="62" spans="1:64" ht="141.75">
      <c r="A62" s="188" t="s">
        <v>347</v>
      </c>
      <c r="B62" s="209" t="s">
        <v>348</v>
      </c>
      <c r="C62" s="209" t="s">
        <v>349</v>
      </c>
      <c r="D62" s="179">
        <v>1</v>
      </c>
      <c r="E62" s="178" t="s">
        <v>313</v>
      </c>
      <c r="F62" s="191"/>
      <c r="G62" s="191"/>
      <c r="H62" s="176"/>
      <c r="I62" s="192"/>
      <c r="J62" s="192"/>
      <c r="K62" s="192"/>
      <c r="L62" s="192"/>
      <c r="M62" s="192"/>
      <c r="N62" s="192"/>
      <c r="O62" s="192"/>
      <c r="P62" s="192"/>
      <c r="Q62" s="192"/>
      <c r="R62" s="192"/>
      <c r="S62" s="192"/>
      <c r="T62" s="192"/>
      <c r="U62" s="192"/>
      <c r="V62" s="192"/>
      <c r="W62" s="192"/>
      <c r="X62" s="194"/>
      <c r="Y62" s="194"/>
      <c r="Z62" s="194"/>
      <c r="AA62" s="191"/>
      <c r="AB62" s="191"/>
      <c r="AC62" s="176"/>
      <c r="AD62" s="191"/>
      <c r="AE62" s="191"/>
      <c r="AF62" s="176"/>
      <c r="AG62" s="191"/>
      <c r="AH62" s="191"/>
      <c r="AI62" s="176"/>
      <c r="AJ62" s="191"/>
      <c r="AK62" s="191"/>
      <c r="AL62" s="191"/>
      <c r="AM62" s="191"/>
      <c r="AN62" s="191"/>
      <c r="AO62" s="176"/>
      <c r="AP62" s="191"/>
      <c r="AQ62" s="191"/>
      <c r="AR62" s="176"/>
      <c r="AS62" s="191"/>
      <c r="AT62" s="191"/>
      <c r="AU62" s="176"/>
      <c r="AV62" s="191"/>
      <c r="AW62" s="191"/>
      <c r="AX62" s="176"/>
      <c r="AY62" s="191"/>
      <c r="AZ62" s="191"/>
      <c r="BA62" s="176"/>
      <c r="BB62" s="191"/>
      <c r="BC62" s="191"/>
      <c r="BD62" s="176"/>
      <c r="BE62" s="191"/>
      <c r="BF62" s="191"/>
      <c r="BG62" s="176"/>
      <c r="BH62" s="191"/>
      <c r="BI62" s="191"/>
      <c r="BJ62" s="176"/>
      <c r="BK62" s="198"/>
      <c r="BL62" s="199"/>
    </row>
    <row r="63" spans="1:64" ht="78.75">
      <c r="A63" s="188" t="s">
        <v>350</v>
      </c>
      <c r="B63" s="209" t="s">
        <v>351</v>
      </c>
      <c r="C63" s="210" t="s">
        <v>270</v>
      </c>
      <c r="D63" s="179">
        <v>1</v>
      </c>
      <c r="E63" s="178" t="s">
        <v>313</v>
      </c>
      <c r="F63" s="191"/>
      <c r="G63" s="191"/>
      <c r="H63" s="176"/>
      <c r="I63" s="192"/>
      <c r="J63" s="192"/>
      <c r="K63" s="192"/>
      <c r="L63" s="192"/>
      <c r="M63" s="192"/>
      <c r="N63" s="192"/>
      <c r="O63" s="192"/>
      <c r="P63" s="192"/>
      <c r="Q63" s="192"/>
      <c r="R63" s="192"/>
      <c r="S63" s="192"/>
      <c r="T63" s="192"/>
      <c r="U63" s="192"/>
      <c r="V63" s="192"/>
      <c r="W63" s="192"/>
      <c r="X63" s="194"/>
      <c r="Y63" s="194"/>
      <c r="Z63" s="194"/>
      <c r="AA63" s="191"/>
      <c r="AB63" s="191"/>
      <c r="AC63" s="176"/>
      <c r="AD63" s="191"/>
      <c r="AE63" s="191"/>
      <c r="AF63" s="176"/>
      <c r="AG63" s="191"/>
      <c r="AH63" s="191"/>
      <c r="AI63" s="176"/>
      <c r="AJ63" s="191"/>
      <c r="AK63" s="191"/>
      <c r="AL63" s="191"/>
      <c r="AM63" s="191"/>
      <c r="AN63" s="191"/>
      <c r="AO63" s="176"/>
      <c r="AP63" s="191"/>
      <c r="AQ63" s="191"/>
      <c r="AR63" s="176"/>
      <c r="AS63" s="191"/>
      <c r="AT63" s="191"/>
      <c r="AU63" s="176"/>
      <c r="AV63" s="191"/>
      <c r="AW63" s="191"/>
      <c r="AX63" s="176"/>
      <c r="AY63" s="191"/>
      <c r="AZ63" s="191"/>
      <c r="BA63" s="176"/>
      <c r="BB63" s="191"/>
      <c r="BC63" s="191"/>
      <c r="BD63" s="176"/>
      <c r="BE63" s="191"/>
      <c r="BF63" s="191"/>
      <c r="BG63" s="176"/>
      <c r="BH63" s="191"/>
      <c r="BI63" s="191"/>
      <c r="BJ63" s="176"/>
      <c r="BK63" s="198"/>
      <c r="BL63" s="199"/>
    </row>
    <row r="64" spans="1:64" ht="78.75">
      <c r="A64" s="188" t="s">
        <v>352</v>
      </c>
      <c r="B64" s="209" t="s">
        <v>353</v>
      </c>
      <c r="C64" s="210" t="s">
        <v>270</v>
      </c>
      <c r="D64" s="179">
        <v>1</v>
      </c>
      <c r="E64" s="178" t="s">
        <v>313</v>
      </c>
      <c r="F64" s="191"/>
      <c r="G64" s="191"/>
      <c r="H64" s="176"/>
      <c r="I64" s="192"/>
      <c r="J64" s="192"/>
      <c r="K64" s="192"/>
      <c r="L64" s="192"/>
      <c r="M64" s="192"/>
      <c r="N64" s="192"/>
      <c r="O64" s="192"/>
      <c r="P64" s="192"/>
      <c r="Q64" s="192"/>
      <c r="R64" s="192"/>
      <c r="S64" s="192"/>
      <c r="T64" s="192"/>
      <c r="U64" s="192"/>
      <c r="V64" s="192"/>
      <c r="W64" s="192"/>
      <c r="X64" s="194"/>
      <c r="Y64" s="194"/>
      <c r="Z64" s="194"/>
      <c r="AA64" s="191"/>
      <c r="AB64" s="191"/>
      <c r="AC64" s="176"/>
      <c r="AD64" s="191"/>
      <c r="AE64" s="191"/>
      <c r="AF64" s="176"/>
      <c r="AG64" s="191"/>
      <c r="AH64" s="191"/>
      <c r="AI64" s="176"/>
      <c r="AJ64" s="191"/>
      <c r="AK64" s="191"/>
      <c r="AL64" s="191"/>
      <c r="AM64" s="191"/>
      <c r="AN64" s="191"/>
      <c r="AO64" s="176"/>
      <c r="AP64" s="191"/>
      <c r="AQ64" s="191"/>
      <c r="AR64" s="176"/>
      <c r="AS64" s="191"/>
      <c r="AT64" s="191"/>
      <c r="AU64" s="176"/>
      <c r="AV64" s="191"/>
      <c r="AW64" s="191"/>
      <c r="AX64" s="176"/>
      <c r="AY64" s="191"/>
      <c r="AZ64" s="191"/>
      <c r="BA64" s="176"/>
      <c r="BB64" s="191"/>
      <c r="BC64" s="191"/>
      <c r="BD64" s="176"/>
      <c r="BE64" s="191"/>
      <c r="BF64" s="191"/>
      <c r="BG64" s="176"/>
      <c r="BH64" s="191"/>
      <c r="BI64" s="191"/>
      <c r="BJ64" s="176"/>
      <c r="BK64" s="198"/>
      <c r="BL64" s="199"/>
    </row>
    <row r="65" spans="1:64" ht="15.75">
      <c r="A65" s="203" t="s">
        <v>354</v>
      </c>
      <c r="B65" s="407" t="s">
        <v>355</v>
      </c>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407"/>
      <c r="BG65" s="407"/>
      <c r="BH65" s="407"/>
      <c r="BI65" s="407"/>
      <c r="BJ65" s="407"/>
      <c r="BK65" s="407"/>
      <c r="BL65" s="407"/>
    </row>
    <row r="66" spans="1:64" ht="15.75">
      <c r="A66" s="203" t="s">
        <v>7</v>
      </c>
      <c r="B66" s="408" t="s">
        <v>316</v>
      </c>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row>
    <row r="67" spans="1:64" ht="15.75">
      <c r="A67" s="203" t="s">
        <v>8</v>
      </c>
      <c r="B67" s="408" t="s">
        <v>317</v>
      </c>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408"/>
      <c r="BK67" s="408"/>
      <c r="BL67" s="408"/>
    </row>
    <row r="68" spans="1:64" ht="15.75">
      <c r="A68" s="203" t="s">
        <v>9</v>
      </c>
      <c r="B68" s="408" t="s">
        <v>318</v>
      </c>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8"/>
      <c r="BC68" s="408"/>
      <c r="BD68" s="408"/>
      <c r="BE68" s="408"/>
      <c r="BF68" s="408"/>
      <c r="BG68" s="408"/>
      <c r="BH68" s="408"/>
      <c r="BI68" s="408"/>
      <c r="BJ68" s="408"/>
      <c r="BK68" s="408"/>
      <c r="BL68" s="408"/>
    </row>
    <row r="69" spans="1:64" ht="15.75">
      <c r="A69" s="203" t="s">
        <v>15</v>
      </c>
      <c r="B69" s="408" t="s">
        <v>319</v>
      </c>
      <c r="C69" s="408"/>
      <c r="D69" s="408"/>
      <c r="E69" s="408"/>
      <c r="F69" s="408"/>
      <c r="G69" s="408"/>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c r="AS69" s="408"/>
      <c r="AT69" s="408"/>
      <c r="AU69" s="408"/>
      <c r="AV69" s="408"/>
      <c r="AW69" s="408"/>
      <c r="AX69" s="408"/>
      <c r="AY69" s="408"/>
      <c r="AZ69" s="408"/>
      <c r="BA69" s="408"/>
      <c r="BB69" s="408"/>
      <c r="BC69" s="408"/>
      <c r="BD69" s="408"/>
      <c r="BE69" s="408"/>
      <c r="BF69" s="408"/>
      <c r="BG69" s="408"/>
      <c r="BH69" s="408"/>
      <c r="BI69" s="408"/>
      <c r="BJ69" s="408"/>
      <c r="BK69" s="408"/>
      <c r="BL69" s="408"/>
    </row>
    <row r="70" spans="1:64" ht="15.75">
      <c r="A70" s="203" t="s">
        <v>16</v>
      </c>
      <c r="B70" s="408" t="s">
        <v>320</v>
      </c>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c r="AT70" s="408"/>
      <c r="AU70" s="408"/>
      <c r="AV70" s="408"/>
      <c r="AW70" s="408"/>
      <c r="AX70" s="408"/>
      <c r="AY70" s="408"/>
      <c r="AZ70" s="408"/>
      <c r="BA70" s="408"/>
      <c r="BB70" s="408"/>
      <c r="BC70" s="408"/>
      <c r="BD70" s="408"/>
      <c r="BE70" s="408"/>
      <c r="BF70" s="408"/>
      <c r="BG70" s="408"/>
      <c r="BH70" s="408"/>
      <c r="BI70" s="408"/>
      <c r="BJ70" s="408"/>
      <c r="BK70" s="408"/>
      <c r="BL70" s="408"/>
    </row>
    <row r="71" spans="1:64" ht="31.5">
      <c r="A71" s="212" t="s">
        <v>356</v>
      </c>
      <c r="B71" s="220" t="s">
        <v>263</v>
      </c>
      <c r="C71" s="179"/>
      <c r="D71" s="179"/>
      <c r="E71" s="178"/>
      <c r="F71" s="181"/>
      <c r="G71" s="181"/>
      <c r="H71" s="216"/>
      <c r="I71" s="182"/>
      <c r="J71" s="182"/>
      <c r="K71" s="182"/>
      <c r="L71" s="182"/>
      <c r="M71" s="182"/>
      <c r="N71" s="182"/>
      <c r="O71" s="182"/>
      <c r="P71" s="182"/>
      <c r="Q71" s="182"/>
      <c r="R71" s="182"/>
      <c r="S71" s="182"/>
      <c r="T71" s="182"/>
      <c r="U71" s="182"/>
      <c r="V71" s="182"/>
      <c r="W71" s="182"/>
      <c r="X71" s="184"/>
      <c r="Y71" s="184"/>
      <c r="Z71" s="184"/>
      <c r="AA71" s="181"/>
      <c r="AB71" s="181"/>
      <c r="AC71" s="216"/>
      <c r="AD71" s="181"/>
      <c r="AE71" s="181"/>
      <c r="AF71" s="216"/>
      <c r="AG71" s="181"/>
      <c r="AH71" s="181"/>
      <c r="AI71" s="216"/>
      <c r="AJ71" s="181"/>
      <c r="AK71" s="181"/>
      <c r="AL71" s="181"/>
      <c r="AM71" s="181"/>
      <c r="AN71" s="181"/>
      <c r="AO71" s="216"/>
      <c r="AP71" s="181"/>
      <c r="AQ71" s="181"/>
      <c r="AR71" s="216"/>
      <c r="AS71" s="181"/>
      <c r="AT71" s="181"/>
      <c r="AU71" s="216"/>
      <c r="AV71" s="181"/>
      <c r="AW71" s="181"/>
      <c r="AX71" s="216"/>
      <c r="AY71" s="181"/>
      <c r="AZ71" s="181"/>
      <c r="BA71" s="216"/>
      <c r="BB71" s="181"/>
      <c r="BC71" s="181"/>
      <c r="BD71" s="216"/>
      <c r="BE71" s="181"/>
      <c r="BF71" s="181"/>
      <c r="BG71" s="216"/>
      <c r="BH71" s="181"/>
      <c r="BI71" s="181"/>
      <c r="BJ71" s="216"/>
      <c r="BK71" s="198"/>
      <c r="BL71" s="199"/>
    </row>
    <row r="72" spans="1:64" ht="141.75">
      <c r="A72" s="188" t="s">
        <v>357</v>
      </c>
      <c r="B72" s="209" t="s">
        <v>315</v>
      </c>
      <c r="C72" s="209" t="s">
        <v>359</v>
      </c>
      <c r="D72" s="179">
        <v>2.3</v>
      </c>
      <c r="E72" s="178" t="s">
        <v>313</v>
      </c>
      <c r="F72" s="191"/>
      <c r="G72" s="191"/>
      <c r="H72" s="176"/>
      <c r="I72" s="192"/>
      <c r="J72" s="192"/>
      <c r="K72" s="192"/>
      <c r="L72" s="192"/>
      <c r="M72" s="192"/>
      <c r="N72" s="192"/>
      <c r="O72" s="192"/>
      <c r="P72" s="192"/>
      <c r="Q72" s="192"/>
      <c r="R72" s="192"/>
      <c r="S72" s="192"/>
      <c r="T72" s="192"/>
      <c r="U72" s="192"/>
      <c r="V72" s="192"/>
      <c r="W72" s="192"/>
      <c r="X72" s="194"/>
      <c r="Y72" s="194"/>
      <c r="Z72" s="194"/>
      <c r="AA72" s="191"/>
      <c r="AB72" s="191"/>
      <c r="AC72" s="176"/>
      <c r="AD72" s="191"/>
      <c r="AE72" s="191"/>
      <c r="AF72" s="176"/>
      <c r="AG72" s="191"/>
      <c r="AH72" s="191"/>
      <c r="AI72" s="176"/>
      <c r="AJ72" s="191"/>
      <c r="AK72" s="191"/>
      <c r="AL72" s="191"/>
      <c r="AM72" s="191"/>
      <c r="AN72" s="191"/>
      <c r="AO72" s="176"/>
      <c r="AP72" s="191"/>
      <c r="AQ72" s="191"/>
      <c r="AR72" s="176"/>
      <c r="AS72" s="191"/>
      <c r="AT72" s="191"/>
      <c r="AU72" s="176"/>
      <c r="AV72" s="191"/>
      <c r="AW72" s="191"/>
      <c r="AX72" s="176"/>
      <c r="AY72" s="191"/>
      <c r="AZ72" s="191"/>
      <c r="BA72" s="176"/>
      <c r="BB72" s="191"/>
      <c r="BC72" s="191"/>
      <c r="BD72" s="176"/>
      <c r="BE72" s="191"/>
      <c r="BF72" s="191"/>
      <c r="BG72" s="176"/>
      <c r="BH72" s="191"/>
      <c r="BI72" s="191"/>
      <c r="BJ72" s="176"/>
      <c r="BK72" s="198"/>
      <c r="BL72" s="199"/>
    </row>
    <row r="73" spans="1:64" ht="78.75">
      <c r="A73" s="188" t="s">
        <v>358</v>
      </c>
      <c r="B73" s="209" t="s">
        <v>360</v>
      </c>
      <c r="C73" s="210" t="s">
        <v>270</v>
      </c>
      <c r="D73" s="179">
        <v>2.3</v>
      </c>
      <c r="E73" s="178" t="s">
        <v>313</v>
      </c>
      <c r="F73" s="191"/>
      <c r="G73" s="191"/>
      <c r="H73" s="176"/>
      <c r="I73" s="192"/>
      <c r="J73" s="192"/>
      <c r="K73" s="192"/>
      <c r="L73" s="192"/>
      <c r="M73" s="192"/>
      <c r="N73" s="192"/>
      <c r="O73" s="192"/>
      <c r="P73" s="192"/>
      <c r="Q73" s="192"/>
      <c r="R73" s="192"/>
      <c r="S73" s="192"/>
      <c r="T73" s="192"/>
      <c r="U73" s="192"/>
      <c r="V73" s="192"/>
      <c r="W73" s="192"/>
      <c r="X73" s="194"/>
      <c r="Y73" s="194"/>
      <c r="Z73" s="194"/>
      <c r="AA73" s="191"/>
      <c r="AB73" s="191"/>
      <c r="AC73" s="176"/>
      <c r="AD73" s="191"/>
      <c r="AE73" s="191"/>
      <c r="AF73" s="176"/>
      <c r="AG73" s="191"/>
      <c r="AH73" s="191"/>
      <c r="AI73" s="176"/>
      <c r="AJ73" s="191"/>
      <c r="AK73" s="191"/>
      <c r="AL73" s="191"/>
      <c r="AM73" s="191"/>
      <c r="AN73" s="191"/>
      <c r="AO73" s="176"/>
      <c r="AP73" s="191"/>
      <c r="AQ73" s="191"/>
      <c r="AR73" s="176"/>
      <c r="AS73" s="191"/>
      <c r="AT73" s="191"/>
      <c r="AU73" s="176"/>
      <c r="AV73" s="191"/>
      <c r="AW73" s="191"/>
      <c r="AX73" s="176"/>
      <c r="AY73" s="191"/>
      <c r="AZ73" s="191"/>
      <c r="BA73" s="176"/>
      <c r="BB73" s="191"/>
      <c r="BC73" s="191"/>
      <c r="BD73" s="176"/>
      <c r="BE73" s="191"/>
      <c r="BF73" s="191"/>
      <c r="BG73" s="176"/>
      <c r="BH73" s="191"/>
      <c r="BI73" s="191"/>
      <c r="BJ73" s="176"/>
      <c r="BK73" s="198"/>
      <c r="BL73" s="199"/>
    </row>
    <row r="74" spans="1:64" ht="78.75">
      <c r="A74" s="188" t="s">
        <v>361</v>
      </c>
      <c r="B74" s="209" t="s">
        <v>362</v>
      </c>
      <c r="C74" s="210" t="s">
        <v>270</v>
      </c>
      <c r="D74" s="179">
        <v>2</v>
      </c>
      <c r="E74" s="178" t="s">
        <v>313</v>
      </c>
      <c r="F74" s="191"/>
      <c r="G74" s="191"/>
      <c r="H74" s="176"/>
      <c r="I74" s="192"/>
      <c r="J74" s="192"/>
      <c r="K74" s="192"/>
      <c r="L74" s="192"/>
      <c r="M74" s="192"/>
      <c r="N74" s="192"/>
      <c r="O74" s="192"/>
      <c r="P74" s="192"/>
      <c r="Q74" s="192"/>
      <c r="R74" s="192"/>
      <c r="S74" s="192"/>
      <c r="T74" s="192"/>
      <c r="U74" s="192"/>
      <c r="V74" s="192"/>
      <c r="W74" s="192"/>
      <c r="X74" s="194"/>
      <c r="Y74" s="194"/>
      <c r="Z74" s="194"/>
      <c r="AA74" s="191"/>
      <c r="AB74" s="191"/>
      <c r="AC74" s="176"/>
      <c r="AD74" s="191"/>
      <c r="AE74" s="191"/>
      <c r="AF74" s="176"/>
      <c r="AG74" s="191"/>
      <c r="AH74" s="191"/>
      <c r="AI74" s="176"/>
      <c r="AJ74" s="191"/>
      <c r="AK74" s="191"/>
      <c r="AL74" s="191"/>
      <c r="AM74" s="191"/>
      <c r="AN74" s="191"/>
      <c r="AO74" s="176"/>
      <c r="AP74" s="191"/>
      <c r="AQ74" s="191"/>
      <c r="AR74" s="176"/>
      <c r="AS74" s="191"/>
      <c r="AT74" s="191"/>
      <c r="AU74" s="176"/>
      <c r="AV74" s="191"/>
      <c r="AW74" s="191"/>
      <c r="AX74" s="176"/>
      <c r="AY74" s="191"/>
      <c r="AZ74" s="191"/>
      <c r="BA74" s="176"/>
      <c r="BB74" s="191"/>
      <c r="BC74" s="191"/>
      <c r="BD74" s="176"/>
      <c r="BE74" s="191"/>
      <c r="BF74" s="191"/>
      <c r="BG74" s="176"/>
      <c r="BH74" s="191"/>
      <c r="BI74" s="191"/>
      <c r="BJ74" s="176"/>
      <c r="BK74" s="198"/>
      <c r="BL74" s="199"/>
    </row>
    <row r="75" spans="1:64" ht="157.5">
      <c r="A75" s="188" t="s">
        <v>363</v>
      </c>
      <c r="B75" s="209" t="s">
        <v>364</v>
      </c>
      <c r="C75" s="209" t="s">
        <v>366</v>
      </c>
      <c r="D75" s="179">
        <v>2.3</v>
      </c>
      <c r="E75" s="178" t="s">
        <v>313</v>
      </c>
      <c r="F75" s="191"/>
      <c r="G75" s="191"/>
      <c r="H75" s="176"/>
      <c r="I75" s="192"/>
      <c r="J75" s="192"/>
      <c r="K75" s="192"/>
      <c r="L75" s="192"/>
      <c r="M75" s="192"/>
      <c r="N75" s="192"/>
      <c r="O75" s="192"/>
      <c r="P75" s="192"/>
      <c r="Q75" s="192"/>
      <c r="R75" s="192"/>
      <c r="S75" s="192"/>
      <c r="T75" s="192"/>
      <c r="U75" s="192"/>
      <c r="V75" s="192"/>
      <c r="W75" s="192"/>
      <c r="X75" s="194"/>
      <c r="Y75" s="194"/>
      <c r="Z75" s="194"/>
      <c r="AA75" s="191"/>
      <c r="AB75" s="191"/>
      <c r="AC75" s="176"/>
      <c r="AD75" s="191"/>
      <c r="AE75" s="191"/>
      <c r="AF75" s="176"/>
      <c r="AG75" s="191"/>
      <c r="AH75" s="191"/>
      <c r="AI75" s="176"/>
      <c r="AJ75" s="191"/>
      <c r="AK75" s="191"/>
      <c r="AL75" s="191"/>
      <c r="AM75" s="191"/>
      <c r="AN75" s="191"/>
      <c r="AO75" s="176"/>
      <c r="AP75" s="191"/>
      <c r="AQ75" s="191"/>
      <c r="AR75" s="176"/>
      <c r="AS75" s="191"/>
      <c r="AT75" s="191"/>
      <c r="AU75" s="176"/>
      <c r="AV75" s="191"/>
      <c r="AW75" s="191"/>
      <c r="AX75" s="176"/>
      <c r="AY75" s="191"/>
      <c r="AZ75" s="191"/>
      <c r="BA75" s="176"/>
      <c r="BB75" s="191"/>
      <c r="BC75" s="191"/>
      <c r="BD75" s="176"/>
      <c r="BE75" s="191"/>
      <c r="BF75" s="191"/>
      <c r="BG75" s="176"/>
      <c r="BH75" s="191"/>
      <c r="BI75" s="191"/>
      <c r="BJ75" s="176"/>
      <c r="BK75" s="198"/>
      <c r="BL75" s="199"/>
    </row>
    <row r="76" spans="1:64" ht="78.75">
      <c r="A76" s="188" t="s">
        <v>370</v>
      </c>
      <c r="B76" s="209" t="s">
        <v>365</v>
      </c>
      <c r="C76" s="210" t="s">
        <v>270</v>
      </c>
      <c r="D76" s="179">
        <v>2.3</v>
      </c>
      <c r="E76" s="178" t="s">
        <v>368</v>
      </c>
      <c r="F76" s="191"/>
      <c r="G76" s="191"/>
      <c r="H76" s="176"/>
      <c r="I76" s="192"/>
      <c r="J76" s="192"/>
      <c r="K76" s="192"/>
      <c r="L76" s="192"/>
      <c r="M76" s="192"/>
      <c r="N76" s="192"/>
      <c r="O76" s="192"/>
      <c r="P76" s="192"/>
      <c r="Q76" s="192"/>
      <c r="R76" s="192"/>
      <c r="S76" s="192"/>
      <c r="T76" s="192"/>
      <c r="U76" s="192"/>
      <c r="V76" s="192"/>
      <c r="W76" s="192"/>
      <c r="X76" s="194"/>
      <c r="Y76" s="194"/>
      <c r="Z76" s="194"/>
      <c r="AA76" s="191"/>
      <c r="AB76" s="191"/>
      <c r="AC76" s="176"/>
      <c r="AD76" s="191"/>
      <c r="AE76" s="191"/>
      <c r="AF76" s="176"/>
      <c r="AG76" s="191"/>
      <c r="AH76" s="191"/>
      <c r="AI76" s="176"/>
      <c r="AJ76" s="191"/>
      <c r="AK76" s="191"/>
      <c r="AL76" s="191"/>
      <c r="AM76" s="191"/>
      <c r="AN76" s="191"/>
      <c r="AO76" s="176"/>
      <c r="AP76" s="191"/>
      <c r="AQ76" s="191"/>
      <c r="AR76" s="176"/>
      <c r="AS76" s="191"/>
      <c r="AT76" s="191"/>
      <c r="AU76" s="176"/>
      <c r="AV76" s="191"/>
      <c r="AW76" s="191"/>
      <c r="AX76" s="176"/>
      <c r="AY76" s="191"/>
      <c r="AZ76" s="191"/>
      <c r="BA76" s="176"/>
      <c r="BB76" s="191"/>
      <c r="BC76" s="191"/>
      <c r="BD76" s="176"/>
      <c r="BE76" s="191"/>
      <c r="BF76" s="191"/>
      <c r="BG76" s="176"/>
      <c r="BH76" s="191"/>
      <c r="BI76" s="191"/>
      <c r="BJ76" s="176"/>
      <c r="BK76" s="198"/>
      <c r="BL76" s="199"/>
    </row>
    <row r="77" spans="1:64" ht="78.75">
      <c r="A77" s="188" t="s">
        <v>371</v>
      </c>
      <c r="B77" s="209" t="s">
        <v>367</v>
      </c>
      <c r="C77" s="210" t="s">
        <v>270</v>
      </c>
      <c r="D77" s="179">
        <v>2.3</v>
      </c>
      <c r="E77" s="178" t="s">
        <v>368</v>
      </c>
      <c r="F77" s="191"/>
      <c r="G77" s="191"/>
      <c r="H77" s="176"/>
      <c r="I77" s="192"/>
      <c r="J77" s="192"/>
      <c r="K77" s="192"/>
      <c r="L77" s="192"/>
      <c r="M77" s="192"/>
      <c r="N77" s="192"/>
      <c r="O77" s="192"/>
      <c r="P77" s="192"/>
      <c r="Q77" s="192"/>
      <c r="R77" s="192"/>
      <c r="S77" s="192"/>
      <c r="T77" s="192"/>
      <c r="U77" s="192"/>
      <c r="V77" s="192"/>
      <c r="W77" s="192"/>
      <c r="X77" s="194"/>
      <c r="Y77" s="194"/>
      <c r="Z77" s="194"/>
      <c r="AA77" s="191"/>
      <c r="AB77" s="191"/>
      <c r="AC77" s="176"/>
      <c r="AD77" s="191"/>
      <c r="AE77" s="191"/>
      <c r="AF77" s="176"/>
      <c r="AG77" s="191"/>
      <c r="AH77" s="191"/>
      <c r="AI77" s="176"/>
      <c r="AJ77" s="191"/>
      <c r="AK77" s="191"/>
      <c r="AL77" s="191"/>
      <c r="AM77" s="191"/>
      <c r="AN77" s="191"/>
      <c r="AO77" s="176"/>
      <c r="AP77" s="191"/>
      <c r="AQ77" s="191"/>
      <c r="AR77" s="176"/>
      <c r="AS77" s="191"/>
      <c r="AT77" s="191"/>
      <c r="AU77" s="176"/>
      <c r="AV77" s="191"/>
      <c r="AW77" s="191"/>
      <c r="AX77" s="176"/>
      <c r="AY77" s="191"/>
      <c r="AZ77" s="191"/>
      <c r="BA77" s="176"/>
      <c r="BB77" s="191"/>
      <c r="BC77" s="191"/>
      <c r="BD77" s="176"/>
      <c r="BE77" s="191"/>
      <c r="BF77" s="191"/>
      <c r="BG77" s="176"/>
      <c r="BH77" s="191"/>
      <c r="BI77" s="191"/>
      <c r="BJ77" s="176"/>
      <c r="BK77" s="198"/>
      <c r="BL77" s="199"/>
    </row>
    <row r="78" spans="1:64" ht="141.75">
      <c r="A78" s="198" t="s">
        <v>369</v>
      </c>
      <c r="B78" s="209" t="s">
        <v>348</v>
      </c>
      <c r="C78" s="209" t="s">
        <v>372</v>
      </c>
      <c r="D78" s="179">
        <v>2.3</v>
      </c>
      <c r="E78" s="178" t="s">
        <v>313</v>
      </c>
      <c r="F78" s="191"/>
      <c r="G78" s="191"/>
      <c r="H78" s="176"/>
      <c r="I78" s="192"/>
      <c r="J78" s="192"/>
      <c r="K78" s="192"/>
      <c r="L78" s="192"/>
      <c r="M78" s="192"/>
      <c r="N78" s="192"/>
      <c r="O78" s="192"/>
      <c r="P78" s="192"/>
      <c r="Q78" s="192"/>
      <c r="R78" s="192"/>
      <c r="S78" s="192"/>
      <c r="T78" s="192"/>
      <c r="U78" s="192"/>
      <c r="V78" s="192"/>
      <c r="W78" s="192"/>
      <c r="X78" s="194"/>
      <c r="Y78" s="194"/>
      <c r="Z78" s="194"/>
      <c r="AA78" s="191"/>
      <c r="AB78" s="191"/>
      <c r="AC78" s="176"/>
      <c r="AD78" s="191"/>
      <c r="AE78" s="191"/>
      <c r="AF78" s="176"/>
      <c r="AG78" s="191"/>
      <c r="AH78" s="191"/>
      <c r="AI78" s="176"/>
      <c r="AJ78" s="191"/>
      <c r="AK78" s="191"/>
      <c r="AL78" s="191"/>
      <c r="AM78" s="191"/>
      <c r="AN78" s="191"/>
      <c r="AO78" s="176"/>
      <c r="AP78" s="191"/>
      <c r="AQ78" s="191"/>
      <c r="AR78" s="176"/>
      <c r="AS78" s="191"/>
      <c r="AT78" s="191"/>
      <c r="AU78" s="176"/>
      <c r="AV78" s="191"/>
      <c r="AW78" s="191"/>
      <c r="AX78" s="176"/>
      <c r="AY78" s="191"/>
      <c r="AZ78" s="191"/>
      <c r="BA78" s="176"/>
      <c r="BB78" s="191"/>
      <c r="BC78" s="191"/>
      <c r="BD78" s="176"/>
      <c r="BE78" s="191"/>
      <c r="BF78" s="191"/>
      <c r="BG78" s="176"/>
      <c r="BH78" s="191"/>
      <c r="BI78" s="191"/>
      <c r="BJ78" s="176"/>
      <c r="BK78" s="198"/>
      <c r="BL78" s="199"/>
    </row>
    <row r="79" spans="1:64" ht="15.75">
      <c r="A79" s="204" t="s">
        <v>373</v>
      </c>
      <c r="B79" s="400" t="s">
        <v>374</v>
      </c>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row>
    <row r="80" spans="1:64" ht="15.75">
      <c r="A80" s="204" t="s">
        <v>17</v>
      </c>
      <c r="B80" s="408" t="s">
        <v>316</v>
      </c>
      <c r="C80" s="408"/>
      <c r="D80" s="408"/>
      <c r="E80" s="408"/>
      <c r="F80" s="408"/>
      <c r="G80" s="408"/>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8"/>
      <c r="AY80" s="408"/>
      <c r="AZ80" s="408"/>
      <c r="BA80" s="408"/>
      <c r="BB80" s="408"/>
      <c r="BC80" s="408"/>
      <c r="BD80" s="408"/>
      <c r="BE80" s="408"/>
      <c r="BF80" s="408"/>
      <c r="BG80" s="408"/>
      <c r="BH80" s="408"/>
      <c r="BI80" s="408"/>
      <c r="BJ80" s="408"/>
      <c r="BK80" s="408"/>
      <c r="BL80" s="408"/>
    </row>
    <row r="81" spans="1:64" ht="15.75">
      <c r="A81" s="204" t="s">
        <v>375</v>
      </c>
      <c r="B81" s="408" t="s">
        <v>317</v>
      </c>
      <c r="C81" s="408"/>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c r="BL81" s="408"/>
    </row>
    <row r="82" spans="1:64" ht="15.75">
      <c r="A82" s="204" t="s">
        <v>376</v>
      </c>
      <c r="B82" s="408" t="s">
        <v>318</v>
      </c>
      <c r="C82" s="408"/>
      <c r="D82" s="408"/>
      <c r="E82" s="408"/>
      <c r="F82" s="408"/>
      <c r="G82" s="408"/>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408"/>
      <c r="AX82" s="408"/>
      <c r="AY82" s="408"/>
      <c r="AZ82" s="408"/>
      <c r="BA82" s="408"/>
      <c r="BB82" s="408"/>
      <c r="BC82" s="408"/>
      <c r="BD82" s="408"/>
      <c r="BE82" s="408"/>
      <c r="BF82" s="408"/>
      <c r="BG82" s="408"/>
      <c r="BH82" s="408"/>
      <c r="BI82" s="408"/>
      <c r="BJ82" s="408"/>
      <c r="BK82" s="408"/>
      <c r="BL82" s="408"/>
    </row>
    <row r="83" spans="1:64" ht="15.75">
      <c r="A83" s="204" t="s">
        <v>377</v>
      </c>
      <c r="B83" s="408" t="s">
        <v>319</v>
      </c>
      <c r="C83" s="408"/>
      <c r="D83" s="408"/>
      <c r="E83" s="408"/>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08"/>
      <c r="AZ83" s="408"/>
      <c r="BA83" s="408"/>
      <c r="BB83" s="408"/>
      <c r="BC83" s="408"/>
      <c r="BD83" s="408"/>
      <c r="BE83" s="408"/>
      <c r="BF83" s="408"/>
      <c r="BG83" s="408"/>
      <c r="BH83" s="408"/>
      <c r="BI83" s="408"/>
      <c r="BJ83" s="408"/>
      <c r="BK83" s="408"/>
      <c r="BL83" s="408"/>
    </row>
    <row r="84" spans="1:64" ht="15.75">
      <c r="A84" s="206" t="s">
        <v>378</v>
      </c>
      <c r="B84" s="408" t="s">
        <v>320</v>
      </c>
      <c r="C84" s="408"/>
      <c r="D84" s="408"/>
      <c r="E84" s="408"/>
      <c r="F84" s="408"/>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408"/>
      <c r="AS84" s="408"/>
      <c r="AT84" s="408"/>
      <c r="AU84" s="408"/>
      <c r="AV84" s="408"/>
      <c r="AW84" s="408"/>
      <c r="AX84" s="408"/>
      <c r="AY84" s="408"/>
      <c r="AZ84" s="408"/>
      <c r="BA84" s="408"/>
      <c r="BB84" s="408"/>
      <c r="BC84" s="408"/>
      <c r="BD84" s="408"/>
      <c r="BE84" s="408"/>
      <c r="BF84" s="408"/>
      <c r="BG84" s="408"/>
      <c r="BH84" s="408"/>
      <c r="BI84" s="408"/>
      <c r="BJ84" s="408"/>
      <c r="BK84" s="408"/>
      <c r="BL84" s="408"/>
    </row>
    <row r="85" spans="1:64" ht="15.75">
      <c r="A85" s="204" t="s">
        <v>379</v>
      </c>
      <c r="B85" s="400" t="s">
        <v>381</v>
      </c>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row>
    <row r="86" spans="1:64" ht="15.75">
      <c r="A86" s="204" t="s">
        <v>380</v>
      </c>
      <c r="B86" s="400" t="s">
        <v>382</v>
      </c>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0"/>
      <c r="BI86" s="400"/>
      <c r="BJ86" s="400"/>
      <c r="BK86" s="400"/>
      <c r="BL86" s="400"/>
    </row>
    <row r="87" spans="1:64" ht="15.75">
      <c r="A87" s="401" t="s">
        <v>383</v>
      </c>
      <c r="B87" s="402" t="s">
        <v>267</v>
      </c>
      <c r="C87" s="403"/>
      <c r="D87" s="403"/>
      <c r="E87" s="214" t="s">
        <v>42</v>
      </c>
      <c r="F87" s="215">
        <f>F91+F99</f>
        <v>43975.999859999996</v>
      </c>
      <c r="G87" s="215">
        <f>G88+G89</f>
        <v>18185.94848</v>
      </c>
      <c r="H87" s="216">
        <f>G87/F87*100</f>
        <v>41.354258090540206</v>
      </c>
      <c r="I87" s="215" t="e">
        <f aca="true" t="shared" si="7" ref="I87:AA87">I91+I99</f>
        <v>#REF!</v>
      </c>
      <c r="J87" s="215" t="e">
        <f t="shared" si="7"/>
        <v>#REF!</v>
      </c>
      <c r="K87" s="215" t="e">
        <f t="shared" si="7"/>
        <v>#REF!</v>
      </c>
      <c r="L87" s="215" t="e">
        <f t="shared" si="7"/>
        <v>#REF!</v>
      </c>
      <c r="M87" s="215" t="e">
        <f t="shared" si="7"/>
        <v>#REF!</v>
      </c>
      <c r="N87" s="215" t="e">
        <f t="shared" si="7"/>
        <v>#REF!</v>
      </c>
      <c r="O87" s="215" t="e">
        <f t="shared" si="7"/>
        <v>#REF!</v>
      </c>
      <c r="P87" s="215" t="e">
        <f t="shared" si="7"/>
        <v>#REF!</v>
      </c>
      <c r="Q87" s="215" t="e">
        <f t="shared" si="7"/>
        <v>#REF!</v>
      </c>
      <c r="R87" s="215" t="e">
        <f t="shared" si="7"/>
        <v>#REF!</v>
      </c>
      <c r="S87" s="215" t="e">
        <f t="shared" si="7"/>
        <v>#REF!</v>
      </c>
      <c r="T87" s="215" t="e">
        <f t="shared" si="7"/>
        <v>#REF!</v>
      </c>
      <c r="U87" s="215" t="e">
        <f t="shared" si="7"/>
        <v>#REF!</v>
      </c>
      <c r="V87" s="215" t="e">
        <f t="shared" si="7"/>
        <v>#REF!</v>
      </c>
      <c r="W87" s="215" t="e">
        <f t="shared" si="7"/>
        <v>#REF!</v>
      </c>
      <c r="X87" s="215" t="e">
        <f t="shared" si="7"/>
        <v>#REF!</v>
      </c>
      <c r="Y87" s="215" t="e">
        <f t="shared" si="7"/>
        <v>#REF!</v>
      </c>
      <c r="Z87" s="215" t="e">
        <f t="shared" si="7"/>
        <v>#REF!</v>
      </c>
      <c r="AA87" s="215">
        <f t="shared" si="7"/>
        <v>6614.05387</v>
      </c>
      <c r="AB87" s="215">
        <f>AB88+AB89</f>
        <v>5319.01196</v>
      </c>
      <c r="AC87" s="216">
        <f>AB87/AA87*100</f>
        <v>80.41984635362518</v>
      </c>
      <c r="AD87" s="215">
        <f>AD91+AD99</f>
        <v>2499.877</v>
      </c>
      <c r="AE87" s="215">
        <f>AE88+AE89</f>
        <v>3149.95732</v>
      </c>
      <c r="AF87" s="216">
        <f>AE87/AD87*100</f>
        <v>126.00449222101729</v>
      </c>
      <c r="AG87" s="215">
        <f>AG91+AG99</f>
        <v>6816.254000000001</v>
      </c>
      <c r="AH87" s="215">
        <f>AH91+AH99</f>
        <v>7430.23212</v>
      </c>
      <c r="AI87" s="216">
        <f>AH87/AG87*100</f>
        <v>109.00755928402901</v>
      </c>
      <c r="AJ87" s="215">
        <f>AJ91+AJ99</f>
        <v>2104.277</v>
      </c>
      <c r="AK87" s="215">
        <f>AK91+AK99</f>
        <v>2286.74708</v>
      </c>
      <c r="AL87" s="215">
        <f>AL91+AL99</f>
        <v>108.67139069618685</v>
      </c>
      <c r="AM87" s="215">
        <f>AM91+AM99</f>
        <v>2155.63746</v>
      </c>
      <c r="AN87" s="215">
        <f>AN91+AN99</f>
        <v>0</v>
      </c>
      <c r="AO87" s="216">
        <f>AN87/AM87*100</f>
        <v>0</v>
      </c>
      <c r="AP87" s="215">
        <f>AP91+AP99</f>
        <v>7587.0305100000005</v>
      </c>
      <c r="AQ87" s="215">
        <f>AQ91+AQ99</f>
        <v>0</v>
      </c>
      <c r="AR87" s="216">
        <v>0</v>
      </c>
      <c r="AS87" s="215">
        <f>AS91+AS99</f>
        <v>7810.89153</v>
      </c>
      <c r="AT87" s="215">
        <f>AT91+AT99</f>
        <v>0</v>
      </c>
      <c r="AU87" s="216">
        <v>0</v>
      </c>
      <c r="AV87" s="215">
        <f>AV91+AV99</f>
        <v>2271.86059</v>
      </c>
      <c r="AW87" s="215">
        <f>AW91+AW99</f>
        <v>0</v>
      </c>
      <c r="AX87" s="216">
        <v>0</v>
      </c>
      <c r="AY87" s="215">
        <f>AY91+AY99</f>
        <v>6082.64238</v>
      </c>
      <c r="AZ87" s="215">
        <f>AZ91+AZ99</f>
        <v>0</v>
      </c>
      <c r="BA87" s="216">
        <v>0</v>
      </c>
      <c r="BB87" s="215">
        <f>BB91+BB99</f>
        <v>6329.84238</v>
      </c>
      <c r="BC87" s="215">
        <f>BC91+BC99</f>
        <v>0</v>
      </c>
      <c r="BD87" s="216">
        <v>0</v>
      </c>
      <c r="BE87" s="215">
        <f>BE91+BE99</f>
        <v>6239.793</v>
      </c>
      <c r="BF87" s="215">
        <f>BF91+BF99</f>
        <v>0</v>
      </c>
      <c r="BG87" s="216">
        <v>0</v>
      </c>
      <c r="BH87" s="215">
        <f>BH91+BH99</f>
        <v>15317.858999999999</v>
      </c>
      <c r="BI87" s="215">
        <f>BI91+BI99</f>
        <v>0</v>
      </c>
      <c r="BJ87" s="216">
        <v>0</v>
      </c>
      <c r="BK87" s="199"/>
      <c r="BL87" s="199"/>
    </row>
    <row r="88" spans="1:64" ht="47.25">
      <c r="A88" s="401"/>
      <c r="B88" s="402"/>
      <c r="C88" s="403"/>
      <c r="D88" s="403"/>
      <c r="E88" s="217" t="s">
        <v>3</v>
      </c>
      <c r="F88" s="216">
        <f>AA88+AD88+AG88+AJ88+AM88+AP88+AS88+AV88+AY88+BB88+BE88+BH88</f>
        <v>38696.999859999996</v>
      </c>
      <c r="G88" s="216">
        <f>AB88+AE88+AH88+AK88+AN88+AQ88+AT88+AW88+AZ88+BC88+BF88+BI88</f>
        <v>18185.94848</v>
      </c>
      <c r="H88" s="216">
        <f>G88/F88*100</f>
        <v>46.99575818744105</v>
      </c>
      <c r="I88" s="218"/>
      <c r="J88" s="218"/>
      <c r="K88" s="218"/>
      <c r="L88" s="218"/>
      <c r="M88" s="218"/>
      <c r="N88" s="218"/>
      <c r="O88" s="218"/>
      <c r="P88" s="218"/>
      <c r="Q88" s="218"/>
      <c r="R88" s="218"/>
      <c r="S88" s="218"/>
      <c r="T88" s="218"/>
      <c r="U88" s="218"/>
      <c r="V88" s="218"/>
      <c r="W88" s="218"/>
      <c r="X88" s="219"/>
      <c r="Y88" s="219"/>
      <c r="Z88" s="219"/>
      <c r="AA88" s="216">
        <v>6614.05387</v>
      </c>
      <c r="AB88" s="216">
        <v>5319.01196</v>
      </c>
      <c r="AC88" s="216">
        <f>AB88/AA88*100</f>
        <v>80.41984635362518</v>
      </c>
      <c r="AD88" s="216">
        <v>2499.877</v>
      </c>
      <c r="AE88" s="216">
        <v>3149.95732</v>
      </c>
      <c r="AF88" s="216">
        <f>AE88/AD88*100</f>
        <v>126.00449222101729</v>
      </c>
      <c r="AG88" s="216">
        <f>2177.877+4638.377</f>
        <v>6816.254000000001</v>
      </c>
      <c r="AH88" s="216">
        <v>7430.23212</v>
      </c>
      <c r="AI88" s="216">
        <f>AH88/AG88*100</f>
        <v>109.00755928402901</v>
      </c>
      <c r="AJ88" s="216">
        <f>2104.277</f>
        <v>2104.277</v>
      </c>
      <c r="AK88" s="216">
        <f>AK87</f>
        <v>2286.74708</v>
      </c>
      <c r="AL88" s="216">
        <v>0</v>
      </c>
      <c r="AM88" s="216">
        <f>2155.63746</f>
        <v>2155.63746</v>
      </c>
      <c r="AN88" s="216">
        <v>0</v>
      </c>
      <c r="AO88" s="216">
        <f>AN88/AM88*100</f>
        <v>0</v>
      </c>
      <c r="AP88" s="216">
        <f>2308.03051</f>
        <v>2308.03051</v>
      </c>
      <c r="AQ88" s="216">
        <v>0</v>
      </c>
      <c r="AR88" s="216">
        <v>0</v>
      </c>
      <c r="AS88" s="216">
        <f>2603.63051</f>
        <v>2603.63051</v>
      </c>
      <c r="AT88" s="216">
        <v>0</v>
      </c>
      <c r="AU88" s="216">
        <v>0</v>
      </c>
      <c r="AV88" s="216">
        <f>2271.86059</f>
        <v>2271.86059</v>
      </c>
      <c r="AW88" s="216">
        <v>0</v>
      </c>
      <c r="AX88" s="216">
        <v>0</v>
      </c>
      <c r="AY88" s="216">
        <f>2027.54746</f>
        <v>2027.54746</v>
      </c>
      <c r="AZ88" s="216">
        <v>0</v>
      </c>
      <c r="BA88" s="216">
        <v>0</v>
      </c>
      <c r="BB88" s="216">
        <f>2109.94746</f>
        <v>2109.94746</v>
      </c>
      <c r="BC88" s="216">
        <v>0</v>
      </c>
      <c r="BD88" s="216">
        <v>0</v>
      </c>
      <c r="BE88" s="216">
        <f>2079.931</f>
        <v>2079.931</v>
      </c>
      <c r="BF88" s="216">
        <v>0</v>
      </c>
      <c r="BG88" s="216">
        <v>0</v>
      </c>
      <c r="BH88" s="216">
        <f>9732.33+12-4638.377</f>
        <v>5105.9529999999995</v>
      </c>
      <c r="BI88" s="216">
        <v>0</v>
      </c>
      <c r="BJ88" s="216">
        <v>0</v>
      </c>
      <c r="BK88" s="199"/>
      <c r="BL88" s="199"/>
    </row>
    <row r="89" spans="1:64" ht="31.5">
      <c r="A89" s="401"/>
      <c r="B89" s="402"/>
      <c r="C89" s="403"/>
      <c r="D89" s="403"/>
      <c r="E89" s="217" t="s">
        <v>44</v>
      </c>
      <c r="F89" s="216">
        <f>F91</f>
        <v>5279</v>
      </c>
      <c r="G89" s="216">
        <v>0</v>
      </c>
      <c r="H89" s="216">
        <f>G89/F89*100</f>
        <v>0</v>
      </c>
      <c r="I89" s="218"/>
      <c r="J89" s="218"/>
      <c r="K89" s="218"/>
      <c r="L89" s="218"/>
      <c r="M89" s="218"/>
      <c r="N89" s="218"/>
      <c r="O89" s="218"/>
      <c r="P89" s="218"/>
      <c r="Q89" s="218"/>
      <c r="R89" s="218"/>
      <c r="S89" s="218"/>
      <c r="T89" s="218"/>
      <c r="U89" s="218"/>
      <c r="V89" s="218"/>
      <c r="W89" s="218"/>
      <c r="X89" s="219"/>
      <c r="Y89" s="219"/>
      <c r="Z89" s="219"/>
      <c r="AA89" s="216">
        <v>0</v>
      </c>
      <c r="AB89" s="216">
        <v>0</v>
      </c>
      <c r="AC89" s="216">
        <v>0</v>
      </c>
      <c r="AD89" s="216">
        <v>0</v>
      </c>
      <c r="AE89" s="216">
        <v>0</v>
      </c>
      <c r="AF89" s="216">
        <v>0</v>
      </c>
      <c r="AG89" s="216">
        <v>0</v>
      </c>
      <c r="AH89" s="216">
        <v>0</v>
      </c>
      <c r="AI89" s="216">
        <v>0</v>
      </c>
      <c r="AJ89" s="216">
        <v>0</v>
      </c>
      <c r="AK89" s="216">
        <v>0</v>
      </c>
      <c r="AL89" s="216">
        <v>0</v>
      </c>
      <c r="AM89" s="216">
        <v>0</v>
      </c>
      <c r="AN89" s="216">
        <v>0</v>
      </c>
      <c r="AO89" s="216">
        <v>0</v>
      </c>
      <c r="AP89" s="216">
        <v>5279</v>
      </c>
      <c r="AQ89" s="216">
        <v>0</v>
      </c>
      <c r="AR89" s="216">
        <v>0</v>
      </c>
      <c r="AS89" s="216">
        <v>0</v>
      </c>
      <c r="AT89" s="216">
        <v>0</v>
      </c>
      <c r="AU89" s="216">
        <v>0</v>
      </c>
      <c r="AV89" s="216">
        <v>0</v>
      </c>
      <c r="AW89" s="216">
        <v>0</v>
      </c>
      <c r="AX89" s="216">
        <v>0</v>
      </c>
      <c r="AY89" s="216">
        <v>0</v>
      </c>
      <c r="AZ89" s="216">
        <v>0</v>
      </c>
      <c r="BA89" s="216">
        <v>0</v>
      </c>
      <c r="BB89" s="216">
        <v>0</v>
      </c>
      <c r="BC89" s="216">
        <v>0</v>
      </c>
      <c r="BD89" s="216">
        <v>0</v>
      </c>
      <c r="BE89" s="216">
        <v>0</v>
      </c>
      <c r="BF89" s="216">
        <v>0</v>
      </c>
      <c r="BG89" s="216">
        <v>0</v>
      </c>
      <c r="BH89" s="216">
        <v>0</v>
      </c>
      <c r="BI89" s="216">
        <v>0</v>
      </c>
      <c r="BJ89" s="216">
        <v>0</v>
      </c>
      <c r="BK89" s="199"/>
      <c r="BL89" s="199"/>
    </row>
    <row r="90" spans="1:64" ht="78.75">
      <c r="A90" s="211" t="s">
        <v>384</v>
      </c>
      <c r="B90" s="186" t="s">
        <v>385</v>
      </c>
      <c r="C90" s="210" t="s">
        <v>270</v>
      </c>
      <c r="D90" s="179" t="s">
        <v>280</v>
      </c>
      <c r="E90" s="178" t="s">
        <v>313</v>
      </c>
      <c r="F90" s="191"/>
      <c r="G90" s="191"/>
      <c r="H90" s="191"/>
      <c r="I90" s="192"/>
      <c r="J90" s="192"/>
      <c r="K90" s="192"/>
      <c r="L90" s="192"/>
      <c r="M90" s="192"/>
      <c r="N90" s="192"/>
      <c r="O90" s="192"/>
      <c r="P90" s="192"/>
      <c r="Q90" s="192"/>
      <c r="R90" s="192"/>
      <c r="S90" s="192"/>
      <c r="T90" s="192"/>
      <c r="U90" s="192"/>
      <c r="V90" s="192"/>
      <c r="W90" s="192"/>
      <c r="X90" s="194"/>
      <c r="Y90" s="194"/>
      <c r="Z90" s="194"/>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76"/>
      <c r="BK90" s="200"/>
      <c r="BL90" s="199"/>
    </row>
    <row r="91" spans="1:64" ht="15.75">
      <c r="A91" s="404" t="s">
        <v>386</v>
      </c>
      <c r="B91" s="405" t="s">
        <v>272</v>
      </c>
      <c r="C91" s="406" t="s">
        <v>270</v>
      </c>
      <c r="D91" s="406" t="s">
        <v>280</v>
      </c>
      <c r="E91" s="201" t="s">
        <v>42</v>
      </c>
      <c r="F91" s="191">
        <f>F92+F93</f>
        <v>5279</v>
      </c>
      <c r="G91" s="191">
        <f>G92+G93</f>
        <v>0</v>
      </c>
      <c r="H91" s="191">
        <f>G91/F91*100</f>
        <v>0</v>
      </c>
      <c r="I91" s="191" t="e">
        <f>#REF!+I92+I93</f>
        <v>#REF!</v>
      </c>
      <c r="J91" s="191" t="e">
        <f>#REF!+J92+J93</f>
        <v>#REF!</v>
      </c>
      <c r="K91" s="191" t="e">
        <f>#REF!+K92+K93</f>
        <v>#REF!</v>
      </c>
      <c r="L91" s="191" t="e">
        <f>#REF!+L92+L93</f>
        <v>#REF!</v>
      </c>
      <c r="M91" s="191" t="e">
        <f>#REF!+M92+M93</f>
        <v>#REF!</v>
      </c>
      <c r="N91" s="191" t="e">
        <f>#REF!+N92+N93</f>
        <v>#REF!</v>
      </c>
      <c r="O91" s="191" t="e">
        <f>#REF!+O92+O93</f>
        <v>#REF!</v>
      </c>
      <c r="P91" s="191" t="e">
        <f>#REF!+P92+P93</f>
        <v>#REF!</v>
      </c>
      <c r="Q91" s="191" t="e">
        <f>#REF!+Q92+Q93</f>
        <v>#REF!</v>
      </c>
      <c r="R91" s="191" t="e">
        <f>#REF!+R92+R93</f>
        <v>#REF!</v>
      </c>
      <c r="S91" s="191" t="e">
        <f>#REF!+S92+S93</f>
        <v>#REF!</v>
      </c>
      <c r="T91" s="191" t="e">
        <f>#REF!+T92+T93</f>
        <v>#REF!</v>
      </c>
      <c r="U91" s="191" t="e">
        <f>#REF!+U92+U93</f>
        <v>#REF!</v>
      </c>
      <c r="V91" s="191" t="e">
        <f>#REF!+V92+V93</f>
        <v>#REF!</v>
      </c>
      <c r="W91" s="191" t="e">
        <f>#REF!+W92+W93</f>
        <v>#REF!</v>
      </c>
      <c r="X91" s="191" t="e">
        <f>#REF!+X92+X93</f>
        <v>#REF!</v>
      </c>
      <c r="Y91" s="191" t="e">
        <f>#REF!+Y92+Y93</f>
        <v>#REF!</v>
      </c>
      <c r="Z91" s="191" t="e">
        <f>#REF!+Z92+Z93</f>
        <v>#REF!</v>
      </c>
      <c r="AA91" s="191">
        <v>0</v>
      </c>
      <c r="AB91" s="191">
        <v>0</v>
      </c>
      <c r="AC91" s="191">
        <v>0</v>
      </c>
      <c r="AD91" s="191">
        <v>0</v>
      </c>
      <c r="AE91" s="191">
        <v>0</v>
      </c>
      <c r="AF91" s="191">
        <v>0</v>
      </c>
      <c r="AG91" s="191">
        <v>0</v>
      </c>
      <c r="AH91" s="191">
        <v>0</v>
      </c>
      <c r="AI91" s="191">
        <v>0</v>
      </c>
      <c r="AJ91" s="191">
        <v>0</v>
      </c>
      <c r="AK91" s="191">
        <v>0</v>
      </c>
      <c r="AL91" s="191">
        <v>0</v>
      </c>
      <c r="AM91" s="191">
        <v>0</v>
      </c>
      <c r="AN91" s="191">
        <v>0</v>
      </c>
      <c r="AO91" s="191">
        <v>0</v>
      </c>
      <c r="AP91" s="191">
        <f>AP92+AP93</f>
        <v>5279</v>
      </c>
      <c r="AQ91" s="191">
        <v>0</v>
      </c>
      <c r="AR91" s="191">
        <v>0</v>
      </c>
      <c r="AS91" s="191">
        <v>0</v>
      </c>
      <c r="AT91" s="191">
        <v>0</v>
      </c>
      <c r="AU91" s="191">
        <v>0</v>
      </c>
      <c r="AV91" s="191">
        <v>0</v>
      </c>
      <c r="AW91" s="191">
        <v>0</v>
      </c>
      <c r="AX91" s="191">
        <v>0</v>
      </c>
      <c r="AY91" s="191">
        <v>0</v>
      </c>
      <c r="AZ91" s="191">
        <v>0</v>
      </c>
      <c r="BA91" s="191">
        <v>0</v>
      </c>
      <c r="BB91" s="191">
        <v>0</v>
      </c>
      <c r="BC91" s="191">
        <v>0</v>
      </c>
      <c r="BD91" s="191">
        <v>0</v>
      </c>
      <c r="BE91" s="191">
        <v>0</v>
      </c>
      <c r="BF91" s="191">
        <v>0</v>
      </c>
      <c r="BG91" s="191">
        <v>0</v>
      </c>
      <c r="BH91" s="191">
        <v>0</v>
      </c>
      <c r="BI91" s="191">
        <v>0</v>
      </c>
      <c r="BJ91" s="176">
        <v>0</v>
      </c>
      <c r="BK91" s="196"/>
      <c r="BL91" s="199"/>
    </row>
    <row r="92" spans="1:64" ht="47.25">
      <c r="A92" s="404"/>
      <c r="B92" s="405"/>
      <c r="C92" s="406"/>
      <c r="D92" s="406"/>
      <c r="E92" s="193" t="s">
        <v>3</v>
      </c>
      <c r="F92" s="191">
        <v>0</v>
      </c>
      <c r="G92" s="191">
        <v>0</v>
      </c>
      <c r="H92" s="191">
        <v>0</v>
      </c>
      <c r="I92" s="192"/>
      <c r="J92" s="192"/>
      <c r="K92" s="192"/>
      <c r="L92" s="192"/>
      <c r="M92" s="192"/>
      <c r="N92" s="192"/>
      <c r="O92" s="192"/>
      <c r="P92" s="192"/>
      <c r="Q92" s="192"/>
      <c r="R92" s="192"/>
      <c r="S92" s="192"/>
      <c r="T92" s="192"/>
      <c r="U92" s="192"/>
      <c r="V92" s="192"/>
      <c r="W92" s="192"/>
      <c r="X92" s="192"/>
      <c r="Y92" s="192"/>
      <c r="Z92" s="192"/>
      <c r="AA92" s="191">
        <v>0</v>
      </c>
      <c r="AB92" s="191">
        <v>0</v>
      </c>
      <c r="AC92" s="191">
        <v>0</v>
      </c>
      <c r="AD92" s="191">
        <v>0</v>
      </c>
      <c r="AE92" s="191">
        <v>0</v>
      </c>
      <c r="AF92" s="191">
        <v>0</v>
      </c>
      <c r="AG92" s="191">
        <v>0</v>
      </c>
      <c r="AH92" s="191">
        <v>0</v>
      </c>
      <c r="AI92" s="191">
        <v>0</v>
      </c>
      <c r="AJ92" s="191">
        <v>0</v>
      </c>
      <c r="AK92" s="191">
        <v>0</v>
      </c>
      <c r="AL92" s="191">
        <v>0</v>
      </c>
      <c r="AM92" s="191">
        <v>0</v>
      </c>
      <c r="AN92" s="191">
        <v>0</v>
      </c>
      <c r="AO92" s="191">
        <v>0</v>
      </c>
      <c r="AP92" s="191">
        <v>0</v>
      </c>
      <c r="AQ92" s="191">
        <v>0</v>
      </c>
      <c r="AR92" s="191">
        <v>0</v>
      </c>
      <c r="AS92" s="191">
        <v>0</v>
      </c>
      <c r="AT92" s="191">
        <v>0</v>
      </c>
      <c r="AU92" s="191">
        <v>0</v>
      </c>
      <c r="AV92" s="191">
        <v>0</v>
      </c>
      <c r="AW92" s="191">
        <v>0</v>
      </c>
      <c r="AX92" s="191">
        <v>0</v>
      </c>
      <c r="AY92" s="191">
        <v>0</v>
      </c>
      <c r="AZ92" s="191">
        <v>0</v>
      </c>
      <c r="BA92" s="191">
        <v>0</v>
      </c>
      <c r="BB92" s="191">
        <v>0</v>
      </c>
      <c r="BC92" s="191">
        <v>0</v>
      </c>
      <c r="BD92" s="191">
        <v>0</v>
      </c>
      <c r="BE92" s="191">
        <v>0</v>
      </c>
      <c r="BF92" s="191">
        <v>0</v>
      </c>
      <c r="BG92" s="191">
        <v>0</v>
      </c>
      <c r="BH92" s="191">
        <v>0</v>
      </c>
      <c r="BI92" s="191">
        <v>0</v>
      </c>
      <c r="BJ92" s="176">
        <v>0</v>
      </c>
      <c r="BK92" s="196"/>
      <c r="BL92" s="199"/>
    </row>
    <row r="93" spans="1:64" ht="31.5">
      <c r="A93" s="404"/>
      <c r="B93" s="405"/>
      <c r="C93" s="406"/>
      <c r="D93" s="406"/>
      <c r="E93" s="193" t="s">
        <v>44</v>
      </c>
      <c r="F93" s="192">
        <v>5279</v>
      </c>
      <c r="G93" s="192">
        <f>AB93+AE93+AH93+AK93+AN93+AQ93+AT93+AW93+AZ93+BC93+BF93+BI93</f>
        <v>0</v>
      </c>
      <c r="H93" s="191">
        <f>G93/F93*100</f>
        <v>0</v>
      </c>
      <c r="I93" s="192"/>
      <c r="J93" s="192"/>
      <c r="K93" s="192"/>
      <c r="L93" s="192"/>
      <c r="M93" s="192"/>
      <c r="N93" s="192"/>
      <c r="O93" s="192"/>
      <c r="P93" s="192"/>
      <c r="Q93" s="192"/>
      <c r="R93" s="192"/>
      <c r="S93" s="192"/>
      <c r="T93" s="192"/>
      <c r="U93" s="192"/>
      <c r="V93" s="192"/>
      <c r="W93" s="192"/>
      <c r="X93" s="194"/>
      <c r="Y93" s="194"/>
      <c r="Z93" s="194"/>
      <c r="AA93" s="192">
        <v>0</v>
      </c>
      <c r="AB93" s="192">
        <v>0</v>
      </c>
      <c r="AC93" s="191">
        <v>0</v>
      </c>
      <c r="AD93" s="192">
        <v>0</v>
      </c>
      <c r="AE93" s="192">
        <v>0</v>
      </c>
      <c r="AF93" s="191">
        <v>0</v>
      </c>
      <c r="AG93" s="192">
        <v>0</v>
      </c>
      <c r="AH93" s="192">
        <v>0</v>
      </c>
      <c r="AI93" s="191">
        <v>0</v>
      </c>
      <c r="AJ93" s="192">
        <v>0</v>
      </c>
      <c r="AK93" s="192">
        <v>0</v>
      </c>
      <c r="AL93" s="191">
        <v>0</v>
      </c>
      <c r="AM93" s="192">
        <v>0</v>
      </c>
      <c r="AN93" s="192">
        <v>0</v>
      </c>
      <c r="AO93" s="191">
        <v>0</v>
      </c>
      <c r="AP93" s="192">
        <v>5279</v>
      </c>
      <c r="AQ93" s="192">
        <v>0</v>
      </c>
      <c r="AR93" s="191">
        <v>0</v>
      </c>
      <c r="AS93" s="192">
        <v>0</v>
      </c>
      <c r="AT93" s="192">
        <v>0</v>
      </c>
      <c r="AU93" s="191">
        <v>0</v>
      </c>
      <c r="AV93" s="192">
        <v>0</v>
      </c>
      <c r="AW93" s="192">
        <v>0</v>
      </c>
      <c r="AX93" s="191">
        <v>0</v>
      </c>
      <c r="AY93" s="192">
        <v>0</v>
      </c>
      <c r="AZ93" s="192">
        <v>0</v>
      </c>
      <c r="BA93" s="191">
        <v>0</v>
      </c>
      <c r="BB93" s="192">
        <v>0</v>
      </c>
      <c r="BC93" s="192">
        <v>0</v>
      </c>
      <c r="BD93" s="191">
        <v>0</v>
      </c>
      <c r="BE93" s="192">
        <v>0</v>
      </c>
      <c r="BF93" s="192">
        <v>0</v>
      </c>
      <c r="BG93" s="191">
        <v>0</v>
      </c>
      <c r="BH93" s="192">
        <v>0</v>
      </c>
      <c r="BI93" s="192">
        <v>0</v>
      </c>
      <c r="BJ93" s="176">
        <v>0</v>
      </c>
      <c r="BK93" s="196"/>
      <c r="BL93" s="199"/>
    </row>
    <row r="94" spans="1:64" ht="189">
      <c r="A94" s="211" t="s">
        <v>387</v>
      </c>
      <c r="B94" s="209" t="s">
        <v>388</v>
      </c>
      <c r="C94" s="209" t="s">
        <v>389</v>
      </c>
      <c r="D94" s="210" t="s">
        <v>280</v>
      </c>
      <c r="E94" s="193" t="s">
        <v>313</v>
      </c>
      <c r="F94" s="192"/>
      <c r="G94" s="192"/>
      <c r="H94" s="191"/>
      <c r="I94" s="192"/>
      <c r="J94" s="192"/>
      <c r="K94" s="192"/>
      <c r="L94" s="192"/>
      <c r="M94" s="192"/>
      <c r="N94" s="192"/>
      <c r="O94" s="192"/>
      <c r="P94" s="192"/>
      <c r="Q94" s="192"/>
      <c r="R94" s="192"/>
      <c r="S94" s="192"/>
      <c r="T94" s="192"/>
      <c r="U94" s="192"/>
      <c r="V94" s="192"/>
      <c r="W94" s="192"/>
      <c r="X94" s="194"/>
      <c r="Y94" s="194"/>
      <c r="Z94" s="194"/>
      <c r="AA94" s="192"/>
      <c r="AB94" s="192"/>
      <c r="AC94" s="191"/>
      <c r="AD94" s="192"/>
      <c r="AE94" s="192"/>
      <c r="AF94" s="191"/>
      <c r="AG94" s="192"/>
      <c r="AH94" s="192"/>
      <c r="AI94" s="191"/>
      <c r="AJ94" s="192"/>
      <c r="AK94" s="192"/>
      <c r="AL94" s="191"/>
      <c r="AM94" s="192"/>
      <c r="AN94" s="192"/>
      <c r="AO94" s="191"/>
      <c r="AP94" s="192"/>
      <c r="AQ94" s="192"/>
      <c r="AR94" s="191"/>
      <c r="AS94" s="192"/>
      <c r="AT94" s="192"/>
      <c r="AU94" s="191"/>
      <c r="AV94" s="192"/>
      <c r="AW94" s="192"/>
      <c r="AX94" s="191"/>
      <c r="AY94" s="192"/>
      <c r="AZ94" s="192"/>
      <c r="BA94" s="191"/>
      <c r="BB94" s="192"/>
      <c r="BC94" s="192"/>
      <c r="BD94" s="191"/>
      <c r="BE94" s="192"/>
      <c r="BF94" s="192"/>
      <c r="BG94" s="191"/>
      <c r="BH94" s="192"/>
      <c r="BI94" s="192"/>
      <c r="BJ94" s="176"/>
      <c r="BK94" s="196"/>
      <c r="BL94" s="199"/>
    </row>
    <row r="95" spans="1:64" ht="173.25">
      <c r="A95" s="211" t="s">
        <v>390</v>
      </c>
      <c r="B95" s="209" t="s">
        <v>391</v>
      </c>
      <c r="C95" s="210" t="s">
        <v>270</v>
      </c>
      <c r="D95" s="179" t="s">
        <v>280</v>
      </c>
      <c r="E95" s="178" t="s">
        <v>313</v>
      </c>
      <c r="F95" s="192"/>
      <c r="G95" s="192"/>
      <c r="H95" s="191"/>
      <c r="I95" s="192"/>
      <c r="J95" s="192"/>
      <c r="K95" s="192"/>
      <c r="L95" s="192"/>
      <c r="M95" s="192"/>
      <c r="N95" s="192"/>
      <c r="O95" s="192"/>
      <c r="P95" s="192"/>
      <c r="Q95" s="192"/>
      <c r="R95" s="192"/>
      <c r="S95" s="192"/>
      <c r="T95" s="192"/>
      <c r="U95" s="192"/>
      <c r="V95" s="192"/>
      <c r="W95" s="192"/>
      <c r="X95" s="194"/>
      <c r="Y95" s="194"/>
      <c r="Z95" s="194"/>
      <c r="AA95" s="192"/>
      <c r="AB95" s="192"/>
      <c r="AC95" s="191"/>
      <c r="AD95" s="192"/>
      <c r="AE95" s="192"/>
      <c r="AF95" s="191"/>
      <c r="AG95" s="192"/>
      <c r="AH95" s="192"/>
      <c r="AI95" s="191"/>
      <c r="AJ95" s="192"/>
      <c r="AK95" s="192"/>
      <c r="AL95" s="191"/>
      <c r="AM95" s="192"/>
      <c r="AN95" s="192"/>
      <c r="AO95" s="191"/>
      <c r="AP95" s="192"/>
      <c r="AQ95" s="192"/>
      <c r="AR95" s="191"/>
      <c r="AS95" s="192"/>
      <c r="AT95" s="192"/>
      <c r="AU95" s="191"/>
      <c r="AV95" s="192"/>
      <c r="AW95" s="192"/>
      <c r="AX95" s="191"/>
      <c r="AY95" s="192"/>
      <c r="AZ95" s="192"/>
      <c r="BA95" s="191"/>
      <c r="BB95" s="192"/>
      <c r="BC95" s="192"/>
      <c r="BD95" s="191"/>
      <c r="BE95" s="192"/>
      <c r="BF95" s="192"/>
      <c r="BG95" s="191"/>
      <c r="BH95" s="192"/>
      <c r="BI95" s="192"/>
      <c r="BJ95" s="176"/>
      <c r="BK95" s="196"/>
      <c r="BL95" s="199"/>
    </row>
    <row r="96" spans="1:64" ht="94.5">
      <c r="A96" s="211" t="s">
        <v>392</v>
      </c>
      <c r="B96" s="209" t="s">
        <v>393</v>
      </c>
      <c r="C96" s="209" t="s">
        <v>394</v>
      </c>
      <c r="D96" s="179" t="s">
        <v>280</v>
      </c>
      <c r="E96" s="178" t="s">
        <v>313</v>
      </c>
      <c r="F96" s="192"/>
      <c r="G96" s="192"/>
      <c r="H96" s="191"/>
      <c r="I96" s="192"/>
      <c r="J96" s="192"/>
      <c r="K96" s="192"/>
      <c r="L96" s="192"/>
      <c r="M96" s="192"/>
      <c r="N96" s="192"/>
      <c r="O96" s="192"/>
      <c r="P96" s="192"/>
      <c r="Q96" s="192"/>
      <c r="R96" s="192"/>
      <c r="S96" s="192"/>
      <c r="T96" s="192"/>
      <c r="U96" s="192"/>
      <c r="V96" s="192"/>
      <c r="W96" s="192"/>
      <c r="X96" s="194"/>
      <c r="Y96" s="194"/>
      <c r="Z96" s="194"/>
      <c r="AA96" s="192"/>
      <c r="AB96" s="192"/>
      <c r="AC96" s="191"/>
      <c r="AD96" s="192"/>
      <c r="AE96" s="192"/>
      <c r="AF96" s="191"/>
      <c r="AG96" s="192"/>
      <c r="AH96" s="192"/>
      <c r="AI96" s="191"/>
      <c r="AJ96" s="192"/>
      <c r="AK96" s="192"/>
      <c r="AL96" s="191"/>
      <c r="AM96" s="192"/>
      <c r="AN96" s="192"/>
      <c r="AO96" s="191"/>
      <c r="AP96" s="192"/>
      <c r="AQ96" s="192"/>
      <c r="AR96" s="191"/>
      <c r="AS96" s="192"/>
      <c r="AT96" s="192"/>
      <c r="AU96" s="191"/>
      <c r="AV96" s="192"/>
      <c r="AW96" s="192"/>
      <c r="AX96" s="191"/>
      <c r="AY96" s="192"/>
      <c r="AZ96" s="192"/>
      <c r="BA96" s="191"/>
      <c r="BB96" s="192"/>
      <c r="BC96" s="192"/>
      <c r="BD96" s="191"/>
      <c r="BE96" s="192"/>
      <c r="BF96" s="192"/>
      <c r="BG96" s="191"/>
      <c r="BH96" s="192"/>
      <c r="BI96" s="192"/>
      <c r="BJ96" s="176"/>
      <c r="BK96" s="196"/>
      <c r="BL96" s="199"/>
    </row>
    <row r="97" spans="1:64" ht="126">
      <c r="A97" s="211" t="s">
        <v>395</v>
      </c>
      <c r="B97" s="209" t="s">
        <v>396</v>
      </c>
      <c r="C97" s="210" t="s">
        <v>270</v>
      </c>
      <c r="D97" s="179" t="s">
        <v>280</v>
      </c>
      <c r="E97" s="178" t="s">
        <v>313</v>
      </c>
      <c r="F97" s="192"/>
      <c r="G97" s="192"/>
      <c r="H97" s="191"/>
      <c r="I97" s="192"/>
      <c r="J97" s="192"/>
      <c r="K97" s="192"/>
      <c r="L97" s="192"/>
      <c r="M97" s="192"/>
      <c r="N97" s="192"/>
      <c r="O97" s="192"/>
      <c r="P97" s="192"/>
      <c r="Q97" s="192"/>
      <c r="R97" s="192"/>
      <c r="S97" s="192"/>
      <c r="T97" s="192"/>
      <c r="U97" s="192"/>
      <c r="V97" s="192"/>
      <c r="W97" s="192"/>
      <c r="X97" s="194"/>
      <c r="Y97" s="194"/>
      <c r="Z97" s="194"/>
      <c r="AA97" s="192"/>
      <c r="AB97" s="192"/>
      <c r="AC97" s="191"/>
      <c r="AD97" s="192"/>
      <c r="AE97" s="192"/>
      <c r="AF97" s="191"/>
      <c r="AG97" s="192"/>
      <c r="AH97" s="192"/>
      <c r="AI97" s="191"/>
      <c r="AJ97" s="192"/>
      <c r="AK97" s="192"/>
      <c r="AL97" s="191"/>
      <c r="AM97" s="192"/>
      <c r="AN97" s="192"/>
      <c r="AO97" s="191"/>
      <c r="AP97" s="192"/>
      <c r="AQ97" s="192"/>
      <c r="AR97" s="191"/>
      <c r="AS97" s="192"/>
      <c r="AT97" s="192"/>
      <c r="AU97" s="191"/>
      <c r="AV97" s="192"/>
      <c r="AW97" s="192"/>
      <c r="AX97" s="191"/>
      <c r="AY97" s="192"/>
      <c r="AZ97" s="192"/>
      <c r="BA97" s="191"/>
      <c r="BB97" s="192"/>
      <c r="BC97" s="192"/>
      <c r="BD97" s="191"/>
      <c r="BE97" s="192"/>
      <c r="BF97" s="192"/>
      <c r="BG97" s="191"/>
      <c r="BH97" s="192"/>
      <c r="BI97" s="192"/>
      <c r="BJ97" s="176"/>
      <c r="BK97" s="196"/>
      <c r="BL97" s="199"/>
    </row>
    <row r="98" spans="1:64" ht="141.75">
      <c r="A98" s="211" t="s">
        <v>397</v>
      </c>
      <c r="B98" s="209" t="s">
        <v>348</v>
      </c>
      <c r="C98" s="209" t="s">
        <v>349</v>
      </c>
      <c r="D98" s="179" t="s">
        <v>280</v>
      </c>
      <c r="E98" s="178" t="s">
        <v>313</v>
      </c>
      <c r="F98" s="192"/>
      <c r="G98" s="192"/>
      <c r="H98" s="191"/>
      <c r="I98" s="192"/>
      <c r="J98" s="192"/>
      <c r="K98" s="192"/>
      <c r="L98" s="192"/>
      <c r="M98" s="192"/>
      <c r="N98" s="192"/>
      <c r="O98" s="192"/>
      <c r="P98" s="192"/>
      <c r="Q98" s="192"/>
      <c r="R98" s="192"/>
      <c r="S98" s="192"/>
      <c r="T98" s="192"/>
      <c r="U98" s="192"/>
      <c r="V98" s="192"/>
      <c r="W98" s="192"/>
      <c r="X98" s="194"/>
      <c r="Y98" s="194"/>
      <c r="Z98" s="194"/>
      <c r="AA98" s="192"/>
      <c r="AB98" s="192"/>
      <c r="AC98" s="191"/>
      <c r="AD98" s="192"/>
      <c r="AE98" s="192"/>
      <c r="AF98" s="191"/>
      <c r="AG98" s="192"/>
      <c r="AH98" s="192"/>
      <c r="AI98" s="191"/>
      <c r="AJ98" s="192"/>
      <c r="AK98" s="192"/>
      <c r="AL98" s="191"/>
      <c r="AM98" s="192"/>
      <c r="AN98" s="192"/>
      <c r="AO98" s="191"/>
      <c r="AP98" s="192"/>
      <c r="AQ98" s="192"/>
      <c r="AR98" s="191"/>
      <c r="AS98" s="192"/>
      <c r="AT98" s="192"/>
      <c r="AU98" s="191"/>
      <c r="AV98" s="192"/>
      <c r="AW98" s="192"/>
      <c r="AX98" s="191"/>
      <c r="AY98" s="192"/>
      <c r="AZ98" s="192"/>
      <c r="BA98" s="191"/>
      <c r="BB98" s="192"/>
      <c r="BC98" s="192"/>
      <c r="BD98" s="191"/>
      <c r="BE98" s="192"/>
      <c r="BF98" s="192"/>
      <c r="BG98" s="191"/>
      <c r="BH98" s="192"/>
      <c r="BI98" s="192"/>
      <c r="BJ98" s="176"/>
      <c r="BK98" s="196"/>
      <c r="BL98" s="199"/>
    </row>
    <row r="99" spans="1:64" ht="15.75">
      <c r="A99" s="397" t="s">
        <v>398</v>
      </c>
      <c r="B99" s="398" t="s">
        <v>275</v>
      </c>
      <c r="C99" s="399" t="s">
        <v>270</v>
      </c>
      <c r="D99" s="399" t="s">
        <v>281</v>
      </c>
      <c r="E99" s="195" t="s">
        <v>42</v>
      </c>
      <c r="F99" s="181">
        <f>F100+F101+F104</f>
        <v>38696.999859999996</v>
      </c>
      <c r="G99" s="181">
        <f>G100+G101+G104</f>
        <v>18185.94848</v>
      </c>
      <c r="H99" s="191">
        <f>G99/F99*100</f>
        <v>46.99575818744105</v>
      </c>
      <c r="I99" s="182">
        <f aca="true" t="shared" si="8" ref="I99:AB99">I100+I101+I104</f>
        <v>0</v>
      </c>
      <c r="J99" s="182">
        <f t="shared" si="8"/>
        <v>0</v>
      </c>
      <c r="K99" s="182">
        <f t="shared" si="8"/>
        <v>0</v>
      </c>
      <c r="L99" s="182">
        <f t="shared" si="8"/>
        <v>0</v>
      </c>
      <c r="M99" s="182">
        <f t="shared" si="8"/>
        <v>0</v>
      </c>
      <c r="N99" s="182">
        <f t="shared" si="8"/>
        <v>0</v>
      </c>
      <c r="O99" s="182">
        <f t="shared" si="8"/>
        <v>0</v>
      </c>
      <c r="P99" s="182">
        <f t="shared" si="8"/>
        <v>0</v>
      </c>
      <c r="Q99" s="182">
        <f t="shared" si="8"/>
        <v>0</v>
      </c>
      <c r="R99" s="182">
        <f t="shared" si="8"/>
        <v>0</v>
      </c>
      <c r="S99" s="182">
        <f t="shared" si="8"/>
        <v>0</v>
      </c>
      <c r="T99" s="182">
        <f t="shared" si="8"/>
        <v>0</v>
      </c>
      <c r="U99" s="182">
        <f t="shared" si="8"/>
        <v>0</v>
      </c>
      <c r="V99" s="182">
        <f t="shared" si="8"/>
        <v>0</v>
      </c>
      <c r="W99" s="182">
        <f t="shared" si="8"/>
        <v>0</v>
      </c>
      <c r="X99" s="182">
        <f t="shared" si="8"/>
        <v>0</v>
      </c>
      <c r="Y99" s="182">
        <f t="shared" si="8"/>
        <v>0</v>
      </c>
      <c r="Z99" s="182">
        <f t="shared" si="8"/>
        <v>0</v>
      </c>
      <c r="AA99" s="181">
        <f t="shared" si="8"/>
        <v>6614.05387</v>
      </c>
      <c r="AB99" s="181">
        <f t="shared" si="8"/>
        <v>5319.01196</v>
      </c>
      <c r="AC99" s="191">
        <f>AB99/AA99*100</f>
        <v>80.41984635362518</v>
      </c>
      <c r="AD99" s="181">
        <f>AD100+AD101+AD104</f>
        <v>2499.877</v>
      </c>
      <c r="AE99" s="181">
        <f>AE100+AE101+AE104</f>
        <v>3149.95732</v>
      </c>
      <c r="AF99" s="191">
        <f>AE99/AD99*100</f>
        <v>126.00449222101729</v>
      </c>
      <c r="AG99" s="181">
        <f>AG100+AG101+AG104</f>
        <v>6816.254000000001</v>
      </c>
      <c r="AH99" s="181">
        <f>AH100+AH101+AH104</f>
        <v>7430.23212</v>
      </c>
      <c r="AI99" s="191">
        <f>AH99/AG99*100</f>
        <v>109.00755928402901</v>
      </c>
      <c r="AJ99" s="181">
        <f>AJ100+AJ101+AJ104</f>
        <v>2104.277</v>
      </c>
      <c r="AK99" s="181">
        <f>AK100+AK101+AK104</f>
        <v>2286.74708</v>
      </c>
      <c r="AL99" s="181">
        <f>AK99/AJ99*100</f>
        <v>108.67139069618685</v>
      </c>
      <c r="AM99" s="181">
        <f>AM100+AM101+AM104</f>
        <v>2155.63746</v>
      </c>
      <c r="AN99" s="181">
        <f>AN100+AN101+AN104</f>
        <v>0</v>
      </c>
      <c r="AO99" s="191">
        <f>AN99/AM99*100</f>
        <v>0</v>
      </c>
      <c r="AP99" s="181">
        <f>AP100+AP101+AP104</f>
        <v>2308.03051</v>
      </c>
      <c r="AQ99" s="181">
        <f>AQ100+AQ101+AQ104</f>
        <v>0</v>
      </c>
      <c r="AR99" s="191">
        <v>0</v>
      </c>
      <c r="AS99" s="181">
        <f>SUM(AS100:AS104)</f>
        <v>7810.89153</v>
      </c>
      <c r="AT99" s="181">
        <f>SUM(AT100:AT104)</f>
        <v>0</v>
      </c>
      <c r="AU99" s="191">
        <v>0</v>
      </c>
      <c r="AV99" s="181">
        <f>AV100</f>
        <v>2271.86059</v>
      </c>
      <c r="AW99" s="181">
        <f>SUM(AW100:AW104)</f>
        <v>0</v>
      </c>
      <c r="AX99" s="191">
        <v>0</v>
      </c>
      <c r="AY99" s="181">
        <f>SUM(AY100:AY104)</f>
        <v>6082.64238</v>
      </c>
      <c r="AZ99" s="181">
        <f>SUM(AZ100:AZ104)</f>
        <v>0</v>
      </c>
      <c r="BA99" s="191">
        <v>0</v>
      </c>
      <c r="BB99" s="181">
        <f>SUM(BB100:BB104)</f>
        <v>6329.84238</v>
      </c>
      <c r="BC99" s="181">
        <f>SUM(BC100:BC104)</f>
        <v>0</v>
      </c>
      <c r="BD99" s="191">
        <v>0</v>
      </c>
      <c r="BE99" s="181">
        <f>SUM(BE100:BE104)</f>
        <v>6239.793</v>
      </c>
      <c r="BF99" s="181">
        <f>SUM(BF100:BF104)</f>
        <v>0</v>
      </c>
      <c r="BG99" s="191">
        <v>0</v>
      </c>
      <c r="BH99" s="181">
        <f>SUM(BH100:BH104)</f>
        <v>15317.858999999999</v>
      </c>
      <c r="BI99" s="181">
        <f>SUM(BI100:BI104)</f>
        <v>0</v>
      </c>
      <c r="BJ99" s="191">
        <v>0</v>
      </c>
      <c r="BK99" s="198"/>
      <c r="BL99" s="199"/>
    </row>
    <row r="100" spans="1:64" ht="47.25">
      <c r="A100" s="397"/>
      <c r="B100" s="398"/>
      <c r="C100" s="399"/>
      <c r="D100" s="399"/>
      <c r="E100" s="183" t="s">
        <v>3</v>
      </c>
      <c r="F100" s="181">
        <f>AA100+AD100+AG100+AJ100+AM100+AP100+AS100+AV100+AY100+BB100+BE100+BH100</f>
        <v>38696.999859999996</v>
      </c>
      <c r="G100" s="181">
        <f>AB100+AE100+AH100+AK100+AN100+AQ100+AT100+AW100+AZ100+BC100+BF100+BI100</f>
        <v>18185.94848</v>
      </c>
      <c r="H100" s="191">
        <f>G100/F100*100</f>
        <v>46.99575818744105</v>
      </c>
      <c r="I100" s="182"/>
      <c r="J100" s="182"/>
      <c r="K100" s="182"/>
      <c r="L100" s="182"/>
      <c r="M100" s="182"/>
      <c r="N100" s="182"/>
      <c r="O100" s="182"/>
      <c r="P100" s="182"/>
      <c r="Q100" s="182"/>
      <c r="R100" s="182"/>
      <c r="S100" s="182"/>
      <c r="T100" s="182"/>
      <c r="U100" s="182"/>
      <c r="V100" s="182"/>
      <c r="W100" s="182"/>
      <c r="X100" s="184"/>
      <c r="Y100" s="184"/>
      <c r="Z100" s="184"/>
      <c r="AA100" s="181">
        <v>6614.05387</v>
      </c>
      <c r="AB100" s="181">
        <v>5319.01196</v>
      </c>
      <c r="AC100" s="191">
        <f>AB100/AA100*100</f>
        <v>80.41984635362518</v>
      </c>
      <c r="AD100" s="181">
        <v>2499.877</v>
      </c>
      <c r="AE100" s="181">
        <v>3149.95732</v>
      </c>
      <c r="AF100" s="191">
        <f>AE100/AD100*100</f>
        <v>126.00449222101729</v>
      </c>
      <c r="AG100" s="181">
        <f>2177.877+4638.377</f>
        <v>6816.254000000001</v>
      </c>
      <c r="AH100" s="181">
        <v>7430.23212</v>
      </c>
      <c r="AI100" s="191">
        <f>AH100/AG100*100</f>
        <v>109.00755928402901</v>
      </c>
      <c r="AJ100" s="181">
        <f>2104.277</f>
        <v>2104.277</v>
      </c>
      <c r="AK100" s="181">
        <v>2286.74708</v>
      </c>
      <c r="AL100" s="181">
        <f>AK100/AJ100*100</f>
        <v>108.67139069618685</v>
      </c>
      <c r="AM100" s="181">
        <f>2155.63746</f>
        <v>2155.63746</v>
      </c>
      <c r="AN100" s="181">
        <v>0</v>
      </c>
      <c r="AO100" s="191">
        <f>AN100/AM100*100</f>
        <v>0</v>
      </c>
      <c r="AP100" s="181">
        <f>2308.03051</f>
        <v>2308.03051</v>
      </c>
      <c r="AQ100" s="181">
        <v>0</v>
      </c>
      <c r="AR100" s="191">
        <v>0</v>
      </c>
      <c r="AS100" s="181">
        <f>2603.63051</f>
        <v>2603.63051</v>
      </c>
      <c r="AT100" s="181">
        <v>0</v>
      </c>
      <c r="AU100" s="191">
        <v>0</v>
      </c>
      <c r="AV100" s="181">
        <f>2271.86059</f>
        <v>2271.86059</v>
      </c>
      <c r="AW100" s="181">
        <v>0</v>
      </c>
      <c r="AX100" s="191">
        <v>0</v>
      </c>
      <c r="AY100" s="181">
        <f>2027.54746</f>
        <v>2027.54746</v>
      </c>
      <c r="AZ100" s="181">
        <v>0</v>
      </c>
      <c r="BA100" s="191">
        <v>0</v>
      </c>
      <c r="BB100" s="181">
        <f>2109.94746</f>
        <v>2109.94746</v>
      </c>
      <c r="BC100" s="181">
        <v>0</v>
      </c>
      <c r="BD100" s="191">
        <v>0</v>
      </c>
      <c r="BE100" s="181">
        <f>2079.931</f>
        <v>2079.931</v>
      </c>
      <c r="BF100" s="181">
        <v>0</v>
      </c>
      <c r="BG100" s="191">
        <v>0</v>
      </c>
      <c r="BH100" s="181">
        <f>9732.33+12-4638.377</f>
        <v>5105.9529999999995</v>
      </c>
      <c r="BI100" s="181">
        <v>0</v>
      </c>
      <c r="BJ100" s="191">
        <v>0</v>
      </c>
      <c r="BK100" s="198"/>
      <c r="BL100" s="199"/>
    </row>
    <row r="101" spans="1:64" ht="31.5">
      <c r="A101" s="397"/>
      <c r="B101" s="398"/>
      <c r="C101" s="399"/>
      <c r="D101" s="399"/>
      <c r="E101" s="183" t="s">
        <v>44</v>
      </c>
      <c r="F101" s="182">
        <v>0</v>
      </c>
      <c r="G101" s="182">
        <v>0</v>
      </c>
      <c r="H101" s="191">
        <v>0</v>
      </c>
      <c r="I101" s="182"/>
      <c r="J101" s="182"/>
      <c r="K101" s="182"/>
      <c r="L101" s="182"/>
      <c r="M101" s="182"/>
      <c r="N101" s="182"/>
      <c r="O101" s="182"/>
      <c r="P101" s="182"/>
      <c r="Q101" s="182"/>
      <c r="R101" s="182"/>
      <c r="S101" s="182"/>
      <c r="T101" s="182"/>
      <c r="U101" s="182"/>
      <c r="V101" s="182"/>
      <c r="W101" s="182"/>
      <c r="X101" s="184"/>
      <c r="Y101" s="184"/>
      <c r="Z101" s="184"/>
      <c r="AA101" s="182">
        <v>0</v>
      </c>
      <c r="AB101" s="182">
        <v>0</v>
      </c>
      <c r="AC101" s="191">
        <v>0</v>
      </c>
      <c r="AD101" s="182">
        <v>0</v>
      </c>
      <c r="AE101" s="182">
        <v>0</v>
      </c>
      <c r="AF101" s="191">
        <v>0</v>
      </c>
      <c r="AG101" s="182">
        <v>0</v>
      </c>
      <c r="AH101" s="182">
        <v>0</v>
      </c>
      <c r="AI101" s="191">
        <v>0</v>
      </c>
      <c r="AJ101" s="182">
        <v>0</v>
      </c>
      <c r="AK101" s="182">
        <v>0</v>
      </c>
      <c r="AL101" s="181">
        <v>0</v>
      </c>
      <c r="AM101" s="182">
        <v>0</v>
      </c>
      <c r="AN101" s="182">
        <v>0</v>
      </c>
      <c r="AO101" s="191">
        <v>0</v>
      </c>
      <c r="AP101" s="182">
        <v>0</v>
      </c>
      <c r="AQ101" s="182">
        <v>0</v>
      </c>
      <c r="AR101" s="191">
        <v>0</v>
      </c>
      <c r="AS101" s="182">
        <v>0</v>
      </c>
      <c r="AT101" s="182">
        <v>0</v>
      </c>
      <c r="AU101" s="191">
        <v>0</v>
      </c>
      <c r="AV101" s="182">
        <v>0</v>
      </c>
      <c r="AW101" s="182">
        <v>0</v>
      </c>
      <c r="AX101" s="191">
        <v>0</v>
      </c>
      <c r="AY101" s="182">
        <v>0</v>
      </c>
      <c r="AZ101" s="182">
        <v>0</v>
      </c>
      <c r="BA101" s="191">
        <v>0</v>
      </c>
      <c r="BB101" s="182">
        <v>0</v>
      </c>
      <c r="BC101" s="182">
        <v>0</v>
      </c>
      <c r="BD101" s="191">
        <v>0</v>
      </c>
      <c r="BE101" s="182">
        <v>0</v>
      </c>
      <c r="BF101" s="182">
        <v>0</v>
      </c>
      <c r="BG101" s="191">
        <v>0</v>
      </c>
      <c r="BH101" s="182">
        <v>0</v>
      </c>
      <c r="BI101" s="182">
        <v>0</v>
      </c>
      <c r="BJ101" s="191">
        <v>0</v>
      </c>
      <c r="BK101" s="198"/>
      <c r="BL101" s="199"/>
    </row>
    <row r="102" spans="1:64" ht="15.75">
      <c r="A102" s="397" t="s">
        <v>399</v>
      </c>
      <c r="B102" s="398" t="s">
        <v>274</v>
      </c>
      <c r="C102" s="399" t="s">
        <v>270</v>
      </c>
      <c r="D102" s="399" t="s">
        <v>281</v>
      </c>
      <c r="E102" s="195" t="s">
        <v>42</v>
      </c>
      <c r="F102" s="181">
        <f>F103+F104</f>
        <v>38696.999859999996</v>
      </c>
      <c r="G102" s="181">
        <f aca="true" t="shared" si="9" ref="G102:BJ102">G103+G104</f>
        <v>18185.94848</v>
      </c>
      <c r="H102" s="181">
        <f t="shared" si="9"/>
        <v>46.99575818744105</v>
      </c>
      <c r="I102" s="181">
        <f t="shared" si="9"/>
        <v>0</v>
      </c>
      <c r="J102" s="181">
        <f t="shared" si="9"/>
        <v>0</v>
      </c>
      <c r="K102" s="181">
        <f t="shared" si="9"/>
        <v>0</v>
      </c>
      <c r="L102" s="181">
        <f t="shared" si="9"/>
        <v>0</v>
      </c>
      <c r="M102" s="181">
        <f t="shared" si="9"/>
        <v>0</v>
      </c>
      <c r="N102" s="181">
        <f t="shared" si="9"/>
        <v>0</v>
      </c>
      <c r="O102" s="181">
        <f t="shared" si="9"/>
        <v>0</v>
      </c>
      <c r="P102" s="181">
        <f t="shared" si="9"/>
        <v>0</v>
      </c>
      <c r="Q102" s="181">
        <f t="shared" si="9"/>
        <v>0</v>
      </c>
      <c r="R102" s="181">
        <f t="shared" si="9"/>
        <v>0</v>
      </c>
      <c r="S102" s="181">
        <f t="shared" si="9"/>
        <v>0</v>
      </c>
      <c r="T102" s="181">
        <f t="shared" si="9"/>
        <v>0</v>
      </c>
      <c r="U102" s="181">
        <f t="shared" si="9"/>
        <v>0</v>
      </c>
      <c r="V102" s="181">
        <f t="shared" si="9"/>
        <v>0</v>
      </c>
      <c r="W102" s="181">
        <f t="shared" si="9"/>
        <v>0</v>
      </c>
      <c r="X102" s="181">
        <f t="shared" si="9"/>
        <v>0</v>
      </c>
      <c r="Y102" s="181">
        <f t="shared" si="9"/>
        <v>0</v>
      </c>
      <c r="Z102" s="181">
        <f t="shared" si="9"/>
        <v>0</v>
      </c>
      <c r="AA102" s="181">
        <f t="shared" si="9"/>
        <v>6614.05387</v>
      </c>
      <c r="AB102" s="181">
        <f t="shared" si="9"/>
        <v>5319.01196</v>
      </c>
      <c r="AC102" s="181">
        <f t="shared" si="9"/>
        <v>80.41984635362518</v>
      </c>
      <c r="AD102" s="181">
        <f t="shared" si="9"/>
        <v>2499.877</v>
      </c>
      <c r="AE102" s="181">
        <f t="shared" si="9"/>
        <v>3149.95732</v>
      </c>
      <c r="AF102" s="181">
        <f t="shared" si="9"/>
        <v>126.00449222101729</v>
      </c>
      <c r="AG102" s="181">
        <f t="shared" si="9"/>
        <v>6816.254000000001</v>
      </c>
      <c r="AH102" s="181">
        <f t="shared" si="9"/>
        <v>7430.23212</v>
      </c>
      <c r="AI102" s="181">
        <f t="shared" si="9"/>
        <v>109.00755928402901</v>
      </c>
      <c r="AJ102" s="181">
        <f t="shared" si="9"/>
        <v>2104.277</v>
      </c>
      <c r="AK102" s="181">
        <f t="shared" si="9"/>
        <v>2286.74708</v>
      </c>
      <c r="AL102" s="181">
        <f t="shared" si="9"/>
        <v>108.67139069618685</v>
      </c>
      <c r="AM102" s="181">
        <f t="shared" si="9"/>
        <v>2155.63746</v>
      </c>
      <c r="AN102" s="181">
        <f t="shared" si="9"/>
        <v>0</v>
      </c>
      <c r="AO102" s="181">
        <f t="shared" si="9"/>
        <v>0</v>
      </c>
      <c r="AP102" s="181">
        <f t="shared" si="9"/>
        <v>2308.03051</v>
      </c>
      <c r="AQ102" s="181">
        <f t="shared" si="9"/>
        <v>0</v>
      </c>
      <c r="AR102" s="181">
        <f t="shared" si="9"/>
        <v>0</v>
      </c>
      <c r="AS102" s="181">
        <f t="shared" si="9"/>
        <v>2603.63051</v>
      </c>
      <c r="AT102" s="181">
        <f t="shared" si="9"/>
        <v>0</v>
      </c>
      <c r="AU102" s="181">
        <f t="shared" si="9"/>
        <v>0</v>
      </c>
      <c r="AV102" s="181">
        <f t="shared" si="9"/>
        <v>2271.86059</v>
      </c>
      <c r="AW102" s="181">
        <f t="shared" si="9"/>
        <v>0</v>
      </c>
      <c r="AX102" s="181">
        <f t="shared" si="9"/>
        <v>0</v>
      </c>
      <c r="AY102" s="181">
        <f t="shared" si="9"/>
        <v>2027.54746</v>
      </c>
      <c r="AZ102" s="181">
        <f t="shared" si="9"/>
        <v>0</v>
      </c>
      <c r="BA102" s="181">
        <f t="shared" si="9"/>
        <v>0</v>
      </c>
      <c r="BB102" s="181">
        <f t="shared" si="9"/>
        <v>2109.94746</v>
      </c>
      <c r="BC102" s="181">
        <f t="shared" si="9"/>
        <v>0</v>
      </c>
      <c r="BD102" s="181">
        <f t="shared" si="9"/>
        <v>0</v>
      </c>
      <c r="BE102" s="181">
        <f t="shared" si="9"/>
        <v>2079.931</v>
      </c>
      <c r="BF102" s="181">
        <f t="shared" si="9"/>
        <v>0</v>
      </c>
      <c r="BG102" s="181">
        <f t="shared" si="9"/>
        <v>0</v>
      </c>
      <c r="BH102" s="181">
        <f t="shared" si="9"/>
        <v>5105.9529999999995</v>
      </c>
      <c r="BI102" s="181">
        <f t="shared" si="9"/>
        <v>0</v>
      </c>
      <c r="BJ102" s="202">
        <f t="shared" si="9"/>
        <v>0</v>
      </c>
      <c r="BK102" s="198"/>
      <c r="BL102" s="199"/>
    </row>
    <row r="103" spans="1:64" ht="47.25">
      <c r="A103" s="397"/>
      <c r="B103" s="398"/>
      <c r="C103" s="399"/>
      <c r="D103" s="399"/>
      <c r="E103" s="183" t="s">
        <v>3</v>
      </c>
      <c r="F103" s="181">
        <f>AA103+AD103+AG103+AJ103+AM103+AP103+AS103+AV103+AY103+BB103+BE103+BH103</f>
        <v>38696.999859999996</v>
      </c>
      <c r="G103" s="181">
        <f>AB103+AE103+AH103+AK103+AN103+AQ103+AT103+AW103+AZ103+BC103+BF103+BI103</f>
        <v>18185.94848</v>
      </c>
      <c r="H103" s="191">
        <f>G103/F103*100</f>
        <v>46.99575818744105</v>
      </c>
      <c r="I103" s="182"/>
      <c r="J103" s="182"/>
      <c r="K103" s="182"/>
      <c r="L103" s="182"/>
      <c r="M103" s="182"/>
      <c r="N103" s="182"/>
      <c r="O103" s="182"/>
      <c r="P103" s="182"/>
      <c r="Q103" s="182"/>
      <c r="R103" s="182"/>
      <c r="S103" s="182"/>
      <c r="T103" s="182"/>
      <c r="U103" s="182"/>
      <c r="V103" s="182"/>
      <c r="W103" s="182"/>
      <c r="X103" s="184"/>
      <c r="Y103" s="184"/>
      <c r="Z103" s="184"/>
      <c r="AA103" s="181">
        <v>6614.05387</v>
      </c>
      <c r="AB103" s="181">
        <v>5319.01196</v>
      </c>
      <c r="AC103" s="191">
        <f>AB103/AA103*100</f>
        <v>80.41984635362518</v>
      </c>
      <c r="AD103" s="181">
        <v>2499.877</v>
      </c>
      <c r="AE103" s="181">
        <v>3149.95732</v>
      </c>
      <c r="AF103" s="191">
        <f>AE103/AD103*100</f>
        <v>126.00449222101729</v>
      </c>
      <c r="AG103" s="181">
        <f>2177.877+4638.377</f>
        <v>6816.254000000001</v>
      </c>
      <c r="AH103" s="181">
        <v>7430.23212</v>
      </c>
      <c r="AI103" s="191">
        <f>AH103/AG103*100</f>
        <v>109.00755928402901</v>
      </c>
      <c r="AJ103" s="181">
        <f>2104.277</f>
        <v>2104.277</v>
      </c>
      <c r="AK103" s="181">
        <v>2286.74708</v>
      </c>
      <c r="AL103" s="181">
        <f>AK103/AJ103*100</f>
        <v>108.67139069618685</v>
      </c>
      <c r="AM103" s="181">
        <f>2155.63746</f>
        <v>2155.63746</v>
      </c>
      <c r="AN103" s="181">
        <v>0</v>
      </c>
      <c r="AO103" s="191">
        <f>AN103/AM103*100</f>
        <v>0</v>
      </c>
      <c r="AP103" s="181">
        <f>2308.03051</f>
        <v>2308.03051</v>
      </c>
      <c r="AQ103" s="181">
        <v>0</v>
      </c>
      <c r="AR103" s="191">
        <v>0</v>
      </c>
      <c r="AS103" s="181">
        <f>2603.63051</f>
        <v>2603.63051</v>
      </c>
      <c r="AT103" s="181">
        <v>0</v>
      </c>
      <c r="AU103" s="191">
        <v>0</v>
      </c>
      <c r="AV103" s="181">
        <f>2271.86059</f>
        <v>2271.86059</v>
      </c>
      <c r="AW103" s="181">
        <v>0</v>
      </c>
      <c r="AX103" s="191">
        <v>0</v>
      </c>
      <c r="AY103" s="181">
        <f>2027.54746</f>
        <v>2027.54746</v>
      </c>
      <c r="AZ103" s="181">
        <v>0</v>
      </c>
      <c r="BA103" s="191">
        <v>0</v>
      </c>
      <c r="BB103" s="181">
        <f>2109.94746</f>
        <v>2109.94746</v>
      </c>
      <c r="BC103" s="181">
        <v>0</v>
      </c>
      <c r="BD103" s="191">
        <v>0</v>
      </c>
      <c r="BE103" s="181">
        <f>2079.931</f>
        <v>2079.931</v>
      </c>
      <c r="BF103" s="181">
        <v>0</v>
      </c>
      <c r="BG103" s="191">
        <v>0</v>
      </c>
      <c r="BH103" s="181">
        <f>9732.33+12-4638.377</f>
        <v>5105.9529999999995</v>
      </c>
      <c r="BI103" s="181">
        <v>0</v>
      </c>
      <c r="BJ103" s="191">
        <v>0</v>
      </c>
      <c r="BK103" s="198"/>
      <c r="BL103" s="199"/>
    </row>
    <row r="104" spans="1:64" ht="31.5">
      <c r="A104" s="397"/>
      <c r="B104" s="398"/>
      <c r="C104" s="399"/>
      <c r="D104" s="399"/>
      <c r="E104" s="183" t="s">
        <v>44</v>
      </c>
      <c r="F104" s="182">
        <v>0</v>
      </c>
      <c r="G104" s="182">
        <v>0</v>
      </c>
      <c r="H104" s="191">
        <v>0</v>
      </c>
      <c r="I104" s="182"/>
      <c r="J104" s="182"/>
      <c r="K104" s="182"/>
      <c r="L104" s="182"/>
      <c r="M104" s="182"/>
      <c r="N104" s="182"/>
      <c r="O104" s="182"/>
      <c r="P104" s="182"/>
      <c r="Q104" s="182"/>
      <c r="R104" s="182"/>
      <c r="S104" s="182"/>
      <c r="T104" s="182"/>
      <c r="U104" s="182"/>
      <c r="V104" s="182"/>
      <c r="W104" s="182"/>
      <c r="X104" s="184"/>
      <c r="Y104" s="184"/>
      <c r="Z104" s="184"/>
      <c r="AA104" s="182">
        <v>0</v>
      </c>
      <c r="AB104" s="182">
        <v>0</v>
      </c>
      <c r="AC104" s="191">
        <v>0</v>
      </c>
      <c r="AD104" s="182">
        <v>0</v>
      </c>
      <c r="AE104" s="182">
        <v>0</v>
      </c>
      <c r="AF104" s="191">
        <v>0</v>
      </c>
      <c r="AG104" s="182">
        <v>0</v>
      </c>
      <c r="AH104" s="182">
        <v>0</v>
      </c>
      <c r="AI104" s="191">
        <v>0</v>
      </c>
      <c r="AJ104" s="182">
        <v>0</v>
      </c>
      <c r="AK104" s="182">
        <v>0</v>
      </c>
      <c r="AL104" s="181">
        <v>0</v>
      </c>
      <c r="AM104" s="182">
        <v>0</v>
      </c>
      <c r="AN104" s="182">
        <v>0</v>
      </c>
      <c r="AO104" s="191">
        <v>0</v>
      </c>
      <c r="AP104" s="182">
        <v>0</v>
      </c>
      <c r="AQ104" s="182">
        <v>0</v>
      </c>
      <c r="AR104" s="191">
        <v>0</v>
      </c>
      <c r="AS104" s="182">
        <v>0</v>
      </c>
      <c r="AT104" s="182">
        <v>0</v>
      </c>
      <c r="AU104" s="191">
        <v>0</v>
      </c>
      <c r="AV104" s="182">
        <v>0</v>
      </c>
      <c r="AW104" s="182">
        <v>0</v>
      </c>
      <c r="AX104" s="191">
        <v>0</v>
      </c>
      <c r="AY104" s="182">
        <v>0</v>
      </c>
      <c r="AZ104" s="182">
        <v>0</v>
      </c>
      <c r="BA104" s="191">
        <v>0</v>
      </c>
      <c r="BB104" s="182">
        <v>0</v>
      </c>
      <c r="BC104" s="182">
        <v>0</v>
      </c>
      <c r="BD104" s="191">
        <v>0</v>
      </c>
      <c r="BE104" s="182">
        <v>0</v>
      </c>
      <c r="BF104" s="182">
        <v>0</v>
      </c>
      <c r="BG104" s="191">
        <v>0</v>
      </c>
      <c r="BH104" s="182">
        <v>0</v>
      </c>
      <c r="BI104" s="182">
        <v>0</v>
      </c>
      <c r="BJ104" s="191">
        <v>0</v>
      </c>
      <c r="BK104" s="198"/>
      <c r="BL104" s="199"/>
    </row>
    <row r="105" spans="1:64" ht="15.75">
      <c r="A105" s="397" t="s">
        <v>401</v>
      </c>
      <c r="B105" s="398" t="s">
        <v>400</v>
      </c>
      <c r="C105" s="399" t="s">
        <v>270</v>
      </c>
      <c r="D105" s="399" t="s">
        <v>281</v>
      </c>
      <c r="E105" s="195" t="s">
        <v>42</v>
      </c>
      <c r="F105" s="182">
        <v>0</v>
      </c>
      <c r="G105" s="182">
        <v>0</v>
      </c>
      <c r="H105" s="191">
        <v>0</v>
      </c>
      <c r="I105" s="182"/>
      <c r="J105" s="182"/>
      <c r="K105" s="182"/>
      <c r="L105" s="182"/>
      <c r="M105" s="182"/>
      <c r="N105" s="182"/>
      <c r="O105" s="182"/>
      <c r="P105" s="182"/>
      <c r="Q105" s="182"/>
      <c r="R105" s="182"/>
      <c r="S105" s="182"/>
      <c r="T105" s="182"/>
      <c r="U105" s="182"/>
      <c r="V105" s="182"/>
      <c r="W105" s="182"/>
      <c r="X105" s="184"/>
      <c r="Y105" s="184"/>
      <c r="Z105" s="184"/>
      <c r="AA105" s="182">
        <v>0</v>
      </c>
      <c r="AB105" s="182">
        <v>0</v>
      </c>
      <c r="AC105" s="191">
        <v>0</v>
      </c>
      <c r="AD105" s="182">
        <v>0</v>
      </c>
      <c r="AE105" s="182">
        <v>0</v>
      </c>
      <c r="AF105" s="191">
        <v>0</v>
      </c>
      <c r="AG105" s="182">
        <v>0</v>
      </c>
      <c r="AH105" s="182">
        <v>0</v>
      </c>
      <c r="AI105" s="191">
        <v>0</v>
      </c>
      <c r="AJ105" s="182">
        <v>0</v>
      </c>
      <c r="AK105" s="182">
        <v>0</v>
      </c>
      <c r="AL105" s="181">
        <v>0</v>
      </c>
      <c r="AM105" s="182">
        <v>0</v>
      </c>
      <c r="AN105" s="182">
        <v>0</v>
      </c>
      <c r="AO105" s="191">
        <v>0</v>
      </c>
      <c r="AP105" s="182">
        <v>0</v>
      </c>
      <c r="AQ105" s="182">
        <v>0</v>
      </c>
      <c r="AR105" s="191">
        <v>0</v>
      </c>
      <c r="AS105" s="182">
        <v>0</v>
      </c>
      <c r="AT105" s="182">
        <v>0</v>
      </c>
      <c r="AU105" s="191">
        <v>0</v>
      </c>
      <c r="AV105" s="182">
        <v>0</v>
      </c>
      <c r="AW105" s="182">
        <v>0</v>
      </c>
      <c r="AX105" s="191">
        <v>0</v>
      </c>
      <c r="AY105" s="182">
        <v>0</v>
      </c>
      <c r="AZ105" s="182">
        <v>0</v>
      </c>
      <c r="BA105" s="191">
        <v>0</v>
      </c>
      <c r="BB105" s="182">
        <v>0</v>
      </c>
      <c r="BC105" s="182">
        <v>0</v>
      </c>
      <c r="BD105" s="191">
        <v>0</v>
      </c>
      <c r="BE105" s="182">
        <v>0</v>
      </c>
      <c r="BF105" s="182">
        <v>0</v>
      </c>
      <c r="BG105" s="191">
        <v>0</v>
      </c>
      <c r="BH105" s="182">
        <v>0</v>
      </c>
      <c r="BI105" s="182">
        <v>0</v>
      </c>
      <c r="BJ105" s="191">
        <v>0</v>
      </c>
      <c r="BK105" s="198"/>
      <c r="BL105" s="199"/>
    </row>
    <row r="106" spans="1:64" ht="47.25">
      <c r="A106" s="397"/>
      <c r="B106" s="398"/>
      <c r="C106" s="399"/>
      <c r="D106" s="399"/>
      <c r="E106" s="183" t="s">
        <v>3</v>
      </c>
      <c r="F106" s="182">
        <v>0</v>
      </c>
      <c r="G106" s="182">
        <v>0</v>
      </c>
      <c r="H106" s="191">
        <v>0</v>
      </c>
      <c r="I106" s="182"/>
      <c r="J106" s="182"/>
      <c r="K106" s="182"/>
      <c r="L106" s="182"/>
      <c r="M106" s="182"/>
      <c r="N106" s="182"/>
      <c r="O106" s="182"/>
      <c r="P106" s="182"/>
      <c r="Q106" s="182"/>
      <c r="R106" s="182"/>
      <c r="S106" s="182"/>
      <c r="T106" s="182"/>
      <c r="U106" s="182"/>
      <c r="V106" s="182"/>
      <c r="W106" s="182"/>
      <c r="X106" s="184"/>
      <c r="Y106" s="184"/>
      <c r="Z106" s="184"/>
      <c r="AA106" s="182">
        <v>0</v>
      </c>
      <c r="AB106" s="182">
        <v>0</v>
      </c>
      <c r="AC106" s="191">
        <v>0</v>
      </c>
      <c r="AD106" s="182">
        <v>0</v>
      </c>
      <c r="AE106" s="182">
        <v>0</v>
      </c>
      <c r="AF106" s="191">
        <v>0</v>
      </c>
      <c r="AG106" s="182">
        <v>0</v>
      </c>
      <c r="AH106" s="182">
        <v>0</v>
      </c>
      <c r="AI106" s="191">
        <v>0</v>
      </c>
      <c r="AJ106" s="182">
        <v>0</v>
      </c>
      <c r="AK106" s="182">
        <v>0</v>
      </c>
      <c r="AL106" s="181">
        <v>0</v>
      </c>
      <c r="AM106" s="182">
        <v>0</v>
      </c>
      <c r="AN106" s="182">
        <v>0</v>
      </c>
      <c r="AO106" s="191">
        <v>0</v>
      </c>
      <c r="AP106" s="182">
        <v>0</v>
      </c>
      <c r="AQ106" s="182">
        <v>0</v>
      </c>
      <c r="AR106" s="191">
        <v>0</v>
      </c>
      <c r="AS106" s="182">
        <v>0</v>
      </c>
      <c r="AT106" s="182">
        <v>0</v>
      </c>
      <c r="AU106" s="191">
        <v>0</v>
      </c>
      <c r="AV106" s="182">
        <v>0</v>
      </c>
      <c r="AW106" s="182">
        <v>0</v>
      </c>
      <c r="AX106" s="191">
        <v>0</v>
      </c>
      <c r="AY106" s="182">
        <v>0</v>
      </c>
      <c r="AZ106" s="182">
        <v>0</v>
      </c>
      <c r="BA106" s="191">
        <v>0</v>
      </c>
      <c r="BB106" s="182">
        <v>0</v>
      </c>
      <c r="BC106" s="182">
        <v>0</v>
      </c>
      <c r="BD106" s="191">
        <v>0</v>
      </c>
      <c r="BE106" s="182">
        <v>0</v>
      </c>
      <c r="BF106" s="182">
        <v>0</v>
      </c>
      <c r="BG106" s="191">
        <v>0</v>
      </c>
      <c r="BH106" s="182">
        <v>0</v>
      </c>
      <c r="BI106" s="182">
        <v>0</v>
      </c>
      <c r="BJ106" s="191">
        <v>0</v>
      </c>
      <c r="BK106" s="124"/>
      <c r="BL106" s="124"/>
    </row>
    <row r="107" spans="1:64" ht="31.5">
      <c r="A107" s="397"/>
      <c r="B107" s="398"/>
      <c r="C107" s="399"/>
      <c r="D107" s="399"/>
      <c r="E107" s="183" t="s">
        <v>44</v>
      </c>
      <c r="F107" s="182">
        <v>0</v>
      </c>
      <c r="G107" s="182">
        <v>0</v>
      </c>
      <c r="H107" s="191">
        <v>0</v>
      </c>
      <c r="I107" s="182"/>
      <c r="J107" s="182"/>
      <c r="K107" s="182"/>
      <c r="L107" s="182"/>
      <c r="M107" s="182"/>
      <c r="N107" s="182"/>
      <c r="O107" s="182"/>
      <c r="P107" s="182"/>
      <c r="Q107" s="182"/>
      <c r="R107" s="182"/>
      <c r="S107" s="182"/>
      <c r="T107" s="182"/>
      <c r="U107" s="182"/>
      <c r="V107" s="182"/>
      <c r="W107" s="182"/>
      <c r="X107" s="184"/>
      <c r="Y107" s="184"/>
      <c r="Z107" s="184"/>
      <c r="AA107" s="182">
        <v>0</v>
      </c>
      <c r="AB107" s="182">
        <v>0</v>
      </c>
      <c r="AC107" s="191">
        <v>0</v>
      </c>
      <c r="AD107" s="182">
        <v>0</v>
      </c>
      <c r="AE107" s="182">
        <v>0</v>
      </c>
      <c r="AF107" s="191">
        <v>0</v>
      </c>
      <c r="AG107" s="182">
        <v>0</v>
      </c>
      <c r="AH107" s="182">
        <v>0</v>
      </c>
      <c r="AI107" s="191">
        <v>0</v>
      </c>
      <c r="AJ107" s="182">
        <v>0</v>
      </c>
      <c r="AK107" s="182">
        <v>0</v>
      </c>
      <c r="AL107" s="181">
        <v>0</v>
      </c>
      <c r="AM107" s="182">
        <v>0</v>
      </c>
      <c r="AN107" s="182">
        <v>0</v>
      </c>
      <c r="AO107" s="191">
        <v>0</v>
      </c>
      <c r="AP107" s="182">
        <v>0</v>
      </c>
      <c r="AQ107" s="182">
        <v>0</v>
      </c>
      <c r="AR107" s="191">
        <v>0</v>
      </c>
      <c r="AS107" s="182">
        <v>0</v>
      </c>
      <c r="AT107" s="182">
        <v>0</v>
      </c>
      <c r="AU107" s="191">
        <v>0</v>
      </c>
      <c r="AV107" s="182">
        <v>0</v>
      </c>
      <c r="AW107" s="182">
        <v>0</v>
      </c>
      <c r="AX107" s="191">
        <v>0</v>
      </c>
      <c r="AY107" s="182">
        <v>0</v>
      </c>
      <c r="AZ107" s="182">
        <v>0</v>
      </c>
      <c r="BA107" s="191">
        <v>0</v>
      </c>
      <c r="BB107" s="182">
        <v>0</v>
      </c>
      <c r="BC107" s="182">
        <v>0</v>
      </c>
      <c r="BD107" s="191">
        <v>0</v>
      </c>
      <c r="BE107" s="182">
        <v>0</v>
      </c>
      <c r="BF107" s="182">
        <v>0</v>
      </c>
      <c r="BG107" s="191">
        <v>0</v>
      </c>
      <c r="BH107" s="182">
        <v>0</v>
      </c>
      <c r="BI107" s="182">
        <v>0</v>
      </c>
      <c r="BJ107" s="191">
        <v>0</v>
      </c>
      <c r="BK107" s="124"/>
      <c r="BL107" s="124"/>
    </row>
    <row r="108" spans="1:64" ht="78.75">
      <c r="A108" s="199" t="s">
        <v>402</v>
      </c>
      <c r="B108" s="209" t="s">
        <v>403</v>
      </c>
      <c r="C108" s="179" t="s">
        <v>270</v>
      </c>
      <c r="D108" s="199"/>
      <c r="E108" s="207" t="s">
        <v>368</v>
      </c>
      <c r="F108" s="182">
        <v>0</v>
      </c>
      <c r="G108" s="182">
        <v>0</v>
      </c>
      <c r="H108" s="191">
        <v>0</v>
      </c>
      <c r="I108" s="182"/>
      <c r="J108" s="182"/>
      <c r="K108" s="182"/>
      <c r="L108" s="182"/>
      <c r="M108" s="182"/>
      <c r="N108" s="182"/>
      <c r="O108" s="182"/>
      <c r="P108" s="182"/>
      <c r="Q108" s="182"/>
      <c r="R108" s="182"/>
      <c r="S108" s="182"/>
      <c r="T108" s="182"/>
      <c r="U108" s="182"/>
      <c r="V108" s="182"/>
      <c r="W108" s="182"/>
      <c r="X108" s="184"/>
      <c r="Y108" s="184"/>
      <c r="Z108" s="184"/>
      <c r="AA108" s="182">
        <v>0</v>
      </c>
      <c r="AB108" s="182">
        <v>0</v>
      </c>
      <c r="AC108" s="191">
        <v>0</v>
      </c>
      <c r="AD108" s="182">
        <v>0</v>
      </c>
      <c r="AE108" s="182">
        <v>0</v>
      </c>
      <c r="AF108" s="191">
        <v>0</v>
      </c>
      <c r="AG108" s="182">
        <v>0</v>
      </c>
      <c r="AH108" s="182">
        <v>0</v>
      </c>
      <c r="AI108" s="191">
        <v>0</v>
      </c>
      <c r="AJ108" s="182">
        <v>0</v>
      </c>
      <c r="AK108" s="182">
        <v>0</v>
      </c>
      <c r="AL108" s="181">
        <v>0</v>
      </c>
      <c r="AM108" s="182">
        <v>0</v>
      </c>
      <c r="AN108" s="182">
        <v>0</v>
      </c>
      <c r="AO108" s="191">
        <v>0</v>
      </c>
      <c r="AP108" s="182">
        <v>0</v>
      </c>
      <c r="AQ108" s="182">
        <v>0</v>
      </c>
      <c r="AR108" s="191">
        <v>0</v>
      </c>
      <c r="AS108" s="182">
        <v>0</v>
      </c>
      <c r="AT108" s="182">
        <v>0</v>
      </c>
      <c r="AU108" s="191">
        <v>0</v>
      </c>
      <c r="AV108" s="182">
        <v>0</v>
      </c>
      <c r="AW108" s="182">
        <v>0</v>
      </c>
      <c r="AX108" s="191">
        <v>0</v>
      </c>
      <c r="AY108" s="182">
        <v>0</v>
      </c>
      <c r="AZ108" s="182">
        <v>0</v>
      </c>
      <c r="BA108" s="191">
        <v>0</v>
      </c>
      <c r="BB108" s="182">
        <v>0</v>
      </c>
      <c r="BC108" s="182">
        <v>0</v>
      </c>
      <c r="BD108" s="191">
        <v>0</v>
      </c>
      <c r="BE108" s="182">
        <v>0</v>
      </c>
      <c r="BF108" s="182">
        <v>0</v>
      </c>
      <c r="BG108" s="191">
        <v>0</v>
      </c>
      <c r="BH108" s="182">
        <v>0</v>
      </c>
      <c r="BI108" s="182">
        <v>0</v>
      </c>
      <c r="BJ108" s="191">
        <v>0</v>
      </c>
      <c r="BK108" s="199"/>
      <c r="BL108" s="199"/>
    </row>
    <row r="109" spans="1:62" ht="12.7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row>
    <row r="115" spans="1:29" ht="15.75">
      <c r="A115" s="396" t="s">
        <v>404</v>
      </c>
      <c r="B115" s="396"/>
      <c r="C115" s="396"/>
      <c r="G115" s="174"/>
      <c r="H115" s="173" t="s">
        <v>406</v>
      </c>
      <c r="I115" s="173"/>
      <c r="J115" s="173"/>
      <c r="K115" s="173"/>
      <c r="L115" s="173"/>
      <c r="M115" s="173"/>
      <c r="N115" s="173"/>
      <c r="O115" s="173"/>
      <c r="P115" s="173"/>
      <c r="Q115" s="173"/>
      <c r="R115" s="173"/>
      <c r="S115" s="173"/>
      <c r="T115" s="173"/>
      <c r="U115" s="173"/>
      <c r="V115" s="173"/>
      <c r="W115" s="173"/>
      <c r="X115" s="173"/>
      <c r="Y115" s="173"/>
      <c r="Z115" s="173"/>
      <c r="AA115" s="173"/>
      <c r="AB115" s="173"/>
      <c r="AC115" s="173"/>
    </row>
    <row r="116" spans="1:29" ht="15.75">
      <c r="A116" s="396" t="s">
        <v>405</v>
      </c>
      <c r="B116" s="396"/>
      <c r="C116" s="396"/>
      <c r="G116" s="174"/>
      <c r="H116" s="173" t="s">
        <v>407</v>
      </c>
      <c r="I116" s="173"/>
      <c r="J116" s="173"/>
      <c r="K116" s="173"/>
      <c r="L116" s="173"/>
      <c r="M116" s="173"/>
      <c r="N116" s="173"/>
      <c r="O116" s="173"/>
      <c r="P116" s="173"/>
      <c r="Q116" s="173"/>
      <c r="R116" s="173"/>
      <c r="S116" s="173"/>
      <c r="T116" s="173"/>
      <c r="U116" s="173"/>
      <c r="V116" s="173"/>
      <c r="W116" s="173"/>
      <c r="X116" s="173"/>
      <c r="Y116" s="173"/>
      <c r="Z116" s="173"/>
      <c r="AA116" s="173"/>
      <c r="AB116" s="173"/>
      <c r="AC116" s="173"/>
    </row>
    <row r="117" spans="1:29" ht="15.75">
      <c r="A117" s="173"/>
      <c r="B117" s="173"/>
      <c r="C117" s="173"/>
      <c r="G117" s="175"/>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row>
    <row r="118" spans="1:29" ht="15.75">
      <c r="A118" s="173" t="s">
        <v>409</v>
      </c>
      <c r="B118" s="173"/>
      <c r="C118" s="173"/>
      <c r="G118" s="174"/>
      <c r="H118" s="173" t="s">
        <v>408</v>
      </c>
      <c r="I118" s="173"/>
      <c r="J118" s="173"/>
      <c r="K118" s="173"/>
      <c r="L118" s="173"/>
      <c r="M118" s="173"/>
      <c r="N118" s="173"/>
      <c r="O118" s="173"/>
      <c r="P118" s="173"/>
      <c r="Q118" s="173"/>
      <c r="R118" s="173"/>
      <c r="S118" s="173"/>
      <c r="T118" s="173"/>
      <c r="U118" s="173"/>
      <c r="V118" s="173"/>
      <c r="W118" s="173"/>
      <c r="X118" s="173"/>
      <c r="Y118" s="173"/>
      <c r="Z118" s="173"/>
      <c r="AA118" s="173"/>
      <c r="AB118" s="173"/>
      <c r="AC118" s="173"/>
    </row>
    <row r="119" spans="8:29" ht="15.75">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row>
    <row r="120" spans="8:29" ht="15.75">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row>
    <row r="121" spans="8:29" ht="15.75">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row>
    <row r="122" spans="8:29" ht="15.75">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row>
    <row r="123" spans="1:29" ht="15.75">
      <c r="A123" s="101" t="s">
        <v>304</v>
      </c>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row>
    <row r="124" spans="1:29" ht="15.75">
      <c r="A124" s="101" t="s">
        <v>305</v>
      </c>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row>
    <row r="125" spans="1:29" ht="15.75">
      <c r="A125" s="101" t="s">
        <v>306</v>
      </c>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row>
    <row r="126" spans="1:29" ht="15.75">
      <c r="A126" s="101" t="s">
        <v>307</v>
      </c>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row>
    <row r="127" spans="1:29" ht="15.75">
      <c r="A127" s="101" t="s">
        <v>308</v>
      </c>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row>
    <row r="128" spans="1:29" ht="15.75">
      <c r="A128" s="208">
        <v>33369</v>
      </c>
      <c r="H128" s="173"/>
      <c r="I128" s="173"/>
      <c r="J128" s="173"/>
      <c r="K128" s="173"/>
      <c r="L128" s="173"/>
      <c r="M128" s="173"/>
      <c r="N128" s="173"/>
      <c r="O128" s="173"/>
      <c r="P128" s="173"/>
      <c r="Q128" s="173"/>
      <c r="R128" s="173"/>
      <c r="S128" s="173"/>
      <c r="T128" s="173"/>
      <c r="U128" s="173"/>
      <c r="V128" s="173"/>
      <c r="W128" s="173"/>
      <c r="X128" s="173"/>
      <c r="Y128" s="173"/>
      <c r="Z128" s="173"/>
      <c r="AA128" s="173"/>
      <c r="AB128" s="205"/>
      <c r="AC128" s="173"/>
    </row>
    <row r="129" spans="8:29" ht="15.75">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row>
    <row r="130" spans="8:29" ht="15.75">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row>
    <row r="131" spans="8:29" ht="15.75">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row>
    <row r="132" spans="8:29" ht="15.75">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row>
  </sheetData>
  <sheetProtection/>
  <mergeCells count="120">
    <mergeCell ref="A1:AF1"/>
    <mergeCell ref="A3:A5"/>
    <mergeCell ref="B3:B5"/>
    <mergeCell ref="C3:C5"/>
    <mergeCell ref="D3:D5"/>
    <mergeCell ref="E3:E5"/>
    <mergeCell ref="F3:H4"/>
    <mergeCell ref="AA3:BJ3"/>
    <mergeCell ref="AG4:AI4"/>
    <mergeCell ref="AJ4:AL4"/>
    <mergeCell ref="B10:BL10"/>
    <mergeCell ref="B11:BL11"/>
    <mergeCell ref="BK3:BK5"/>
    <mergeCell ref="BL3:BL5"/>
    <mergeCell ref="U4:W4"/>
    <mergeCell ref="X4:Z4"/>
    <mergeCell ref="AA4:AC4"/>
    <mergeCell ref="AD4:AF4"/>
    <mergeCell ref="B12:BL12"/>
    <mergeCell ref="B13:BL13"/>
    <mergeCell ref="B14:BL14"/>
    <mergeCell ref="B15:BL15"/>
    <mergeCell ref="BE4:BG4"/>
    <mergeCell ref="BH4:BJ4"/>
    <mergeCell ref="AS4:AU4"/>
    <mergeCell ref="AV4:AX4"/>
    <mergeCell ref="AY4:BA4"/>
    <mergeCell ref="BB4:BD4"/>
    <mergeCell ref="A6:A9"/>
    <mergeCell ref="B6:B9"/>
    <mergeCell ref="C6:C9"/>
    <mergeCell ref="D6:D9"/>
    <mergeCell ref="AM4:AO4"/>
    <mergeCell ref="AP4:AR4"/>
    <mergeCell ref="I4:K4"/>
    <mergeCell ref="L4:N4"/>
    <mergeCell ref="O4:Q4"/>
    <mergeCell ref="R4:T4"/>
    <mergeCell ref="A31:A34"/>
    <mergeCell ref="B31:B34"/>
    <mergeCell ref="C31:C34"/>
    <mergeCell ref="D31:D34"/>
    <mergeCell ref="A35:A37"/>
    <mergeCell ref="B35:B37"/>
    <mergeCell ref="C35:C37"/>
    <mergeCell ref="D35:D37"/>
    <mergeCell ref="A16:A19"/>
    <mergeCell ref="B16:B19"/>
    <mergeCell ref="C16:C19"/>
    <mergeCell ref="D16:D19"/>
    <mergeCell ref="A20:A23"/>
    <mergeCell ref="B20:B23"/>
    <mergeCell ref="A44:A46"/>
    <mergeCell ref="B44:B46"/>
    <mergeCell ref="C44:C46"/>
    <mergeCell ref="D44:D46"/>
    <mergeCell ref="A47:A49"/>
    <mergeCell ref="B47:B49"/>
    <mergeCell ref="C47:C49"/>
    <mergeCell ref="D47:D49"/>
    <mergeCell ref="A38:A40"/>
    <mergeCell ref="B38:B40"/>
    <mergeCell ref="C38:C40"/>
    <mergeCell ref="D38:D40"/>
    <mergeCell ref="A41:A43"/>
    <mergeCell ref="B41:B43"/>
    <mergeCell ref="C41:C43"/>
    <mergeCell ref="D41:D43"/>
    <mergeCell ref="A56:A58"/>
    <mergeCell ref="B56:B58"/>
    <mergeCell ref="C56:C58"/>
    <mergeCell ref="D56:D58"/>
    <mergeCell ref="A59:A61"/>
    <mergeCell ref="B59:B61"/>
    <mergeCell ref="C59:C61"/>
    <mergeCell ref="D59:D61"/>
    <mergeCell ref="A50:A52"/>
    <mergeCell ref="B50:B52"/>
    <mergeCell ref="C50:C52"/>
    <mergeCell ref="D50:D52"/>
    <mergeCell ref="A53:A55"/>
    <mergeCell ref="B53:B55"/>
    <mergeCell ref="C53:C55"/>
    <mergeCell ref="D53:D55"/>
    <mergeCell ref="B79:BL79"/>
    <mergeCell ref="B80:BL80"/>
    <mergeCell ref="B81:BL81"/>
    <mergeCell ref="B82:BL82"/>
    <mergeCell ref="B83:BL83"/>
    <mergeCell ref="B84:BL84"/>
    <mergeCell ref="B65:BL65"/>
    <mergeCell ref="B66:BL66"/>
    <mergeCell ref="B67:BL67"/>
    <mergeCell ref="B68:BL68"/>
    <mergeCell ref="B69:BL69"/>
    <mergeCell ref="B70:BL70"/>
    <mergeCell ref="A91:A93"/>
    <mergeCell ref="B91:B93"/>
    <mergeCell ref="C91:C93"/>
    <mergeCell ref="D91:D93"/>
    <mergeCell ref="A99:A101"/>
    <mergeCell ref="B99:B101"/>
    <mergeCell ref="C99:C101"/>
    <mergeCell ref="D99:D101"/>
    <mergeCell ref="B85:BL85"/>
    <mergeCell ref="B86:BL86"/>
    <mergeCell ref="A87:A89"/>
    <mergeCell ref="B87:B89"/>
    <mergeCell ref="C87:C89"/>
    <mergeCell ref="D87:D89"/>
    <mergeCell ref="A115:C115"/>
    <mergeCell ref="A116:C116"/>
    <mergeCell ref="A102:A104"/>
    <mergeCell ref="B102:B104"/>
    <mergeCell ref="C102:C104"/>
    <mergeCell ref="D102:D104"/>
    <mergeCell ref="A105:A107"/>
    <mergeCell ref="B105:B107"/>
    <mergeCell ref="C105:C107"/>
    <mergeCell ref="D105:D107"/>
  </mergeCells>
  <conditionalFormatting sqref="K99 N99 Q99 T99 W99 Z99 AD92:AE101 AG92:AH101 AA92:AB101 AP92:AQ101 AJ92:AN101 BH92:BI92 BB92:BC92 BE92:BF92 AY92:AZ92 AS92:AT92 AV92:AW92 K92 N92 Q92 T92 W92 AJ71:AN78 Z92 AP88:AQ90 AJ88:AN90 AD88:AE90 AG88:AH90 AA88:AB90 BH22 BB22 BE22 BB32:BC32 BE32:BF32 BH32:BI32 BB36:BC36 BE36:BF36 BH36:BI36 BB39:BC39 BE39:BF39 BH39:BI39 BB42:BC42 BE42:BF42 BH42:BI42 BB45:BC45 BE45:BF45 BH45:BI45 BB48:BC48 BE48:BF48 BH48:BI48 BB51:BC51 BE51:BF51 BH51:BI51 BE54:BF54 BH54:BI54 BB57:BC57 BE57:BF57 BH57:BI57 BB60:BC60 BE60:BF60 BH60:BI60 AY22:AZ22 AY32:AZ32 AS32:AT32 AS22:AT22 AV32:AW32 AV22:AW22 AY36:AZ36 AS36:AT36 AV36:AW36 AY39:AZ39 AS39:AT39 AV39:AW39 AY42:AZ42 AS42:AT42 AV42:AW42 AY45:AZ45 AS45:AT45 AV45:AW45 AY48:AZ48 AS48:AT48 AV48:AW48 AY51:AZ51 AS51:AT51 AV51:AW51 AY54:AZ54 AS54:AT54 AV54:AW54 AY57:AZ57 AS57:AT57 AV57:AW57 AY60:AZ60 AS60:AT60 AV60:AW60 AJ20:AN20 AJ21:AL21 AP20:AQ30 AM21:AN30 AJ22:AJ30 AK23:AL30 AP32:AQ34 AJ32:AN34 Z38 Z36:AB36 K20 N20 Q20 T20 W20 Z20 N32 Q32 T32 W32 Z32 AG21:AH30 AA20:AB30 AD20:AE30 K32 AD32:AE34 AG32:AH34 AA32:AB34 N36 Q36 T36 W36 K36 Z39:AB39 N38:N39 Q38:Q39 T38:T39 W38:W39 K38:K39 Z41 Z42:AB42 N41:N42 Q41:Q42 T41:T42 W41:W42 K41:K42 AA37:AB38 AA40:AB41 AA43:AB43 N44:N45 Q44:Q45 T44:T45 W44:W45 K44:K45 Z44:AB45 AA46:AB46 N47:N48 Q47:Q48 T47:T48 W47:W48 K47:K48 Z47:AB48 AA49:AB49 N50:N51 Q50:Q51 T50:T51 W50:W51 K50:K51 Z50:AB51 AA52:AB52 N53:N54 Q53:Q54 T53:T54 W53:W54 K53:K54 Z53:AB54 AA55:AB55 N56:N57 Q56:Q57 T56:T57 W56:W57 K56:K57 Z56:AB57 AA58:AB58 N59:N60 Q59:Q60 T59:T60 W59:W60 K59:K60 Z59:AB60 Z16 K16 N16 Q16 T16 W16 AA61:AB64 AG36:AH64 AD36:AE64 AJ36:AN64 AP36:AQ64 AP71:AQ78 AA71:AB78 AG71:AH78 AD71:AE78 AJ103:AN108 AP103:AQ108 AA103:AB108 AG103:AH108 AD103:AE108 BB54:BC54">
    <cfRule type="cellIs" priority="2" dxfId="6" operator="notEqual" stopIfTrue="1">
      <formula>#REF!</formula>
    </cfRule>
  </conditionalFormatting>
  <conditionalFormatting sqref="F93">
    <cfRule type="cellIs" priority="1" dxfId="6" operator="notEqual" stopIfTrue="1">
      <formula>#REF!</formula>
    </cfRule>
  </conditionalFormatting>
  <printOptions/>
  <pageMargins left="0.7" right="0.7" top="0.75" bottom="0.75" header="0.3" footer="0.3"/>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1:BN138"/>
  <sheetViews>
    <sheetView tabSelected="1" zoomScale="60" zoomScaleNormal="60" zoomScaleSheetLayoutView="100" zoomScalePageLayoutView="0" workbookViewId="0" topLeftCell="A1">
      <pane ySplit="9" topLeftCell="A10" activePane="bottomLeft" state="frozen"/>
      <selection pane="topLeft" activeCell="A1" sqref="A1"/>
      <selection pane="bottomLeft" activeCell="A1" sqref="A1:AF1"/>
    </sheetView>
  </sheetViews>
  <sheetFormatPr defaultColWidth="9.140625" defaultRowHeight="15"/>
  <cols>
    <col min="1" max="1" width="12.00390625" style="13" customWidth="1"/>
    <col min="2" max="2" width="31.7109375" style="13" customWidth="1"/>
    <col min="3" max="4" width="26.7109375" style="13" customWidth="1"/>
    <col min="5" max="5" width="14.421875" style="31" customWidth="1"/>
    <col min="6" max="6" width="12.57421875" style="32" customWidth="1"/>
    <col min="7" max="7" width="14.57421875" style="32" customWidth="1"/>
    <col min="8" max="8" width="14.140625" style="13" customWidth="1"/>
    <col min="9" max="9" width="2.421875" style="13" hidden="1" customWidth="1"/>
    <col min="10" max="11" width="7.7109375" style="13" hidden="1" customWidth="1"/>
    <col min="12" max="14" width="10.00390625" style="13" hidden="1" customWidth="1"/>
    <col min="15" max="17" width="9.421875" style="13" hidden="1" customWidth="1"/>
    <col min="18" max="20" width="9.57421875" style="13" hidden="1" customWidth="1"/>
    <col min="21" max="25" width="9.421875" style="13" hidden="1" customWidth="1"/>
    <col min="26" max="26" width="2.140625" style="13" hidden="1" customWidth="1"/>
    <col min="27" max="28" width="9.421875" style="13" customWidth="1"/>
    <col min="29" max="29" width="15.28125" style="13" customWidth="1"/>
    <col min="30" max="31" width="9.421875" style="13" customWidth="1"/>
    <col min="32" max="32" width="12.57421875" style="13" customWidth="1"/>
    <col min="33" max="34" width="9.421875" style="13" customWidth="1"/>
    <col min="35" max="35" width="12.28125" style="13" customWidth="1"/>
    <col min="36" max="37" width="9.421875" style="13" customWidth="1"/>
    <col min="38" max="38" width="12.7109375" style="13" customWidth="1"/>
    <col min="39" max="40" width="9.421875" style="13" customWidth="1"/>
    <col min="41" max="41" width="12.28125" style="13" customWidth="1"/>
    <col min="42" max="43" width="9.421875" style="13" customWidth="1"/>
    <col min="44" max="44" width="12.57421875" style="13" customWidth="1"/>
    <col min="45" max="46" width="10.421875" style="13" customWidth="1"/>
    <col min="47" max="47" width="12.57421875" style="13" customWidth="1"/>
    <col min="48" max="48" width="9.57421875" style="13" customWidth="1"/>
    <col min="49" max="49" width="11.00390625" style="13" customWidth="1"/>
    <col min="50" max="50" width="13.140625" style="13" customWidth="1"/>
    <col min="51" max="52" width="10.28125" style="13" customWidth="1"/>
    <col min="53" max="53" width="12.7109375" style="13" customWidth="1"/>
    <col min="54" max="54" width="12.28125" style="13" customWidth="1"/>
    <col min="55" max="55" width="9.8515625" style="13" customWidth="1"/>
    <col min="56" max="56" width="12.00390625" style="13" customWidth="1"/>
    <col min="57" max="57" width="10.140625" style="13" customWidth="1"/>
    <col min="58" max="58" width="11.7109375" style="13" customWidth="1"/>
    <col min="59" max="59" width="13.00390625" style="13" customWidth="1"/>
    <col min="60" max="60" width="11.57421875" style="13" customWidth="1"/>
    <col min="61" max="61" width="10.8515625" style="13" customWidth="1"/>
    <col min="62" max="62" width="12.57421875" style="13" customWidth="1"/>
    <col min="63" max="63" width="117.57421875" style="35" customWidth="1"/>
    <col min="64" max="64" width="39.8515625" style="35" customWidth="1"/>
    <col min="65" max="65" width="20.00390625" style="35" customWidth="1"/>
    <col min="66" max="66" width="10.421875" style="35" bestFit="1" customWidth="1"/>
    <col min="67" max="16384" width="9.140625" style="35" customWidth="1"/>
  </cols>
  <sheetData>
    <row r="1" spans="1:62" ht="45.75" customHeight="1">
      <c r="A1" s="419" t="s">
        <v>457</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172"/>
      <c r="AH1" s="172"/>
      <c r="AI1" s="172"/>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02"/>
      <c r="BJ1" s="102"/>
    </row>
    <row r="2" spans="1:62" ht="3" customHeight="1">
      <c r="A2" s="33"/>
      <c r="F2" s="31"/>
      <c r="G2" s="31"/>
      <c r="BH2" s="105"/>
      <c r="BI2" s="105"/>
      <c r="BJ2" s="105"/>
    </row>
    <row r="3" spans="1:64" ht="30.75" customHeight="1">
      <c r="A3" s="342" t="s">
        <v>0</v>
      </c>
      <c r="B3" s="342" t="s">
        <v>259</v>
      </c>
      <c r="C3" s="342" t="s">
        <v>47</v>
      </c>
      <c r="D3" s="342" t="s">
        <v>271</v>
      </c>
      <c r="E3" s="342" t="s">
        <v>1</v>
      </c>
      <c r="F3" s="342" t="s">
        <v>279</v>
      </c>
      <c r="G3" s="342"/>
      <c r="H3" s="342"/>
      <c r="AA3" s="368" t="s">
        <v>37</v>
      </c>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415" t="s">
        <v>302</v>
      </c>
      <c r="BL3" s="416" t="s">
        <v>303</v>
      </c>
    </row>
    <row r="4" spans="1:64" ht="82.5" customHeight="1">
      <c r="A4" s="342"/>
      <c r="B4" s="342"/>
      <c r="C4" s="342"/>
      <c r="D4" s="342"/>
      <c r="E4" s="342"/>
      <c r="F4" s="342"/>
      <c r="G4" s="342"/>
      <c r="H4" s="342"/>
      <c r="I4" s="349" t="s">
        <v>18</v>
      </c>
      <c r="J4" s="349"/>
      <c r="K4" s="350"/>
      <c r="L4" s="348" t="s">
        <v>19</v>
      </c>
      <c r="M4" s="349"/>
      <c r="N4" s="350"/>
      <c r="O4" s="348" t="s">
        <v>23</v>
      </c>
      <c r="P4" s="349"/>
      <c r="Q4" s="350"/>
      <c r="R4" s="348" t="s">
        <v>24</v>
      </c>
      <c r="S4" s="349"/>
      <c r="T4" s="350"/>
      <c r="U4" s="348" t="s">
        <v>25</v>
      </c>
      <c r="V4" s="349"/>
      <c r="W4" s="350"/>
      <c r="X4" s="348" t="s">
        <v>26</v>
      </c>
      <c r="Y4" s="349"/>
      <c r="Z4" s="350"/>
      <c r="AA4" s="348" t="s">
        <v>18</v>
      </c>
      <c r="AB4" s="349"/>
      <c r="AC4" s="350"/>
      <c r="AD4" s="348" t="s">
        <v>19</v>
      </c>
      <c r="AE4" s="349"/>
      <c r="AF4" s="350"/>
      <c r="AG4" s="348" t="s">
        <v>23</v>
      </c>
      <c r="AH4" s="349"/>
      <c r="AI4" s="350"/>
      <c r="AJ4" s="348" t="s">
        <v>25</v>
      </c>
      <c r="AK4" s="349"/>
      <c r="AL4" s="350"/>
      <c r="AM4" s="348" t="s">
        <v>26</v>
      </c>
      <c r="AN4" s="349"/>
      <c r="AO4" s="350"/>
      <c r="AP4" s="348" t="s">
        <v>27</v>
      </c>
      <c r="AQ4" s="349"/>
      <c r="AR4" s="350"/>
      <c r="AS4" s="348" t="s">
        <v>29</v>
      </c>
      <c r="AT4" s="349"/>
      <c r="AU4" s="350"/>
      <c r="AV4" s="348" t="s">
        <v>30</v>
      </c>
      <c r="AW4" s="349"/>
      <c r="AX4" s="350"/>
      <c r="AY4" s="348" t="s">
        <v>31</v>
      </c>
      <c r="AZ4" s="349"/>
      <c r="BA4" s="350"/>
      <c r="BB4" s="348" t="s">
        <v>33</v>
      </c>
      <c r="BC4" s="349"/>
      <c r="BD4" s="350"/>
      <c r="BE4" s="342" t="s">
        <v>34</v>
      </c>
      <c r="BF4" s="342"/>
      <c r="BG4" s="342"/>
      <c r="BH4" s="342" t="s">
        <v>35</v>
      </c>
      <c r="BI4" s="342"/>
      <c r="BJ4" s="342"/>
      <c r="BK4" s="415"/>
      <c r="BL4" s="417"/>
    </row>
    <row r="5" spans="1:64" ht="42" customHeight="1" thickBot="1">
      <c r="A5" s="423"/>
      <c r="B5" s="423"/>
      <c r="C5" s="423"/>
      <c r="D5" s="423"/>
      <c r="E5" s="423"/>
      <c r="F5" s="227" t="s">
        <v>256</v>
      </c>
      <c r="G5" s="227" t="s">
        <v>22</v>
      </c>
      <c r="H5" s="227" t="s">
        <v>278</v>
      </c>
      <c r="I5" s="228" t="s">
        <v>256</v>
      </c>
      <c r="J5" s="227" t="s">
        <v>257</v>
      </c>
      <c r="K5" s="227" t="s">
        <v>258</v>
      </c>
      <c r="L5" s="227" t="s">
        <v>256</v>
      </c>
      <c r="M5" s="227" t="s">
        <v>257</v>
      </c>
      <c r="N5" s="227" t="s">
        <v>258</v>
      </c>
      <c r="O5" s="227" t="s">
        <v>256</v>
      </c>
      <c r="P5" s="227" t="s">
        <v>257</v>
      </c>
      <c r="Q5" s="227" t="s">
        <v>258</v>
      </c>
      <c r="R5" s="227" t="s">
        <v>256</v>
      </c>
      <c r="S5" s="227" t="s">
        <v>257</v>
      </c>
      <c r="T5" s="227" t="s">
        <v>258</v>
      </c>
      <c r="U5" s="227" t="s">
        <v>256</v>
      </c>
      <c r="V5" s="227" t="s">
        <v>257</v>
      </c>
      <c r="W5" s="227" t="s">
        <v>258</v>
      </c>
      <c r="X5" s="227" t="s">
        <v>256</v>
      </c>
      <c r="Y5" s="227" t="s">
        <v>257</v>
      </c>
      <c r="Z5" s="227" t="s">
        <v>258</v>
      </c>
      <c r="AA5" s="227" t="s">
        <v>256</v>
      </c>
      <c r="AB5" s="227" t="s">
        <v>22</v>
      </c>
      <c r="AC5" s="227" t="s">
        <v>278</v>
      </c>
      <c r="AD5" s="227" t="s">
        <v>256</v>
      </c>
      <c r="AE5" s="227" t="s">
        <v>22</v>
      </c>
      <c r="AF5" s="227" t="s">
        <v>278</v>
      </c>
      <c r="AG5" s="227" t="s">
        <v>256</v>
      </c>
      <c r="AH5" s="227" t="s">
        <v>22</v>
      </c>
      <c r="AI5" s="227" t="s">
        <v>278</v>
      </c>
      <c r="AJ5" s="227" t="s">
        <v>256</v>
      </c>
      <c r="AK5" s="227" t="s">
        <v>22</v>
      </c>
      <c r="AL5" s="227" t="s">
        <v>278</v>
      </c>
      <c r="AM5" s="227" t="s">
        <v>256</v>
      </c>
      <c r="AN5" s="227" t="s">
        <v>22</v>
      </c>
      <c r="AO5" s="227" t="s">
        <v>278</v>
      </c>
      <c r="AP5" s="227" t="s">
        <v>256</v>
      </c>
      <c r="AQ5" s="227" t="s">
        <v>22</v>
      </c>
      <c r="AR5" s="227" t="s">
        <v>278</v>
      </c>
      <c r="AS5" s="227" t="s">
        <v>256</v>
      </c>
      <c r="AT5" s="227" t="s">
        <v>22</v>
      </c>
      <c r="AU5" s="227" t="s">
        <v>278</v>
      </c>
      <c r="AV5" s="227" t="s">
        <v>256</v>
      </c>
      <c r="AW5" s="227" t="s">
        <v>22</v>
      </c>
      <c r="AX5" s="227" t="s">
        <v>278</v>
      </c>
      <c r="AY5" s="227" t="s">
        <v>256</v>
      </c>
      <c r="AZ5" s="227" t="s">
        <v>22</v>
      </c>
      <c r="BA5" s="227" t="s">
        <v>278</v>
      </c>
      <c r="BB5" s="227" t="s">
        <v>256</v>
      </c>
      <c r="BC5" s="227" t="s">
        <v>22</v>
      </c>
      <c r="BD5" s="227" t="s">
        <v>278</v>
      </c>
      <c r="BE5" s="227" t="s">
        <v>256</v>
      </c>
      <c r="BF5" s="227" t="s">
        <v>22</v>
      </c>
      <c r="BG5" s="227" t="s">
        <v>278</v>
      </c>
      <c r="BH5" s="227" t="s">
        <v>256</v>
      </c>
      <c r="BI5" s="227" t="s">
        <v>22</v>
      </c>
      <c r="BJ5" s="227" t="s">
        <v>278</v>
      </c>
      <c r="BK5" s="424"/>
      <c r="BL5" s="417"/>
    </row>
    <row r="6" spans="1:66" ht="25.5" customHeight="1">
      <c r="A6" s="425" t="s">
        <v>260</v>
      </c>
      <c r="B6" s="428" t="s">
        <v>264</v>
      </c>
      <c r="C6" s="428" t="s">
        <v>270</v>
      </c>
      <c r="D6" s="428"/>
      <c r="E6" s="230" t="s">
        <v>42</v>
      </c>
      <c r="F6" s="231">
        <f>F7+F8+F9</f>
        <v>45683.413949999995</v>
      </c>
      <c r="G6" s="231">
        <f aca="true" t="shared" si="0" ref="G6:BI6">G7+G8+G9</f>
        <v>45402.0101</v>
      </c>
      <c r="H6" s="231">
        <f>G6/F6*100</f>
        <v>99.38401308994116</v>
      </c>
      <c r="I6" s="231">
        <f t="shared" si="0"/>
        <v>0</v>
      </c>
      <c r="J6" s="231">
        <f t="shared" si="0"/>
        <v>0</v>
      </c>
      <c r="K6" s="231">
        <f t="shared" si="0"/>
        <v>0</v>
      </c>
      <c r="L6" s="231">
        <f t="shared" si="0"/>
        <v>0</v>
      </c>
      <c r="M6" s="231">
        <f t="shared" si="0"/>
        <v>0</v>
      </c>
      <c r="N6" s="231">
        <f t="shared" si="0"/>
        <v>0</v>
      </c>
      <c r="O6" s="231">
        <f t="shared" si="0"/>
        <v>0</v>
      </c>
      <c r="P6" s="231">
        <f t="shared" si="0"/>
        <v>0</v>
      </c>
      <c r="Q6" s="231">
        <f t="shared" si="0"/>
        <v>0</v>
      </c>
      <c r="R6" s="231">
        <f t="shared" si="0"/>
        <v>0</v>
      </c>
      <c r="S6" s="231">
        <f t="shared" si="0"/>
        <v>0</v>
      </c>
      <c r="T6" s="231">
        <f t="shared" si="0"/>
        <v>0</v>
      </c>
      <c r="U6" s="231">
        <f t="shared" si="0"/>
        <v>0</v>
      </c>
      <c r="V6" s="231">
        <f t="shared" si="0"/>
        <v>0</v>
      </c>
      <c r="W6" s="231">
        <f t="shared" si="0"/>
        <v>0</v>
      </c>
      <c r="X6" s="231">
        <f t="shared" si="0"/>
        <v>0</v>
      </c>
      <c r="Y6" s="231">
        <f t="shared" si="0"/>
        <v>0</v>
      </c>
      <c r="Z6" s="231">
        <f t="shared" si="0"/>
        <v>0</v>
      </c>
      <c r="AA6" s="231">
        <f t="shared" si="0"/>
        <v>6614.05387</v>
      </c>
      <c r="AB6" s="231">
        <f t="shared" si="0"/>
        <v>5319.01196</v>
      </c>
      <c r="AC6" s="231">
        <f>AB6/AA6*100</f>
        <v>80.41984635362518</v>
      </c>
      <c r="AD6" s="231">
        <f t="shared" si="0"/>
        <v>2499.877</v>
      </c>
      <c r="AE6" s="231">
        <f t="shared" si="0"/>
        <v>3149.95732</v>
      </c>
      <c r="AF6" s="231">
        <f>AE6/AD6*100</f>
        <v>126.00449222101729</v>
      </c>
      <c r="AG6" s="231">
        <f t="shared" si="0"/>
        <v>6816.254000000001</v>
      </c>
      <c r="AH6" s="231">
        <f t="shared" si="0"/>
        <v>7430.23212</v>
      </c>
      <c r="AI6" s="231">
        <f>AH6/AG6*100</f>
        <v>109.00755928402901</v>
      </c>
      <c r="AJ6" s="231">
        <f t="shared" si="0"/>
        <v>2104.277</v>
      </c>
      <c r="AK6" s="231">
        <f t="shared" si="0"/>
        <v>2286.74708</v>
      </c>
      <c r="AL6" s="231">
        <f>AK6/AJ6*100</f>
        <v>108.67139069618685</v>
      </c>
      <c r="AM6" s="231">
        <f t="shared" si="0"/>
        <v>2155.63746</v>
      </c>
      <c r="AN6" s="231">
        <f>AN7+AN8+AN9</f>
        <v>2103.27464</v>
      </c>
      <c r="AO6" s="231">
        <f>AN6/AM6*100</f>
        <v>97.57088930900282</v>
      </c>
      <c r="AP6" s="231">
        <f t="shared" si="0"/>
        <v>3627.83051</v>
      </c>
      <c r="AQ6" s="231">
        <f t="shared" si="0"/>
        <v>3390.3768000000005</v>
      </c>
      <c r="AR6" s="231">
        <f>AQ6/AP6*100</f>
        <v>93.45466362484504</v>
      </c>
      <c r="AS6" s="231">
        <f t="shared" si="0"/>
        <v>8882.630509999999</v>
      </c>
      <c r="AT6" s="231">
        <f t="shared" si="0"/>
        <v>9176.78108</v>
      </c>
      <c r="AU6" s="231">
        <f>AT6/AS6*100</f>
        <v>103.31152545035897</v>
      </c>
      <c r="AV6" s="231">
        <f t="shared" si="0"/>
        <v>3654.36059</v>
      </c>
      <c r="AW6" s="231">
        <f t="shared" si="0"/>
        <v>5107.68953</v>
      </c>
      <c r="AX6" s="231">
        <f>AW6/AV6*100</f>
        <v>139.7697190577463</v>
      </c>
      <c r="AY6" s="231">
        <f t="shared" si="0"/>
        <v>4066.4241899999997</v>
      </c>
      <c r="AZ6" s="231">
        <f t="shared" si="0"/>
        <v>2435.33012</v>
      </c>
      <c r="BA6" s="231">
        <f>AZ6*100/AY6</f>
        <v>59.888737775780356</v>
      </c>
      <c r="BB6" s="231">
        <f t="shared" si="0"/>
        <v>1864.65593</v>
      </c>
      <c r="BC6" s="231">
        <f t="shared" si="0"/>
        <v>1864.65593</v>
      </c>
      <c r="BD6" s="231">
        <v>0</v>
      </c>
      <c r="BE6" s="231">
        <f t="shared" si="0"/>
        <v>821.10384</v>
      </c>
      <c r="BF6" s="231">
        <f t="shared" si="0"/>
        <v>821.10384</v>
      </c>
      <c r="BG6" s="231">
        <v>0</v>
      </c>
      <c r="BH6" s="231">
        <f>BH8</f>
        <v>1715.94968</v>
      </c>
      <c r="BI6" s="231">
        <f t="shared" si="0"/>
        <v>2316.84968</v>
      </c>
      <c r="BJ6" s="231">
        <v>0</v>
      </c>
      <c r="BK6" s="232"/>
      <c r="BL6" s="233"/>
      <c r="BM6" s="110"/>
      <c r="BN6" s="110"/>
    </row>
    <row r="7" spans="1:65" ht="30.75" customHeight="1" hidden="1">
      <c r="A7" s="426"/>
      <c r="B7" s="403"/>
      <c r="C7" s="403"/>
      <c r="D7" s="403"/>
      <c r="E7" s="221" t="s">
        <v>262</v>
      </c>
      <c r="F7" s="216">
        <v>0</v>
      </c>
      <c r="G7" s="216">
        <v>0</v>
      </c>
      <c r="H7" s="216" t="e">
        <f>G7/F7*100</f>
        <v>#DIV/0!</v>
      </c>
      <c r="I7" s="218"/>
      <c r="J7" s="218"/>
      <c r="K7" s="218"/>
      <c r="L7" s="218"/>
      <c r="M7" s="218"/>
      <c r="N7" s="218"/>
      <c r="O7" s="218"/>
      <c r="P7" s="218"/>
      <c r="Q7" s="218"/>
      <c r="R7" s="218"/>
      <c r="S7" s="218"/>
      <c r="T7" s="218"/>
      <c r="U7" s="218"/>
      <c r="V7" s="218"/>
      <c r="W7" s="218"/>
      <c r="X7" s="218"/>
      <c r="Y7" s="218"/>
      <c r="Z7" s="218"/>
      <c r="AA7" s="216">
        <v>0</v>
      </c>
      <c r="AB7" s="216">
        <v>0</v>
      </c>
      <c r="AC7" s="216" t="e">
        <f>AB7/AA7*100</f>
        <v>#DIV/0!</v>
      </c>
      <c r="AD7" s="216">
        <v>0</v>
      </c>
      <c r="AE7" s="216">
        <v>0</v>
      </c>
      <c r="AF7" s="216" t="e">
        <f>AE7/AD7*100</f>
        <v>#DIV/0!</v>
      </c>
      <c r="AG7" s="216">
        <v>0</v>
      </c>
      <c r="AH7" s="216">
        <v>0</v>
      </c>
      <c r="AI7" s="216" t="e">
        <f>AH7/AG7*100</f>
        <v>#DIV/0!</v>
      </c>
      <c r="AJ7" s="216">
        <v>0</v>
      </c>
      <c r="AK7" s="216">
        <v>0</v>
      </c>
      <c r="AL7" s="216">
        <v>0</v>
      </c>
      <c r="AM7" s="216">
        <v>0</v>
      </c>
      <c r="AN7" s="216">
        <v>0</v>
      </c>
      <c r="AO7" s="216" t="e">
        <f>AN7/AM7*100</f>
        <v>#DIV/0!</v>
      </c>
      <c r="AP7" s="216">
        <v>0</v>
      </c>
      <c r="AQ7" s="216">
        <v>0</v>
      </c>
      <c r="AR7" s="216" t="e">
        <f>AQ7/AP7*100</f>
        <v>#DIV/0!</v>
      </c>
      <c r="AS7" s="216">
        <v>0</v>
      </c>
      <c r="AT7" s="216">
        <v>0</v>
      </c>
      <c r="AU7" s="216">
        <v>0</v>
      </c>
      <c r="AV7" s="216">
        <v>0</v>
      </c>
      <c r="AW7" s="216">
        <v>0</v>
      </c>
      <c r="AX7" s="216">
        <v>0</v>
      </c>
      <c r="AY7" s="216">
        <v>0</v>
      </c>
      <c r="AZ7" s="216">
        <v>0</v>
      </c>
      <c r="BA7" s="216">
        <v>0</v>
      </c>
      <c r="BB7" s="216">
        <v>0</v>
      </c>
      <c r="BC7" s="216">
        <v>0</v>
      </c>
      <c r="BD7" s="216">
        <v>0</v>
      </c>
      <c r="BE7" s="216">
        <v>0</v>
      </c>
      <c r="BF7" s="216">
        <v>0</v>
      </c>
      <c r="BG7" s="216">
        <v>0</v>
      </c>
      <c r="BH7" s="216">
        <v>0</v>
      </c>
      <c r="BI7" s="216">
        <v>0</v>
      </c>
      <c r="BJ7" s="216">
        <v>0</v>
      </c>
      <c r="BK7" s="213"/>
      <c r="BL7" s="234"/>
      <c r="BM7" s="108"/>
    </row>
    <row r="8" spans="1:65" ht="47.25">
      <c r="A8" s="426"/>
      <c r="B8" s="403"/>
      <c r="C8" s="403"/>
      <c r="D8" s="403"/>
      <c r="E8" s="217" t="s">
        <v>3</v>
      </c>
      <c r="F8" s="216">
        <f>F18+F88</f>
        <v>39850.22448</v>
      </c>
      <c r="G8" s="216">
        <f>G18+G88</f>
        <v>39590.8136</v>
      </c>
      <c r="H8" s="216">
        <f>G8/F8*100</f>
        <v>99.34903533572268</v>
      </c>
      <c r="I8" s="216">
        <f aca="true" t="shared" si="1" ref="I8:AB9">I18+I88</f>
        <v>0</v>
      </c>
      <c r="J8" s="216">
        <f t="shared" si="1"/>
        <v>0</v>
      </c>
      <c r="K8" s="216">
        <f t="shared" si="1"/>
        <v>0</v>
      </c>
      <c r="L8" s="216">
        <f t="shared" si="1"/>
        <v>0</v>
      </c>
      <c r="M8" s="216">
        <f t="shared" si="1"/>
        <v>0</v>
      </c>
      <c r="N8" s="216">
        <f t="shared" si="1"/>
        <v>0</v>
      </c>
      <c r="O8" s="216">
        <f t="shared" si="1"/>
        <v>0</v>
      </c>
      <c r="P8" s="216">
        <f t="shared" si="1"/>
        <v>0</v>
      </c>
      <c r="Q8" s="216">
        <f t="shared" si="1"/>
        <v>0</v>
      </c>
      <c r="R8" s="216">
        <f t="shared" si="1"/>
        <v>0</v>
      </c>
      <c r="S8" s="216">
        <f t="shared" si="1"/>
        <v>0</v>
      </c>
      <c r="T8" s="216">
        <f t="shared" si="1"/>
        <v>0</v>
      </c>
      <c r="U8" s="216">
        <f t="shared" si="1"/>
        <v>0</v>
      </c>
      <c r="V8" s="216">
        <f t="shared" si="1"/>
        <v>0</v>
      </c>
      <c r="W8" s="216">
        <f t="shared" si="1"/>
        <v>0</v>
      </c>
      <c r="X8" s="216">
        <f t="shared" si="1"/>
        <v>0</v>
      </c>
      <c r="Y8" s="216">
        <f t="shared" si="1"/>
        <v>0</v>
      </c>
      <c r="Z8" s="216">
        <f t="shared" si="1"/>
        <v>0</v>
      </c>
      <c r="AA8" s="216">
        <f t="shared" si="1"/>
        <v>6614.05387</v>
      </c>
      <c r="AB8" s="216">
        <f t="shared" si="1"/>
        <v>5319.01196</v>
      </c>
      <c r="AC8" s="216">
        <f>AB8/AA8*100</f>
        <v>80.41984635362518</v>
      </c>
      <c r="AD8" s="216">
        <f>AD18+AD88</f>
        <v>2499.877</v>
      </c>
      <c r="AE8" s="216">
        <f>AE18+AE88</f>
        <v>3149.95732</v>
      </c>
      <c r="AF8" s="216">
        <f>AE8/AD8*100</f>
        <v>126.00449222101729</v>
      </c>
      <c r="AG8" s="216">
        <f>AG18+AG88</f>
        <v>6816.254000000001</v>
      </c>
      <c r="AH8" s="216">
        <f>AH18+AH88</f>
        <v>7430.23212</v>
      </c>
      <c r="AI8" s="216">
        <f>AH8/AG8*100</f>
        <v>109.00755928402901</v>
      </c>
      <c r="AJ8" s="216">
        <f>AJ18+AJ88</f>
        <v>2104.277</v>
      </c>
      <c r="AK8" s="216">
        <f aca="true" t="shared" si="2" ref="AJ8:AN9">AK18+AK88</f>
        <v>2286.74708</v>
      </c>
      <c r="AL8" s="216">
        <f>AK8/AJ8*100</f>
        <v>108.67139069618685</v>
      </c>
      <c r="AM8" s="216">
        <f t="shared" si="2"/>
        <v>2155.63746</v>
      </c>
      <c r="AN8" s="216">
        <f>AN18+AN88</f>
        <v>2103.27464</v>
      </c>
      <c r="AO8" s="216">
        <f>AN8/AM8*100</f>
        <v>97.57088930900282</v>
      </c>
      <c r="AP8" s="216">
        <f>AP18+AP88</f>
        <v>3592.83051</v>
      </c>
      <c r="AQ8" s="216">
        <f>AQ18+AQ88</f>
        <v>3362.2920000000004</v>
      </c>
      <c r="AR8" s="216">
        <f>AQ8/AP8*100</f>
        <v>93.58337362816485</v>
      </c>
      <c r="AS8" s="216">
        <f>AS18+AS88</f>
        <v>3553.63051</v>
      </c>
      <c r="AT8" s="216">
        <f>AT18+AT88</f>
        <v>3838.6100399999996</v>
      </c>
      <c r="AU8" s="216">
        <f>AT8/AS8*100</f>
        <v>108.01939113247876</v>
      </c>
      <c r="AV8" s="216">
        <f>AV18+AV88</f>
        <v>3585.23559</v>
      </c>
      <c r="AW8" s="216">
        <f>AW18+AW88</f>
        <v>5002.13418</v>
      </c>
      <c r="AX8" s="216">
        <f>AW8/AV8*100</f>
        <v>139.52037612122444</v>
      </c>
      <c r="AY8" s="216">
        <f>AY18+AY88</f>
        <v>3749.50314</v>
      </c>
      <c r="AZ8" s="216">
        <f>AZ18+AZ88</f>
        <v>2179.01526</v>
      </c>
      <c r="BA8" s="216">
        <f>AZ8*100/AY8</f>
        <v>58.11477357503961</v>
      </c>
      <c r="BB8" s="216">
        <f>BB18+BB88</f>
        <v>1834.53048</v>
      </c>
      <c r="BC8" s="216">
        <f>BC18+BC88</f>
        <v>1834.53048</v>
      </c>
      <c r="BD8" s="216">
        <v>0</v>
      </c>
      <c r="BE8" s="216">
        <f>BE18+BE88</f>
        <v>811.10384</v>
      </c>
      <c r="BF8" s="216">
        <f>BF18+BF88</f>
        <v>811.10384</v>
      </c>
      <c r="BG8" s="216">
        <v>0</v>
      </c>
      <c r="BH8" s="216">
        <f>BH103+BH106</f>
        <v>1715.94968</v>
      </c>
      <c r="BI8" s="216">
        <f>BI18+BI88</f>
        <v>2273.9046799999996</v>
      </c>
      <c r="BJ8" s="216">
        <v>0</v>
      </c>
      <c r="BK8" s="213"/>
      <c r="BL8" s="234"/>
      <c r="BM8" s="110"/>
    </row>
    <row r="9" spans="1:65" ht="90.75" customHeight="1" thickBot="1">
      <c r="A9" s="427"/>
      <c r="B9" s="429"/>
      <c r="C9" s="429"/>
      <c r="D9" s="429"/>
      <c r="E9" s="235" t="s">
        <v>44</v>
      </c>
      <c r="F9" s="236">
        <f>F19+F89</f>
        <v>5833.18947</v>
      </c>
      <c r="G9" s="236">
        <f>G19+G89</f>
        <v>5811.1965</v>
      </c>
      <c r="H9" s="236">
        <f>G9/F9*100</f>
        <v>99.6229683586808</v>
      </c>
      <c r="I9" s="236">
        <f t="shared" si="1"/>
        <v>0</v>
      </c>
      <c r="J9" s="236">
        <f t="shared" si="1"/>
        <v>0</v>
      </c>
      <c r="K9" s="236">
        <f t="shared" si="1"/>
        <v>0</v>
      </c>
      <c r="L9" s="236">
        <f t="shared" si="1"/>
        <v>0</v>
      </c>
      <c r="M9" s="236">
        <f t="shared" si="1"/>
        <v>0</v>
      </c>
      <c r="N9" s="236">
        <f t="shared" si="1"/>
        <v>0</v>
      </c>
      <c r="O9" s="236">
        <f t="shared" si="1"/>
        <v>0</v>
      </c>
      <c r="P9" s="236">
        <f t="shared" si="1"/>
        <v>0</v>
      </c>
      <c r="Q9" s="236">
        <f t="shared" si="1"/>
        <v>0</v>
      </c>
      <c r="R9" s="236">
        <f t="shared" si="1"/>
        <v>0</v>
      </c>
      <c r="S9" s="236">
        <f t="shared" si="1"/>
        <v>0</v>
      </c>
      <c r="T9" s="236">
        <f t="shared" si="1"/>
        <v>0</v>
      </c>
      <c r="U9" s="236">
        <f t="shared" si="1"/>
        <v>0</v>
      </c>
      <c r="V9" s="236">
        <f t="shared" si="1"/>
        <v>0</v>
      </c>
      <c r="W9" s="236">
        <f t="shared" si="1"/>
        <v>0</v>
      </c>
      <c r="X9" s="236">
        <f t="shared" si="1"/>
        <v>0</v>
      </c>
      <c r="Y9" s="236">
        <f t="shared" si="1"/>
        <v>0</v>
      </c>
      <c r="Z9" s="236">
        <f t="shared" si="1"/>
        <v>0</v>
      </c>
      <c r="AA9" s="236">
        <f t="shared" si="1"/>
        <v>0</v>
      </c>
      <c r="AB9" s="236">
        <f t="shared" si="1"/>
        <v>0</v>
      </c>
      <c r="AC9" s="236">
        <v>0</v>
      </c>
      <c r="AD9" s="236">
        <f>AD19+AD89</f>
        <v>0</v>
      </c>
      <c r="AE9" s="236">
        <f>AE19+AE89</f>
        <v>0</v>
      </c>
      <c r="AF9" s="236">
        <v>0</v>
      </c>
      <c r="AG9" s="236">
        <f>AG19+AG89</f>
        <v>0</v>
      </c>
      <c r="AH9" s="236">
        <f>AH19+AH89</f>
        <v>0</v>
      </c>
      <c r="AI9" s="236">
        <v>0</v>
      </c>
      <c r="AJ9" s="236">
        <f t="shared" si="2"/>
        <v>0</v>
      </c>
      <c r="AK9" s="236">
        <f t="shared" si="2"/>
        <v>0</v>
      </c>
      <c r="AL9" s="236">
        <f t="shared" si="2"/>
        <v>0</v>
      </c>
      <c r="AM9" s="236">
        <f t="shared" si="2"/>
        <v>0</v>
      </c>
      <c r="AN9" s="236">
        <f t="shared" si="2"/>
        <v>0</v>
      </c>
      <c r="AO9" s="236">
        <v>0</v>
      </c>
      <c r="AP9" s="236">
        <f>AP19+AP89</f>
        <v>35</v>
      </c>
      <c r="AQ9" s="236">
        <f>AQ19+AQ89</f>
        <v>28.0848</v>
      </c>
      <c r="AR9" s="236">
        <f>AQ9/AP9*100</f>
        <v>80.24228571428573</v>
      </c>
      <c r="AS9" s="236">
        <f>AS19+AS89</f>
        <v>5329</v>
      </c>
      <c r="AT9" s="236">
        <f>AT19+AT89</f>
        <v>5338.17104</v>
      </c>
      <c r="AU9" s="236">
        <f>AT9/AS9*100</f>
        <v>100.17209682867329</v>
      </c>
      <c r="AV9" s="236">
        <f>AV19+AV89</f>
        <v>69.125</v>
      </c>
      <c r="AW9" s="236">
        <f>AW19+AW89</f>
        <v>105.55535</v>
      </c>
      <c r="AX9" s="236">
        <f>AW9/AV9*100</f>
        <v>152.70213381555152</v>
      </c>
      <c r="AY9" s="236">
        <f>AY19+AY89</f>
        <v>316.92105000000004</v>
      </c>
      <c r="AZ9" s="236">
        <f>AZ19+AZ89</f>
        <v>256.31486</v>
      </c>
      <c r="BA9" s="236">
        <f>AZ9*100/AY9</f>
        <v>80.87656531492622</v>
      </c>
      <c r="BB9" s="236">
        <f>BB19+BB89</f>
        <v>30.12545</v>
      </c>
      <c r="BC9" s="236">
        <f>BC19+BC89</f>
        <v>30.12545</v>
      </c>
      <c r="BD9" s="236">
        <v>0</v>
      </c>
      <c r="BE9" s="236">
        <f>BE19+BE89</f>
        <v>10</v>
      </c>
      <c r="BF9" s="236">
        <f>BF19+BF89</f>
        <v>10</v>
      </c>
      <c r="BG9" s="236">
        <v>0</v>
      </c>
      <c r="BH9" s="236">
        <f>BH19+BH89</f>
        <v>43.017970000000005</v>
      </c>
      <c r="BI9" s="236">
        <f>BI19+BI89</f>
        <v>42.945</v>
      </c>
      <c r="BJ9" s="236">
        <v>0</v>
      </c>
      <c r="BK9" s="237"/>
      <c r="BL9" s="238"/>
      <c r="BM9" s="108"/>
    </row>
    <row r="10" spans="1:65" ht="31.5" customHeight="1">
      <c r="A10" s="229" t="s">
        <v>260</v>
      </c>
      <c r="B10" s="430" t="s">
        <v>309</v>
      </c>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108"/>
    </row>
    <row r="11" spans="1:65" ht="30.75" customHeight="1">
      <c r="A11" s="187" t="s">
        <v>2</v>
      </c>
      <c r="B11" s="408" t="s">
        <v>316</v>
      </c>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108"/>
    </row>
    <row r="12" spans="1:65" ht="30.75" customHeight="1">
      <c r="A12" s="187" t="s">
        <v>4</v>
      </c>
      <c r="B12" s="408" t="s">
        <v>317</v>
      </c>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108"/>
    </row>
    <row r="13" spans="1:65" ht="30.75" customHeight="1">
      <c r="A13" s="187" t="s">
        <v>5</v>
      </c>
      <c r="B13" s="408" t="s">
        <v>318</v>
      </c>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108"/>
    </row>
    <row r="14" spans="1:65" ht="30.75" customHeight="1">
      <c r="A14" s="187" t="s">
        <v>6</v>
      </c>
      <c r="B14" s="408" t="s">
        <v>319</v>
      </c>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108"/>
    </row>
    <row r="15" spans="1:65" ht="30.75" customHeight="1" thickBot="1">
      <c r="A15" s="239" t="s">
        <v>10</v>
      </c>
      <c r="B15" s="431" t="s">
        <v>320</v>
      </c>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108"/>
    </row>
    <row r="16" spans="1:65" ht="16.5" customHeight="1">
      <c r="A16" s="432" t="s">
        <v>310</v>
      </c>
      <c r="B16" s="435" t="s">
        <v>265</v>
      </c>
      <c r="C16" s="437"/>
      <c r="D16" s="435"/>
      <c r="E16" s="246" t="s">
        <v>42</v>
      </c>
      <c r="F16" s="247">
        <f>F17+F18+F19</f>
        <v>6123.789470000001</v>
      </c>
      <c r="G16" s="247">
        <f>G17+G18+G19</f>
        <v>6122.3301</v>
      </c>
      <c r="H16" s="231">
        <f aca="true" t="shared" si="3" ref="H16:H23">G16/F16*100</f>
        <v>99.97616884108852</v>
      </c>
      <c r="I16" s="248" t="e">
        <f>I17+I18+I19+#REF!</f>
        <v>#REF!</v>
      </c>
      <c r="J16" s="248" t="e">
        <f>J17+J18+J19+#REF!</f>
        <v>#REF!</v>
      </c>
      <c r="K16" s="248" t="e">
        <f>K17+K18+K19+#REF!</f>
        <v>#REF!</v>
      </c>
      <c r="L16" s="248" t="e">
        <f>L17+L18+L19+#REF!</f>
        <v>#REF!</v>
      </c>
      <c r="M16" s="248" t="e">
        <f>M17+M18+M19+#REF!</f>
        <v>#REF!</v>
      </c>
      <c r="N16" s="248" t="e">
        <f>N17+N18+N19+#REF!</f>
        <v>#REF!</v>
      </c>
      <c r="O16" s="248" t="e">
        <f>O17+O18+O19+#REF!</f>
        <v>#REF!</v>
      </c>
      <c r="P16" s="248" t="e">
        <f>P17+P18+P19+#REF!</f>
        <v>#REF!</v>
      </c>
      <c r="Q16" s="248" t="e">
        <f>Q17+Q18+Q19+#REF!</f>
        <v>#REF!</v>
      </c>
      <c r="R16" s="248" t="e">
        <f>R17+R18+R19+#REF!</f>
        <v>#REF!</v>
      </c>
      <c r="S16" s="248" t="e">
        <f>S17+S18+S19+#REF!</f>
        <v>#REF!</v>
      </c>
      <c r="T16" s="248" t="e">
        <f>T17+T18+T19+#REF!</f>
        <v>#REF!</v>
      </c>
      <c r="U16" s="248" t="e">
        <f>U17+U18+U19+#REF!</f>
        <v>#REF!</v>
      </c>
      <c r="V16" s="248" t="e">
        <f>V17+V18+V19+#REF!</f>
        <v>#REF!</v>
      </c>
      <c r="W16" s="248" t="e">
        <f>W17+W18+W19+#REF!</f>
        <v>#REF!</v>
      </c>
      <c r="X16" s="248" t="e">
        <f>X17+X18+X19+#REF!</f>
        <v>#REF!</v>
      </c>
      <c r="Y16" s="248" t="e">
        <f>Y17+Y18+Y19+#REF!</f>
        <v>#REF!</v>
      </c>
      <c r="Z16" s="248" t="e">
        <f>Z17+Z18+Z19+#REF!</f>
        <v>#REF!</v>
      </c>
      <c r="AA16" s="247">
        <f>AA17+AA18+AA19</f>
        <v>0</v>
      </c>
      <c r="AB16" s="247">
        <f aca="true" t="shared" si="4" ref="AB16:BI16">AB17+AB18+AB19</f>
        <v>0</v>
      </c>
      <c r="AC16" s="231">
        <v>0</v>
      </c>
      <c r="AD16" s="247">
        <f t="shared" si="4"/>
        <v>0</v>
      </c>
      <c r="AE16" s="247">
        <f t="shared" si="4"/>
        <v>0</v>
      </c>
      <c r="AF16" s="231">
        <v>0</v>
      </c>
      <c r="AG16" s="247">
        <f t="shared" si="4"/>
        <v>0</v>
      </c>
      <c r="AH16" s="247">
        <f t="shared" si="4"/>
        <v>0</v>
      </c>
      <c r="AI16" s="231">
        <v>0</v>
      </c>
      <c r="AJ16" s="247">
        <f t="shared" si="4"/>
        <v>0</v>
      </c>
      <c r="AK16" s="247">
        <f t="shared" si="4"/>
        <v>0</v>
      </c>
      <c r="AL16" s="247">
        <f t="shared" si="4"/>
        <v>0</v>
      </c>
      <c r="AM16" s="247">
        <f t="shared" si="4"/>
        <v>0</v>
      </c>
      <c r="AN16" s="247">
        <f t="shared" si="4"/>
        <v>0</v>
      </c>
      <c r="AO16" s="231">
        <v>0</v>
      </c>
      <c r="AP16" s="247">
        <f t="shared" si="4"/>
        <v>700</v>
      </c>
      <c r="AQ16" s="285">
        <f t="shared" si="4"/>
        <v>561.696</v>
      </c>
      <c r="AR16" s="231">
        <f aca="true" t="shared" si="5" ref="AR16:AR23">AQ16/AP16*100</f>
        <v>80.24228571428573</v>
      </c>
      <c r="AS16" s="247">
        <f t="shared" si="4"/>
        <v>1000</v>
      </c>
      <c r="AT16" s="285">
        <f>AT17+AT18+AT19</f>
        <v>1183.4207999999999</v>
      </c>
      <c r="AU16" s="231">
        <f>AT16/AS16*100</f>
        <v>118.34208</v>
      </c>
      <c r="AV16" s="247">
        <f t="shared" si="4"/>
        <v>1382.5</v>
      </c>
      <c r="AW16" s="285">
        <f t="shared" si="4"/>
        <v>2111.10705</v>
      </c>
      <c r="AX16" s="231">
        <f>AW16/AV16*100</f>
        <v>152.70213743218807</v>
      </c>
      <c r="AY16" s="247">
        <f t="shared" si="4"/>
        <v>1378.42105</v>
      </c>
      <c r="AZ16" s="285">
        <f t="shared" si="4"/>
        <v>604.6972000000001</v>
      </c>
      <c r="BA16" s="231">
        <f>AZ16*100/AY16</f>
        <v>43.86883093522115</v>
      </c>
      <c r="BB16" s="247">
        <f t="shared" si="4"/>
        <v>602.50905</v>
      </c>
      <c r="BC16" s="247">
        <f t="shared" si="4"/>
        <v>602.50905</v>
      </c>
      <c r="BD16" s="231">
        <v>0</v>
      </c>
      <c r="BE16" s="247">
        <f t="shared" si="4"/>
        <v>200</v>
      </c>
      <c r="BF16" s="247">
        <f t="shared" si="4"/>
        <v>200</v>
      </c>
      <c r="BG16" s="231">
        <v>0</v>
      </c>
      <c r="BH16" s="247">
        <f t="shared" si="4"/>
        <v>860.35937</v>
      </c>
      <c r="BI16" s="247">
        <f t="shared" si="4"/>
        <v>858.9</v>
      </c>
      <c r="BJ16" s="231">
        <v>0</v>
      </c>
      <c r="BK16" s="232"/>
      <c r="BL16" s="233"/>
      <c r="BM16" s="113"/>
    </row>
    <row r="17" spans="1:65" ht="30" customHeight="1" hidden="1">
      <c r="A17" s="433"/>
      <c r="B17" s="402"/>
      <c r="C17" s="399"/>
      <c r="D17" s="402"/>
      <c r="E17" s="214" t="s">
        <v>262</v>
      </c>
      <c r="F17" s="215">
        <v>0</v>
      </c>
      <c r="G17" s="215">
        <v>0</v>
      </c>
      <c r="H17" s="216" t="e">
        <f t="shared" si="3"/>
        <v>#DIV/0!</v>
      </c>
      <c r="I17" s="223"/>
      <c r="J17" s="223"/>
      <c r="K17" s="223"/>
      <c r="L17" s="223"/>
      <c r="M17" s="223"/>
      <c r="N17" s="223"/>
      <c r="O17" s="223"/>
      <c r="P17" s="223"/>
      <c r="Q17" s="223"/>
      <c r="R17" s="223"/>
      <c r="S17" s="223"/>
      <c r="T17" s="223"/>
      <c r="U17" s="223"/>
      <c r="V17" s="223"/>
      <c r="W17" s="223"/>
      <c r="X17" s="223"/>
      <c r="Y17" s="223"/>
      <c r="Z17" s="223"/>
      <c r="AA17" s="215">
        <v>0</v>
      </c>
      <c r="AB17" s="215">
        <v>0</v>
      </c>
      <c r="AC17" s="216" t="e">
        <f>AB17/AA17*100</f>
        <v>#DIV/0!</v>
      </c>
      <c r="AD17" s="215">
        <v>0</v>
      </c>
      <c r="AE17" s="215">
        <v>0</v>
      </c>
      <c r="AF17" s="216" t="e">
        <f>AE17/AD17*100</f>
        <v>#DIV/0!</v>
      </c>
      <c r="AG17" s="215">
        <v>0</v>
      </c>
      <c r="AH17" s="215">
        <v>0</v>
      </c>
      <c r="AI17" s="216" t="e">
        <f>AH17/AG17*100</f>
        <v>#DIV/0!</v>
      </c>
      <c r="AJ17" s="215">
        <v>0</v>
      </c>
      <c r="AK17" s="215">
        <v>0</v>
      </c>
      <c r="AL17" s="215">
        <v>0</v>
      </c>
      <c r="AM17" s="215">
        <v>0</v>
      </c>
      <c r="AN17" s="215">
        <v>0</v>
      </c>
      <c r="AO17" s="216" t="e">
        <f>AN17/AM17*100</f>
        <v>#DIV/0!</v>
      </c>
      <c r="AP17" s="215">
        <v>0</v>
      </c>
      <c r="AQ17" s="286">
        <v>0</v>
      </c>
      <c r="AR17" s="216" t="e">
        <f t="shared" si="5"/>
        <v>#DIV/0!</v>
      </c>
      <c r="AS17" s="215">
        <v>0</v>
      </c>
      <c r="AT17" s="286">
        <v>0</v>
      </c>
      <c r="AU17" s="216">
        <v>0</v>
      </c>
      <c r="AV17" s="215">
        <v>0</v>
      </c>
      <c r="AW17" s="286">
        <v>0</v>
      </c>
      <c r="AX17" s="216">
        <v>0</v>
      </c>
      <c r="AY17" s="215">
        <v>0</v>
      </c>
      <c r="AZ17" s="286">
        <v>0</v>
      </c>
      <c r="BA17" s="216">
        <v>0</v>
      </c>
      <c r="BB17" s="215">
        <v>0</v>
      </c>
      <c r="BC17" s="215">
        <v>0</v>
      </c>
      <c r="BD17" s="216">
        <v>0</v>
      </c>
      <c r="BE17" s="215">
        <v>0</v>
      </c>
      <c r="BF17" s="215">
        <v>0</v>
      </c>
      <c r="BG17" s="216">
        <v>0</v>
      </c>
      <c r="BH17" s="215">
        <v>0</v>
      </c>
      <c r="BI17" s="215">
        <v>0</v>
      </c>
      <c r="BJ17" s="216">
        <v>0</v>
      </c>
      <c r="BK17" s="213"/>
      <c r="BL17" s="234"/>
      <c r="BM17" s="110"/>
    </row>
    <row r="18" spans="1:65" ht="47.25">
      <c r="A18" s="433"/>
      <c r="B18" s="402"/>
      <c r="C18" s="399"/>
      <c r="D18" s="402"/>
      <c r="E18" s="224" t="s">
        <v>3</v>
      </c>
      <c r="F18" s="215">
        <f>F33+F36+F42+F48+F51+F54+F60+F39</f>
        <v>5817.6</v>
      </c>
      <c r="G18" s="215">
        <f>G33+G36+G39+G42+G45+G48+G51+G57+G60</f>
        <v>5816.2136</v>
      </c>
      <c r="H18" s="216">
        <f t="shared" si="3"/>
        <v>99.97616886688668</v>
      </c>
      <c r="I18" s="223"/>
      <c r="J18" s="223"/>
      <c r="K18" s="223"/>
      <c r="L18" s="223"/>
      <c r="M18" s="223"/>
      <c r="N18" s="223"/>
      <c r="O18" s="223"/>
      <c r="P18" s="223"/>
      <c r="Q18" s="223"/>
      <c r="R18" s="223"/>
      <c r="S18" s="223"/>
      <c r="T18" s="223"/>
      <c r="U18" s="223"/>
      <c r="V18" s="223"/>
      <c r="W18" s="223"/>
      <c r="X18" s="225"/>
      <c r="Y18" s="225"/>
      <c r="Z18" s="225"/>
      <c r="AA18" s="215">
        <v>0</v>
      </c>
      <c r="AB18" s="215">
        <v>0</v>
      </c>
      <c r="AC18" s="216">
        <v>0</v>
      </c>
      <c r="AD18" s="215">
        <v>0</v>
      </c>
      <c r="AE18" s="215">
        <v>0</v>
      </c>
      <c r="AF18" s="216">
        <v>0</v>
      </c>
      <c r="AG18" s="215">
        <v>0</v>
      </c>
      <c r="AH18" s="215">
        <v>0</v>
      </c>
      <c r="AI18" s="216">
        <v>0</v>
      </c>
      <c r="AJ18" s="215">
        <v>0</v>
      </c>
      <c r="AK18" s="215">
        <v>0</v>
      </c>
      <c r="AL18" s="215">
        <v>0</v>
      </c>
      <c r="AM18" s="215">
        <v>0</v>
      </c>
      <c r="AN18" s="215">
        <v>0</v>
      </c>
      <c r="AO18" s="216">
        <v>0</v>
      </c>
      <c r="AP18" s="226">
        <v>665</v>
      </c>
      <c r="AQ18" s="289">
        <f>AQ42+AQ48</f>
        <v>533.6112</v>
      </c>
      <c r="AR18" s="216">
        <f t="shared" si="5"/>
        <v>80.24228571428573</v>
      </c>
      <c r="AS18" s="215">
        <v>950</v>
      </c>
      <c r="AT18" s="286">
        <f>AT42+AT51</f>
        <v>1124.24976</v>
      </c>
      <c r="AU18" s="216">
        <f>AT18/AS18*100</f>
        <v>118.34208</v>
      </c>
      <c r="AV18" s="226">
        <f>1235+AV33</f>
        <v>1313.375</v>
      </c>
      <c r="AW18" s="289">
        <f>AW36+AW42+AW48+AW51+AW60</f>
        <v>2005.5517</v>
      </c>
      <c r="AX18" s="216">
        <f>AW18/AV18*100</f>
        <v>152.70213762253735</v>
      </c>
      <c r="AY18" s="215">
        <f>AY36+AY42+AY48+AY51+AY39</f>
        <v>1309.5</v>
      </c>
      <c r="AZ18" s="289">
        <f>AZ39+AZ42+AZ51+AZ60+AZ33</f>
        <v>574.46234</v>
      </c>
      <c r="BA18" s="216">
        <f>AZ18*100/AY18</f>
        <v>43.86883085147003</v>
      </c>
      <c r="BB18" s="215">
        <f>BB39+BB54+BB33</f>
        <v>572.3836</v>
      </c>
      <c r="BC18" s="215">
        <f>BC33+BC39+BC54</f>
        <v>572.3836</v>
      </c>
      <c r="BD18" s="216">
        <v>0</v>
      </c>
      <c r="BE18" s="215">
        <f>BE33+BE39</f>
        <v>190</v>
      </c>
      <c r="BF18" s="215">
        <f>BE33</f>
        <v>190</v>
      </c>
      <c r="BG18" s="216">
        <v>0</v>
      </c>
      <c r="BH18" s="215">
        <f>BH33+BH39+BH42</f>
        <v>817.3414</v>
      </c>
      <c r="BI18" s="215">
        <f>BI33+BI39+BI42</f>
        <v>815.9549999999999</v>
      </c>
      <c r="BJ18" s="216">
        <v>0</v>
      </c>
      <c r="BK18" s="213"/>
      <c r="BL18" s="234"/>
      <c r="BM18" s="108"/>
    </row>
    <row r="19" spans="1:66" ht="32.25" thickBot="1">
      <c r="A19" s="434"/>
      <c r="B19" s="436"/>
      <c r="C19" s="438"/>
      <c r="D19" s="436"/>
      <c r="E19" s="249" t="s">
        <v>44</v>
      </c>
      <c r="F19" s="250">
        <f>F34+F37+F40+F43+F46+F49+F52+F55+F61</f>
        <v>306.18947</v>
      </c>
      <c r="G19" s="250">
        <f aca="true" t="shared" si="6" ref="G19:BI19">G34+G37+G40+G43+G46+G49+G52+G55+G61</f>
        <v>306.1165</v>
      </c>
      <c r="H19" s="236">
        <f t="shared" si="3"/>
        <v>99.97616835092337</v>
      </c>
      <c r="I19" s="250">
        <f t="shared" si="6"/>
        <v>0</v>
      </c>
      <c r="J19" s="250">
        <f t="shared" si="6"/>
        <v>0</v>
      </c>
      <c r="K19" s="250">
        <f t="shared" si="6"/>
        <v>0</v>
      </c>
      <c r="L19" s="250">
        <f t="shared" si="6"/>
        <v>0</v>
      </c>
      <c r="M19" s="250">
        <f t="shared" si="6"/>
        <v>0</v>
      </c>
      <c r="N19" s="250">
        <f t="shared" si="6"/>
        <v>0</v>
      </c>
      <c r="O19" s="250">
        <f t="shared" si="6"/>
        <v>0</v>
      </c>
      <c r="P19" s="250">
        <f t="shared" si="6"/>
        <v>0</v>
      </c>
      <c r="Q19" s="250">
        <f t="shared" si="6"/>
        <v>0</v>
      </c>
      <c r="R19" s="250">
        <f t="shared" si="6"/>
        <v>0</v>
      </c>
      <c r="S19" s="250">
        <f t="shared" si="6"/>
        <v>0</v>
      </c>
      <c r="T19" s="250">
        <f t="shared" si="6"/>
        <v>0</v>
      </c>
      <c r="U19" s="250">
        <f t="shared" si="6"/>
        <v>0</v>
      </c>
      <c r="V19" s="250">
        <f t="shared" si="6"/>
        <v>0</v>
      </c>
      <c r="W19" s="250">
        <f t="shared" si="6"/>
        <v>0</v>
      </c>
      <c r="X19" s="250">
        <f t="shared" si="6"/>
        <v>0</v>
      </c>
      <c r="Y19" s="250">
        <f t="shared" si="6"/>
        <v>0</v>
      </c>
      <c r="Z19" s="250">
        <f t="shared" si="6"/>
        <v>0</v>
      </c>
      <c r="AA19" s="250">
        <f t="shared" si="6"/>
        <v>0</v>
      </c>
      <c r="AB19" s="250">
        <f t="shared" si="6"/>
        <v>0</v>
      </c>
      <c r="AC19" s="236">
        <v>0</v>
      </c>
      <c r="AD19" s="250">
        <f t="shared" si="6"/>
        <v>0</v>
      </c>
      <c r="AE19" s="250">
        <f t="shared" si="6"/>
        <v>0</v>
      </c>
      <c r="AF19" s="236">
        <v>0</v>
      </c>
      <c r="AG19" s="250">
        <f t="shared" si="6"/>
        <v>0</v>
      </c>
      <c r="AH19" s="250">
        <f t="shared" si="6"/>
        <v>0</v>
      </c>
      <c r="AI19" s="236">
        <v>0</v>
      </c>
      <c r="AJ19" s="250">
        <f t="shared" si="6"/>
        <v>0</v>
      </c>
      <c r="AK19" s="250">
        <f t="shared" si="6"/>
        <v>0</v>
      </c>
      <c r="AL19" s="250">
        <f t="shared" si="6"/>
        <v>0</v>
      </c>
      <c r="AM19" s="250">
        <f t="shared" si="6"/>
        <v>0</v>
      </c>
      <c r="AN19" s="250">
        <f t="shared" si="6"/>
        <v>0</v>
      </c>
      <c r="AO19" s="236">
        <v>0</v>
      </c>
      <c r="AP19" s="250">
        <f t="shared" si="6"/>
        <v>35</v>
      </c>
      <c r="AQ19" s="287">
        <f t="shared" si="6"/>
        <v>28.0848</v>
      </c>
      <c r="AR19" s="236">
        <f t="shared" si="5"/>
        <v>80.24228571428573</v>
      </c>
      <c r="AS19" s="250">
        <v>50</v>
      </c>
      <c r="AT19" s="287">
        <f>AT34+AT37+AT40+AT43+AT46+AT49+AT52+AT55+AT61</f>
        <v>59.17104</v>
      </c>
      <c r="AU19" s="236">
        <f>AT19/AS19*100</f>
        <v>118.34208</v>
      </c>
      <c r="AV19" s="250">
        <f>65+AV34</f>
        <v>69.125</v>
      </c>
      <c r="AW19" s="287">
        <f t="shared" si="6"/>
        <v>105.55535</v>
      </c>
      <c r="AX19" s="236">
        <f>AW19/AV19*100</f>
        <v>152.70213381555152</v>
      </c>
      <c r="AY19" s="250">
        <f>AY37+AY43+AY52+AY49+AY40</f>
        <v>68.92105000000001</v>
      </c>
      <c r="AZ19" s="287">
        <f>AZ40+AZ43+AZ52+AZ61+AZ34</f>
        <v>30.23486</v>
      </c>
      <c r="BA19" s="236">
        <f>AZ19*100/AY19</f>
        <v>43.86883252649227</v>
      </c>
      <c r="BB19" s="250">
        <f>BB40+BB55+BB34</f>
        <v>30.12545</v>
      </c>
      <c r="BC19" s="250">
        <f>BC34+BC37+BC40+BC43+BC46+BC49+BC52+BC55+BC61</f>
        <v>30.12545</v>
      </c>
      <c r="BD19" s="236">
        <v>0</v>
      </c>
      <c r="BE19" s="250">
        <f>BE34+BE40</f>
        <v>10</v>
      </c>
      <c r="BF19" s="250">
        <f t="shared" si="6"/>
        <v>10</v>
      </c>
      <c r="BG19" s="236">
        <v>0</v>
      </c>
      <c r="BH19" s="250">
        <f t="shared" si="6"/>
        <v>43.017970000000005</v>
      </c>
      <c r="BI19" s="250">
        <f t="shared" si="6"/>
        <v>42.945</v>
      </c>
      <c r="BJ19" s="236">
        <v>0</v>
      </c>
      <c r="BK19" s="237"/>
      <c r="BL19" s="238"/>
      <c r="BM19" s="110"/>
      <c r="BN19" s="110"/>
    </row>
    <row r="20" spans="1:65" ht="12.75" customHeight="1" hidden="1">
      <c r="A20" s="439" t="s">
        <v>261</v>
      </c>
      <c r="B20" s="440" t="s">
        <v>266</v>
      </c>
      <c r="C20" s="240"/>
      <c r="D20" s="240"/>
      <c r="E20" s="241" t="s">
        <v>42</v>
      </c>
      <c r="F20" s="242">
        <f>F21+F22</f>
        <v>200</v>
      </c>
      <c r="G20" s="242">
        <f>G22</f>
        <v>127.4</v>
      </c>
      <c r="H20" s="243">
        <f t="shared" si="3"/>
        <v>63.7</v>
      </c>
      <c r="I20" s="244">
        <f aca="true" t="shared" si="7" ref="I20:AE20">I21+I22+I23</f>
        <v>0</v>
      </c>
      <c r="J20" s="244">
        <f t="shared" si="7"/>
        <v>0</v>
      </c>
      <c r="K20" s="244">
        <f t="shared" si="7"/>
        <v>0</v>
      </c>
      <c r="L20" s="244">
        <f t="shared" si="7"/>
        <v>0</v>
      </c>
      <c r="M20" s="244">
        <f t="shared" si="7"/>
        <v>0</v>
      </c>
      <c r="N20" s="244">
        <f t="shared" si="7"/>
        <v>0</v>
      </c>
      <c r="O20" s="244">
        <f t="shared" si="7"/>
        <v>0</v>
      </c>
      <c r="P20" s="244">
        <f t="shared" si="7"/>
        <v>0</v>
      </c>
      <c r="Q20" s="244">
        <f t="shared" si="7"/>
        <v>0</v>
      </c>
      <c r="R20" s="244">
        <f t="shared" si="7"/>
        <v>0</v>
      </c>
      <c r="S20" s="244">
        <f t="shared" si="7"/>
        <v>0</v>
      </c>
      <c r="T20" s="244">
        <f t="shared" si="7"/>
        <v>0</v>
      </c>
      <c r="U20" s="244">
        <f t="shared" si="7"/>
        <v>0</v>
      </c>
      <c r="V20" s="244">
        <f t="shared" si="7"/>
        <v>0</v>
      </c>
      <c r="W20" s="244">
        <f t="shared" si="7"/>
        <v>0</v>
      </c>
      <c r="X20" s="244">
        <f t="shared" si="7"/>
        <v>0</v>
      </c>
      <c r="Y20" s="244">
        <f t="shared" si="7"/>
        <v>0</v>
      </c>
      <c r="Z20" s="244">
        <f t="shared" si="7"/>
        <v>0</v>
      </c>
      <c r="AA20" s="242">
        <f t="shared" si="7"/>
        <v>0</v>
      </c>
      <c r="AB20" s="242">
        <f t="shared" si="7"/>
        <v>0</v>
      </c>
      <c r="AC20" s="243" t="e">
        <f>AB20/AA20*100</f>
        <v>#DIV/0!</v>
      </c>
      <c r="AD20" s="242">
        <f t="shared" si="7"/>
        <v>0</v>
      </c>
      <c r="AE20" s="242">
        <f t="shared" si="7"/>
        <v>0</v>
      </c>
      <c r="AF20" s="243" t="e">
        <f>AE20/AD20*100</f>
        <v>#DIV/0!</v>
      </c>
      <c r="AG20" s="242">
        <f>AG21+AG22+AG23</f>
        <v>18.2</v>
      </c>
      <c r="AH20" s="242">
        <f>AH21+AH22+AH23</f>
        <v>18.2</v>
      </c>
      <c r="AI20" s="243">
        <f>AH20/AG20*100</f>
        <v>100</v>
      </c>
      <c r="AJ20" s="242">
        <f>AJ21+AJ22+AJ23</f>
        <v>18.2</v>
      </c>
      <c r="AK20" s="242">
        <f>AK21+AK22+AK23</f>
        <v>18.2</v>
      </c>
      <c r="AL20" s="242">
        <f>AL21+AL22+AL23</f>
        <v>18.2</v>
      </c>
      <c r="AM20" s="242">
        <f>AM21+AM22+AM23</f>
        <v>18.2</v>
      </c>
      <c r="AN20" s="242">
        <f>AN21+AN22+AN23</f>
        <v>18.2</v>
      </c>
      <c r="AO20" s="243">
        <f>AN20/AM20*100</f>
        <v>100</v>
      </c>
      <c r="AP20" s="242">
        <f>AP21+AP22+AP23</f>
        <v>18.2</v>
      </c>
      <c r="AQ20" s="242">
        <f>AQ21+AQ22+AQ23</f>
        <v>18.2</v>
      </c>
      <c r="AR20" s="243">
        <f t="shared" si="5"/>
        <v>100</v>
      </c>
      <c r="AS20" s="242">
        <f aca="true" t="shared" si="8" ref="AS20:AZ20">SUM(AS21:AS23)</f>
        <v>18.2</v>
      </c>
      <c r="AT20" s="242">
        <f t="shared" si="8"/>
        <v>18.2</v>
      </c>
      <c r="AU20" s="282">
        <v>0</v>
      </c>
      <c r="AV20" s="242">
        <f t="shared" si="8"/>
        <v>18.2</v>
      </c>
      <c r="AW20" s="242">
        <f t="shared" si="8"/>
        <v>18.2</v>
      </c>
      <c r="AX20" s="282">
        <v>0</v>
      </c>
      <c r="AY20" s="242">
        <f t="shared" si="8"/>
        <v>18.2</v>
      </c>
      <c r="AZ20" s="242">
        <f t="shared" si="8"/>
        <v>18.2</v>
      </c>
      <c r="BA20" s="243">
        <v>0</v>
      </c>
      <c r="BB20" s="242">
        <f>SUM(BB21:BB23)</f>
        <v>18.2</v>
      </c>
      <c r="BC20" s="242">
        <f>SUM(BC21:BC23)</f>
        <v>0</v>
      </c>
      <c r="BD20" s="243">
        <v>0</v>
      </c>
      <c r="BE20" s="242">
        <f>SUM(BE21:BE23)</f>
        <v>18.2</v>
      </c>
      <c r="BF20" s="242">
        <f>SUM(BF21:BF23)</f>
        <v>0</v>
      </c>
      <c r="BG20" s="243">
        <v>0</v>
      </c>
      <c r="BH20" s="242">
        <f>SUM(BH21:BH23)</f>
        <v>36.2</v>
      </c>
      <c r="BI20" s="242">
        <f>SUM(BI21:BI23)</f>
        <v>0</v>
      </c>
      <c r="BJ20" s="243">
        <v>0</v>
      </c>
      <c r="BK20" s="245"/>
      <c r="BL20" s="245"/>
      <c r="BM20" s="110"/>
    </row>
    <row r="21" spans="1:65" ht="38.25" customHeight="1" hidden="1">
      <c r="A21" s="397"/>
      <c r="B21" s="399"/>
      <c r="C21" s="179"/>
      <c r="D21" s="179"/>
      <c r="E21" s="183" t="s">
        <v>3</v>
      </c>
      <c r="F21" s="181">
        <v>0</v>
      </c>
      <c r="G21" s="181">
        <v>0</v>
      </c>
      <c r="H21" s="176" t="e">
        <f t="shared" si="3"/>
        <v>#DIV/0!</v>
      </c>
      <c r="I21" s="182"/>
      <c r="J21" s="182"/>
      <c r="K21" s="182"/>
      <c r="L21" s="182"/>
      <c r="M21" s="182"/>
      <c r="N21" s="182"/>
      <c r="O21" s="182"/>
      <c r="P21" s="182"/>
      <c r="Q21" s="182"/>
      <c r="R21" s="182"/>
      <c r="S21" s="182"/>
      <c r="T21" s="182"/>
      <c r="U21" s="182"/>
      <c r="V21" s="182"/>
      <c r="W21" s="182"/>
      <c r="X21" s="184"/>
      <c r="Y21" s="184"/>
      <c r="Z21" s="184"/>
      <c r="AA21" s="181">
        <v>0</v>
      </c>
      <c r="AB21" s="181">
        <v>0</v>
      </c>
      <c r="AC21" s="176" t="e">
        <f>AB21/AA21*100</f>
        <v>#DIV/0!</v>
      </c>
      <c r="AD21" s="181">
        <v>0</v>
      </c>
      <c r="AE21" s="181">
        <v>0</v>
      </c>
      <c r="AF21" s="176" t="e">
        <f>AE21/AD21*100</f>
        <v>#DIV/0!</v>
      </c>
      <c r="AG21" s="181">
        <v>0</v>
      </c>
      <c r="AH21" s="181">
        <v>0</v>
      </c>
      <c r="AI21" s="176" t="e">
        <f>AH21/AG21*100</f>
        <v>#DIV/0!</v>
      </c>
      <c r="AJ21" s="181">
        <v>0</v>
      </c>
      <c r="AK21" s="181">
        <v>0</v>
      </c>
      <c r="AL21" s="181">
        <v>0</v>
      </c>
      <c r="AM21" s="181">
        <v>0</v>
      </c>
      <c r="AN21" s="181">
        <v>0</v>
      </c>
      <c r="AO21" s="176" t="e">
        <f>AN21/AM21*100</f>
        <v>#DIV/0!</v>
      </c>
      <c r="AP21" s="181">
        <v>0</v>
      </c>
      <c r="AQ21" s="181">
        <v>0</v>
      </c>
      <c r="AR21" s="176" t="e">
        <f t="shared" si="5"/>
        <v>#DIV/0!</v>
      </c>
      <c r="AS21" s="181">
        <v>0</v>
      </c>
      <c r="AT21" s="181">
        <v>0</v>
      </c>
      <c r="AU21" s="216">
        <v>0</v>
      </c>
      <c r="AV21" s="181">
        <v>0</v>
      </c>
      <c r="AW21" s="181">
        <v>0</v>
      </c>
      <c r="AX21" s="216">
        <v>0</v>
      </c>
      <c r="AY21" s="181">
        <v>0</v>
      </c>
      <c r="AZ21" s="181">
        <v>0</v>
      </c>
      <c r="BA21" s="176">
        <v>0</v>
      </c>
      <c r="BB21" s="181">
        <v>0</v>
      </c>
      <c r="BC21" s="181">
        <v>0</v>
      </c>
      <c r="BD21" s="176">
        <v>0</v>
      </c>
      <c r="BE21" s="181">
        <v>0</v>
      </c>
      <c r="BF21" s="181">
        <v>0</v>
      </c>
      <c r="BG21" s="176">
        <v>0</v>
      </c>
      <c r="BH21" s="181">
        <v>0</v>
      </c>
      <c r="BI21" s="181">
        <v>0</v>
      </c>
      <c r="BJ21" s="176">
        <v>0</v>
      </c>
      <c r="BK21" s="177"/>
      <c r="BL21" s="177"/>
      <c r="BM21" s="115"/>
    </row>
    <row r="22" spans="1:65" ht="25.5" customHeight="1" hidden="1">
      <c r="A22" s="397"/>
      <c r="B22" s="399"/>
      <c r="C22" s="179"/>
      <c r="D22" s="179"/>
      <c r="E22" s="183" t="s">
        <v>44</v>
      </c>
      <c r="F22" s="181">
        <v>200</v>
      </c>
      <c r="G22" s="181">
        <f>AB22+AE22+AH22+AK22+AN22+AQ22+AT22+AW22+AZ22+BC22+BF22+BI22</f>
        <v>127.4</v>
      </c>
      <c r="H22" s="176">
        <f t="shared" si="3"/>
        <v>63.7</v>
      </c>
      <c r="I22" s="182"/>
      <c r="J22" s="182"/>
      <c r="K22" s="182"/>
      <c r="L22" s="182"/>
      <c r="M22" s="182"/>
      <c r="N22" s="182"/>
      <c r="O22" s="182"/>
      <c r="P22" s="182"/>
      <c r="Q22" s="182"/>
      <c r="R22" s="182"/>
      <c r="S22" s="182"/>
      <c r="T22" s="182"/>
      <c r="U22" s="182"/>
      <c r="V22" s="182"/>
      <c r="W22" s="182"/>
      <c r="X22" s="184"/>
      <c r="Y22" s="184"/>
      <c r="Z22" s="184"/>
      <c r="AA22" s="181">
        <v>0</v>
      </c>
      <c r="AB22" s="181">
        <v>0</v>
      </c>
      <c r="AC22" s="176" t="e">
        <f>AB22/AA22*100</f>
        <v>#DIV/0!</v>
      </c>
      <c r="AD22" s="181">
        <v>0</v>
      </c>
      <c r="AE22" s="181">
        <v>0</v>
      </c>
      <c r="AF22" s="176" t="e">
        <f>AE22/AD22*100</f>
        <v>#DIV/0!</v>
      </c>
      <c r="AG22" s="181">
        <v>18.2</v>
      </c>
      <c r="AH22" s="181">
        <v>18.2</v>
      </c>
      <c r="AI22" s="176">
        <f>AH22/AG22*100</f>
        <v>100</v>
      </c>
      <c r="AJ22" s="181">
        <v>18.2</v>
      </c>
      <c r="AK22" s="181">
        <v>18.2</v>
      </c>
      <c r="AL22" s="181">
        <v>18.2</v>
      </c>
      <c r="AM22" s="181">
        <v>18.2</v>
      </c>
      <c r="AN22" s="181">
        <v>18.2</v>
      </c>
      <c r="AO22" s="176">
        <f>AN22/AM22*100</f>
        <v>100</v>
      </c>
      <c r="AP22" s="181">
        <v>18.2</v>
      </c>
      <c r="AQ22" s="181">
        <v>18.2</v>
      </c>
      <c r="AR22" s="176">
        <f t="shared" si="5"/>
        <v>100</v>
      </c>
      <c r="AS22" s="181">
        <v>18.2</v>
      </c>
      <c r="AT22" s="181">
        <v>18.2</v>
      </c>
      <c r="AU22" s="216">
        <v>0</v>
      </c>
      <c r="AV22" s="181">
        <v>18.2</v>
      </c>
      <c r="AW22" s="181">
        <v>18.2</v>
      </c>
      <c r="AX22" s="216">
        <v>0</v>
      </c>
      <c r="AY22" s="181">
        <v>18.2</v>
      </c>
      <c r="AZ22" s="181">
        <v>18.2</v>
      </c>
      <c r="BA22" s="176">
        <v>0</v>
      </c>
      <c r="BB22" s="181">
        <v>18.2</v>
      </c>
      <c r="BC22" s="181">
        <v>0</v>
      </c>
      <c r="BD22" s="176">
        <v>0</v>
      </c>
      <c r="BE22" s="181">
        <v>18.2</v>
      </c>
      <c r="BF22" s="181">
        <v>0</v>
      </c>
      <c r="BG22" s="176">
        <v>0</v>
      </c>
      <c r="BH22" s="181">
        <f>18+18.2</f>
        <v>36.2</v>
      </c>
      <c r="BI22" s="181">
        <v>0</v>
      </c>
      <c r="BJ22" s="176">
        <v>0</v>
      </c>
      <c r="BK22" s="177"/>
      <c r="BL22" s="177"/>
      <c r="BM22" s="111"/>
    </row>
    <row r="23" spans="1:64" ht="25.5" customHeight="1" hidden="1">
      <c r="A23" s="397"/>
      <c r="B23" s="399"/>
      <c r="C23" s="179"/>
      <c r="D23" s="179"/>
      <c r="E23" s="178" t="s">
        <v>43</v>
      </c>
      <c r="F23" s="181">
        <v>0</v>
      </c>
      <c r="G23" s="181">
        <v>0</v>
      </c>
      <c r="H23" s="176" t="e">
        <f t="shared" si="3"/>
        <v>#DIV/0!</v>
      </c>
      <c r="I23" s="182"/>
      <c r="J23" s="182"/>
      <c r="K23" s="182"/>
      <c r="L23" s="182"/>
      <c r="M23" s="182"/>
      <c r="N23" s="182"/>
      <c r="O23" s="182"/>
      <c r="P23" s="182"/>
      <c r="Q23" s="182"/>
      <c r="R23" s="182"/>
      <c r="S23" s="182"/>
      <c r="T23" s="182"/>
      <c r="U23" s="182"/>
      <c r="V23" s="182"/>
      <c r="W23" s="182"/>
      <c r="X23" s="184"/>
      <c r="Y23" s="184"/>
      <c r="Z23" s="184"/>
      <c r="AA23" s="181">
        <v>0</v>
      </c>
      <c r="AB23" s="181">
        <v>0</v>
      </c>
      <c r="AC23" s="176" t="e">
        <f>AB23/AA23*100</f>
        <v>#DIV/0!</v>
      </c>
      <c r="AD23" s="181">
        <v>0</v>
      </c>
      <c r="AE23" s="181">
        <v>0</v>
      </c>
      <c r="AF23" s="176" t="e">
        <f>AE23/AD23*100</f>
        <v>#DIV/0!</v>
      </c>
      <c r="AG23" s="181">
        <v>0</v>
      </c>
      <c r="AH23" s="181">
        <v>0</v>
      </c>
      <c r="AI23" s="176" t="e">
        <f>AH23/AG23*100</f>
        <v>#DIV/0!</v>
      </c>
      <c r="AJ23" s="181">
        <v>0</v>
      </c>
      <c r="AK23" s="181">
        <v>0</v>
      </c>
      <c r="AL23" s="181">
        <v>0</v>
      </c>
      <c r="AM23" s="181">
        <v>0</v>
      </c>
      <c r="AN23" s="181">
        <v>0</v>
      </c>
      <c r="AO23" s="176" t="e">
        <f>AN23/AM23*100</f>
        <v>#DIV/0!</v>
      </c>
      <c r="AP23" s="181">
        <v>0</v>
      </c>
      <c r="AQ23" s="181">
        <v>0</v>
      </c>
      <c r="AR23" s="176" t="e">
        <f t="shared" si="5"/>
        <v>#DIV/0!</v>
      </c>
      <c r="AS23" s="181">
        <v>0</v>
      </c>
      <c r="AT23" s="181">
        <v>0</v>
      </c>
      <c r="AU23" s="216">
        <v>0</v>
      </c>
      <c r="AV23" s="181">
        <v>0</v>
      </c>
      <c r="AW23" s="181">
        <v>0</v>
      </c>
      <c r="AX23" s="216">
        <v>0</v>
      </c>
      <c r="AY23" s="181">
        <v>0</v>
      </c>
      <c r="AZ23" s="181">
        <v>0</v>
      </c>
      <c r="BA23" s="176">
        <v>0</v>
      </c>
      <c r="BB23" s="181">
        <v>0</v>
      </c>
      <c r="BC23" s="181">
        <v>0</v>
      </c>
      <c r="BD23" s="176">
        <v>0</v>
      </c>
      <c r="BE23" s="181">
        <v>0</v>
      </c>
      <c r="BF23" s="181">
        <v>0</v>
      </c>
      <c r="BG23" s="176">
        <v>0</v>
      </c>
      <c r="BH23" s="181">
        <v>0</v>
      </c>
      <c r="BI23" s="181">
        <v>0</v>
      </c>
      <c r="BJ23" s="176">
        <v>0</v>
      </c>
      <c r="BK23" s="177"/>
      <c r="BL23" s="177"/>
    </row>
    <row r="24" spans="1:64" ht="126">
      <c r="A24" s="188" t="s">
        <v>311</v>
      </c>
      <c r="B24" s="179" t="s">
        <v>312</v>
      </c>
      <c r="C24" s="295" t="s">
        <v>324</v>
      </c>
      <c r="D24" s="179">
        <v>1</v>
      </c>
      <c r="E24" s="178" t="s">
        <v>313</v>
      </c>
      <c r="F24" s="181"/>
      <c r="G24" s="181"/>
      <c r="H24" s="176"/>
      <c r="I24" s="182"/>
      <c r="J24" s="182"/>
      <c r="K24" s="182"/>
      <c r="L24" s="182"/>
      <c r="M24" s="182"/>
      <c r="N24" s="182"/>
      <c r="O24" s="182"/>
      <c r="P24" s="182"/>
      <c r="Q24" s="182"/>
      <c r="R24" s="182"/>
      <c r="S24" s="182"/>
      <c r="T24" s="182"/>
      <c r="U24" s="182"/>
      <c r="V24" s="182"/>
      <c r="W24" s="182"/>
      <c r="X24" s="184"/>
      <c r="Y24" s="184"/>
      <c r="Z24" s="184"/>
      <c r="AA24" s="181"/>
      <c r="AB24" s="191"/>
      <c r="AC24" s="176"/>
      <c r="AD24" s="191"/>
      <c r="AE24" s="191"/>
      <c r="AF24" s="176"/>
      <c r="AG24" s="191"/>
      <c r="AH24" s="191"/>
      <c r="AI24" s="176"/>
      <c r="AJ24" s="191"/>
      <c r="AK24" s="191"/>
      <c r="AL24" s="181"/>
      <c r="AM24" s="181"/>
      <c r="AN24" s="181"/>
      <c r="AO24" s="176"/>
      <c r="AP24" s="181"/>
      <c r="AQ24" s="181"/>
      <c r="AR24" s="176"/>
      <c r="AS24" s="181"/>
      <c r="AT24" s="191"/>
      <c r="AU24" s="216"/>
      <c r="AV24" s="181"/>
      <c r="AW24" s="181"/>
      <c r="AX24" s="216"/>
      <c r="AY24" s="181"/>
      <c r="AZ24" s="181"/>
      <c r="BA24" s="176"/>
      <c r="BB24" s="181"/>
      <c r="BC24" s="181"/>
      <c r="BD24" s="176"/>
      <c r="BE24" s="181"/>
      <c r="BF24" s="181"/>
      <c r="BG24" s="176"/>
      <c r="BH24" s="181"/>
      <c r="BI24" s="181"/>
      <c r="BJ24" s="176"/>
      <c r="BK24" s="296" t="s">
        <v>421</v>
      </c>
      <c r="BL24" s="177"/>
    </row>
    <row r="25" spans="1:64" ht="126">
      <c r="A25" s="188" t="s">
        <v>321</v>
      </c>
      <c r="B25" s="185" t="s">
        <v>322</v>
      </c>
      <c r="C25" s="295" t="s">
        <v>323</v>
      </c>
      <c r="D25" s="179">
        <v>1</v>
      </c>
      <c r="E25" s="178" t="s">
        <v>313</v>
      </c>
      <c r="F25" s="181"/>
      <c r="G25" s="181"/>
      <c r="H25" s="176"/>
      <c r="I25" s="182"/>
      <c r="J25" s="182"/>
      <c r="K25" s="182"/>
      <c r="L25" s="182"/>
      <c r="M25" s="182"/>
      <c r="N25" s="182"/>
      <c r="O25" s="182"/>
      <c r="P25" s="182"/>
      <c r="Q25" s="182"/>
      <c r="R25" s="182"/>
      <c r="S25" s="182"/>
      <c r="T25" s="182"/>
      <c r="U25" s="182"/>
      <c r="V25" s="182"/>
      <c r="W25" s="182"/>
      <c r="X25" s="184"/>
      <c r="Y25" s="184"/>
      <c r="Z25" s="184"/>
      <c r="AA25" s="181"/>
      <c r="AB25" s="181"/>
      <c r="AC25" s="176"/>
      <c r="AD25" s="181"/>
      <c r="AE25" s="181"/>
      <c r="AF25" s="176"/>
      <c r="AG25" s="181"/>
      <c r="AH25" s="181"/>
      <c r="AI25" s="176"/>
      <c r="AJ25" s="181"/>
      <c r="AK25" s="181"/>
      <c r="AL25" s="181"/>
      <c r="AM25" s="181"/>
      <c r="AN25" s="181"/>
      <c r="AO25" s="176"/>
      <c r="AP25" s="181"/>
      <c r="AQ25" s="181"/>
      <c r="AR25" s="176"/>
      <c r="AS25" s="181"/>
      <c r="AT25" s="181"/>
      <c r="AU25" s="216"/>
      <c r="AV25" s="181"/>
      <c r="AW25" s="181"/>
      <c r="AX25" s="216"/>
      <c r="AY25" s="181"/>
      <c r="AZ25" s="181"/>
      <c r="BA25" s="176"/>
      <c r="BB25" s="181"/>
      <c r="BC25" s="181"/>
      <c r="BD25" s="176"/>
      <c r="BE25" s="181"/>
      <c r="BF25" s="181"/>
      <c r="BG25" s="176"/>
      <c r="BH25" s="181"/>
      <c r="BI25" s="181"/>
      <c r="BJ25" s="176"/>
      <c r="BK25" s="290" t="s">
        <v>411</v>
      </c>
      <c r="BL25" s="177"/>
    </row>
    <row r="26" spans="1:64" ht="126">
      <c r="A26" s="188" t="s">
        <v>336</v>
      </c>
      <c r="B26" s="179" t="s">
        <v>314</v>
      </c>
      <c r="C26" s="295" t="s">
        <v>324</v>
      </c>
      <c r="D26" s="179">
        <v>1</v>
      </c>
      <c r="E26" s="178" t="s">
        <v>313</v>
      </c>
      <c r="F26" s="181"/>
      <c r="G26" s="181"/>
      <c r="H26" s="176"/>
      <c r="I26" s="182"/>
      <c r="J26" s="182"/>
      <c r="K26" s="182"/>
      <c r="L26" s="182"/>
      <c r="M26" s="182"/>
      <c r="N26" s="182"/>
      <c r="O26" s="182"/>
      <c r="P26" s="182"/>
      <c r="Q26" s="182"/>
      <c r="R26" s="182"/>
      <c r="S26" s="182"/>
      <c r="T26" s="182"/>
      <c r="U26" s="182"/>
      <c r="V26" s="182"/>
      <c r="W26" s="182"/>
      <c r="X26" s="184"/>
      <c r="Y26" s="184"/>
      <c r="Z26" s="184"/>
      <c r="AA26" s="181"/>
      <c r="AB26" s="181"/>
      <c r="AC26" s="176"/>
      <c r="AD26" s="181"/>
      <c r="AE26" s="181"/>
      <c r="AF26" s="176"/>
      <c r="AG26" s="181"/>
      <c r="AH26" s="181"/>
      <c r="AI26" s="176"/>
      <c r="AJ26" s="181"/>
      <c r="AK26" s="181"/>
      <c r="AL26" s="181"/>
      <c r="AM26" s="181"/>
      <c r="AN26" s="181"/>
      <c r="AO26" s="176"/>
      <c r="AP26" s="181"/>
      <c r="AQ26" s="181"/>
      <c r="AR26" s="176"/>
      <c r="AS26" s="181"/>
      <c r="AT26" s="181"/>
      <c r="AU26" s="216"/>
      <c r="AV26" s="181"/>
      <c r="AW26" s="181"/>
      <c r="AX26" s="216"/>
      <c r="AY26" s="181"/>
      <c r="AZ26" s="181"/>
      <c r="BA26" s="176"/>
      <c r="BB26" s="181"/>
      <c r="BC26" s="181"/>
      <c r="BD26" s="176"/>
      <c r="BE26" s="181"/>
      <c r="BF26" s="181"/>
      <c r="BG26" s="176"/>
      <c r="BH26" s="181"/>
      <c r="BI26" s="181"/>
      <c r="BJ26" s="176"/>
      <c r="BK26" s="296" t="s">
        <v>442</v>
      </c>
      <c r="BL26" s="177"/>
    </row>
    <row r="27" spans="1:64" ht="94.5">
      <c r="A27" s="188" t="s">
        <v>337</v>
      </c>
      <c r="B27" s="186" t="s">
        <v>326</v>
      </c>
      <c r="C27" s="295" t="s">
        <v>270</v>
      </c>
      <c r="D27" s="179">
        <v>1</v>
      </c>
      <c r="E27" s="178" t="s">
        <v>313</v>
      </c>
      <c r="F27" s="181"/>
      <c r="G27" s="181"/>
      <c r="H27" s="176"/>
      <c r="I27" s="182"/>
      <c r="J27" s="182"/>
      <c r="K27" s="182"/>
      <c r="L27" s="182"/>
      <c r="M27" s="182"/>
      <c r="N27" s="182"/>
      <c r="O27" s="182"/>
      <c r="P27" s="182"/>
      <c r="Q27" s="182"/>
      <c r="R27" s="182"/>
      <c r="S27" s="182"/>
      <c r="T27" s="182"/>
      <c r="U27" s="182"/>
      <c r="V27" s="182"/>
      <c r="W27" s="182"/>
      <c r="X27" s="184"/>
      <c r="Y27" s="184"/>
      <c r="Z27" s="184"/>
      <c r="AA27" s="181"/>
      <c r="AB27" s="181"/>
      <c r="AC27" s="176"/>
      <c r="AD27" s="181"/>
      <c r="AE27" s="181"/>
      <c r="AF27" s="176"/>
      <c r="AG27" s="181"/>
      <c r="AH27" s="181"/>
      <c r="AI27" s="176"/>
      <c r="AJ27" s="181"/>
      <c r="AK27" s="181"/>
      <c r="AL27" s="181"/>
      <c r="AM27" s="181"/>
      <c r="AN27" s="181"/>
      <c r="AO27" s="176"/>
      <c r="AP27" s="181"/>
      <c r="AQ27" s="181"/>
      <c r="AR27" s="176"/>
      <c r="AS27" s="181"/>
      <c r="AT27" s="181"/>
      <c r="AU27" s="216"/>
      <c r="AV27" s="181"/>
      <c r="AW27" s="181"/>
      <c r="AX27" s="216"/>
      <c r="AY27" s="181"/>
      <c r="AZ27" s="181"/>
      <c r="BA27" s="176"/>
      <c r="BB27" s="181"/>
      <c r="BC27" s="181"/>
      <c r="BD27" s="176"/>
      <c r="BE27" s="181"/>
      <c r="BF27" s="181"/>
      <c r="BG27" s="176"/>
      <c r="BH27" s="181"/>
      <c r="BI27" s="181"/>
      <c r="BJ27" s="176"/>
      <c r="BK27" s="296" t="s">
        <v>428</v>
      </c>
      <c r="BL27" s="177"/>
    </row>
    <row r="28" spans="1:64" ht="78.75">
      <c r="A28" s="188" t="s">
        <v>325</v>
      </c>
      <c r="B28" s="186" t="s">
        <v>327</v>
      </c>
      <c r="C28" s="295" t="s">
        <v>270</v>
      </c>
      <c r="D28" s="179">
        <v>1</v>
      </c>
      <c r="E28" s="178" t="s">
        <v>313</v>
      </c>
      <c r="F28" s="181"/>
      <c r="G28" s="181"/>
      <c r="H28" s="176"/>
      <c r="I28" s="182"/>
      <c r="J28" s="182"/>
      <c r="K28" s="182"/>
      <c r="L28" s="182"/>
      <c r="M28" s="182"/>
      <c r="N28" s="182"/>
      <c r="O28" s="182"/>
      <c r="P28" s="182"/>
      <c r="Q28" s="182"/>
      <c r="R28" s="182"/>
      <c r="S28" s="182"/>
      <c r="T28" s="182"/>
      <c r="U28" s="182"/>
      <c r="V28" s="182"/>
      <c r="W28" s="182"/>
      <c r="X28" s="184"/>
      <c r="Y28" s="184"/>
      <c r="Z28" s="184"/>
      <c r="AA28" s="181"/>
      <c r="AB28" s="181"/>
      <c r="AC28" s="176"/>
      <c r="AD28" s="181"/>
      <c r="AE28" s="181"/>
      <c r="AF28" s="176"/>
      <c r="AG28" s="181"/>
      <c r="AH28" s="181"/>
      <c r="AI28" s="176"/>
      <c r="AJ28" s="181"/>
      <c r="AK28" s="181"/>
      <c r="AL28" s="181"/>
      <c r="AM28" s="181"/>
      <c r="AN28" s="181"/>
      <c r="AO28" s="176"/>
      <c r="AP28" s="181"/>
      <c r="AQ28" s="181"/>
      <c r="AR28" s="176"/>
      <c r="AS28" s="181"/>
      <c r="AT28" s="181"/>
      <c r="AU28" s="216"/>
      <c r="AV28" s="181"/>
      <c r="AW28" s="181"/>
      <c r="AX28" s="216"/>
      <c r="AY28" s="181"/>
      <c r="AZ28" s="181"/>
      <c r="BA28" s="176"/>
      <c r="BB28" s="181"/>
      <c r="BC28" s="181"/>
      <c r="BD28" s="176"/>
      <c r="BE28" s="181"/>
      <c r="BF28" s="181"/>
      <c r="BG28" s="176"/>
      <c r="BH28" s="181"/>
      <c r="BI28" s="181"/>
      <c r="BJ28" s="176"/>
      <c r="BK28" s="296" t="s">
        <v>443</v>
      </c>
      <c r="BL28" s="177"/>
    </row>
    <row r="29" spans="1:64" ht="78.75">
      <c r="A29" s="188" t="s">
        <v>338</v>
      </c>
      <c r="B29" s="186" t="s">
        <v>328</v>
      </c>
      <c r="C29" s="295" t="s">
        <v>270</v>
      </c>
      <c r="D29" s="179">
        <v>1</v>
      </c>
      <c r="E29" s="178" t="s">
        <v>313</v>
      </c>
      <c r="F29" s="114"/>
      <c r="G29" s="114"/>
      <c r="H29" s="168"/>
      <c r="I29" s="106"/>
      <c r="J29" s="106"/>
      <c r="K29" s="106"/>
      <c r="L29" s="106"/>
      <c r="M29" s="106"/>
      <c r="N29" s="106"/>
      <c r="O29" s="106"/>
      <c r="P29" s="106"/>
      <c r="Q29" s="106"/>
      <c r="R29" s="106"/>
      <c r="S29" s="106"/>
      <c r="T29" s="106"/>
      <c r="U29" s="106"/>
      <c r="V29" s="106"/>
      <c r="W29" s="106"/>
      <c r="X29" s="107"/>
      <c r="Y29" s="107"/>
      <c r="Z29" s="107"/>
      <c r="AA29" s="114"/>
      <c r="AB29" s="114"/>
      <c r="AC29" s="168"/>
      <c r="AD29" s="114"/>
      <c r="AE29" s="114"/>
      <c r="AF29" s="168"/>
      <c r="AG29" s="114"/>
      <c r="AH29" s="114"/>
      <c r="AI29" s="168"/>
      <c r="AJ29" s="114"/>
      <c r="AK29" s="114"/>
      <c r="AL29" s="114"/>
      <c r="AM29" s="114"/>
      <c r="AN29" s="114"/>
      <c r="AO29" s="168"/>
      <c r="AP29" s="114"/>
      <c r="AQ29" s="114"/>
      <c r="AR29" s="168"/>
      <c r="AS29" s="114"/>
      <c r="AT29" s="114"/>
      <c r="AU29" s="150"/>
      <c r="AV29" s="114"/>
      <c r="AW29" s="114"/>
      <c r="AX29" s="150"/>
      <c r="AY29" s="114"/>
      <c r="AZ29" s="114"/>
      <c r="BA29" s="168"/>
      <c r="BB29" s="114"/>
      <c r="BC29" s="114"/>
      <c r="BD29" s="168"/>
      <c r="BE29" s="114"/>
      <c r="BF29" s="114"/>
      <c r="BG29" s="168"/>
      <c r="BH29" s="114"/>
      <c r="BI29" s="114"/>
      <c r="BJ29" s="168"/>
      <c r="BK29" s="296" t="s">
        <v>429</v>
      </c>
      <c r="BL29" s="171"/>
    </row>
    <row r="30" spans="1:64" ht="126">
      <c r="A30" s="188" t="s">
        <v>339</v>
      </c>
      <c r="B30" s="186" t="s">
        <v>330</v>
      </c>
      <c r="C30" s="292" t="s">
        <v>331</v>
      </c>
      <c r="D30" s="179">
        <v>1</v>
      </c>
      <c r="E30" s="178" t="s">
        <v>313</v>
      </c>
      <c r="F30" s="114"/>
      <c r="G30" s="114"/>
      <c r="H30" s="168"/>
      <c r="I30" s="106"/>
      <c r="J30" s="106"/>
      <c r="K30" s="106"/>
      <c r="L30" s="106"/>
      <c r="M30" s="106"/>
      <c r="N30" s="106"/>
      <c r="O30" s="106"/>
      <c r="P30" s="106"/>
      <c r="Q30" s="106"/>
      <c r="R30" s="106"/>
      <c r="S30" s="106"/>
      <c r="T30" s="106"/>
      <c r="U30" s="106"/>
      <c r="V30" s="106"/>
      <c r="W30" s="106"/>
      <c r="X30" s="107"/>
      <c r="Y30" s="107"/>
      <c r="Z30" s="107"/>
      <c r="AA30" s="114"/>
      <c r="AB30" s="114"/>
      <c r="AC30" s="168"/>
      <c r="AD30" s="114"/>
      <c r="AE30" s="114"/>
      <c r="AF30" s="124"/>
      <c r="AG30" s="114"/>
      <c r="AH30" s="114"/>
      <c r="AI30" s="168"/>
      <c r="AJ30" s="114"/>
      <c r="AK30" s="114"/>
      <c r="AL30" s="114"/>
      <c r="AM30" s="114"/>
      <c r="AN30" s="114"/>
      <c r="AO30" s="168"/>
      <c r="AP30" s="114"/>
      <c r="AQ30" s="114"/>
      <c r="AR30" s="168"/>
      <c r="AS30" s="114"/>
      <c r="AT30" s="114"/>
      <c r="AU30" s="150"/>
      <c r="AV30" s="114"/>
      <c r="AW30" s="114"/>
      <c r="AX30" s="150"/>
      <c r="AY30" s="114"/>
      <c r="AZ30" s="114"/>
      <c r="BA30" s="168"/>
      <c r="BB30" s="114"/>
      <c r="BC30" s="114"/>
      <c r="BD30" s="168"/>
      <c r="BE30" s="114"/>
      <c r="BF30" s="114"/>
      <c r="BG30" s="168"/>
      <c r="BH30" s="114"/>
      <c r="BI30" s="114"/>
      <c r="BJ30" s="168"/>
      <c r="BK30" s="296" t="s">
        <v>450</v>
      </c>
      <c r="BL30" s="171"/>
    </row>
    <row r="31" spans="1:64" ht="67.5" customHeight="1">
      <c r="A31" s="410" t="s">
        <v>329</v>
      </c>
      <c r="B31" s="398" t="s">
        <v>283</v>
      </c>
      <c r="C31" s="398" t="s">
        <v>333</v>
      </c>
      <c r="D31" s="411">
        <v>1</v>
      </c>
      <c r="E31" s="189" t="s">
        <v>42</v>
      </c>
      <c r="F31" s="191">
        <f>F33+F34</f>
        <v>466.94737000000003</v>
      </c>
      <c r="G31" s="191">
        <f>G33+G34</f>
        <v>466.9</v>
      </c>
      <c r="H31" s="191">
        <f>G31/F31*100</f>
        <v>99.98985538777099</v>
      </c>
      <c r="I31" s="191"/>
      <c r="J31" s="191"/>
      <c r="K31" s="191"/>
      <c r="L31" s="191"/>
      <c r="M31" s="191"/>
      <c r="N31" s="191"/>
      <c r="O31" s="191"/>
      <c r="P31" s="191"/>
      <c r="Q31" s="191"/>
      <c r="R31" s="191"/>
      <c r="S31" s="191"/>
      <c r="T31" s="191"/>
      <c r="U31" s="191"/>
      <c r="V31" s="191"/>
      <c r="W31" s="191"/>
      <c r="X31" s="191"/>
      <c r="Y31" s="191"/>
      <c r="Z31" s="191"/>
      <c r="AA31" s="191">
        <f>AA33+AA34</f>
        <v>0</v>
      </c>
      <c r="AB31" s="191">
        <f>AB33+AB34</f>
        <v>0</v>
      </c>
      <c r="AC31" s="191">
        <v>0</v>
      </c>
      <c r="AD31" s="191">
        <f>AD33+AD34</f>
        <v>0</v>
      </c>
      <c r="AE31" s="191">
        <f>AE33+AE34</f>
        <v>0</v>
      </c>
      <c r="AF31" s="191">
        <v>0</v>
      </c>
      <c r="AG31" s="191">
        <f>AG33+AG34</f>
        <v>0</v>
      </c>
      <c r="AH31" s="191">
        <f>AH33+AH34</f>
        <v>0</v>
      </c>
      <c r="AI31" s="191">
        <v>0</v>
      </c>
      <c r="AJ31" s="191">
        <f>AJ33+AJ34</f>
        <v>0</v>
      </c>
      <c r="AK31" s="191">
        <f>AK33+AK34</f>
        <v>0</v>
      </c>
      <c r="AL31" s="191">
        <v>0</v>
      </c>
      <c r="AM31" s="191">
        <f>AM33+AM34</f>
        <v>0</v>
      </c>
      <c r="AN31" s="191">
        <f>AN33+AN34</f>
        <v>0</v>
      </c>
      <c r="AO31" s="191">
        <v>0</v>
      </c>
      <c r="AP31" s="191">
        <f>AP33+AP34</f>
        <v>0</v>
      </c>
      <c r="AQ31" s="191">
        <f>AQ33+AQ34</f>
        <v>0</v>
      </c>
      <c r="AR31" s="191">
        <v>0</v>
      </c>
      <c r="AS31" s="181">
        <f>AS33+AS34</f>
        <v>0</v>
      </c>
      <c r="AT31" s="181">
        <f>AT33+AT34</f>
        <v>0</v>
      </c>
      <c r="AU31" s="181">
        <v>0</v>
      </c>
      <c r="AV31" s="181">
        <f>AV33+AV34</f>
        <v>82.5</v>
      </c>
      <c r="AW31" s="181">
        <f>AW33+AW34</f>
        <v>0</v>
      </c>
      <c r="AX31" s="181">
        <v>0</v>
      </c>
      <c r="AY31" s="181">
        <f>AY33+AY34</f>
        <v>0</v>
      </c>
      <c r="AZ31" s="181">
        <f>AZ33+AZ34</f>
        <v>82.5</v>
      </c>
      <c r="BA31" s="191">
        <v>0</v>
      </c>
      <c r="BB31" s="191">
        <f>BB33+BB34</f>
        <v>98</v>
      </c>
      <c r="BC31" s="191">
        <f>BC33+BC34</f>
        <v>98</v>
      </c>
      <c r="BD31" s="191">
        <f>BC31*100/BB31</f>
        <v>100</v>
      </c>
      <c r="BE31" s="191">
        <f>BE33+BE34</f>
        <v>200</v>
      </c>
      <c r="BF31" s="191">
        <f>BF33+BF34</f>
        <v>200</v>
      </c>
      <c r="BG31" s="191">
        <f>BF31*100/BE31</f>
        <v>100</v>
      </c>
      <c r="BH31" s="191">
        <f>BH33+BH34</f>
        <v>86.44737</v>
      </c>
      <c r="BI31" s="191">
        <f>BI33+BI34</f>
        <v>86.4</v>
      </c>
      <c r="BJ31" s="191">
        <f>BI31*100/BH31</f>
        <v>99.94520365396887</v>
      </c>
      <c r="BK31" s="441" t="s">
        <v>451</v>
      </c>
      <c r="BL31" s="448" t="s">
        <v>452</v>
      </c>
    </row>
    <row r="32" spans="1:65" ht="32.25" customHeight="1" hidden="1">
      <c r="A32" s="410"/>
      <c r="B32" s="398"/>
      <c r="C32" s="398"/>
      <c r="D32" s="411"/>
      <c r="E32" s="190" t="s">
        <v>262</v>
      </c>
      <c r="F32" s="191"/>
      <c r="G32" s="191"/>
      <c r="H32" s="191" t="e">
        <f>G32/F32*100</f>
        <v>#DIV/0!</v>
      </c>
      <c r="I32" s="192"/>
      <c r="J32" s="192"/>
      <c r="K32" s="192"/>
      <c r="L32" s="192"/>
      <c r="M32" s="192"/>
      <c r="N32" s="192"/>
      <c r="O32" s="192"/>
      <c r="P32" s="192"/>
      <c r="Q32" s="192"/>
      <c r="R32" s="192"/>
      <c r="S32" s="192"/>
      <c r="T32" s="192"/>
      <c r="U32" s="192"/>
      <c r="V32" s="192"/>
      <c r="W32" s="192"/>
      <c r="X32" s="192"/>
      <c r="Y32" s="192"/>
      <c r="Z32" s="192"/>
      <c r="AA32" s="191"/>
      <c r="AB32" s="191"/>
      <c r="AC32" s="191" t="e">
        <f>AB32/AA32*100</f>
        <v>#DIV/0!</v>
      </c>
      <c r="AD32" s="191"/>
      <c r="AE32" s="191"/>
      <c r="AF32" s="191" t="e">
        <f>AE32/AD32*100</f>
        <v>#DIV/0!</v>
      </c>
      <c r="AG32" s="191"/>
      <c r="AH32" s="191"/>
      <c r="AI32" s="191" t="e">
        <f>AH32/AG32*100</f>
        <v>#DIV/0!</v>
      </c>
      <c r="AJ32" s="191"/>
      <c r="AK32" s="191"/>
      <c r="AL32" s="191"/>
      <c r="AM32" s="191"/>
      <c r="AN32" s="191"/>
      <c r="AO32" s="191" t="e">
        <f>AN32/AM32*100</f>
        <v>#DIV/0!</v>
      </c>
      <c r="AP32" s="191"/>
      <c r="AQ32" s="191"/>
      <c r="AR32" s="191" t="e">
        <f>AQ32/AP32*100</f>
        <v>#DIV/0!</v>
      </c>
      <c r="AS32" s="181"/>
      <c r="AT32" s="181"/>
      <c r="AU32" s="181">
        <v>0</v>
      </c>
      <c r="AV32" s="181"/>
      <c r="AW32" s="181"/>
      <c r="AX32" s="181">
        <v>0</v>
      </c>
      <c r="AY32" s="181"/>
      <c r="AZ32" s="181"/>
      <c r="BA32" s="191">
        <v>0</v>
      </c>
      <c r="BB32" s="191"/>
      <c r="BC32" s="191"/>
      <c r="BD32" s="191">
        <v>0</v>
      </c>
      <c r="BE32" s="191"/>
      <c r="BF32" s="191"/>
      <c r="BG32" s="191">
        <v>0</v>
      </c>
      <c r="BH32" s="191"/>
      <c r="BI32" s="191"/>
      <c r="BJ32" s="191">
        <v>0</v>
      </c>
      <c r="BK32" s="442"/>
      <c r="BL32" s="449"/>
      <c r="BM32" s="117"/>
    </row>
    <row r="33" spans="1:65" ht="87" customHeight="1">
      <c r="A33" s="410"/>
      <c r="B33" s="398"/>
      <c r="C33" s="398"/>
      <c r="D33" s="411"/>
      <c r="E33" s="193" t="s">
        <v>3</v>
      </c>
      <c r="F33" s="191">
        <f>AA33+AD33+AG33+AJ33+AM33+AP33+AS33+AV33+AY33+BB33+BE33+BH33</f>
        <v>443.6</v>
      </c>
      <c r="G33" s="191">
        <f>AB33+AE33+AH33+AK33+AN33+AQ33+AT33+AW33+AZ33+BC33+BF33+BI33</f>
        <v>443.555</v>
      </c>
      <c r="H33" s="191">
        <f>G33/F33/100</f>
        <v>0.009998985572587916</v>
      </c>
      <c r="I33" s="192"/>
      <c r="J33" s="192"/>
      <c r="K33" s="192"/>
      <c r="L33" s="192"/>
      <c r="M33" s="192"/>
      <c r="N33" s="192"/>
      <c r="O33" s="192"/>
      <c r="P33" s="192"/>
      <c r="Q33" s="192"/>
      <c r="R33" s="192"/>
      <c r="S33" s="192"/>
      <c r="T33" s="192"/>
      <c r="U33" s="192"/>
      <c r="V33" s="192"/>
      <c r="W33" s="192"/>
      <c r="X33" s="194"/>
      <c r="Y33" s="194"/>
      <c r="Z33" s="194"/>
      <c r="AA33" s="191">
        <v>0</v>
      </c>
      <c r="AB33" s="191">
        <v>0</v>
      </c>
      <c r="AC33" s="191">
        <v>0</v>
      </c>
      <c r="AD33" s="191">
        <v>0</v>
      </c>
      <c r="AE33" s="191">
        <v>0</v>
      </c>
      <c r="AF33" s="191">
        <v>0</v>
      </c>
      <c r="AG33" s="191">
        <v>0</v>
      </c>
      <c r="AH33" s="191">
        <v>0</v>
      </c>
      <c r="AI33" s="191">
        <v>0</v>
      </c>
      <c r="AJ33" s="191">
        <v>0</v>
      </c>
      <c r="AK33" s="191">
        <v>0</v>
      </c>
      <c r="AL33" s="191">
        <v>0</v>
      </c>
      <c r="AM33" s="191">
        <v>0</v>
      </c>
      <c r="AN33" s="191">
        <v>0</v>
      </c>
      <c r="AO33" s="191">
        <v>0</v>
      </c>
      <c r="AP33" s="191">
        <v>0</v>
      </c>
      <c r="AQ33" s="191">
        <v>0</v>
      </c>
      <c r="AR33" s="191">
        <v>0</v>
      </c>
      <c r="AS33" s="181">
        <v>0</v>
      </c>
      <c r="AT33" s="181">
        <v>0</v>
      </c>
      <c r="AU33" s="181">
        <v>0</v>
      </c>
      <c r="AV33" s="181">
        <v>78.375</v>
      </c>
      <c r="AW33" s="181">
        <v>0</v>
      </c>
      <c r="AX33" s="181">
        <v>0</v>
      </c>
      <c r="AY33" s="181">
        <v>0</v>
      </c>
      <c r="AZ33" s="181">
        <v>78.375</v>
      </c>
      <c r="BA33" s="191">
        <v>0</v>
      </c>
      <c r="BB33" s="191">
        <v>93.1</v>
      </c>
      <c r="BC33" s="191">
        <v>93.1</v>
      </c>
      <c r="BD33" s="191">
        <f>BC33*100/BB33</f>
        <v>100</v>
      </c>
      <c r="BE33" s="191">
        <v>190</v>
      </c>
      <c r="BF33" s="191">
        <v>190</v>
      </c>
      <c r="BG33" s="191">
        <f>BF33*100/BE33</f>
        <v>100</v>
      </c>
      <c r="BH33" s="191">
        <v>82.125</v>
      </c>
      <c r="BI33" s="191">
        <v>82.08</v>
      </c>
      <c r="BJ33" s="191">
        <f>BI33*100/BH33</f>
        <v>99.94520547945206</v>
      </c>
      <c r="BK33" s="442"/>
      <c r="BL33" s="449"/>
      <c r="BM33" s="110"/>
    </row>
    <row r="34" spans="1:65" ht="142.5" customHeight="1">
      <c r="A34" s="410"/>
      <c r="B34" s="398"/>
      <c r="C34" s="398"/>
      <c r="D34" s="411"/>
      <c r="E34" s="193" t="s">
        <v>44</v>
      </c>
      <c r="F34" s="191">
        <f>AA34+AD34+AG34+AJ34+AM34+AP34+AS34+AV34+AY34+BB34+BE34+BH34</f>
        <v>23.347369999999998</v>
      </c>
      <c r="G34" s="191">
        <f>AB34+AE34+AH34+AK34+AN34+AQ34+AT34+AW34+AZ34+BC34+BF34+BI34</f>
        <v>23.345</v>
      </c>
      <c r="H34" s="191">
        <f aca="true" t="shared" si="9" ref="H34:H61">G34/F34*100</f>
        <v>99.98984896371626</v>
      </c>
      <c r="I34" s="192"/>
      <c r="J34" s="192"/>
      <c r="K34" s="192"/>
      <c r="L34" s="192"/>
      <c r="M34" s="192"/>
      <c r="N34" s="192"/>
      <c r="O34" s="192"/>
      <c r="P34" s="192"/>
      <c r="Q34" s="192"/>
      <c r="R34" s="192"/>
      <c r="S34" s="192"/>
      <c r="T34" s="192"/>
      <c r="U34" s="192"/>
      <c r="V34" s="192"/>
      <c r="W34" s="192"/>
      <c r="X34" s="194"/>
      <c r="Y34" s="194"/>
      <c r="Z34" s="194"/>
      <c r="AA34" s="191">
        <v>0</v>
      </c>
      <c r="AB34" s="191">
        <v>0</v>
      </c>
      <c r="AC34" s="191">
        <v>0</v>
      </c>
      <c r="AD34" s="191">
        <v>0</v>
      </c>
      <c r="AE34" s="191">
        <v>0</v>
      </c>
      <c r="AF34" s="191">
        <v>0</v>
      </c>
      <c r="AG34" s="191">
        <v>0</v>
      </c>
      <c r="AH34" s="191">
        <v>0</v>
      </c>
      <c r="AI34" s="191">
        <v>0</v>
      </c>
      <c r="AJ34" s="191">
        <v>0</v>
      </c>
      <c r="AK34" s="191">
        <v>0</v>
      </c>
      <c r="AL34" s="191">
        <v>0</v>
      </c>
      <c r="AM34" s="191">
        <v>0</v>
      </c>
      <c r="AN34" s="191">
        <v>0</v>
      </c>
      <c r="AO34" s="191">
        <v>0</v>
      </c>
      <c r="AP34" s="191">
        <v>0</v>
      </c>
      <c r="AQ34" s="191">
        <v>0</v>
      </c>
      <c r="AR34" s="191">
        <v>0</v>
      </c>
      <c r="AS34" s="181">
        <v>0</v>
      </c>
      <c r="AT34" s="181">
        <v>0</v>
      </c>
      <c r="AU34" s="181">
        <v>0</v>
      </c>
      <c r="AV34" s="181">
        <v>4.125</v>
      </c>
      <c r="AW34" s="181">
        <v>0</v>
      </c>
      <c r="AX34" s="181">
        <v>0</v>
      </c>
      <c r="AY34" s="181">
        <v>0</v>
      </c>
      <c r="AZ34" s="181">
        <v>4.125</v>
      </c>
      <c r="BA34" s="191">
        <v>0</v>
      </c>
      <c r="BB34" s="191">
        <v>4.9</v>
      </c>
      <c r="BC34" s="191">
        <v>4.9</v>
      </c>
      <c r="BD34" s="191">
        <f>BC34*100/BB34</f>
        <v>100</v>
      </c>
      <c r="BE34" s="191">
        <v>10</v>
      </c>
      <c r="BF34" s="191">
        <v>10</v>
      </c>
      <c r="BG34" s="191">
        <f>BF34*100/BE34</f>
        <v>100</v>
      </c>
      <c r="BH34" s="191">
        <v>4.32237</v>
      </c>
      <c r="BI34" s="191">
        <v>4.32</v>
      </c>
      <c r="BJ34" s="191">
        <f>BI34*100/BH34</f>
        <v>99.94516896980129</v>
      </c>
      <c r="BK34" s="443"/>
      <c r="BL34" s="450"/>
      <c r="BM34" s="113"/>
    </row>
    <row r="35" spans="1:65" ht="47.25" customHeight="1">
      <c r="A35" s="412" t="s">
        <v>332</v>
      </c>
      <c r="B35" s="409" t="s">
        <v>284</v>
      </c>
      <c r="C35" s="409" t="s">
        <v>334</v>
      </c>
      <c r="D35" s="399">
        <v>1</v>
      </c>
      <c r="E35" s="195" t="s">
        <v>42</v>
      </c>
      <c r="F35" s="181">
        <f>F36+F37</f>
        <v>370.8421</v>
      </c>
      <c r="G35" s="181">
        <f>G36+G37</f>
        <v>370.8421</v>
      </c>
      <c r="H35" s="181">
        <f t="shared" si="9"/>
        <v>100</v>
      </c>
      <c r="I35" s="181"/>
      <c r="J35" s="181"/>
      <c r="K35" s="181"/>
      <c r="L35" s="181"/>
      <c r="M35" s="181"/>
      <c r="N35" s="181"/>
      <c r="O35" s="181"/>
      <c r="P35" s="181"/>
      <c r="Q35" s="181"/>
      <c r="R35" s="181"/>
      <c r="S35" s="181"/>
      <c r="T35" s="181"/>
      <c r="U35" s="181"/>
      <c r="V35" s="181"/>
      <c r="W35" s="181"/>
      <c r="X35" s="181"/>
      <c r="Y35" s="181"/>
      <c r="Z35" s="181"/>
      <c r="AA35" s="181">
        <f>AA36+AA37</f>
        <v>0</v>
      </c>
      <c r="AB35" s="181">
        <f>AB36+AB37</f>
        <v>0</v>
      </c>
      <c r="AC35" s="181">
        <v>0</v>
      </c>
      <c r="AD35" s="181">
        <f>AD36+AD37</f>
        <v>0</v>
      </c>
      <c r="AE35" s="181">
        <f>AE36+AE37</f>
        <v>0</v>
      </c>
      <c r="AF35" s="181">
        <v>0</v>
      </c>
      <c r="AG35" s="181">
        <f>AG36+AG37</f>
        <v>0</v>
      </c>
      <c r="AH35" s="181">
        <f>AH36+AH37</f>
        <v>0</v>
      </c>
      <c r="AI35" s="181">
        <v>0</v>
      </c>
      <c r="AJ35" s="181">
        <f>AJ36+AJ37</f>
        <v>0</v>
      </c>
      <c r="AK35" s="181">
        <f>AK36+AK37</f>
        <v>0</v>
      </c>
      <c r="AL35" s="181">
        <v>0</v>
      </c>
      <c r="AM35" s="181">
        <f>AM36+AM37</f>
        <v>0</v>
      </c>
      <c r="AN35" s="181">
        <f>AN36+AN37</f>
        <v>0</v>
      </c>
      <c r="AO35" s="181">
        <v>0</v>
      </c>
      <c r="AP35" s="181">
        <f>AP36+AP37</f>
        <v>100</v>
      </c>
      <c r="AQ35" s="181">
        <f>AQ36+AQ37</f>
        <v>0</v>
      </c>
      <c r="AR35" s="181">
        <f>AQ35/AP35*100</f>
        <v>0</v>
      </c>
      <c r="AS35" s="181">
        <f>AS36+AS37</f>
        <v>100</v>
      </c>
      <c r="AT35" s="181">
        <f>AT36+AT37</f>
        <v>0</v>
      </c>
      <c r="AU35" s="181">
        <v>0</v>
      </c>
      <c r="AV35" s="181">
        <f>AV36+AV37</f>
        <v>100</v>
      </c>
      <c r="AW35" s="283">
        <f>AW36+AW37</f>
        <v>370.8421</v>
      </c>
      <c r="AX35" s="181">
        <f>AW35/AV35*100</f>
        <v>370.8421</v>
      </c>
      <c r="AY35" s="181">
        <f>AY36+AY37</f>
        <v>70.8421</v>
      </c>
      <c r="AZ35" s="181">
        <f>AZ36+AZ37</f>
        <v>0</v>
      </c>
      <c r="BA35" s="181">
        <v>0</v>
      </c>
      <c r="BB35" s="181">
        <f>BB36+BB37</f>
        <v>0</v>
      </c>
      <c r="BC35" s="181">
        <f>BC36+BC37</f>
        <v>0</v>
      </c>
      <c r="BD35" s="181">
        <v>0</v>
      </c>
      <c r="BE35" s="181">
        <f>BE36+BE37</f>
        <v>0</v>
      </c>
      <c r="BF35" s="181">
        <f>BF36+BF37</f>
        <v>0</v>
      </c>
      <c r="BG35" s="181">
        <v>0</v>
      </c>
      <c r="BH35" s="181">
        <f>BH36+BH37</f>
        <v>0</v>
      </c>
      <c r="BI35" s="181">
        <f>BI36+BI37</f>
        <v>0</v>
      </c>
      <c r="BJ35" s="181">
        <v>0</v>
      </c>
      <c r="BK35" s="441" t="s">
        <v>422</v>
      </c>
      <c r="BL35" s="213"/>
      <c r="BM35" s="119"/>
    </row>
    <row r="36" spans="1:65" ht="53.25" customHeight="1">
      <c r="A36" s="412"/>
      <c r="B36" s="409"/>
      <c r="C36" s="409"/>
      <c r="D36" s="399"/>
      <c r="E36" s="183" t="s">
        <v>3</v>
      </c>
      <c r="F36" s="181">
        <f>AA36+AD36+AG36+AJ36+AM36+AP36+AS36+AV36+AY36+BB36+BE36+BH36</f>
        <v>352.3</v>
      </c>
      <c r="G36" s="181">
        <f>AB36+AE36+AH36+AK36+AN36+AQ36+AT36+AW36+AZ36+BC36+BF36+BI36</f>
        <v>352.3</v>
      </c>
      <c r="H36" s="181">
        <f t="shared" si="9"/>
        <v>100</v>
      </c>
      <c r="I36" s="182"/>
      <c r="J36" s="182"/>
      <c r="K36" s="182"/>
      <c r="L36" s="182"/>
      <c r="M36" s="182"/>
      <c r="N36" s="182"/>
      <c r="O36" s="182"/>
      <c r="P36" s="182"/>
      <c r="Q36" s="182"/>
      <c r="R36" s="182"/>
      <c r="S36" s="182"/>
      <c r="T36" s="182"/>
      <c r="U36" s="182"/>
      <c r="V36" s="182"/>
      <c r="W36" s="182"/>
      <c r="X36" s="184"/>
      <c r="Y36" s="184"/>
      <c r="Z36" s="184"/>
      <c r="AA36" s="181">
        <v>0</v>
      </c>
      <c r="AB36" s="181">
        <v>0</v>
      </c>
      <c r="AC36" s="181">
        <v>0</v>
      </c>
      <c r="AD36" s="181">
        <v>0</v>
      </c>
      <c r="AE36" s="181">
        <v>0</v>
      </c>
      <c r="AF36" s="181">
        <v>0</v>
      </c>
      <c r="AG36" s="181">
        <v>0</v>
      </c>
      <c r="AH36" s="181">
        <v>0</v>
      </c>
      <c r="AI36" s="181">
        <v>0</v>
      </c>
      <c r="AJ36" s="181">
        <v>0</v>
      </c>
      <c r="AK36" s="181">
        <v>0</v>
      </c>
      <c r="AL36" s="181">
        <v>0</v>
      </c>
      <c r="AM36" s="181">
        <v>0</v>
      </c>
      <c r="AN36" s="181">
        <v>0</v>
      </c>
      <c r="AO36" s="181">
        <v>0</v>
      </c>
      <c r="AP36" s="181">
        <v>95</v>
      </c>
      <c r="AQ36" s="181">
        <v>0</v>
      </c>
      <c r="AR36" s="181">
        <v>0</v>
      </c>
      <c r="AS36" s="181">
        <v>95</v>
      </c>
      <c r="AT36" s="181">
        <v>0</v>
      </c>
      <c r="AU36" s="181">
        <v>0</v>
      </c>
      <c r="AV36" s="181">
        <v>95</v>
      </c>
      <c r="AW36" s="283">
        <v>352.3</v>
      </c>
      <c r="AX36" s="181">
        <f>AW36/AV36*100</f>
        <v>370.8421052631579</v>
      </c>
      <c r="AY36" s="181">
        <v>67.3</v>
      </c>
      <c r="AZ36" s="181">
        <v>0</v>
      </c>
      <c r="BA36" s="181">
        <v>0</v>
      </c>
      <c r="BB36" s="181">
        <v>0</v>
      </c>
      <c r="BC36" s="181">
        <v>0</v>
      </c>
      <c r="BD36" s="181">
        <v>0</v>
      </c>
      <c r="BE36" s="181">
        <v>0</v>
      </c>
      <c r="BF36" s="181">
        <v>0</v>
      </c>
      <c r="BG36" s="181">
        <v>0</v>
      </c>
      <c r="BH36" s="181">
        <v>0</v>
      </c>
      <c r="BI36" s="181">
        <v>0</v>
      </c>
      <c r="BJ36" s="181">
        <v>0</v>
      </c>
      <c r="BK36" s="442"/>
      <c r="BL36" s="213"/>
      <c r="BM36" s="119"/>
    </row>
    <row r="37" spans="1:65" ht="45.75" customHeight="1">
      <c r="A37" s="412"/>
      <c r="B37" s="409"/>
      <c r="C37" s="409"/>
      <c r="D37" s="399"/>
      <c r="E37" s="183" t="s">
        <v>44</v>
      </c>
      <c r="F37" s="181">
        <f>AA37+AD37+AG37+AJ37+AM37+AP37+AS37+AV37+AY37+BB37+BE37+BH37</f>
        <v>18.5421</v>
      </c>
      <c r="G37" s="181">
        <f>AB37+AE37+AH37+AK37+AN37+AQ37+AT37+AW37+AZ37+BC37+BF37+BI37</f>
        <v>18.5421</v>
      </c>
      <c r="H37" s="181">
        <f t="shared" si="9"/>
        <v>100</v>
      </c>
      <c r="I37" s="182"/>
      <c r="J37" s="182"/>
      <c r="K37" s="182"/>
      <c r="L37" s="182"/>
      <c r="M37" s="182"/>
      <c r="N37" s="182"/>
      <c r="O37" s="182"/>
      <c r="P37" s="182"/>
      <c r="Q37" s="182"/>
      <c r="R37" s="182"/>
      <c r="S37" s="182"/>
      <c r="T37" s="182"/>
      <c r="U37" s="182"/>
      <c r="V37" s="182"/>
      <c r="W37" s="182"/>
      <c r="X37" s="184"/>
      <c r="Y37" s="184"/>
      <c r="Z37" s="184"/>
      <c r="AA37" s="181">
        <v>0</v>
      </c>
      <c r="AB37" s="181">
        <v>0</v>
      </c>
      <c r="AC37" s="181">
        <v>0</v>
      </c>
      <c r="AD37" s="181">
        <v>0</v>
      </c>
      <c r="AE37" s="181">
        <v>0</v>
      </c>
      <c r="AF37" s="181">
        <v>0</v>
      </c>
      <c r="AG37" s="181">
        <v>0</v>
      </c>
      <c r="AH37" s="181">
        <v>0</v>
      </c>
      <c r="AI37" s="181">
        <v>0</v>
      </c>
      <c r="AJ37" s="181">
        <v>0</v>
      </c>
      <c r="AK37" s="181">
        <v>0</v>
      </c>
      <c r="AL37" s="181">
        <v>0</v>
      </c>
      <c r="AM37" s="181">
        <v>0</v>
      </c>
      <c r="AN37" s="181">
        <v>0</v>
      </c>
      <c r="AO37" s="181">
        <v>0</v>
      </c>
      <c r="AP37" s="181">
        <v>5</v>
      </c>
      <c r="AQ37" s="181">
        <v>0</v>
      </c>
      <c r="AR37" s="181">
        <f>AQ37/AP37*100</f>
        <v>0</v>
      </c>
      <c r="AS37" s="181">
        <v>5</v>
      </c>
      <c r="AT37" s="181">
        <v>0</v>
      </c>
      <c r="AU37" s="181">
        <v>0</v>
      </c>
      <c r="AV37" s="181">
        <v>5</v>
      </c>
      <c r="AW37" s="283">
        <v>18.5421</v>
      </c>
      <c r="AX37" s="181">
        <f>AW37/AV37*100</f>
        <v>370.84200000000004</v>
      </c>
      <c r="AY37" s="181">
        <v>3.5421</v>
      </c>
      <c r="AZ37" s="181">
        <v>0</v>
      </c>
      <c r="BA37" s="181">
        <v>0</v>
      </c>
      <c r="BB37" s="181">
        <v>0</v>
      </c>
      <c r="BC37" s="181">
        <v>0</v>
      </c>
      <c r="BD37" s="181">
        <v>0</v>
      </c>
      <c r="BE37" s="181">
        <v>0</v>
      </c>
      <c r="BF37" s="181">
        <v>0</v>
      </c>
      <c r="BG37" s="181">
        <v>0</v>
      </c>
      <c r="BH37" s="181">
        <v>0</v>
      </c>
      <c r="BI37" s="181">
        <v>0</v>
      </c>
      <c r="BJ37" s="181">
        <v>0</v>
      </c>
      <c r="BK37" s="443"/>
      <c r="BL37" s="197"/>
      <c r="BM37" s="119"/>
    </row>
    <row r="38" spans="1:65" ht="75.75" customHeight="1">
      <c r="A38" s="397" t="s">
        <v>340</v>
      </c>
      <c r="B38" s="398" t="s">
        <v>287</v>
      </c>
      <c r="C38" s="399" t="s">
        <v>270</v>
      </c>
      <c r="D38" s="399">
        <v>1</v>
      </c>
      <c r="E38" s="195" t="s">
        <v>42</v>
      </c>
      <c r="F38" s="191">
        <f>F39+F40</f>
        <v>400</v>
      </c>
      <c r="G38" s="191">
        <f>G39+G40</f>
        <v>398.58799999999997</v>
      </c>
      <c r="H38" s="191">
        <f t="shared" si="9"/>
        <v>99.64699999999999</v>
      </c>
      <c r="I38" s="191"/>
      <c r="J38" s="191"/>
      <c r="K38" s="191"/>
      <c r="L38" s="191"/>
      <c r="M38" s="191"/>
      <c r="N38" s="191"/>
      <c r="O38" s="191"/>
      <c r="P38" s="191"/>
      <c r="Q38" s="191"/>
      <c r="R38" s="191"/>
      <c r="S38" s="191"/>
      <c r="T38" s="191"/>
      <c r="U38" s="191"/>
      <c r="V38" s="191"/>
      <c r="W38" s="191"/>
      <c r="X38" s="191"/>
      <c r="Y38" s="191"/>
      <c r="Z38" s="191"/>
      <c r="AA38" s="191">
        <f>AA39+AA40</f>
        <v>0</v>
      </c>
      <c r="AB38" s="191">
        <f>AB39+AB40</f>
        <v>0</v>
      </c>
      <c r="AC38" s="191">
        <v>0</v>
      </c>
      <c r="AD38" s="191">
        <f>AD39+AD40</f>
        <v>0</v>
      </c>
      <c r="AE38" s="191">
        <f>AE39+AE40</f>
        <v>0</v>
      </c>
      <c r="AF38" s="191">
        <v>0</v>
      </c>
      <c r="AG38" s="191">
        <f>AG39+AG40</f>
        <v>0</v>
      </c>
      <c r="AH38" s="191">
        <f>AH39+AH40</f>
        <v>0</v>
      </c>
      <c r="AI38" s="191">
        <v>0</v>
      </c>
      <c r="AJ38" s="191">
        <f>AJ39+AJ40</f>
        <v>0</v>
      </c>
      <c r="AK38" s="191">
        <f>AK39+AK40</f>
        <v>0</v>
      </c>
      <c r="AL38" s="191">
        <v>0</v>
      </c>
      <c r="AM38" s="191">
        <f>AM39+AM40</f>
        <v>0</v>
      </c>
      <c r="AN38" s="191">
        <f>AN39+AN40</f>
        <v>0</v>
      </c>
      <c r="AO38" s="191">
        <v>0</v>
      </c>
      <c r="AP38" s="191">
        <f>AP39+AP40</f>
        <v>0</v>
      </c>
      <c r="AQ38" s="191">
        <f>AQ39+AQ40</f>
        <v>0</v>
      </c>
      <c r="AR38" s="191">
        <v>0</v>
      </c>
      <c r="AS38" s="181">
        <f>AS39+AS40</f>
        <v>0</v>
      </c>
      <c r="AT38" s="181">
        <f>AT39+AT40</f>
        <v>0</v>
      </c>
      <c r="AU38" s="181">
        <v>0</v>
      </c>
      <c r="AV38" s="181">
        <f>AV39+AV40</f>
        <v>0</v>
      </c>
      <c r="AW38" s="181">
        <f>AW39+AW40</f>
        <v>0</v>
      </c>
      <c r="AX38" s="181">
        <v>0</v>
      </c>
      <c r="AY38" s="181">
        <f>AY39+AY40</f>
        <v>20</v>
      </c>
      <c r="AZ38" s="181">
        <f>AZ39+AZ40</f>
        <v>20</v>
      </c>
      <c r="BA38" s="191">
        <f aca="true" t="shared" si="10" ref="BA38:BA43">AZ38*100/AY38</f>
        <v>100</v>
      </c>
      <c r="BB38" s="191">
        <f>BB39+BB40</f>
        <v>206.088</v>
      </c>
      <c r="BC38" s="191">
        <f>BC39+BC40</f>
        <v>206.088</v>
      </c>
      <c r="BD38" s="191">
        <f>BC38*100/BB38</f>
        <v>100</v>
      </c>
      <c r="BE38" s="191">
        <f>BE39+BE40</f>
        <v>0</v>
      </c>
      <c r="BF38" s="191">
        <f>BF39+BF40</f>
        <v>0</v>
      </c>
      <c r="BG38" s="191">
        <v>0</v>
      </c>
      <c r="BH38" s="191">
        <f>BH39+BH40</f>
        <v>173.912</v>
      </c>
      <c r="BI38" s="191">
        <f>BI39+BI40</f>
        <v>172.5</v>
      </c>
      <c r="BJ38" s="191">
        <f aca="true" t="shared" si="11" ref="BJ38:BJ43">BI38*100/BH38</f>
        <v>99.18809512857077</v>
      </c>
      <c r="BK38" s="420" t="s">
        <v>444</v>
      </c>
      <c r="BL38" s="420" t="s">
        <v>445</v>
      </c>
      <c r="BM38" s="119"/>
    </row>
    <row r="39" spans="1:65" ht="68.25" customHeight="1">
      <c r="A39" s="397"/>
      <c r="B39" s="398"/>
      <c r="C39" s="399"/>
      <c r="D39" s="399"/>
      <c r="E39" s="183" t="s">
        <v>3</v>
      </c>
      <c r="F39" s="191">
        <f>AA39+AD39+AG39+AJ39+AM39+AP39+AS39+AV39+AY39+BB39+BE39+BH39</f>
        <v>380</v>
      </c>
      <c r="G39" s="191">
        <f>AB39+AE39+AH39+AK39+AN39+AQ39+AT39+AW39+AZ39+BC39+BF39+BI39</f>
        <v>378.6586</v>
      </c>
      <c r="H39" s="191">
        <f t="shared" si="9"/>
        <v>99.64699999999999</v>
      </c>
      <c r="I39" s="192"/>
      <c r="J39" s="192"/>
      <c r="K39" s="192"/>
      <c r="L39" s="192"/>
      <c r="M39" s="192"/>
      <c r="N39" s="192"/>
      <c r="O39" s="192"/>
      <c r="P39" s="192"/>
      <c r="Q39" s="192"/>
      <c r="R39" s="192"/>
      <c r="S39" s="192"/>
      <c r="T39" s="192"/>
      <c r="U39" s="192"/>
      <c r="V39" s="192"/>
      <c r="W39" s="192"/>
      <c r="X39" s="194"/>
      <c r="Y39" s="194"/>
      <c r="Z39" s="194"/>
      <c r="AA39" s="191">
        <v>0</v>
      </c>
      <c r="AB39" s="191">
        <v>0</v>
      </c>
      <c r="AC39" s="191">
        <v>0</v>
      </c>
      <c r="AD39" s="191">
        <v>0</v>
      </c>
      <c r="AE39" s="191">
        <v>0</v>
      </c>
      <c r="AF39" s="191">
        <v>0</v>
      </c>
      <c r="AG39" s="191">
        <v>0</v>
      </c>
      <c r="AH39" s="191">
        <v>0</v>
      </c>
      <c r="AI39" s="191">
        <v>0</v>
      </c>
      <c r="AJ39" s="191">
        <v>0</v>
      </c>
      <c r="AK39" s="191">
        <v>0</v>
      </c>
      <c r="AL39" s="191">
        <v>0</v>
      </c>
      <c r="AM39" s="191">
        <v>0</v>
      </c>
      <c r="AN39" s="191">
        <v>0</v>
      </c>
      <c r="AO39" s="191">
        <v>0</v>
      </c>
      <c r="AP39" s="191">
        <v>0</v>
      </c>
      <c r="AQ39" s="191">
        <v>0</v>
      </c>
      <c r="AR39" s="191">
        <v>0</v>
      </c>
      <c r="AS39" s="181">
        <v>0</v>
      </c>
      <c r="AT39" s="181">
        <v>0</v>
      </c>
      <c r="AU39" s="181">
        <v>0</v>
      </c>
      <c r="AV39" s="181">
        <v>0</v>
      </c>
      <c r="AW39" s="181">
        <v>0</v>
      </c>
      <c r="AX39" s="181">
        <v>0</v>
      </c>
      <c r="AY39" s="181">
        <v>19</v>
      </c>
      <c r="AZ39" s="181">
        <v>19</v>
      </c>
      <c r="BA39" s="191">
        <f t="shared" si="10"/>
        <v>100</v>
      </c>
      <c r="BB39" s="191">
        <v>195.7836</v>
      </c>
      <c r="BC39" s="191">
        <v>195.7836</v>
      </c>
      <c r="BD39" s="191">
        <f>BC39*100/BB39</f>
        <v>100</v>
      </c>
      <c r="BE39" s="191">
        <v>0</v>
      </c>
      <c r="BF39" s="191">
        <v>0</v>
      </c>
      <c r="BG39" s="191">
        <v>0</v>
      </c>
      <c r="BH39" s="191">
        <v>165.2164</v>
      </c>
      <c r="BI39" s="191">
        <v>163.875</v>
      </c>
      <c r="BJ39" s="191">
        <f t="shared" si="11"/>
        <v>99.18809512857078</v>
      </c>
      <c r="BK39" s="421"/>
      <c r="BL39" s="421"/>
      <c r="BM39" s="119"/>
    </row>
    <row r="40" spans="1:64" ht="82.5" customHeight="1">
      <c r="A40" s="397"/>
      <c r="B40" s="398"/>
      <c r="C40" s="399"/>
      <c r="D40" s="399"/>
      <c r="E40" s="183" t="s">
        <v>44</v>
      </c>
      <c r="F40" s="191">
        <f>AA40+AD40+AG40+AJ40+AM40+AP40+AS40+AV40+AY40+BB40+BE40+BH40</f>
        <v>20</v>
      </c>
      <c r="G40" s="191">
        <f>AB40+AE40+AH40+AK40+AN40+AQ40+AT40+AW40+AZ40+BC40+BF40+BI40</f>
        <v>19.9294</v>
      </c>
      <c r="H40" s="191">
        <f t="shared" si="9"/>
        <v>99.647</v>
      </c>
      <c r="I40" s="192"/>
      <c r="J40" s="192"/>
      <c r="K40" s="192"/>
      <c r="L40" s="192"/>
      <c r="M40" s="192"/>
      <c r="N40" s="192"/>
      <c r="O40" s="192"/>
      <c r="P40" s="192"/>
      <c r="Q40" s="192"/>
      <c r="R40" s="192"/>
      <c r="S40" s="192"/>
      <c r="T40" s="192"/>
      <c r="U40" s="192"/>
      <c r="V40" s="192"/>
      <c r="W40" s="192"/>
      <c r="X40" s="194"/>
      <c r="Y40" s="194"/>
      <c r="Z40" s="194"/>
      <c r="AA40" s="191">
        <v>0</v>
      </c>
      <c r="AB40" s="191">
        <v>0</v>
      </c>
      <c r="AC40" s="191">
        <v>0</v>
      </c>
      <c r="AD40" s="191">
        <v>0</v>
      </c>
      <c r="AE40" s="191">
        <v>0</v>
      </c>
      <c r="AF40" s="191">
        <v>0</v>
      </c>
      <c r="AG40" s="191">
        <v>0</v>
      </c>
      <c r="AH40" s="191">
        <v>0</v>
      </c>
      <c r="AI40" s="191">
        <v>0</v>
      </c>
      <c r="AJ40" s="191">
        <v>0</v>
      </c>
      <c r="AK40" s="191">
        <v>0</v>
      </c>
      <c r="AL40" s="191">
        <v>0</v>
      </c>
      <c r="AM40" s="191">
        <v>0</v>
      </c>
      <c r="AN40" s="191">
        <v>0</v>
      </c>
      <c r="AO40" s="191">
        <v>0</v>
      </c>
      <c r="AP40" s="191">
        <v>0</v>
      </c>
      <c r="AQ40" s="191">
        <v>0</v>
      </c>
      <c r="AR40" s="191">
        <v>0</v>
      </c>
      <c r="AS40" s="181">
        <v>0</v>
      </c>
      <c r="AT40" s="181">
        <v>0</v>
      </c>
      <c r="AU40" s="181">
        <v>0</v>
      </c>
      <c r="AV40" s="181">
        <v>0</v>
      </c>
      <c r="AW40" s="181">
        <v>0</v>
      </c>
      <c r="AX40" s="181">
        <v>0</v>
      </c>
      <c r="AY40" s="181">
        <v>1</v>
      </c>
      <c r="AZ40" s="181">
        <v>1</v>
      </c>
      <c r="BA40" s="191">
        <f t="shared" si="10"/>
        <v>100</v>
      </c>
      <c r="BB40" s="191">
        <v>10.3044</v>
      </c>
      <c r="BC40" s="191">
        <v>10.3044</v>
      </c>
      <c r="BD40" s="191">
        <f>BC40*100/BB40</f>
        <v>99.99999999999999</v>
      </c>
      <c r="BE40" s="191">
        <v>0</v>
      </c>
      <c r="BF40" s="191">
        <v>0</v>
      </c>
      <c r="BG40" s="191">
        <v>0</v>
      </c>
      <c r="BH40" s="191">
        <v>8.6956</v>
      </c>
      <c r="BI40" s="191">
        <v>8.625</v>
      </c>
      <c r="BJ40" s="191">
        <f t="shared" si="11"/>
        <v>99.18809512857077</v>
      </c>
      <c r="BK40" s="422"/>
      <c r="BL40" s="422"/>
    </row>
    <row r="41" spans="1:64" ht="47.25" customHeight="1">
      <c r="A41" s="397" t="s">
        <v>341</v>
      </c>
      <c r="B41" s="398" t="s">
        <v>289</v>
      </c>
      <c r="C41" s="399" t="s">
        <v>270</v>
      </c>
      <c r="D41" s="399">
        <v>1</v>
      </c>
      <c r="E41" s="195" t="s">
        <v>42</v>
      </c>
      <c r="F41" s="191">
        <f>F42+F43</f>
        <v>1387.57895</v>
      </c>
      <c r="G41" s="191">
        <f>G42+G43</f>
        <v>1387.5789499999998</v>
      </c>
      <c r="H41" s="191">
        <f t="shared" si="9"/>
        <v>99.99999999999999</v>
      </c>
      <c r="I41" s="191"/>
      <c r="J41" s="191"/>
      <c r="K41" s="191"/>
      <c r="L41" s="191"/>
      <c r="M41" s="191"/>
      <c r="N41" s="191"/>
      <c r="O41" s="191"/>
      <c r="P41" s="191"/>
      <c r="Q41" s="191"/>
      <c r="R41" s="191"/>
      <c r="S41" s="191"/>
      <c r="T41" s="191"/>
      <c r="U41" s="191"/>
      <c r="V41" s="191"/>
      <c r="W41" s="191"/>
      <c r="X41" s="191"/>
      <c r="Y41" s="191"/>
      <c r="Z41" s="191"/>
      <c r="AA41" s="191">
        <f>AA42+AA43</f>
        <v>0</v>
      </c>
      <c r="AB41" s="191">
        <f>AB42+AB43</f>
        <v>0</v>
      </c>
      <c r="AC41" s="191">
        <v>0</v>
      </c>
      <c r="AD41" s="191">
        <f>AD42+AD43</f>
        <v>0</v>
      </c>
      <c r="AE41" s="191">
        <f>AE42+AE43</f>
        <v>0</v>
      </c>
      <c r="AF41" s="191">
        <v>0</v>
      </c>
      <c r="AG41" s="191">
        <f>AG42+AG43</f>
        <v>0</v>
      </c>
      <c r="AH41" s="191">
        <f>AH42+AH43</f>
        <v>0</v>
      </c>
      <c r="AI41" s="191">
        <v>0</v>
      </c>
      <c r="AJ41" s="191">
        <f>AJ42+AJ43</f>
        <v>0</v>
      </c>
      <c r="AK41" s="191">
        <f>AK42+AK43</f>
        <v>0</v>
      </c>
      <c r="AL41" s="191">
        <v>0</v>
      </c>
      <c r="AM41" s="191">
        <f>AM42+AM43</f>
        <v>0</v>
      </c>
      <c r="AN41" s="191">
        <f>AN42+AN43</f>
        <v>0</v>
      </c>
      <c r="AO41" s="191">
        <v>0</v>
      </c>
      <c r="AP41" s="191">
        <f>AP42+AP43</f>
        <v>200</v>
      </c>
      <c r="AQ41" s="288">
        <f>AQ42+AQ43</f>
        <v>261.69599999999997</v>
      </c>
      <c r="AR41" s="191">
        <f>AQ41/AP41*100</f>
        <v>130.84799999999998</v>
      </c>
      <c r="AS41" s="181">
        <f>AS42+AS43</f>
        <v>200</v>
      </c>
      <c r="AT41" s="284">
        <f>AT42+AT43</f>
        <v>280.752</v>
      </c>
      <c r="AU41" s="181">
        <f>AT41/AS41*100</f>
        <v>140.376</v>
      </c>
      <c r="AV41" s="181">
        <f>AV42+AV43</f>
        <v>200</v>
      </c>
      <c r="AW41" s="283">
        <f>AW42+AW43</f>
        <v>185.91752000000002</v>
      </c>
      <c r="AX41" s="181">
        <f>AW41/AV41*100</f>
        <v>92.95876000000001</v>
      </c>
      <c r="AY41" s="181">
        <f>AY42+AY43</f>
        <v>187.57895</v>
      </c>
      <c r="AZ41" s="283">
        <f>AZ42+AZ43</f>
        <v>59.21343</v>
      </c>
      <c r="BA41" s="191">
        <f t="shared" si="10"/>
        <v>31.567204102592534</v>
      </c>
      <c r="BB41" s="191">
        <f>BB42+BB43</f>
        <v>0</v>
      </c>
      <c r="BC41" s="191">
        <f>BC42+BC43</f>
        <v>0</v>
      </c>
      <c r="BD41" s="191">
        <v>0</v>
      </c>
      <c r="BE41" s="191">
        <f>BE42+BE43</f>
        <v>0</v>
      </c>
      <c r="BF41" s="191">
        <f>BF42+BF43</f>
        <v>0</v>
      </c>
      <c r="BG41" s="191">
        <v>0</v>
      </c>
      <c r="BH41" s="191">
        <f>BH42+BH43</f>
        <v>600</v>
      </c>
      <c r="BI41" s="191">
        <f>BI42+BI43</f>
        <v>600</v>
      </c>
      <c r="BJ41" s="191">
        <f t="shared" si="11"/>
        <v>100</v>
      </c>
      <c r="BK41" s="420" t="s">
        <v>430</v>
      </c>
      <c r="BL41" s="199"/>
    </row>
    <row r="42" spans="1:64" ht="47.25" customHeight="1">
      <c r="A42" s="397"/>
      <c r="B42" s="398"/>
      <c r="C42" s="399"/>
      <c r="D42" s="399"/>
      <c r="E42" s="183" t="s">
        <v>3</v>
      </c>
      <c r="F42" s="191">
        <f>AA42+AD42+AG42+AJ42+AM42+AP42+AS42+AV42+AY42+BB42+BE42+BH42</f>
        <v>1318.2</v>
      </c>
      <c r="G42" s="191">
        <f>AB42+AE42+AH42+AK42+AN42+AQ42+AT42+AW42+AZ42+BC42+BF42+BI42</f>
        <v>1318.1999999999998</v>
      </c>
      <c r="H42" s="191">
        <f t="shared" si="9"/>
        <v>99.99999999999997</v>
      </c>
      <c r="I42" s="192"/>
      <c r="J42" s="192"/>
      <c r="K42" s="192"/>
      <c r="L42" s="192"/>
      <c r="M42" s="192"/>
      <c r="N42" s="192"/>
      <c r="O42" s="192"/>
      <c r="P42" s="192"/>
      <c r="Q42" s="192"/>
      <c r="R42" s="192"/>
      <c r="S42" s="192"/>
      <c r="T42" s="192"/>
      <c r="U42" s="192"/>
      <c r="V42" s="192"/>
      <c r="W42" s="192"/>
      <c r="X42" s="194"/>
      <c r="Y42" s="194"/>
      <c r="Z42" s="194"/>
      <c r="AA42" s="191">
        <v>0</v>
      </c>
      <c r="AB42" s="191">
        <v>0</v>
      </c>
      <c r="AC42" s="191">
        <v>0</v>
      </c>
      <c r="AD42" s="191">
        <v>0</v>
      </c>
      <c r="AE42" s="191">
        <v>0</v>
      </c>
      <c r="AF42" s="191">
        <v>0</v>
      </c>
      <c r="AG42" s="191">
        <v>0</v>
      </c>
      <c r="AH42" s="191">
        <v>0</v>
      </c>
      <c r="AI42" s="191">
        <v>0</v>
      </c>
      <c r="AJ42" s="191">
        <v>0</v>
      </c>
      <c r="AK42" s="191">
        <v>0</v>
      </c>
      <c r="AL42" s="191">
        <v>0</v>
      </c>
      <c r="AM42" s="191">
        <v>0</v>
      </c>
      <c r="AN42" s="191">
        <v>0</v>
      </c>
      <c r="AO42" s="191">
        <v>0</v>
      </c>
      <c r="AP42" s="191">
        <v>190</v>
      </c>
      <c r="AQ42" s="288">
        <v>248.6112</v>
      </c>
      <c r="AR42" s="191">
        <f>AQ42/AP42*100</f>
        <v>130.848</v>
      </c>
      <c r="AS42" s="181">
        <v>190</v>
      </c>
      <c r="AT42" s="284">
        <v>266.7144</v>
      </c>
      <c r="AU42" s="181">
        <f>AT42/AS42*100</f>
        <v>140.376</v>
      </c>
      <c r="AV42" s="181">
        <v>190</v>
      </c>
      <c r="AW42" s="283">
        <v>176.62164</v>
      </c>
      <c r="AX42" s="181">
        <f>AW42/AV42*100</f>
        <v>92.95875789473685</v>
      </c>
      <c r="AY42" s="181">
        <v>178.2</v>
      </c>
      <c r="AZ42" s="283">
        <v>56.25276</v>
      </c>
      <c r="BA42" s="191">
        <f t="shared" si="10"/>
        <v>31.567205387205387</v>
      </c>
      <c r="BB42" s="191">
        <v>0</v>
      </c>
      <c r="BC42" s="191">
        <v>0</v>
      </c>
      <c r="BD42" s="191">
        <v>0</v>
      </c>
      <c r="BE42" s="191">
        <v>0</v>
      </c>
      <c r="BF42" s="191">
        <v>0</v>
      </c>
      <c r="BG42" s="191">
        <v>0</v>
      </c>
      <c r="BH42" s="191">
        <v>570</v>
      </c>
      <c r="BI42" s="191">
        <v>570</v>
      </c>
      <c r="BJ42" s="191">
        <f t="shared" si="11"/>
        <v>100</v>
      </c>
      <c r="BK42" s="421"/>
      <c r="BL42" s="199"/>
    </row>
    <row r="43" spans="1:64" ht="123.75" customHeight="1">
      <c r="A43" s="397"/>
      <c r="B43" s="398"/>
      <c r="C43" s="399"/>
      <c r="D43" s="399"/>
      <c r="E43" s="183" t="s">
        <v>44</v>
      </c>
      <c r="F43" s="191">
        <f>AA43+AD43+AG43+AJ43+AM43+AP43+AS43+AV43+AY43+BB43+BE43+BH43</f>
        <v>69.37895</v>
      </c>
      <c r="G43" s="191">
        <f>AB43+AE43+AH43+AK43+AN43+AQ43+AT43+AW43+AZ43+BC43+BF43+BI43</f>
        <v>69.37895</v>
      </c>
      <c r="H43" s="191">
        <f t="shared" si="9"/>
        <v>100</v>
      </c>
      <c r="I43" s="192"/>
      <c r="J43" s="192"/>
      <c r="K43" s="192"/>
      <c r="L43" s="192"/>
      <c r="M43" s="192"/>
      <c r="N43" s="192"/>
      <c r="O43" s="192"/>
      <c r="P43" s="192"/>
      <c r="Q43" s="192"/>
      <c r="R43" s="192"/>
      <c r="S43" s="192"/>
      <c r="T43" s="192"/>
      <c r="U43" s="192"/>
      <c r="V43" s="192"/>
      <c r="W43" s="192"/>
      <c r="X43" s="194"/>
      <c r="Y43" s="194"/>
      <c r="Z43" s="194"/>
      <c r="AA43" s="191">
        <v>0</v>
      </c>
      <c r="AB43" s="191">
        <v>0</v>
      </c>
      <c r="AC43" s="191">
        <v>0</v>
      </c>
      <c r="AD43" s="191">
        <v>0</v>
      </c>
      <c r="AE43" s="191">
        <v>0</v>
      </c>
      <c r="AF43" s="191">
        <v>0</v>
      </c>
      <c r="AG43" s="191">
        <v>0</v>
      </c>
      <c r="AH43" s="191">
        <v>0</v>
      </c>
      <c r="AI43" s="191">
        <v>0</v>
      </c>
      <c r="AJ43" s="191">
        <v>0</v>
      </c>
      <c r="AK43" s="191">
        <v>0</v>
      </c>
      <c r="AL43" s="191">
        <v>0</v>
      </c>
      <c r="AM43" s="191">
        <v>0</v>
      </c>
      <c r="AN43" s="191">
        <v>0</v>
      </c>
      <c r="AO43" s="191">
        <v>0</v>
      </c>
      <c r="AP43" s="191">
        <v>10</v>
      </c>
      <c r="AQ43" s="288">
        <v>13.0848</v>
      </c>
      <c r="AR43" s="191">
        <f>AQ43/AP43*100</f>
        <v>130.84799999999998</v>
      </c>
      <c r="AS43" s="181">
        <v>10</v>
      </c>
      <c r="AT43" s="284">
        <v>14.0376</v>
      </c>
      <c r="AU43" s="181">
        <f>AT43/AS43*100</f>
        <v>140.37599999999998</v>
      </c>
      <c r="AV43" s="181">
        <v>10</v>
      </c>
      <c r="AW43" s="283">
        <v>9.29588</v>
      </c>
      <c r="AX43" s="181">
        <f>AW43/AV43*100</f>
        <v>92.95880000000001</v>
      </c>
      <c r="AY43" s="181">
        <v>9.37895</v>
      </c>
      <c r="AZ43" s="283">
        <v>2.96067</v>
      </c>
      <c r="BA43" s="191">
        <f t="shared" si="10"/>
        <v>31.567179694955193</v>
      </c>
      <c r="BB43" s="191">
        <v>0</v>
      </c>
      <c r="BC43" s="191">
        <v>0</v>
      </c>
      <c r="BD43" s="191">
        <v>0</v>
      </c>
      <c r="BE43" s="191">
        <v>0</v>
      </c>
      <c r="BF43" s="191">
        <v>0</v>
      </c>
      <c r="BG43" s="191">
        <v>0</v>
      </c>
      <c r="BH43" s="191">
        <v>30</v>
      </c>
      <c r="BI43" s="191">
        <v>30</v>
      </c>
      <c r="BJ43" s="191">
        <f t="shared" si="11"/>
        <v>100</v>
      </c>
      <c r="BK43" s="422"/>
      <c r="BL43" s="199"/>
    </row>
    <row r="44" spans="1:64" ht="49.5" customHeight="1">
      <c r="A44" s="397" t="s">
        <v>335</v>
      </c>
      <c r="B44" s="398" t="s">
        <v>290</v>
      </c>
      <c r="C44" s="399" t="s">
        <v>270</v>
      </c>
      <c r="D44" s="399">
        <v>1</v>
      </c>
      <c r="E44" s="195" t="s">
        <v>42</v>
      </c>
      <c r="F44" s="191">
        <f>F45+F46</f>
        <v>0</v>
      </c>
      <c r="G44" s="191">
        <f>G45+G46</f>
        <v>0</v>
      </c>
      <c r="H44" s="191" t="e">
        <f t="shared" si="9"/>
        <v>#DIV/0!</v>
      </c>
      <c r="I44" s="191"/>
      <c r="J44" s="191"/>
      <c r="K44" s="191"/>
      <c r="L44" s="191"/>
      <c r="M44" s="191"/>
      <c r="N44" s="191"/>
      <c r="O44" s="191"/>
      <c r="P44" s="191"/>
      <c r="Q44" s="191"/>
      <c r="R44" s="191"/>
      <c r="S44" s="191"/>
      <c r="T44" s="191"/>
      <c r="U44" s="191"/>
      <c r="V44" s="191"/>
      <c r="W44" s="191"/>
      <c r="X44" s="191"/>
      <c r="Y44" s="191"/>
      <c r="Z44" s="191"/>
      <c r="AA44" s="191">
        <f>AA45+AA46</f>
        <v>0</v>
      </c>
      <c r="AB44" s="191">
        <f>AB45+AB46</f>
        <v>0</v>
      </c>
      <c r="AC44" s="191">
        <v>0</v>
      </c>
      <c r="AD44" s="191">
        <f>AD45+AD46</f>
        <v>0</v>
      </c>
      <c r="AE44" s="191">
        <f>AE45+AE46</f>
        <v>0</v>
      </c>
      <c r="AF44" s="191">
        <v>0</v>
      </c>
      <c r="AG44" s="191">
        <f>AG45+AG46</f>
        <v>0</v>
      </c>
      <c r="AH44" s="191">
        <f>AH45+AH46</f>
        <v>0</v>
      </c>
      <c r="AI44" s="191">
        <v>0</v>
      </c>
      <c r="AJ44" s="191">
        <f>AJ45+AJ46</f>
        <v>0</v>
      </c>
      <c r="AK44" s="191">
        <f>AK45+AK46</f>
        <v>0</v>
      </c>
      <c r="AL44" s="191">
        <v>0</v>
      </c>
      <c r="AM44" s="191">
        <f>AM45+AM46</f>
        <v>0</v>
      </c>
      <c r="AN44" s="191">
        <f>AN45+AN46</f>
        <v>0</v>
      </c>
      <c r="AO44" s="191">
        <v>0</v>
      </c>
      <c r="AP44" s="191">
        <f>AP45+AP46</f>
        <v>0</v>
      </c>
      <c r="AQ44" s="191">
        <f>AQ45+AQ46</f>
        <v>0</v>
      </c>
      <c r="AR44" s="191">
        <v>0</v>
      </c>
      <c r="AS44" s="181">
        <f>AS45+AS46</f>
        <v>0</v>
      </c>
      <c r="AT44" s="181">
        <f>AT45+AT46</f>
        <v>0</v>
      </c>
      <c r="AU44" s="181">
        <v>0</v>
      </c>
      <c r="AV44" s="181">
        <f>AV45+AV46</f>
        <v>0</v>
      </c>
      <c r="AW44" s="181">
        <f>AW45+AW46</f>
        <v>0</v>
      </c>
      <c r="AX44" s="181">
        <v>0</v>
      </c>
      <c r="AY44" s="181">
        <f>AY45+AY46</f>
        <v>0</v>
      </c>
      <c r="AZ44" s="191">
        <f>AZ45+AZ46</f>
        <v>0</v>
      </c>
      <c r="BA44" s="191">
        <v>0</v>
      </c>
      <c r="BB44" s="191">
        <f>BB45+BB46</f>
        <v>0</v>
      </c>
      <c r="BC44" s="191">
        <f>BC45+BC46</f>
        <v>0</v>
      </c>
      <c r="BD44" s="191">
        <v>0</v>
      </c>
      <c r="BE44" s="191">
        <f>BE45+BE46</f>
        <v>0</v>
      </c>
      <c r="BF44" s="191">
        <f>BF45+BF46</f>
        <v>0</v>
      </c>
      <c r="BG44" s="191">
        <v>0</v>
      </c>
      <c r="BH44" s="191">
        <f>BH45+BH46</f>
        <v>0</v>
      </c>
      <c r="BI44" s="191">
        <f>BI45+BI46</f>
        <v>0</v>
      </c>
      <c r="BJ44" s="191">
        <v>0</v>
      </c>
      <c r="BK44" s="420" t="s">
        <v>412</v>
      </c>
      <c r="BL44" s="199"/>
    </row>
    <row r="45" spans="1:64" ht="51" customHeight="1">
      <c r="A45" s="397"/>
      <c r="B45" s="398"/>
      <c r="C45" s="399"/>
      <c r="D45" s="399"/>
      <c r="E45" s="183" t="s">
        <v>3</v>
      </c>
      <c r="F45" s="191">
        <f>AA45+AD45+AG45+AJ45+AM45+AP45+AS45+AV45+AY45+BB45+BE45+BH45</f>
        <v>0</v>
      </c>
      <c r="G45" s="191">
        <f>AB45+AE45+AH45+AK45+AN45+AQ45+AT45+AW45+AZ45+BC45+BF45+BI45</f>
        <v>0</v>
      </c>
      <c r="H45" s="191" t="e">
        <f t="shared" si="9"/>
        <v>#DIV/0!</v>
      </c>
      <c r="I45" s="192"/>
      <c r="J45" s="192"/>
      <c r="K45" s="192"/>
      <c r="L45" s="192"/>
      <c r="M45" s="192"/>
      <c r="N45" s="192"/>
      <c r="O45" s="192"/>
      <c r="P45" s="192"/>
      <c r="Q45" s="192"/>
      <c r="R45" s="192"/>
      <c r="S45" s="192"/>
      <c r="T45" s="192"/>
      <c r="U45" s="192"/>
      <c r="V45" s="192"/>
      <c r="W45" s="192"/>
      <c r="X45" s="194"/>
      <c r="Y45" s="194"/>
      <c r="Z45" s="194"/>
      <c r="AA45" s="191">
        <v>0</v>
      </c>
      <c r="AB45" s="191">
        <v>0</v>
      </c>
      <c r="AC45" s="191">
        <v>0</v>
      </c>
      <c r="AD45" s="191">
        <v>0</v>
      </c>
      <c r="AE45" s="191">
        <v>0</v>
      </c>
      <c r="AF45" s="191">
        <v>0</v>
      </c>
      <c r="AG45" s="191">
        <v>0</v>
      </c>
      <c r="AH45" s="191">
        <v>0</v>
      </c>
      <c r="AI45" s="191">
        <v>0</v>
      </c>
      <c r="AJ45" s="191">
        <v>0</v>
      </c>
      <c r="AK45" s="191">
        <v>0</v>
      </c>
      <c r="AL45" s="191">
        <v>0</v>
      </c>
      <c r="AM45" s="191">
        <v>0</v>
      </c>
      <c r="AN45" s="191">
        <v>0</v>
      </c>
      <c r="AO45" s="191">
        <v>0</v>
      </c>
      <c r="AP45" s="191">
        <v>0</v>
      </c>
      <c r="AQ45" s="191">
        <v>0</v>
      </c>
      <c r="AR45" s="191">
        <v>0</v>
      </c>
      <c r="AS45" s="181">
        <v>0</v>
      </c>
      <c r="AT45" s="181">
        <v>0</v>
      </c>
      <c r="AU45" s="181">
        <v>0</v>
      </c>
      <c r="AV45" s="181">
        <v>0</v>
      </c>
      <c r="AW45" s="181">
        <v>0</v>
      </c>
      <c r="AX45" s="181">
        <v>0</v>
      </c>
      <c r="AY45" s="181">
        <v>0</v>
      </c>
      <c r="AZ45" s="191">
        <v>0</v>
      </c>
      <c r="BA45" s="191">
        <v>0</v>
      </c>
      <c r="BB45" s="191">
        <v>0</v>
      </c>
      <c r="BC45" s="191">
        <v>0</v>
      </c>
      <c r="BD45" s="191">
        <v>0</v>
      </c>
      <c r="BE45" s="191">
        <v>0</v>
      </c>
      <c r="BF45" s="191">
        <v>0</v>
      </c>
      <c r="BG45" s="191">
        <v>0</v>
      </c>
      <c r="BH45" s="191">
        <v>0</v>
      </c>
      <c r="BI45" s="191">
        <v>0</v>
      </c>
      <c r="BJ45" s="191">
        <v>0</v>
      </c>
      <c r="BK45" s="421"/>
      <c r="BL45" s="199"/>
    </row>
    <row r="46" spans="1:64" ht="49.5" customHeight="1">
      <c r="A46" s="397"/>
      <c r="B46" s="398"/>
      <c r="C46" s="399"/>
      <c r="D46" s="399"/>
      <c r="E46" s="183" t="s">
        <v>44</v>
      </c>
      <c r="F46" s="191">
        <f>AA46+AD46+AG46+AJ46+AM46+AP46+AS46+AV46+AY46+BB46+BE46+BH46</f>
        <v>0</v>
      </c>
      <c r="G46" s="191">
        <f>AB46+AE46+AH46+AK46+AN46+AQ46+AT46+AW46+AZ46+BC46+BF46+BI46</f>
        <v>0</v>
      </c>
      <c r="H46" s="191" t="e">
        <f t="shared" si="9"/>
        <v>#DIV/0!</v>
      </c>
      <c r="I46" s="192"/>
      <c r="J46" s="192"/>
      <c r="K46" s="192"/>
      <c r="L46" s="192"/>
      <c r="M46" s="192"/>
      <c r="N46" s="192"/>
      <c r="O46" s="192"/>
      <c r="P46" s="192"/>
      <c r="Q46" s="192"/>
      <c r="R46" s="192"/>
      <c r="S46" s="192"/>
      <c r="T46" s="192"/>
      <c r="U46" s="192"/>
      <c r="V46" s="192"/>
      <c r="W46" s="192"/>
      <c r="X46" s="194"/>
      <c r="Y46" s="194"/>
      <c r="Z46" s="194"/>
      <c r="AA46" s="191">
        <v>0</v>
      </c>
      <c r="AB46" s="191">
        <v>0</v>
      </c>
      <c r="AC46" s="191">
        <v>0</v>
      </c>
      <c r="AD46" s="191">
        <v>0</v>
      </c>
      <c r="AE46" s="191">
        <v>0</v>
      </c>
      <c r="AF46" s="191">
        <v>0</v>
      </c>
      <c r="AG46" s="191">
        <v>0</v>
      </c>
      <c r="AH46" s="191">
        <v>0</v>
      </c>
      <c r="AI46" s="191">
        <v>0</v>
      </c>
      <c r="AJ46" s="191">
        <v>0</v>
      </c>
      <c r="AK46" s="191">
        <v>0</v>
      </c>
      <c r="AL46" s="191">
        <v>0</v>
      </c>
      <c r="AM46" s="191">
        <v>0</v>
      </c>
      <c r="AN46" s="191">
        <v>0</v>
      </c>
      <c r="AO46" s="191">
        <v>0</v>
      </c>
      <c r="AP46" s="191">
        <v>0</v>
      </c>
      <c r="AQ46" s="191">
        <v>0</v>
      </c>
      <c r="AR46" s="191">
        <v>0</v>
      </c>
      <c r="AS46" s="181">
        <v>0</v>
      </c>
      <c r="AT46" s="181">
        <v>0</v>
      </c>
      <c r="AU46" s="181">
        <v>0</v>
      </c>
      <c r="AV46" s="181">
        <v>0</v>
      </c>
      <c r="AW46" s="181">
        <v>0</v>
      </c>
      <c r="AX46" s="181">
        <v>0</v>
      </c>
      <c r="AY46" s="181">
        <v>0</v>
      </c>
      <c r="AZ46" s="191">
        <v>0</v>
      </c>
      <c r="BA46" s="191">
        <v>0</v>
      </c>
      <c r="BB46" s="191">
        <v>0</v>
      </c>
      <c r="BC46" s="191">
        <v>0</v>
      </c>
      <c r="BD46" s="191">
        <v>0</v>
      </c>
      <c r="BE46" s="191">
        <v>0</v>
      </c>
      <c r="BF46" s="191">
        <v>0</v>
      </c>
      <c r="BG46" s="191">
        <v>0</v>
      </c>
      <c r="BH46" s="191">
        <v>0</v>
      </c>
      <c r="BI46" s="191">
        <v>0</v>
      </c>
      <c r="BJ46" s="191">
        <v>0</v>
      </c>
      <c r="BK46" s="422"/>
      <c r="BL46" s="199"/>
    </row>
    <row r="47" spans="1:64" ht="42" customHeight="1">
      <c r="A47" s="397" t="s">
        <v>342</v>
      </c>
      <c r="B47" s="409" t="s">
        <v>292</v>
      </c>
      <c r="C47" s="399" t="s">
        <v>270</v>
      </c>
      <c r="D47" s="399">
        <v>1</v>
      </c>
      <c r="E47" s="195" t="s">
        <v>42</v>
      </c>
      <c r="F47" s="181">
        <f>F48+F49</f>
        <v>600</v>
      </c>
      <c r="G47" s="181">
        <f>G48+G49</f>
        <v>600</v>
      </c>
      <c r="H47" s="181">
        <f t="shared" si="9"/>
        <v>100</v>
      </c>
      <c r="I47" s="181"/>
      <c r="J47" s="181"/>
      <c r="K47" s="181"/>
      <c r="L47" s="181"/>
      <c r="M47" s="181"/>
      <c r="N47" s="181"/>
      <c r="O47" s="181"/>
      <c r="P47" s="181"/>
      <c r="Q47" s="181"/>
      <c r="R47" s="181"/>
      <c r="S47" s="181"/>
      <c r="T47" s="181"/>
      <c r="U47" s="181"/>
      <c r="V47" s="181"/>
      <c r="W47" s="181"/>
      <c r="X47" s="181"/>
      <c r="Y47" s="181"/>
      <c r="Z47" s="181"/>
      <c r="AA47" s="181">
        <f>AA48+AA49</f>
        <v>0</v>
      </c>
      <c r="AB47" s="181">
        <f>AB48+AB49</f>
        <v>0</v>
      </c>
      <c r="AC47" s="181">
        <v>0</v>
      </c>
      <c r="AD47" s="181">
        <f>AD48+AD49</f>
        <v>0</v>
      </c>
      <c r="AE47" s="181">
        <f>AE48+AE49</f>
        <v>0</v>
      </c>
      <c r="AF47" s="181">
        <v>0</v>
      </c>
      <c r="AG47" s="181">
        <f>AG48+AG49</f>
        <v>0</v>
      </c>
      <c r="AH47" s="181">
        <f>AH48+AH49</f>
        <v>0</v>
      </c>
      <c r="AI47" s="181">
        <v>0</v>
      </c>
      <c r="AJ47" s="181">
        <f>AJ48+AJ49</f>
        <v>0</v>
      </c>
      <c r="AK47" s="181">
        <f>AK48+AK49</f>
        <v>0</v>
      </c>
      <c r="AL47" s="181">
        <v>0</v>
      </c>
      <c r="AM47" s="181">
        <f>AM48+AM49</f>
        <v>0</v>
      </c>
      <c r="AN47" s="181">
        <f>AN48+AN49</f>
        <v>0</v>
      </c>
      <c r="AO47" s="181">
        <v>0</v>
      </c>
      <c r="AP47" s="181">
        <f>AP48+AP49</f>
        <v>0</v>
      </c>
      <c r="AQ47" s="181">
        <f>AQ48+AQ49</f>
        <v>300</v>
      </c>
      <c r="AR47" s="181">
        <v>100</v>
      </c>
      <c r="AS47" s="181">
        <f>AS48+AS49</f>
        <v>0</v>
      </c>
      <c r="AT47" s="181">
        <f>AT48+AT49</f>
        <v>0</v>
      </c>
      <c r="AU47" s="181">
        <v>0</v>
      </c>
      <c r="AV47" s="181">
        <f>AV48+AV49</f>
        <v>300</v>
      </c>
      <c r="AW47" s="181">
        <f>AW48+AW49</f>
        <v>300</v>
      </c>
      <c r="AX47" s="181">
        <f aca="true" t="shared" si="12" ref="AX47:AX52">AW47/AV47*100</f>
        <v>100</v>
      </c>
      <c r="AY47" s="181">
        <f>AY48+AY49</f>
        <v>300</v>
      </c>
      <c r="AZ47" s="181">
        <f>AZ48+AZ49</f>
        <v>0</v>
      </c>
      <c r="BA47" s="181">
        <v>0</v>
      </c>
      <c r="BB47" s="181">
        <f>BB48+BB49</f>
        <v>0</v>
      </c>
      <c r="BC47" s="181">
        <f>BC48+BC49</f>
        <v>0</v>
      </c>
      <c r="BD47" s="181">
        <v>0</v>
      </c>
      <c r="BE47" s="181">
        <f>BE48+BE49</f>
        <v>0</v>
      </c>
      <c r="BF47" s="181">
        <f>BF48+BF49</f>
        <v>0</v>
      </c>
      <c r="BG47" s="181">
        <v>0</v>
      </c>
      <c r="BH47" s="181">
        <f>BH48+BH49</f>
        <v>0</v>
      </c>
      <c r="BI47" s="181">
        <f>BI48+BI49</f>
        <v>0</v>
      </c>
      <c r="BJ47" s="181">
        <v>0</v>
      </c>
      <c r="BK47" s="420" t="s">
        <v>423</v>
      </c>
      <c r="BL47" s="199"/>
    </row>
    <row r="48" spans="1:64" ht="57.75" customHeight="1">
      <c r="A48" s="397"/>
      <c r="B48" s="409"/>
      <c r="C48" s="399"/>
      <c r="D48" s="399"/>
      <c r="E48" s="183" t="s">
        <v>3</v>
      </c>
      <c r="F48" s="181">
        <f>AA48+AD48+AG48+AJ48+AM48+AP48+AS48+AV48+AY48+BB48+BE48+BH48</f>
        <v>570</v>
      </c>
      <c r="G48" s="181">
        <f>AB48+AE48+AH48+AK48+AN48+AQ48+AT48+AW48+AZ48+BC48+BF48+BI48</f>
        <v>570</v>
      </c>
      <c r="H48" s="181">
        <f t="shared" si="9"/>
        <v>100</v>
      </c>
      <c r="I48" s="182"/>
      <c r="J48" s="182"/>
      <c r="K48" s="182"/>
      <c r="L48" s="182"/>
      <c r="M48" s="182"/>
      <c r="N48" s="182"/>
      <c r="O48" s="182"/>
      <c r="P48" s="182"/>
      <c r="Q48" s="182"/>
      <c r="R48" s="182"/>
      <c r="S48" s="182"/>
      <c r="T48" s="182"/>
      <c r="U48" s="182"/>
      <c r="V48" s="182"/>
      <c r="W48" s="182"/>
      <c r="X48" s="184"/>
      <c r="Y48" s="184"/>
      <c r="Z48" s="184"/>
      <c r="AA48" s="181">
        <v>0</v>
      </c>
      <c r="AB48" s="181">
        <v>0</v>
      </c>
      <c r="AC48" s="181">
        <v>0</v>
      </c>
      <c r="AD48" s="181">
        <v>0</v>
      </c>
      <c r="AE48" s="181">
        <v>0</v>
      </c>
      <c r="AF48" s="181">
        <v>0</v>
      </c>
      <c r="AG48" s="181">
        <v>0</v>
      </c>
      <c r="AH48" s="181">
        <v>0</v>
      </c>
      <c r="AI48" s="181">
        <v>0</v>
      </c>
      <c r="AJ48" s="181">
        <v>0</v>
      </c>
      <c r="AK48" s="181">
        <v>0</v>
      </c>
      <c r="AL48" s="181">
        <v>0</v>
      </c>
      <c r="AM48" s="181">
        <v>0</v>
      </c>
      <c r="AN48" s="181">
        <v>0</v>
      </c>
      <c r="AO48" s="181">
        <v>0</v>
      </c>
      <c r="AP48" s="181">
        <v>0</v>
      </c>
      <c r="AQ48" s="181">
        <v>285</v>
      </c>
      <c r="AR48" s="181">
        <v>100</v>
      </c>
      <c r="AS48" s="181">
        <v>0</v>
      </c>
      <c r="AT48" s="181">
        <v>0</v>
      </c>
      <c r="AU48" s="181">
        <v>0</v>
      </c>
      <c r="AV48" s="181">
        <v>285</v>
      </c>
      <c r="AW48" s="181">
        <v>285</v>
      </c>
      <c r="AX48" s="181">
        <f t="shared" si="12"/>
        <v>100</v>
      </c>
      <c r="AY48" s="181">
        <v>285</v>
      </c>
      <c r="AZ48" s="181">
        <v>0</v>
      </c>
      <c r="BA48" s="181">
        <v>0</v>
      </c>
      <c r="BB48" s="181">
        <v>0</v>
      </c>
      <c r="BC48" s="181">
        <v>0</v>
      </c>
      <c r="BD48" s="181">
        <v>0</v>
      </c>
      <c r="BE48" s="181">
        <v>0</v>
      </c>
      <c r="BF48" s="181">
        <v>0</v>
      </c>
      <c r="BG48" s="181">
        <v>0</v>
      </c>
      <c r="BH48" s="181">
        <v>0</v>
      </c>
      <c r="BI48" s="181">
        <v>0</v>
      </c>
      <c r="BJ48" s="181">
        <v>0</v>
      </c>
      <c r="BK48" s="421"/>
      <c r="BL48" s="199"/>
    </row>
    <row r="49" spans="1:64" ht="50.25" customHeight="1">
      <c r="A49" s="397"/>
      <c r="B49" s="409"/>
      <c r="C49" s="399"/>
      <c r="D49" s="399"/>
      <c r="E49" s="183" t="s">
        <v>44</v>
      </c>
      <c r="F49" s="181">
        <f>AA49+AD49+AG49+AJ49+AM49+AP49+AS49+AV49+AY49+BB49+BE49+BH49</f>
        <v>30</v>
      </c>
      <c r="G49" s="181">
        <f>AB49+AE49+AH49+AK49+AN49+AQ49+AT49+AW49+AZ49+BC49+BF49+BI49</f>
        <v>30</v>
      </c>
      <c r="H49" s="181">
        <f t="shared" si="9"/>
        <v>100</v>
      </c>
      <c r="I49" s="182"/>
      <c r="J49" s="182"/>
      <c r="K49" s="182"/>
      <c r="L49" s="182"/>
      <c r="M49" s="182"/>
      <c r="N49" s="182"/>
      <c r="O49" s="182"/>
      <c r="P49" s="182"/>
      <c r="Q49" s="182"/>
      <c r="R49" s="182"/>
      <c r="S49" s="182"/>
      <c r="T49" s="182"/>
      <c r="U49" s="182"/>
      <c r="V49" s="182"/>
      <c r="W49" s="182"/>
      <c r="X49" s="184"/>
      <c r="Y49" s="184"/>
      <c r="Z49" s="184"/>
      <c r="AA49" s="181">
        <v>0</v>
      </c>
      <c r="AB49" s="181">
        <v>0</v>
      </c>
      <c r="AC49" s="181">
        <v>0</v>
      </c>
      <c r="AD49" s="181">
        <v>0</v>
      </c>
      <c r="AE49" s="181">
        <v>0</v>
      </c>
      <c r="AF49" s="181">
        <v>0</v>
      </c>
      <c r="AG49" s="181">
        <v>0</v>
      </c>
      <c r="AH49" s="181">
        <v>0</v>
      </c>
      <c r="AI49" s="181">
        <v>0</v>
      </c>
      <c r="AJ49" s="181">
        <v>0</v>
      </c>
      <c r="AK49" s="181">
        <v>0</v>
      </c>
      <c r="AL49" s="181">
        <v>0</v>
      </c>
      <c r="AM49" s="181">
        <v>0</v>
      </c>
      <c r="AN49" s="181">
        <v>0</v>
      </c>
      <c r="AO49" s="181">
        <v>0</v>
      </c>
      <c r="AP49" s="181">
        <v>0</v>
      </c>
      <c r="AQ49" s="181">
        <v>15</v>
      </c>
      <c r="AR49" s="181">
        <v>100</v>
      </c>
      <c r="AS49" s="181">
        <v>0</v>
      </c>
      <c r="AT49" s="181">
        <v>0</v>
      </c>
      <c r="AU49" s="181">
        <v>0</v>
      </c>
      <c r="AV49" s="181">
        <v>15</v>
      </c>
      <c r="AW49" s="181">
        <v>15</v>
      </c>
      <c r="AX49" s="181">
        <f t="shared" si="12"/>
        <v>100</v>
      </c>
      <c r="AY49" s="181">
        <v>15</v>
      </c>
      <c r="AZ49" s="181">
        <v>0</v>
      </c>
      <c r="BA49" s="181">
        <v>0</v>
      </c>
      <c r="BB49" s="181">
        <v>0</v>
      </c>
      <c r="BC49" s="181">
        <v>0</v>
      </c>
      <c r="BD49" s="181">
        <v>0</v>
      </c>
      <c r="BE49" s="181">
        <v>0</v>
      </c>
      <c r="BF49" s="181">
        <v>0</v>
      </c>
      <c r="BG49" s="181">
        <v>0</v>
      </c>
      <c r="BH49" s="181">
        <v>0</v>
      </c>
      <c r="BI49" s="181">
        <v>0</v>
      </c>
      <c r="BJ49" s="181">
        <v>0</v>
      </c>
      <c r="BK49" s="422"/>
      <c r="BL49" s="199"/>
    </row>
    <row r="50" spans="1:64" ht="49.5" customHeight="1">
      <c r="A50" s="397" t="s">
        <v>343</v>
      </c>
      <c r="B50" s="409" t="s">
        <v>295</v>
      </c>
      <c r="C50" s="399" t="s">
        <v>270</v>
      </c>
      <c r="D50" s="399">
        <v>1</v>
      </c>
      <c r="E50" s="195" t="s">
        <v>42</v>
      </c>
      <c r="F50" s="181">
        <f>F51+F52</f>
        <v>2000</v>
      </c>
      <c r="G50" s="181">
        <f>G51+G52</f>
        <v>2000</v>
      </c>
      <c r="H50" s="181">
        <f t="shared" si="9"/>
        <v>100</v>
      </c>
      <c r="I50" s="181"/>
      <c r="J50" s="181"/>
      <c r="K50" s="181"/>
      <c r="L50" s="181"/>
      <c r="M50" s="181"/>
      <c r="N50" s="181"/>
      <c r="O50" s="181"/>
      <c r="P50" s="181"/>
      <c r="Q50" s="181"/>
      <c r="R50" s="181"/>
      <c r="S50" s="181"/>
      <c r="T50" s="181"/>
      <c r="U50" s="181"/>
      <c r="V50" s="181"/>
      <c r="W50" s="181"/>
      <c r="X50" s="181"/>
      <c r="Y50" s="181"/>
      <c r="Z50" s="181"/>
      <c r="AA50" s="181">
        <f>AA51+AA52</f>
        <v>0</v>
      </c>
      <c r="AB50" s="181">
        <f>AB51+AB52</f>
        <v>0</v>
      </c>
      <c r="AC50" s="181">
        <v>0</v>
      </c>
      <c r="AD50" s="181">
        <f>AD51+AD52</f>
        <v>0</v>
      </c>
      <c r="AE50" s="181">
        <f>AE51+AE52</f>
        <v>0</v>
      </c>
      <c r="AF50" s="181">
        <v>0</v>
      </c>
      <c r="AG50" s="181">
        <f>AG51+AG52</f>
        <v>0</v>
      </c>
      <c r="AH50" s="181">
        <f>AH51+AH52</f>
        <v>0</v>
      </c>
      <c r="AI50" s="181">
        <v>0</v>
      </c>
      <c r="AJ50" s="181">
        <f>AJ51+AJ52</f>
        <v>0</v>
      </c>
      <c r="AK50" s="181">
        <f>AK51+AK52</f>
        <v>0</v>
      </c>
      <c r="AL50" s="181">
        <v>0</v>
      </c>
      <c r="AM50" s="181">
        <f>AM51+AM52</f>
        <v>0</v>
      </c>
      <c r="AN50" s="181">
        <f>AN51+AN52</f>
        <v>0</v>
      </c>
      <c r="AO50" s="181">
        <v>0</v>
      </c>
      <c r="AP50" s="181">
        <f>AP51+AP52</f>
        <v>400</v>
      </c>
      <c r="AQ50" s="181">
        <f>AQ51+AQ52</f>
        <v>0</v>
      </c>
      <c r="AR50" s="181">
        <v>0</v>
      </c>
      <c r="AS50" s="181">
        <f>AS51+AS52</f>
        <v>400</v>
      </c>
      <c r="AT50" s="283">
        <f>AT51+AT52</f>
        <v>902.6687999999999</v>
      </c>
      <c r="AU50" s="181">
        <f>AT50/AS50*100</f>
        <v>225.6672</v>
      </c>
      <c r="AV50" s="181">
        <f>AV51+AV52</f>
        <v>400</v>
      </c>
      <c r="AW50" s="283">
        <f>AW51+AW52</f>
        <v>749.4</v>
      </c>
      <c r="AX50" s="181">
        <f t="shared" si="12"/>
        <v>187.35</v>
      </c>
      <c r="AY50" s="181">
        <f>AY51+AY52</f>
        <v>800</v>
      </c>
      <c r="AZ50" s="283">
        <f>AZ51+AZ52</f>
        <v>347.93120000000005</v>
      </c>
      <c r="BA50" s="181">
        <f>AZ50*100/AY50</f>
        <v>43.491400000000006</v>
      </c>
      <c r="BB50" s="181">
        <f>BB51+BB52</f>
        <v>0</v>
      </c>
      <c r="BC50" s="181">
        <f>BC51+BC52</f>
        <v>0</v>
      </c>
      <c r="BD50" s="181">
        <v>0</v>
      </c>
      <c r="BE50" s="181">
        <f>BE51+BE52</f>
        <v>0</v>
      </c>
      <c r="BF50" s="181">
        <f>BF51+BF52</f>
        <v>0</v>
      </c>
      <c r="BG50" s="181">
        <v>0</v>
      </c>
      <c r="BH50" s="181">
        <f>BH51+BH52</f>
        <v>0</v>
      </c>
      <c r="BI50" s="181">
        <f>BI51+BI52</f>
        <v>0</v>
      </c>
      <c r="BJ50" s="181">
        <v>0</v>
      </c>
      <c r="BK50" s="420" t="s">
        <v>424</v>
      </c>
      <c r="BL50" s="199"/>
    </row>
    <row r="51" spans="1:64" ht="51.75" customHeight="1">
      <c r="A51" s="397"/>
      <c r="B51" s="409"/>
      <c r="C51" s="399"/>
      <c r="D51" s="399"/>
      <c r="E51" s="183" t="s">
        <v>3</v>
      </c>
      <c r="F51" s="181">
        <f>AA51+AD51+AG51+AJ51+AM51+AP51+AS51+AV51+AY51+BB51+BE51+BH51</f>
        <v>1900</v>
      </c>
      <c r="G51" s="181">
        <f>AB51+AE51+AH51+AK51+AN51+AQ51+AT51+AW51+AZ51+BC51+BF51+BI51</f>
        <v>1900</v>
      </c>
      <c r="H51" s="181">
        <f t="shared" si="9"/>
        <v>100</v>
      </c>
      <c r="I51" s="182"/>
      <c r="J51" s="182"/>
      <c r="K51" s="182"/>
      <c r="L51" s="182"/>
      <c r="M51" s="182"/>
      <c r="N51" s="182"/>
      <c r="O51" s="182"/>
      <c r="P51" s="182"/>
      <c r="Q51" s="182"/>
      <c r="R51" s="182"/>
      <c r="S51" s="182"/>
      <c r="T51" s="182"/>
      <c r="U51" s="182"/>
      <c r="V51" s="182"/>
      <c r="W51" s="182"/>
      <c r="X51" s="184"/>
      <c r="Y51" s="184"/>
      <c r="Z51" s="184"/>
      <c r="AA51" s="181">
        <v>0</v>
      </c>
      <c r="AB51" s="181">
        <v>0</v>
      </c>
      <c r="AC51" s="181">
        <v>0</v>
      </c>
      <c r="AD51" s="181">
        <v>0</v>
      </c>
      <c r="AE51" s="181">
        <v>0</v>
      </c>
      <c r="AF51" s="181">
        <v>0</v>
      </c>
      <c r="AG51" s="181">
        <v>0</v>
      </c>
      <c r="AH51" s="181">
        <v>0</v>
      </c>
      <c r="AI51" s="181">
        <v>0</v>
      </c>
      <c r="AJ51" s="181">
        <v>0</v>
      </c>
      <c r="AK51" s="181">
        <v>0</v>
      </c>
      <c r="AL51" s="181">
        <v>0</v>
      </c>
      <c r="AM51" s="181">
        <v>0</v>
      </c>
      <c r="AN51" s="181">
        <v>0</v>
      </c>
      <c r="AO51" s="181">
        <v>0</v>
      </c>
      <c r="AP51" s="181">
        <v>380</v>
      </c>
      <c r="AQ51" s="181">
        <v>0</v>
      </c>
      <c r="AR51" s="181">
        <v>0</v>
      </c>
      <c r="AS51" s="181">
        <v>380</v>
      </c>
      <c r="AT51" s="283">
        <v>857.53536</v>
      </c>
      <c r="AU51" s="181">
        <f>AT51/AS51*100</f>
        <v>225.6672</v>
      </c>
      <c r="AV51" s="181">
        <v>380</v>
      </c>
      <c r="AW51" s="283">
        <v>711.93</v>
      </c>
      <c r="AX51" s="181">
        <f t="shared" si="12"/>
        <v>187.35</v>
      </c>
      <c r="AY51" s="181">
        <v>760</v>
      </c>
      <c r="AZ51" s="283">
        <v>330.53464</v>
      </c>
      <c r="BA51" s="181">
        <f>AZ51*100/AY51</f>
        <v>43.4914</v>
      </c>
      <c r="BB51" s="181">
        <v>0</v>
      </c>
      <c r="BC51" s="181">
        <v>0</v>
      </c>
      <c r="BD51" s="181">
        <v>0</v>
      </c>
      <c r="BE51" s="181">
        <v>0</v>
      </c>
      <c r="BF51" s="181">
        <v>0</v>
      </c>
      <c r="BG51" s="181">
        <v>0</v>
      </c>
      <c r="BH51" s="181">
        <v>0</v>
      </c>
      <c r="BI51" s="181">
        <v>0</v>
      </c>
      <c r="BJ51" s="181">
        <v>0</v>
      </c>
      <c r="BK51" s="421"/>
      <c r="BL51" s="199"/>
    </row>
    <row r="52" spans="1:64" ht="137.25" customHeight="1">
      <c r="A52" s="397"/>
      <c r="B52" s="409"/>
      <c r="C52" s="399"/>
      <c r="D52" s="399"/>
      <c r="E52" s="183" t="s">
        <v>44</v>
      </c>
      <c r="F52" s="181">
        <f>AA52+AD52+AG52+AJ52+AM52+AP52+AS52+AV52+AY52+BB52+BE52+BH52</f>
        <v>100</v>
      </c>
      <c r="G52" s="181">
        <f>AB52+AE52+AH52+AK52+AN52+AQ52+AT52+AW52+AZ52+BC52+BF52+BI52</f>
        <v>100</v>
      </c>
      <c r="H52" s="181">
        <f t="shared" si="9"/>
        <v>100</v>
      </c>
      <c r="I52" s="182"/>
      <c r="J52" s="182"/>
      <c r="K52" s="182"/>
      <c r="L52" s="182"/>
      <c r="M52" s="182"/>
      <c r="N52" s="182"/>
      <c r="O52" s="182"/>
      <c r="P52" s="182"/>
      <c r="Q52" s="182"/>
      <c r="R52" s="182"/>
      <c r="S52" s="182"/>
      <c r="T52" s="182"/>
      <c r="U52" s="182"/>
      <c r="V52" s="182"/>
      <c r="W52" s="182"/>
      <c r="X52" s="184"/>
      <c r="Y52" s="184"/>
      <c r="Z52" s="184"/>
      <c r="AA52" s="181">
        <v>0</v>
      </c>
      <c r="AB52" s="181">
        <v>0</v>
      </c>
      <c r="AC52" s="181">
        <v>0</v>
      </c>
      <c r="AD52" s="181">
        <v>0</v>
      </c>
      <c r="AE52" s="181">
        <v>0</v>
      </c>
      <c r="AF52" s="181">
        <v>0</v>
      </c>
      <c r="AG52" s="181">
        <v>0</v>
      </c>
      <c r="AH52" s="181">
        <v>0</v>
      </c>
      <c r="AI52" s="181">
        <v>0</v>
      </c>
      <c r="AJ52" s="181">
        <v>0</v>
      </c>
      <c r="AK52" s="181">
        <v>0</v>
      </c>
      <c r="AL52" s="181">
        <v>0</v>
      </c>
      <c r="AM52" s="181">
        <v>0</v>
      </c>
      <c r="AN52" s="181">
        <v>0</v>
      </c>
      <c r="AO52" s="181">
        <v>0</v>
      </c>
      <c r="AP52" s="181">
        <v>20</v>
      </c>
      <c r="AQ52" s="181">
        <v>0</v>
      </c>
      <c r="AR52" s="181">
        <v>0</v>
      </c>
      <c r="AS52" s="181">
        <v>20</v>
      </c>
      <c r="AT52" s="283">
        <v>45.13344</v>
      </c>
      <c r="AU52" s="181">
        <f>AT52/AS52*100</f>
        <v>225.6672</v>
      </c>
      <c r="AV52" s="181">
        <v>20</v>
      </c>
      <c r="AW52" s="283">
        <v>37.47</v>
      </c>
      <c r="AX52" s="181">
        <f t="shared" si="12"/>
        <v>187.35</v>
      </c>
      <c r="AY52" s="181">
        <v>40</v>
      </c>
      <c r="AZ52" s="283">
        <v>17.39656</v>
      </c>
      <c r="BA52" s="181">
        <f>AZ52*100/AY52</f>
        <v>43.491400000000006</v>
      </c>
      <c r="BB52" s="181">
        <v>0</v>
      </c>
      <c r="BC52" s="181">
        <v>0</v>
      </c>
      <c r="BD52" s="181">
        <v>0</v>
      </c>
      <c r="BE52" s="181">
        <v>0</v>
      </c>
      <c r="BF52" s="181">
        <v>0</v>
      </c>
      <c r="BG52" s="181">
        <v>0</v>
      </c>
      <c r="BH52" s="181">
        <v>0</v>
      </c>
      <c r="BI52" s="181">
        <v>0</v>
      </c>
      <c r="BJ52" s="181">
        <v>0</v>
      </c>
      <c r="BK52" s="422"/>
      <c r="BL52" s="199"/>
    </row>
    <row r="53" spans="1:64" ht="48" customHeight="1">
      <c r="A53" s="397" t="s">
        <v>344</v>
      </c>
      <c r="B53" s="398" t="s">
        <v>297</v>
      </c>
      <c r="C53" s="399" t="s">
        <v>270</v>
      </c>
      <c r="D53" s="399">
        <v>1</v>
      </c>
      <c r="E53" s="195" t="s">
        <v>42</v>
      </c>
      <c r="F53" s="191">
        <f>F54+F55</f>
        <v>298.42105</v>
      </c>
      <c r="G53" s="191">
        <f>G54+G55</f>
        <v>298.42105</v>
      </c>
      <c r="H53" s="191">
        <f t="shared" si="9"/>
        <v>100</v>
      </c>
      <c r="I53" s="191"/>
      <c r="J53" s="191"/>
      <c r="K53" s="191"/>
      <c r="L53" s="191"/>
      <c r="M53" s="191"/>
      <c r="N53" s="191"/>
      <c r="O53" s="191"/>
      <c r="P53" s="191"/>
      <c r="Q53" s="191"/>
      <c r="R53" s="191"/>
      <c r="S53" s="191"/>
      <c r="T53" s="191"/>
      <c r="U53" s="191"/>
      <c r="V53" s="191"/>
      <c r="W53" s="191"/>
      <c r="X53" s="191"/>
      <c r="Y53" s="191"/>
      <c r="Z53" s="191"/>
      <c r="AA53" s="191">
        <f>AA54+AA55</f>
        <v>0</v>
      </c>
      <c r="AB53" s="191">
        <f>AB54+AB55</f>
        <v>0</v>
      </c>
      <c r="AC53" s="191">
        <v>0</v>
      </c>
      <c r="AD53" s="191">
        <f>AD54+AD55</f>
        <v>0</v>
      </c>
      <c r="AE53" s="191">
        <f>AE54+AE55</f>
        <v>0</v>
      </c>
      <c r="AF53" s="191">
        <v>0</v>
      </c>
      <c r="AG53" s="191">
        <f>AG54+AG55</f>
        <v>0</v>
      </c>
      <c r="AH53" s="191">
        <f>AH54+AH55</f>
        <v>0</v>
      </c>
      <c r="AI53" s="191">
        <v>0</v>
      </c>
      <c r="AJ53" s="191">
        <f>AJ54+AJ55</f>
        <v>0</v>
      </c>
      <c r="AK53" s="191">
        <f>AK54+AK55</f>
        <v>0</v>
      </c>
      <c r="AL53" s="191">
        <v>0</v>
      </c>
      <c r="AM53" s="191">
        <f>AM54+AM55</f>
        <v>0</v>
      </c>
      <c r="AN53" s="191">
        <f>AN54+AN55</f>
        <v>0</v>
      </c>
      <c r="AO53" s="191">
        <v>0</v>
      </c>
      <c r="AP53" s="191">
        <f>AP54+AP55</f>
        <v>0</v>
      </c>
      <c r="AQ53" s="191">
        <f>AQ54+AQ55</f>
        <v>0</v>
      </c>
      <c r="AR53" s="191">
        <v>0</v>
      </c>
      <c r="AS53" s="181">
        <f>AS54+AS55</f>
        <v>0</v>
      </c>
      <c r="AT53" s="181">
        <f>AT54+AT55</f>
        <v>0</v>
      </c>
      <c r="AU53" s="181">
        <v>0</v>
      </c>
      <c r="AV53" s="181">
        <f>AV54+AV55</f>
        <v>0</v>
      </c>
      <c r="AW53" s="181">
        <f>AW54+AW55</f>
        <v>0</v>
      </c>
      <c r="AX53" s="181">
        <v>0</v>
      </c>
      <c r="AY53" s="181">
        <f>AY54+AY55</f>
        <v>0</v>
      </c>
      <c r="AZ53" s="191">
        <f>AZ54+AZ55</f>
        <v>0</v>
      </c>
      <c r="BA53" s="191">
        <v>0</v>
      </c>
      <c r="BB53" s="191">
        <f>BB54+BB55</f>
        <v>298.42105</v>
      </c>
      <c r="BC53" s="191">
        <f>BC54+BC55</f>
        <v>298.42105</v>
      </c>
      <c r="BD53" s="191">
        <f aca="true" t="shared" si="13" ref="BD53:BD58">BC53*100/BB53</f>
        <v>100</v>
      </c>
      <c r="BE53" s="191">
        <f>BE54+BE55</f>
        <v>0</v>
      </c>
      <c r="BF53" s="191">
        <f>BF54+BF55</f>
        <v>0</v>
      </c>
      <c r="BG53" s="191">
        <v>0</v>
      </c>
      <c r="BH53" s="191">
        <f>BH54+BH55</f>
        <v>0</v>
      </c>
      <c r="BI53" s="191">
        <f>BI54+BI55</f>
        <v>0</v>
      </c>
      <c r="BJ53" s="191">
        <v>0</v>
      </c>
      <c r="BK53" s="420" t="s">
        <v>446</v>
      </c>
      <c r="BL53" s="199"/>
    </row>
    <row r="54" spans="1:64" ht="51.75" customHeight="1">
      <c r="A54" s="397"/>
      <c r="B54" s="398"/>
      <c r="C54" s="399"/>
      <c r="D54" s="399"/>
      <c r="E54" s="183" t="s">
        <v>3</v>
      </c>
      <c r="F54" s="191">
        <f>AA54+AD54+AG54+AJ54+AM54+AP54+AS54+AV54+AY54+BB54+BE54+BH54</f>
        <v>283.5</v>
      </c>
      <c r="G54" s="191">
        <f>AB54+AE54+AH54+AK54+AN54+AQ54+AT54+AW54+AZ54+BC54+BF54+BI54</f>
        <v>283.5</v>
      </c>
      <c r="H54" s="191">
        <f t="shared" si="9"/>
        <v>100</v>
      </c>
      <c r="I54" s="192"/>
      <c r="J54" s="192"/>
      <c r="K54" s="192"/>
      <c r="L54" s="192"/>
      <c r="M54" s="192"/>
      <c r="N54" s="192"/>
      <c r="O54" s="192"/>
      <c r="P54" s="192"/>
      <c r="Q54" s="192"/>
      <c r="R54" s="192"/>
      <c r="S54" s="192"/>
      <c r="T54" s="192"/>
      <c r="U54" s="192"/>
      <c r="V54" s="192"/>
      <c r="W54" s="192"/>
      <c r="X54" s="194"/>
      <c r="Y54" s="194"/>
      <c r="Z54" s="194"/>
      <c r="AA54" s="191">
        <v>0</v>
      </c>
      <c r="AB54" s="191">
        <v>0</v>
      </c>
      <c r="AC54" s="191">
        <v>0</v>
      </c>
      <c r="AD54" s="191">
        <v>0</v>
      </c>
      <c r="AE54" s="191">
        <v>0</v>
      </c>
      <c r="AF54" s="191">
        <v>0</v>
      </c>
      <c r="AG54" s="191">
        <v>0</v>
      </c>
      <c r="AH54" s="191">
        <v>0</v>
      </c>
      <c r="AI54" s="191">
        <v>0</v>
      </c>
      <c r="AJ54" s="191">
        <v>0</v>
      </c>
      <c r="AK54" s="191">
        <v>0</v>
      </c>
      <c r="AL54" s="191">
        <v>0</v>
      </c>
      <c r="AM54" s="191">
        <v>0</v>
      </c>
      <c r="AN54" s="191">
        <v>0</v>
      </c>
      <c r="AO54" s="191">
        <v>0</v>
      </c>
      <c r="AP54" s="191">
        <v>0</v>
      </c>
      <c r="AQ54" s="191">
        <v>0</v>
      </c>
      <c r="AR54" s="191">
        <v>0</v>
      </c>
      <c r="AS54" s="181">
        <v>0</v>
      </c>
      <c r="AT54" s="181">
        <v>0</v>
      </c>
      <c r="AU54" s="181">
        <v>0</v>
      </c>
      <c r="AV54" s="181">
        <v>0</v>
      </c>
      <c r="AW54" s="181">
        <v>0</v>
      </c>
      <c r="AX54" s="181">
        <v>0</v>
      </c>
      <c r="AY54" s="181">
        <v>0</v>
      </c>
      <c r="AZ54" s="191">
        <v>0</v>
      </c>
      <c r="BA54" s="191">
        <v>0</v>
      </c>
      <c r="BB54" s="181">
        <v>283.5</v>
      </c>
      <c r="BC54" s="191">
        <v>283.5</v>
      </c>
      <c r="BD54" s="191">
        <f t="shared" si="13"/>
        <v>100</v>
      </c>
      <c r="BE54" s="191">
        <v>0</v>
      </c>
      <c r="BF54" s="191">
        <v>0</v>
      </c>
      <c r="BG54" s="191">
        <v>0</v>
      </c>
      <c r="BH54" s="191">
        <v>0</v>
      </c>
      <c r="BI54" s="191">
        <v>0</v>
      </c>
      <c r="BJ54" s="191">
        <v>0</v>
      </c>
      <c r="BK54" s="421"/>
      <c r="BL54" s="199"/>
    </row>
    <row r="55" spans="1:64" ht="59.25" customHeight="1">
      <c r="A55" s="397"/>
      <c r="B55" s="398"/>
      <c r="C55" s="399"/>
      <c r="D55" s="399"/>
      <c r="E55" s="183" t="s">
        <v>44</v>
      </c>
      <c r="F55" s="191">
        <f>AA55+AD55+AG55+AJ55+AM55+AP55+AS55+AV55+AY55+BB55+BE55+BH55</f>
        <v>14.92105</v>
      </c>
      <c r="G55" s="191">
        <f>AB55+AE55+AH55+AK55+AN55+AQ55+AT55+AW55+AZ55+BC55+BF55+BI55</f>
        <v>14.92105</v>
      </c>
      <c r="H55" s="191">
        <f t="shared" si="9"/>
        <v>100</v>
      </c>
      <c r="I55" s="192"/>
      <c r="J55" s="192"/>
      <c r="K55" s="192"/>
      <c r="L55" s="192"/>
      <c r="M55" s="192"/>
      <c r="N55" s="192"/>
      <c r="O55" s="192"/>
      <c r="P55" s="192"/>
      <c r="Q55" s="192"/>
      <c r="R55" s="192"/>
      <c r="S55" s="192"/>
      <c r="T55" s="192"/>
      <c r="U55" s="192"/>
      <c r="V55" s="192"/>
      <c r="W55" s="192"/>
      <c r="X55" s="194"/>
      <c r="Y55" s="194"/>
      <c r="Z55" s="194"/>
      <c r="AA55" s="191">
        <v>0</v>
      </c>
      <c r="AB55" s="191">
        <v>0</v>
      </c>
      <c r="AC55" s="191">
        <v>0</v>
      </c>
      <c r="AD55" s="191">
        <v>0</v>
      </c>
      <c r="AE55" s="191">
        <v>0</v>
      </c>
      <c r="AF55" s="191">
        <v>0</v>
      </c>
      <c r="AG55" s="191">
        <v>0</v>
      </c>
      <c r="AH55" s="191">
        <v>0</v>
      </c>
      <c r="AI55" s="191">
        <v>0</v>
      </c>
      <c r="AJ55" s="191">
        <v>0</v>
      </c>
      <c r="AK55" s="191">
        <v>0</v>
      </c>
      <c r="AL55" s="191">
        <v>0</v>
      </c>
      <c r="AM55" s="191">
        <v>0</v>
      </c>
      <c r="AN55" s="191">
        <v>0</v>
      </c>
      <c r="AO55" s="191">
        <v>0</v>
      </c>
      <c r="AP55" s="191">
        <v>0</v>
      </c>
      <c r="AQ55" s="191">
        <v>0</v>
      </c>
      <c r="AR55" s="191">
        <v>0</v>
      </c>
      <c r="AS55" s="181">
        <v>0</v>
      </c>
      <c r="AT55" s="181">
        <v>0</v>
      </c>
      <c r="AU55" s="181">
        <v>0</v>
      </c>
      <c r="AV55" s="181">
        <v>0</v>
      </c>
      <c r="AW55" s="181">
        <v>0</v>
      </c>
      <c r="AX55" s="181">
        <v>0</v>
      </c>
      <c r="AY55" s="181">
        <v>0</v>
      </c>
      <c r="AZ55" s="191">
        <v>0</v>
      </c>
      <c r="BA55" s="191">
        <v>0</v>
      </c>
      <c r="BB55" s="181">
        <v>14.92105</v>
      </c>
      <c r="BC55" s="191">
        <v>14.92105</v>
      </c>
      <c r="BD55" s="191">
        <f t="shared" si="13"/>
        <v>100</v>
      </c>
      <c r="BE55" s="191">
        <v>0</v>
      </c>
      <c r="BF55" s="191">
        <v>0</v>
      </c>
      <c r="BG55" s="191">
        <v>0</v>
      </c>
      <c r="BH55" s="191">
        <v>0</v>
      </c>
      <c r="BI55" s="191">
        <v>0</v>
      </c>
      <c r="BJ55" s="191">
        <v>0</v>
      </c>
      <c r="BK55" s="422"/>
      <c r="BL55" s="199"/>
    </row>
    <row r="56" spans="1:64" ht="36.75" customHeight="1">
      <c r="A56" s="397" t="s">
        <v>345</v>
      </c>
      <c r="B56" s="409" t="s">
        <v>298</v>
      </c>
      <c r="C56" s="399" t="s">
        <v>270</v>
      </c>
      <c r="D56" s="399">
        <v>1</v>
      </c>
      <c r="E56" s="195" t="s">
        <v>42</v>
      </c>
      <c r="F56" s="181">
        <f>F57+F58</f>
        <v>298.42105</v>
      </c>
      <c r="G56" s="181">
        <f>G57+G58</f>
        <v>298.42105</v>
      </c>
      <c r="H56" s="181">
        <f t="shared" si="9"/>
        <v>100</v>
      </c>
      <c r="I56" s="181"/>
      <c r="J56" s="181"/>
      <c r="K56" s="181"/>
      <c r="L56" s="181"/>
      <c r="M56" s="181"/>
      <c r="N56" s="181"/>
      <c r="O56" s="181"/>
      <c r="P56" s="181"/>
      <c r="Q56" s="181"/>
      <c r="R56" s="181"/>
      <c r="S56" s="181"/>
      <c r="T56" s="181"/>
      <c r="U56" s="181"/>
      <c r="V56" s="181"/>
      <c r="W56" s="181"/>
      <c r="X56" s="181"/>
      <c r="Y56" s="181"/>
      <c r="Z56" s="181"/>
      <c r="AA56" s="181">
        <f>AA57+AA58</f>
        <v>0</v>
      </c>
      <c r="AB56" s="181">
        <f>AB57+AB58</f>
        <v>0</v>
      </c>
      <c r="AC56" s="181">
        <v>0</v>
      </c>
      <c r="AD56" s="181">
        <f>AD57+AD58</f>
        <v>0</v>
      </c>
      <c r="AE56" s="181">
        <f>AE57+AE58</f>
        <v>0</v>
      </c>
      <c r="AF56" s="181">
        <v>0</v>
      </c>
      <c r="AG56" s="181">
        <f>AG57+AG58</f>
        <v>0</v>
      </c>
      <c r="AH56" s="181">
        <f>AH57+AH58</f>
        <v>0</v>
      </c>
      <c r="AI56" s="181">
        <v>0</v>
      </c>
      <c r="AJ56" s="181">
        <f>AJ57+AJ58</f>
        <v>0</v>
      </c>
      <c r="AK56" s="181">
        <f>AK57+AK58</f>
        <v>0</v>
      </c>
      <c r="AL56" s="181">
        <v>0</v>
      </c>
      <c r="AM56" s="181">
        <f>AM57+AM58</f>
        <v>0</v>
      </c>
      <c r="AN56" s="181">
        <f>AN57+AN58</f>
        <v>0</v>
      </c>
      <c r="AO56" s="181">
        <v>0</v>
      </c>
      <c r="AP56" s="181">
        <f>AP57+AP58</f>
        <v>0</v>
      </c>
      <c r="AQ56" s="181">
        <f>AQ57+AQ58</f>
        <v>0</v>
      </c>
      <c r="AR56" s="181">
        <v>0</v>
      </c>
      <c r="AS56" s="181">
        <f>AS57+AS58</f>
        <v>0</v>
      </c>
      <c r="AT56" s="181">
        <f>AT57+AT58</f>
        <v>0</v>
      </c>
      <c r="AU56" s="181">
        <v>0</v>
      </c>
      <c r="AV56" s="181">
        <f>AV57+AV58</f>
        <v>0</v>
      </c>
      <c r="AW56" s="181">
        <f>AW57+AW58</f>
        <v>0</v>
      </c>
      <c r="AX56" s="181">
        <v>0</v>
      </c>
      <c r="AY56" s="181">
        <f>AY57+AY58</f>
        <v>0</v>
      </c>
      <c r="AZ56" s="181">
        <f>AZ57+AZ58</f>
        <v>0</v>
      </c>
      <c r="BA56" s="181">
        <v>0</v>
      </c>
      <c r="BB56" s="181">
        <f>BB57+BB58</f>
        <v>298.42105</v>
      </c>
      <c r="BC56" s="181">
        <f>BC57+BC58</f>
        <v>298.42105</v>
      </c>
      <c r="BD56" s="181">
        <f t="shared" si="13"/>
        <v>100</v>
      </c>
      <c r="BE56" s="181">
        <f>BE57+BE58</f>
        <v>0</v>
      </c>
      <c r="BF56" s="181">
        <f>BF57+BF58</f>
        <v>0</v>
      </c>
      <c r="BG56" s="181">
        <v>0</v>
      </c>
      <c r="BH56" s="181">
        <f>BH57+BH58</f>
        <v>0</v>
      </c>
      <c r="BI56" s="181">
        <f>BI57+BI58</f>
        <v>0</v>
      </c>
      <c r="BJ56" s="181">
        <v>0</v>
      </c>
      <c r="BK56" s="420" t="s">
        <v>446</v>
      </c>
      <c r="BL56" s="199"/>
    </row>
    <row r="57" spans="1:64" ht="51" customHeight="1">
      <c r="A57" s="397"/>
      <c r="B57" s="409"/>
      <c r="C57" s="399"/>
      <c r="D57" s="399"/>
      <c r="E57" s="183" t="s">
        <v>3</v>
      </c>
      <c r="F57" s="181">
        <f>AA57+AD57+AG57+AJ57+AM57+AP57+AS57+AV57+AY57+BB57+BE57+BH57</f>
        <v>283.5</v>
      </c>
      <c r="G57" s="181">
        <f>AB57+AE57+AH57+AK57+AN57+AQ57+AT57+AW57+AZ57+BC57+BF57+BI57</f>
        <v>283.5</v>
      </c>
      <c r="H57" s="181">
        <f t="shared" si="9"/>
        <v>100</v>
      </c>
      <c r="I57" s="182"/>
      <c r="J57" s="182"/>
      <c r="K57" s="182"/>
      <c r="L57" s="182"/>
      <c r="M57" s="182"/>
      <c r="N57" s="182"/>
      <c r="O57" s="182"/>
      <c r="P57" s="182"/>
      <c r="Q57" s="182"/>
      <c r="R57" s="182"/>
      <c r="S57" s="182"/>
      <c r="T57" s="182"/>
      <c r="U57" s="182"/>
      <c r="V57" s="182"/>
      <c r="W57" s="182"/>
      <c r="X57" s="184"/>
      <c r="Y57" s="184"/>
      <c r="Z57" s="184"/>
      <c r="AA57" s="181">
        <v>0</v>
      </c>
      <c r="AB57" s="181">
        <v>0</v>
      </c>
      <c r="AC57" s="181">
        <v>0</v>
      </c>
      <c r="AD57" s="181">
        <v>0</v>
      </c>
      <c r="AE57" s="181">
        <v>0</v>
      </c>
      <c r="AF57" s="181">
        <v>0</v>
      </c>
      <c r="AG57" s="181">
        <v>0</v>
      </c>
      <c r="AH57" s="181">
        <v>0</v>
      </c>
      <c r="AI57" s="181">
        <v>0</v>
      </c>
      <c r="AJ57" s="181">
        <v>0</v>
      </c>
      <c r="AK57" s="181">
        <v>0</v>
      </c>
      <c r="AL57" s="181">
        <v>0</v>
      </c>
      <c r="AM57" s="181">
        <v>0</v>
      </c>
      <c r="AN57" s="181">
        <v>0</v>
      </c>
      <c r="AO57" s="181">
        <v>0</v>
      </c>
      <c r="AP57" s="181">
        <v>0</v>
      </c>
      <c r="AQ57" s="181">
        <v>0</v>
      </c>
      <c r="AR57" s="181">
        <v>0</v>
      </c>
      <c r="AS57" s="181">
        <v>0</v>
      </c>
      <c r="AT57" s="181">
        <v>0</v>
      </c>
      <c r="AU57" s="181">
        <v>0</v>
      </c>
      <c r="AV57" s="181">
        <v>0</v>
      </c>
      <c r="AW57" s="181">
        <v>0</v>
      </c>
      <c r="AX57" s="181">
        <v>0</v>
      </c>
      <c r="AY57" s="181">
        <v>0</v>
      </c>
      <c r="AZ57" s="181">
        <v>0</v>
      </c>
      <c r="BA57" s="181">
        <v>0</v>
      </c>
      <c r="BB57" s="181">
        <v>283.5</v>
      </c>
      <c r="BC57" s="181">
        <v>283.5</v>
      </c>
      <c r="BD57" s="181">
        <f t="shared" si="13"/>
        <v>100</v>
      </c>
      <c r="BE57" s="181">
        <v>0</v>
      </c>
      <c r="BF57" s="181">
        <v>0</v>
      </c>
      <c r="BG57" s="181">
        <v>0</v>
      </c>
      <c r="BH57" s="181">
        <v>0</v>
      </c>
      <c r="BI57" s="181">
        <v>0</v>
      </c>
      <c r="BJ57" s="181">
        <v>0</v>
      </c>
      <c r="BK57" s="421"/>
      <c r="BL57" s="199"/>
    </row>
    <row r="58" spans="1:64" ht="54" customHeight="1">
      <c r="A58" s="397"/>
      <c r="B58" s="409"/>
      <c r="C58" s="399"/>
      <c r="D58" s="399"/>
      <c r="E58" s="183" t="s">
        <v>44</v>
      </c>
      <c r="F58" s="181">
        <f>AA58+AD58+AG58+AJ58+AM58+AP58+AS58+AV58+AY58+BB58+BE58+BH58</f>
        <v>14.92105</v>
      </c>
      <c r="G58" s="181">
        <f>AB58+AE58+AH58+AK58+AN58+AQ58+AT58+AW58+AZ58+BC58+BF58+BI58</f>
        <v>14.92105</v>
      </c>
      <c r="H58" s="181">
        <f t="shared" si="9"/>
        <v>100</v>
      </c>
      <c r="I58" s="182"/>
      <c r="J58" s="182"/>
      <c r="K58" s="182"/>
      <c r="L58" s="182"/>
      <c r="M58" s="182"/>
      <c r="N58" s="182"/>
      <c r="O58" s="182"/>
      <c r="P58" s="182"/>
      <c r="Q58" s="182"/>
      <c r="R58" s="182"/>
      <c r="S58" s="182"/>
      <c r="T58" s="182"/>
      <c r="U58" s="182"/>
      <c r="V58" s="182"/>
      <c r="W58" s="182"/>
      <c r="X58" s="184"/>
      <c r="Y58" s="184"/>
      <c r="Z58" s="184"/>
      <c r="AA58" s="181">
        <v>0</v>
      </c>
      <c r="AB58" s="181">
        <v>0</v>
      </c>
      <c r="AC58" s="181">
        <v>0</v>
      </c>
      <c r="AD58" s="181">
        <v>0</v>
      </c>
      <c r="AE58" s="181">
        <v>0</v>
      </c>
      <c r="AF58" s="181">
        <v>0</v>
      </c>
      <c r="AG58" s="181">
        <v>0</v>
      </c>
      <c r="AH58" s="181">
        <v>0</v>
      </c>
      <c r="AI58" s="181">
        <v>0</v>
      </c>
      <c r="AJ58" s="181">
        <v>0</v>
      </c>
      <c r="AK58" s="181">
        <v>0</v>
      </c>
      <c r="AL58" s="181">
        <v>0</v>
      </c>
      <c r="AM58" s="181">
        <v>0</v>
      </c>
      <c r="AN58" s="181">
        <v>0</v>
      </c>
      <c r="AO58" s="181">
        <v>0</v>
      </c>
      <c r="AP58" s="181">
        <v>0</v>
      </c>
      <c r="AQ58" s="181">
        <v>0</v>
      </c>
      <c r="AR58" s="181">
        <v>0</v>
      </c>
      <c r="AS58" s="181">
        <v>0</v>
      </c>
      <c r="AT58" s="181">
        <v>0</v>
      </c>
      <c r="AU58" s="181">
        <v>0</v>
      </c>
      <c r="AV58" s="181">
        <v>0</v>
      </c>
      <c r="AW58" s="181">
        <v>0</v>
      </c>
      <c r="AX58" s="181">
        <v>0</v>
      </c>
      <c r="AY58" s="181">
        <v>0</v>
      </c>
      <c r="AZ58" s="181">
        <v>0</v>
      </c>
      <c r="BA58" s="181">
        <v>0</v>
      </c>
      <c r="BB58" s="181">
        <v>14.92105</v>
      </c>
      <c r="BC58" s="181">
        <v>14.92105</v>
      </c>
      <c r="BD58" s="181">
        <f t="shared" si="13"/>
        <v>100</v>
      </c>
      <c r="BE58" s="181">
        <v>0</v>
      </c>
      <c r="BF58" s="181">
        <v>0</v>
      </c>
      <c r="BG58" s="181">
        <v>0</v>
      </c>
      <c r="BH58" s="181">
        <v>0</v>
      </c>
      <c r="BI58" s="181">
        <v>0</v>
      </c>
      <c r="BJ58" s="181">
        <v>0</v>
      </c>
      <c r="BK58" s="422"/>
      <c r="BL58" s="199"/>
    </row>
    <row r="59" spans="1:64" ht="30" customHeight="1">
      <c r="A59" s="397" t="s">
        <v>346</v>
      </c>
      <c r="B59" s="409" t="s">
        <v>301</v>
      </c>
      <c r="C59" s="399" t="s">
        <v>270</v>
      </c>
      <c r="D59" s="399">
        <v>1</v>
      </c>
      <c r="E59" s="195" t="s">
        <v>42</v>
      </c>
      <c r="F59" s="181">
        <f>F60+F61</f>
        <v>600</v>
      </c>
      <c r="G59" s="181">
        <f>G60+G61</f>
        <v>600</v>
      </c>
      <c r="H59" s="181">
        <f t="shared" si="9"/>
        <v>100</v>
      </c>
      <c r="I59" s="181"/>
      <c r="J59" s="181"/>
      <c r="K59" s="181"/>
      <c r="L59" s="181"/>
      <c r="M59" s="181"/>
      <c r="N59" s="181"/>
      <c r="O59" s="181"/>
      <c r="P59" s="181"/>
      <c r="Q59" s="181"/>
      <c r="R59" s="181"/>
      <c r="S59" s="181"/>
      <c r="T59" s="181"/>
      <c r="U59" s="181"/>
      <c r="V59" s="181"/>
      <c r="W59" s="181"/>
      <c r="X59" s="181"/>
      <c r="Y59" s="181"/>
      <c r="Z59" s="181"/>
      <c r="AA59" s="181">
        <f>AA60+AA61</f>
        <v>0</v>
      </c>
      <c r="AB59" s="181">
        <f>AB60+AB61</f>
        <v>0</v>
      </c>
      <c r="AC59" s="181">
        <v>0</v>
      </c>
      <c r="AD59" s="181">
        <f>AD60+AD61</f>
        <v>0</v>
      </c>
      <c r="AE59" s="181">
        <f>AE60+AE61</f>
        <v>0</v>
      </c>
      <c r="AF59" s="181">
        <v>0</v>
      </c>
      <c r="AG59" s="181">
        <f>AG60+AG61</f>
        <v>0</v>
      </c>
      <c r="AH59" s="181">
        <f>AH60+AH61</f>
        <v>0</v>
      </c>
      <c r="AI59" s="181">
        <v>0</v>
      </c>
      <c r="AJ59" s="181">
        <f>AJ60+AJ61</f>
        <v>0</v>
      </c>
      <c r="AK59" s="181">
        <f>AK60+AK61</f>
        <v>0</v>
      </c>
      <c r="AL59" s="181">
        <v>0</v>
      </c>
      <c r="AM59" s="181">
        <f>AM60+AM61</f>
        <v>0</v>
      </c>
      <c r="AN59" s="181">
        <f>AN60+AN61</f>
        <v>0</v>
      </c>
      <c r="AO59" s="181">
        <v>0</v>
      </c>
      <c r="AP59" s="181">
        <f>AP60+AP61</f>
        <v>0</v>
      </c>
      <c r="AQ59" s="181">
        <f>AQ60+AQ61</f>
        <v>0</v>
      </c>
      <c r="AR59" s="181">
        <v>0</v>
      </c>
      <c r="AS59" s="181">
        <f>AS60+AS61</f>
        <v>300</v>
      </c>
      <c r="AT59" s="181">
        <f>AT60+AT61</f>
        <v>0</v>
      </c>
      <c r="AU59" s="181">
        <v>0</v>
      </c>
      <c r="AV59" s="181">
        <f>AV60+AV61</f>
        <v>300</v>
      </c>
      <c r="AW59" s="283">
        <f>AW60+AW61</f>
        <v>504.94743</v>
      </c>
      <c r="AX59" s="181">
        <f>AW59/AV59*100</f>
        <v>168.31581</v>
      </c>
      <c r="AY59" s="181">
        <f>AY60+AY61</f>
        <v>0</v>
      </c>
      <c r="AZ59" s="283">
        <f>AZ60+AZ61</f>
        <v>95.05257</v>
      </c>
      <c r="BA59" s="181" t="e">
        <f>AZ59*100/AY59</f>
        <v>#DIV/0!</v>
      </c>
      <c r="BB59" s="181">
        <f>BB60+BB61</f>
        <v>0</v>
      </c>
      <c r="BC59" s="181">
        <f>BC60+BC61</f>
        <v>0</v>
      </c>
      <c r="BD59" s="181">
        <v>0</v>
      </c>
      <c r="BE59" s="181">
        <f>BE60+BE61</f>
        <v>0</v>
      </c>
      <c r="BF59" s="181">
        <f>BF60+BF61</f>
        <v>0</v>
      </c>
      <c r="BG59" s="181">
        <v>0</v>
      </c>
      <c r="BH59" s="181">
        <f>BH60+BH61</f>
        <v>0</v>
      </c>
      <c r="BI59" s="181">
        <f>BI60+BI61</f>
        <v>0</v>
      </c>
      <c r="BJ59" s="181">
        <v>0</v>
      </c>
      <c r="BK59" s="420" t="s">
        <v>425</v>
      </c>
      <c r="BL59" s="199"/>
    </row>
    <row r="60" spans="1:64" ht="61.5" customHeight="1">
      <c r="A60" s="397"/>
      <c r="B60" s="409"/>
      <c r="C60" s="399"/>
      <c r="D60" s="399"/>
      <c r="E60" s="183" t="s">
        <v>3</v>
      </c>
      <c r="F60" s="181">
        <f>AA60+AD60+AG60+AJ60+AM60+AP60+AS60+AV60+AY60+BB60+BE60+BH60</f>
        <v>570</v>
      </c>
      <c r="G60" s="181">
        <f>AB60+AE60+AH60+AK60+AN60+AQ60+AT60+AW60+AZ60+BC60+BF60+BI60</f>
        <v>570</v>
      </c>
      <c r="H60" s="181">
        <f t="shared" si="9"/>
        <v>100</v>
      </c>
      <c r="I60" s="182"/>
      <c r="J60" s="182"/>
      <c r="K60" s="182"/>
      <c r="L60" s="182"/>
      <c r="M60" s="182"/>
      <c r="N60" s="182"/>
      <c r="O60" s="182"/>
      <c r="P60" s="182"/>
      <c r="Q60" s="182"/>
      <c r="R60" s="182"/>
      <c r="S60" s="182"/>
      <c r="T60" s="182"/>
      <c r="U60" s="182"/>
      <c r="V60" s="182"/>
      <c r="W60" s="182"/>
      <c r="X60" s="184"/>
      <c r="Y60" s="184"/>
      <c r="Z60" s="184"/>
      <c r="AA60" s="181">
        <v>0</v>
      </c>
      <c r="AB60" s="181">
        <v>0</v>
      </c>
      <c r="AC60" s="181">
        <v>0</v>
      </c>
      <c r="AD60" s="181">
        <v>0</v>
      </c>
      <c r="AE60" s="181">
        <v>0</v>
      </c>
      <c r="AF60" s="181">
        <v>0</v>
      </c>
      <c r="AG60" s="181">
        <v>0</v>
      </c>
      <c r="AH60" s="181">
        <v>0</v>
      </c>
      <c r="AI60" s="181">
        <v>0</v>
      </c>
      <c r="AJ60" s="181">
        <v>0</v>
      </c>
      <c r="AK60" s="181">
        <v>0</v>
      </c>
      <c r="AL60" s="181">
        <v>0</v>
      </c>
      <c r="AM60" s="181">
        <v>0</v>
      </c>
      <c r="AN60" s="181">
        <v>0</v>
      </c>
      <c r="AO60" s="181">
        <v>0</v>
      </c>
      <c r="AP60" s="181">
        <v>0</v>
      </c>
      <c r="AQ60" s="181">
        <v>0</v>
      </c>
      <c r="AR60" s="181">
        <v>0</v>
      </c>
      <c r="AS60" s="181">
        <v>285</v>
      </c>
      <c r="AT60" s="181">
        <v>0</v>
      </c>
      <c r="AU60" s="181">
        <v>0</v>
      </c>
      <c r="AV60" s="181">
        <v>285</v>
      </c>
      <c r="AW60" s="283">
        <v>479.70006</v>
      </c>
      <c r="AX60" s="181">
        <f>AW60/AV60*100</f>
        <v>168.3158105263158</v>
      </c>
      <c r="AY60" s="181">
        <v>0</v>
      </c>
      <c r="AZ60" s="283">
        <v>90.29994</v>
      </c>
      <c r="BA60" s="181" t="e">
        <f>AZ60*100/AY60</f>
        <v>#DIV/0!</v>
      </c>
      <c r="BB60" s="181">
        <v>0</v>
      </c>
      <c r="BC60" s="181">
        <v>0</v>
      </c>
      <c r="BD60" s="181">
        <v>0</v>
      </c>
      <c r="BE60" s="181">
        <v>0</v>
      </c>
      <c r="BF60" s="181">
        <v>0</v>
      </c>
      <c r="BG60" s="181">
        <v>0</v>
      </c>
      <c r="BH60" s="181">
        <v>0</v>
      </c>
      <c r="BI60" s="181">
        <v>0</v>
      </c>
      <c r="BJ60" s="181">
        <v>0</v>
      </c>
      <c r="BK60" s="421"/>
      <c r="BL60" s="199"/>
    </row>
    <row r="61" spans="1:64" ht="46.5" customHeight="1">
      <c r="A61" s="397"/>
      <c r="B61" s="409"/>
      <c r="C61" s="399"/>
      <c r="D61" s="399"/>
      <c r="E61" s="183" t="s">
        <v>44</v>
      </c>
      <c r="F61" s="181">
        <f>AA61+AD61+AG61+AJ61+AM61+AP61+AS61+AV61+AY61+BB61+BE61+BH61</f>
        <v>30</v>
      </c>
      <c r="G61" s="181">
        <f>AB61+AE61+AH61+AK61+AN61+AQ61+AT61+AW61+AZ61+BC61+BF61+BI61</f>
        <v>30</v>
      </c>
      <c r="H61" s="181">
        <f t="shared" si="9"/>
        <v>100</v>
      </c>
      <c r="I61" s="182"/>
      <c r="J61" s="182"/>
      <c r="K61" s="182"/>
      <c r="L61" s="182"/>
      <c r="M61" s="182"/>
      <c r="N61" s="182"/>
      <c r="O61" s="182"/>
      <c r="P61" s="182"/>
      <c r="Q61" s="182"/>
      <c r="R61" s="182"/>
      <c r="S61" s="182"/>
      <c r="T61" s="182"/>
      <c r="U61" s="182"/>
      <c r="V61" s="182"/>
      <c r="W61" s="182"/>
      <c r="X61" s="184"/>
      <c r="Y61" s="184"/>
      <c r="Z61" s="184"/>
      <c r="AA61" s="181">
        <v>0</v>
      </c>
      <c r="AB61" s="181">
        <v>0</v>
      </c>
      <c r="AC61" s="181">
        <v>0</v>
      </c>
      <c r="AD61" s="181">
        <v>0</v>
      </c>
      <c r="AE61" s="181">
        <v>0</v>
      </c>
      <c r="AF61" s="181">
        <v>0</v>
      </c>
      <c r="AG61" s="181">
        <v>0</v>
      </c>
      <c r="AH61" s="181">
        <v>0</v>
      </c>
      <c r="AI61" s="181">
        <v>0</v>
      </c>
      <c r="AJ61" s="181">
        <v>0</v>
      </c>
      <c r="AK61" s="181">
        <v>0</v>
      </c>
      <c r="AL61" s="181">
        <v>0</v>
      </c>
      <c r="AM61" s="181">
        <v>0</v>
      </c>
      <c r="AN61" s="181">
        <v>0</v>
      </c>
      <c r="AO61" s="181">
        <v>0</v>
      </c>
      <c r="AP61" s="181">
        <v>0</v>
      </c>
      <c r="AQ61" s="181">
        <v>0</v>
      </c>
      <c r="AR61" s="181">
        <v>0</v>
      </c>
      <c r="AS61" s="181">
        <v>15</v>
      </c>
      <c r="AT61" s="181">
        <v>0</v>
      </c>
      <c r="AU61" s="181">
        <v>0</v>
      </c>
      <c r="AV61" s="181">
        <v>15</v>
      </c>
      <c r="AW61" s="283">
        <v>25.24737</v>
      </c>
      <c r="AX61" s="181">
        <f>AW61/AV61*100</f>
        <v>168.3158</v>
      </c>
      <c r="AY61" s="181">
        <v>0</v>
      </c>
      <c r="AZ61" s="283">
        <v>4.75263</v>
      </c>
      <c r="BA61" s="181" t="e">
        <f>AZ61*100/AY61</f>
        <v>#DIV/0!</v>
      </c>
      <c r="BB61" s="181">
        <v>0</v>
      </c>
      <c r="BC61" s="181">
        <v>0</v>
      </c>
      <c r="BD61" s="181">
        <v>0</v>
      </c>
      <c r="BE61" s="181">
        <v>0</v>
      </c>
      <c r="BF61" s="181">
        <v>0</v>
      </c>
      <c r="BG61" s="181">
        <v>0</v>
      </c>
      <c r="BH61" s="181">
        <v>0</v>
      </c>
      <c r="BI61" s="181">
        <v>0</v>
      </c>
      <c r="BJ61" s="181">
        <v>0</v>
      </c>
      <c r="BK61" s="422"/>
      <c r="BL61" s="199"/>
    </row>
    <row r="62" spans="1:64" ht="155.25" customHeight="1">
      <c r="A62" s="188" t="s">
        <v>347</v>
      </c>
      <c r="B62" s="292" t="s">
        <v>348</v>
      </c>
      <c r="C62" s="292" t="s">
        <v>349</v>
      </c>
      <c r="D62" s="179">
        <v>1</v>
      </c>
      <c r="E62" s="178" t="s">
        <v>313</v>
      </c>
      <c r="F62" s="191"/>
      <c r="G62" s="191"/>
      <c r="H62" s="176"/>
      <c r="I62" s="192"/>
      <c r="J62" s="192"/>
      <c r="K62" s="192"/>
      <c r="L62" s="192"/>
      <c r="M62" s="192"/>
      <c r="N62" s="192"/>
      <c r="O62" s="192"/>
      <c r="P62" s="192"/>
      <c r="Q62" s="192"/>
      <c r="R62" s="192"/>
      <c r="S62" s="192"/>
      <c r="T62" s="192"/>
      <c r="U62" s="192"/>
      <c r="V62" s="192"/>
      <c r="W62" s="192"/>
      <c r="X62" s="194"/>
      <c r="Y62" s="194"/>
      <c r="Z62" s="194"/>
      <c r="AA62" s="191"/>
      <c r="AB62" s="191"/>
      <c r="AC62" s="176"/>
      <c r="AD62" s="191"/>
      <c r="AE62" s="191"/>
      <c r="AF62" s="176"/>
      <c r="AG62" s="191"/>
      <c r="AH62" s="191"/>
      <c r="AI62" s="176"/>
      <c r="AJ62" s="191"/>
      <c r="AK62" s="191"/>
      <c r="AL62" s="191"/>
      <c r="AM62" s="191"/>
      <c r="AN62" s="191"/>
      <c r="AO62" s="176"/>
      <c r="AP62" s="191"/>
      <c r="AQ62" s="191"/>
      <c r="AR62" s="176"/>
      <c r="AS62" s="181"/>
      <c r="AT62" s="181"/>
      <c r="AU62" s="216"/>
      <c r="AV62" s="181"/>
      <c r="AW62" s="181"/>
      <c r="AX62" s="216"/>
      <c r="AY62" s="181"/>
      <c r="AZ62" s="191"/>
      <c r="BA62" s="176"/>
      <c r="BB62" s="191"/>
      <c r="BC62" s="191"/>
      <c r="BD62" s="176"/>
      <c r="BE62" s="191"/>
      <c r="BF62" s="191"/>
      <c r="BG62" s="176"/>
      <c r="BH62" s="191"/>
      <c r="BI62" s="191"/>
      <c r="BJ62" s="176"/>
      <c r="BK62" s="280" t="s">
        <v>447</v>
      </c>
      <c r="BL62" s="199"/>
    </row>
    <row r="63" spans="1:64" ht="78.75">
      <c r="A63" s="188" t="s">
        <v>350</v>
      </c>
      <c r="B63" s="292" t="s">
        <v>351</v>
      </c>
      <c r="C63" s="295" t="s">
        <v>270</v>
      </c>
      <c r="D63" s="179">
        <v>1</v>
      </c>
      <c r="E63" s="178" t="s">
        <v>313</v>
      </c>
      <c r="F63" s="191"/>
      <c r="G63" s="191"/>
      <c r="H63" s="176"/>
      <c r="I63" s="192"/>
      <c r="J63" s="192"/>
      <c r="K63" s="192"/>
      <c r="L63" s="192"/>
      <c r="M63" s="192"/>
      <c r="N63" s="192"/>
      <c r="O63" s="192"/>
      <c r="P63" s="192"/>
      <c r="Q63" s="192"/>
      <c r="R63" s="192"/>
      <c r="S63" s="192"/>
      <c r="T63" s="192"/>
      <c r="U63" s="192"/>
      <c r="V63" s="192"/>
      <c r="W63" s="192"/>
      <c r="X63" s="194"/>
      <c r="Y63" s="194"/>
      <c r="Z63" s="194"/>
      <c r="AA63" s="191"/>
      <c r="AB63" s="191"/>
      <c r="AC63" s="176"/>
      <c r="AD63" s="191"/>
      <c r="AE63" s="191"/>
      <c r="AF63" s="176"/>
      <c r="AG63" s="191"/>
      <c r="AH63" s="191"/>
      <c r="AI63" s="176"/>
      <c r="AJ63" s="191"/>
      <c r="AK63" s="191"/>
      <c r="AL63" s="191"/>
      <c r="AM63" s="191"/>
      <c r="AN63" s="191"/>
      <c r="AO63" s="176"/>
      <c r="AP63" s="191"/>
      <c r="AQ63" s="191"/>
      <c r="AR63" s="176"/>
      <c r="AS63" s="181"/>
      <c r="AT63" s="181"/>
      <c r="AU63" s="216"/>
      <c r="AV63" s="181"/>
      <c r="AW63" s="181"/>
      <c r="AX63" s="216"/>
      <c r="AY63" s="181"/>
      <c r="AZ63" s="191"/>
      <c r="BA63" s="176"/>
      <c r="BB63" s="191"/>
      <c r="BC63" s="191"/>
      <c r="BD63" s="176"/>
      <c r="BE63" s="191"/>
      <c r="BF63" s="191"/>
      <c r="BG63" s="176"/>
      <c r="BH63" s="191"/>
      <c r="BI63" s="191"/>
      <c r="BJ63" s="176"/>
      <c r="BK63" s="198" t="s">
        <v>426</v>
      </c>
      <c r="BL63" s="199"/>
    </row>
    <row r="64" spans="1:64" ht="78.75">
      <c r="A64" s="188" t="s">
        <v>352</v>
      </c>
      <c r="B64" s="292" t="s">
        <v>353</v>
      </c>
      <c r="C64" s="295" t="s">
        <v>270</v>
      </c>
      <c r="D64" s="179">
        <v>1</v>
      </c>
      <c r="E64" s="178" t="s">
        <v>313</v>
      </c>
      <c r="F64" s="191"/>
      <c r="G64" s="191"/>
      <c r="H64" s="176"/>
      <c r="I64" s="192"/>
      <c r="J64" s="192"/>
      <c r="K64" s="192"/>
      <c r="L64" s="192"/>
      <c r="M64" s="192"/>
      <c r="N64" s="192"/>
      <c r="O64" s="192"/>
      <c r="P64" s="192"/>
      <c r="Q64" s="192"/>
      <c r="R64" s="192"/>
      <c r="S64" s="192"/>
      <c r="T64" s="192"/>
      <c r="U64" s="192"/>
      <c r="V64" s="192"/>
      <c r="W64" s="192"/>
      <c r="X64" s="194"/>
      <c r="Y64" s="194"/>
      <c r="Z64" s="194"/>
      <c r="AA64" s="191"/>
      <c r="AB64" s="191"/>
      <c r="AC64" s="176"/>
      <c r="AD64" s="191"/>
      <c r="AE64" s="191"/>
      <c r="AF64" s="176"/>
      <c r="AG64" s="191"/>
      <c r="AH64" s="191"/>
      <c r="AI64" s="176"/>
      <c r="AJ64" s="191"/>
      <c r="AK64" s="191"/>
      <c r="AL64" s="191"/>
      <c r="AM64" s="191"/>
      <c r="AN64" s="191"/>
      <c r="AO64" s="176"/>
      <c r="AP64" s="191"/>
      <c r="AQ64" s="191"/>
      <c r="AR64" s="176"/>
      <c r="AS64" s="181"/>
      <c r="AT64" s="181"/>
      <c r="AU64" s="216"/>
      <c r="AV64" s="181"/>
      <c r="AW64" s="181"/>
      <c r="AX64" s="216"/>
      <c r="AY64" s="181"/>
      <c r="AZ64" s="191"/>
      <c r="BA64" s="176"/>
      <c r="BB64" s="191"/>
      <c r="BC64" s="191"/>
      <c r="BD64" s="176"/>
      <c r="BE64" s="191"/>
      <c r="BF64" s="191"/>
      <c r="BG64" s="176"/>
      <c r="BH64" s="191"/>
      <c r="BI64" s="191"/>
      <c r="BJ64" s="176"/>
      <c r="BK64" s="198" t="s">
        <v>412</v>
      </c>
      <c r="BL64" s="199"/>
    </row>
    <row r="65" spans="1:64" ht="45" customHeight="1">
      <c r="A65" s="203" t="s">
        <v>354</v>
      </c>
      <c r="B65" s="407" t="s">
        <v>355</v>
      </c>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407"/>
      <c r="BG65" s="407"/>
      <c r="BH65" s="407"/>
      <c r="BI65" s="407"/>
      <c r="BJ65" s="407"/>
      <c r="BK65" s="407"/>
      <c r="BL65" s="407"/>
    </row>
    <row r="66" spans="1:64" ht="31.5" customHeight="1">
      <c r="A66" s="203" t="s">
        <v>7</v>
      </c>
      <c r="B66" s="408" t="s">
        <v>316</v>
      </c>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row>
    <row r="67" spans="1:64" ht="28.5" customHeight="1">
      <c r="A67" s="203" t="s">
        <v>8</v>
      </c>
      <c r="B67" s="408" t="s">
        <v>317</v>
      </c>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408"/>
      <c r="BK67" s="408"/>
      <c r="BL67" s="408"/>
    </row>
    <row r="68" spans="1:64" ht="35.25" customHeight="1">
      <c r="A68" s="203" t="s">
        <v>9</v>
      </c>
      <c r="B68" s="408" t="s">
        <v>318</v>
      </c>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8"/>
      <c r="BC68" s="408"/>
      <c r="BD68" s="408"/>
      <c r="BE68" s="408"/>
      <c r="BF68" s="408"/>
      <c r="BG68" s="408"/>
      <c r="BH68" s="408"/>
      <c r="BI68" s="408"/>
      <c r="BJ68" s="408"/>
      <c r="BK68" s="408"/>
      <c r="BL68" s="408"/>
    </row>
    <row r="69" spans="1:64" ht="33.75" customHeight="1">
      <c r="A69" s="203" t="s">
        <v>15</v>
      </c>
      <c r="B69" s="408" t="s">
        <v>319</v>
      </c>
      <c r="C69" s="408"/>
      <c r="D69" s="408"/>
      <c r="E69" s="408"/>
      <c r="F69" s="408"/>
      <c r="G69" s="408"/>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c r="AS69" s="408"/>
      <c r="AT69" s="408"/>
      <c r="AU69" s="408"/>
      <c r="AV69" s="408"/>
      <c r="AW69" s="408"/>
      <c r="AX69" s="408"/>
      <c r="AY69" s="408"/>
      <c r="AZ69" s="408"/>
      <c r="BA69" s="408"/>
      <c r="BB69" s="408"/>
      <c r="BC69" s="408"/>
      <c r="BD69" s="408"/>
      <c r="BE69" s="408"/>
      <c r="BF69" s="408"/>
      <c r="BG69" s="408"/>
      <c r="BH69" s="408"/>
      <c r="BI69" s="408"/>
      <c r="BJ69" s="408"/>
      <c r="BK69" s="408"/>
      <c r="BL69" s="408"/>
    </row>
    <row r="70" spans="1:64" ht="35.25" customHeight="1" thickBot="1">
      <c r="A70" s="251" t="s">
        <v>16</v>
      </c>
      <c r="B70" s="431" t="s">
        <v>320</v>
      </c>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31"/>
      <c r="BD70" s="431"/>
      <c r="BE70" s="431"/>
      <c r="BF70" s="431"/>
      <c r="BG70" s="431"/>
      <c r="BH70" s="431"/>
      <c r="BI70" s="431"/>
      <c r="BJ70" s="431"/>
      <c r="BK70" s="431"/>
      <c r="BL70" s="431"/>
    </row>
    <row r="71" spans="1:64" ht="68.25" customHeight="1" thickBot="1">
      <c r="A71" s="259" t="s">
        <v>356</v>
      </c>
      <c r="B71" s="260" t="s">
        <v>263</v>
      </c>
      <c r="C71" s="261"/>
      <c r="D71" s="261"/>
      <c r="E71" s="262"/>
      <c r="F71" s="263"/>
      <c r="G71" s="263"/>
      <c r="H71" s="264"/>
      <c r="I71" s="265"/>
      <c r="J71" s="265"/>
      <c r="K71" s="265"/>
      <c r="L71" s="265"/>
      <c r="M71" s="265"/>
      <c r="N71" s="265"/>
      <c r="O71" s="265"/>
      <c r="P71" s="265"/>
      <c r="Q71" s="265"/>
      <c r="R71" s="265"/>
      <c r="S71" s="265"/>
      <c r="T71" s="265"/>
      <c r="U71" s="265"/>
      <c r="V71" s="265"/>
      <c r="W71" s="265"/>
      <c r="X71" s="266"/>
      <c r="Y71" s="266"/>
      <c r="Z71" s="266"/>
      <c r="AA71" s="263"/>
      <c r="AB71" s="263"/>
      <c r="AC71" s="264"/>
      <c r="AD71" s="263"/>
      <c r="AE71" s="263"/>
      <c r="AF71" s="264"/>
      <c r="AG71" s="263"/>
      <c r="AH71" s="263"/>
      <c r="AI71" s="264"/>
      <c r="AJ71" s="263"/>
      <c r="AK71" s="263"/>
      <c r="AL71" s="263"/>
      <c r="AM71" s="263"/>
      <c r="AN71" s="263"/>
      <c r="AO71" s="264"/>
      <c r="AP71" s="263"/>
      <c r="AQ71" s="263"/>
      <c r="AR71" s="264"/>
      <c r="AS71" s="263"/>
      <c r="AT71" s="263"/>
      <c r="AU71" s="264"/>
      <c r="AV71" s="263"/>
      <c r="AW71" s="263"/>
      <c r="AX71" s="264"/>
      <c r="AY71" s="263"/>
      <c r="AZ71" s="263"/>
      <c r="BA71" s="264"/>
      <c r="BB71" s="263"/>
      <c r="BC71" s="263"/>
      <c r="BD71" s="264"/>
      <c r="BE71" s="263"/>
      <c r="BF71" s="263"/>
      <c r="BG71" s="264"/>
      <c r="BH71" s="263"/>
      <c r="BI71" s="263"/>
      <c r="BJ71" s="264"/>
      <c r="BK71" s="267"/>
      <c r="BL71" s="268"/>
    </row>
    <row r="72" spans="1:64" ht="141.75" customHeight="1">
      <c r="A72" s="252" t="s">
        <v>357</v>
      </c>
      <c r="B72" s="253" t="s">
        <v>315</v>
      </c>
      <c r="C72" s="253" t="s">
        <v>359</v>
      </c>
      <c r="D72" s="300">
        <v>2.3</v>
      </c>
      <c r="E72" s="254" t="s">
        <v>313</v>
      </c>
      <c r="F72" s="255"/>
      <c r="G72" s="255"/>
      <c r="H72" s="243"/>
      <c r="I72" s="256"/>
      <c r="J72" s="256"/>
      <c r="K72" s="256"/>
      <c r="L72" s="256"/>
      <c r="M72" s="256"/>
      <c r="N72" s="256"/>
      <c r="O72" s="256"/>
      <c r="P72" s="256"/>
      <c r="Q72" s="256"/>
      <c r="R72" s="256"/>
      <c r="S72" s="256"/>
      <c r="T72" s="256"/>
      <c r="U72" s="256"/>
      <c r="V72" s="256"/>
      <c r="W72" s="256"/>
      <c r="X72" s="257"/>
      <c r="Y72" s="257"/>
      <c r="Z72" s="257"/>
      <c r="AA72" s="255"/>
      <c r="AB72" s="255"/>
      <c r="AC72" s="243"/>
      <c r="AD72" s="255"/>
      <c r="AE72" s="255"/>
      <c r="AF72" s="243"/>
      <c r="AG72" s="255"/>
      <c r="AH72" s="255"/>
      <c r="AI72" s="243"/>
      <c r="AJ72" s="255"/>
      <c r="AK72" s="255"/>
      <c r="AL72" s="255"/>
      <c r="AM72" s="255"/>
      <c r="AN72" s="255"/>
      <c r="AO72" s="243"/>
      <c r="AP72" s="255"/>
      <c r="AQ72" s="255"/>
      <c r="AR72" s="243"/>
      <c r="AS72" s="242"/>
      <c r="AT72" s="242"/>
      <c r="AU72" s="282"/>
      <c r="AV72" s="242"/>
      <c r="AW72" s="242"/>
      <c r="AX72" s="282"/>
      <c r="AY72" s="242"/>
      <c r="AZ72" s="255"/>
      <c r="BA72" s="243"/>
      <c r="BB72" s="255"/>
      <c r="BC72" s="255"/>
      <c r="BD72" s="243"/>
      <c r="BE72" s="255"/>
      <c r="BF72" s="255"/>
      <c r="BG72" s="243"/>
      <c r="BH72" s="255"/>
      <c r="BI72" s="255"/>
      <c r="BJ72" s="243"/>
      <c r="BK72" s="303" t="s">
        <v>440</v>
      </c>
      <c r="BL72" s="258"/>
    </row>
    <row r="73" spans="1:64" ht="204.75">
      <c r="A73" s="188" t="s">
        <v>358</v>
      </c>
      <c r="B73" s="299" t="s">
        <v>360</v>
      </c>
      <c r="C73" s="301" t="s">
        <v>270</v>
      </c>
      <c r="D73" s="302">
        <v>2.3</v>
      </c>
      <c r="E73" s="178" t="s">
        <v>313</v>
      </c>
      <c r="F73" s="191"/>
      <c r="G73" s="191"/>
      <c r="H73" s="176"/>
      <c r="I73" s="192"/>
      <c r="J73" s="192"/>
      <c r="K73" s="192"/>
      <c r="L73" s="192"/>
      <c r="M73" s="192"/>
      <c r="N73" s="192"/>
      <c r="O73" s="192"/>
      <c r="P73" s="192"/>
      <c r="Q73" s="192"/>
      <c r="R73" s="192"/>
      <c r="S73" s="192"/>
      <c r="T73" s="192"/>
      <c r="U73" s="192"/>
      <c r="V73" s="192"/>
      <c r="W73" s="192"/>
      <c r="X73" s="194"/>
      <c r="Y73" s="194"/>
      <c r="Z73" s="194"/>
      <c r="AA73" s="191"/>
      <c r="AB73" s="191"/>
      <c r="AC73" s="176"/>
      <c r="AD73" s="191"/>
      <c r="AE73" s="191"/>
      <c r="AF73" s="176"/>
      <c r="AG73" s="191"/>
      <c r="AH73" s="191"/>
      <c r="AI73" s="176"/>
      <c r="AJ73" s="191"/>
      <c r="AK73" s="191"/>
      <c r="AL73" s="191"/>
      <c r="AM73" s="191"/>
      <c r="AN73" s="191"/>
      <c r="AO73" s="176"/>
      <c r="AP73" s="191"/>
      <c r="AQ73" s="191"/>
      <c r="AR73" s="176"/>
      <c r="AS73" s="181"/>
      <c r="AT73" s="181"/>
      <c r="AU73" s="216"/>
      <c r="AV73" s="181"/>
      <c r="AW73" s="181"/>
      <c r="AX73" s="216"/>
      <c r="AY73" s="181"/>
      <c r="AZ73" s="191"/>
      <c r="BA73" s="176"/>
      <c r="BB73" s="191"/>
      <c r="BC73" s="191"/>
      <c r="BD73" s="176"/>
      <c r="BE73" s="191"/>
      <c r="BF73" s="191"/>
      <c r="BG73" s="176"/>
      <c r="BH73" s="191"/>
      <c r="BI73" s="191"/>
      <c r="BJ73" s="176"/>
      <c r="BK73" s="304" t="s">
        <v>433</v>
      </c>
      <c r="BL73" s="199"/>
    </row>
    <row r="74" spans="1:64" ht="78.75">
      <c r="A74" s="188" t="s">
        <v>361</v>
      </c>
      <c r="B74" s="299" t="s">
        <v>362</v>
      </c>
      <c r="C74" s="301" t="s">
        <v>270</v>
      </c>
      <c r="D74" s="302">
        <v>2</v>
      </c>
      <c r="E74" s="178" t="s">
        <v>313</v>
      </c>
      <c r="F74" s="191"/>
      <c r="G74" s="191"/>
      <c r="H74" s="176"/>
      <c r="I74" s="192"/>
      <c r="J74" s="192"/>
      <c r="K74" s="192"/>
      <c r="L74" s="192"/>
      <c r="M74" s="192"/>
      <c r="N74" s="192"/>
      <c r="O74" s="192"/>
      <c r="P74" s="192"/>
      <c r="Q74" s="192"/>
      <c r="R74" s="192"/>
      <c r="S74" s="192"/>
      <c r="T74" s="192"/>
      <c r="U74" s="192"/>
      <c r="V74" s="192"/>
      <c r="W74" s="192"/>
      <c r="X74" s="194"/>
      <c r="Y74" s="194"/>
      <c r="Z74" s="194"/>
      <c r="AA74" s="191"/>
      <c r="AB74" s="191"/>
      <c r="AC74" s="176"/>
      <c r="AD74" s="191"/>
      <c r="AE74" s="191"/>
      <c r="AF74" s="176"/>
      <c r="AG74" s="191"/>
      <c r="AH74" s="191"/>
      <c r="AI74" s="176"/>
      <c r="AJ74" s="191"/>
      <c r="AK74" s="191"/>
      <c r="AL74" s="191"/>
      <c r="AM74" s="191"/>
      <c r="AN74" s="191"/>
      <c r="AO74" s="176"/>
      <c r="AP74" s="191"/>
      <c r="AQ74" s="191"/>
      <c r="AR74" s="176"/>
      <c r="AS74" s="181"/>
      <c r="AT74" s="181"/>
      <c r="AU74" s="216"/>
      <c r="AV74" s="181"/>
      <c r="AW74" s="181"/>
      <c r="AX74" s="216"/>
      <c r="AY74" s="181"/>
      <c r="AZ74" s="191"/>
      <c r="BA74" s="176"/>
      <c r="BB74" s="191"/>
      <c r="BC74" s="191"/>
      <c r="BD74" s="176"/>
      <c r="BE74" s="191"/>
      <c r="BF74" s="191"/>
      <c r="BG74" s="176"/>
      <c r="BH74" s="191"/>
      <c r="BI74" s="191"/>
      <c r="BJ74" s="176"/>
      <c r="BK74" s="280" t="s">
        <v>413</v>
      </c>
      <c r="BL74" s="199"/>
    </row>
    <row r="75" spans="1:64" ht="157.5">
      <c r="A75" s="188" t="s">
        <v>363</v>
      </c>
      <c r="B75" s="299" t="s">
        <v>364</v>
      </c>
      <c r="C75" s="299" t="s">
        <v>366</v>
      </c>
      <c r="D75" s="302">
        <v>2.3</v>
      </c>
      <c r="E75" s="178" t="s">
        <v>313</v>
      </c>
      <c r="F75" s="191"/>
      <c r="G75" s="191"/>
      <c r="H75" s="176"/>
      <c r="I75" s="192"/>
      <c r="J75" s="192"/>
      <c r="K75" s="192"/>
      <c r="L75" s="192"/>
      <c r="M75" s="192"/>
      <c r="N75" s="192"/>
      <c r="O75" s="192"/>
      <c r="P75" s="192"/>
      <c r="Q75" s="192"/>
      <c r="R75" s="192"/>
      <c r="S75" s="192"/>
      <c r="T75" s="192"/>
      <c r="U75" s="192"/>
      <c r="V75" s="192"/>
      <c r="W75" s="192"/>
      <c r="X75" s="194"/>
      <c r="Y75" s="194"/>
      <c r="Z75" s="194"/>
      <c r="AA75" s="191"/>
      <c r="AB75" s="191"/>
      <c r="AC75" s="176"/>
      <c r="AD75" s="191"/>
      <c r="AE75" s="191"/>
      <c r="AF75" s="176"/>
      <c r="AG75" s="191"/>
      <c r="AH75" s="191"/>
      <c r="AI75" s="176"/>
      <c r="AJ75" s="191"/>
      <c r="AK75" s="191"/>
      <c r="AL75" s="191"/>
      <c r="AM75" s="191"/>
      <c r="AN75" s="191"/>
      <c r="AO75" s="176"/>
      <c r="AP75" s="191"/>
      <c r="AQ75" s="191"/>
      <c r="AR75" s="176"/>
      <c r="AS75" s="181"/>
      <c r="AT75" s="181"/>
      <c r="AU75" s="216"/>
      <c r="AV75" s="181"/>
      <c r="AW75" s="181"/>
      <c r="AX75" s="216"/>
      <c r="AY75" s="181"/>
      <c r="AZ75" s="191"/>
      <c r="BA75" s="176"/>
      <c r="BB75" s="191"/>
      <c r="BC75" s="191"/>
      <c r="BD75" s="176"/>
      <c r="BE75" s="191"/>
      <c r="BF75" s="191"/>
      <c r="BG75" s="176"/>
      <c r="BH75" s="191"/>
      <c r="BI75" s="191"/>
      <c r="BJ75" s="176"/>
      <c r="BK75" s="304" t="s">
        <v>434</v>
      </c>
      <c r="BL75" s="199"/>
    </row>
    <row r="76" spans="1:64" ht="220.5">
      <c r="A76" s="188" t="s">
        <v>370</v>
      </c>
      <c r="B76" s="299" t="s">
        <v>365</v>
      </c>
      <c r="C76" s="301" t="s">
        <v>270</v>
      </c>
      <c r="D76" s="302">
        <v>2.3</v>
      </c>
      <c r="E76" s="178" t="s">
        <v>368</v>
      </c>
      <c r="F76" s="191"/>
      <c r="G76" s="191"/>
      <c r="H76" s="176"/>
      <c r="I76" s="192"/>
      <c r="J76" s="192"/>
      <c r="K76" s="192"/>
      <c r="L76" s="192"/>
      <c r="M76" s="192"/>
      <c r="N76" s="192"/>
      <c r="O76" s="192"/>
      <c r="P76" s="192"/>
      <c r="Q76" s="192"/>
      <c r="R76" s="192"/>
      <c r="S76" s="192"/>
      <c r="T76" s="192"/>
      <c r="U76" s="192"/>
      <c r="V76" s="192"/>
      <c r="W76" s="192"/>
      <c r="X76" s="194"/>
      <c r="Y76" s="194"/>
      <c r="Z76" s="194"/>
      <c r="AA76" s="191"/>
      <c r="AB76" s="191"/>
      <c r="AC76" s="176"/>
      <c r="AD76" s="191"/>
      <c r="AE76" s="191"/>
      <c r="AF76" s="176"/>
      <c r="AG76" s="191"/>
      <c r="AH76" s="191"/>
      <c r="AI76" s="176"/>
      <c r="AJ76" s="191"/>
      <c r="AK76" s="191"/>
      <c r="AL76" s="191"/>
      <c r="AM76" s="191"/>
      <c r="AN76" s="191"/>
      <c r="AO76" s="176"/>
      <c r="AP76" s="191"/>
      <c r="AQ76" s="191"/>
      <c r="AR76" s="176"/>
      <c r="AS76" s="181"/>
      <c r="AT76" s="181"/>
      <c r="AU76" s="216"/>
      <c r="AV76" s="181"/>
      <c r="AW76" s="181"/>
      <c r="AX76" s="216"/>
      <c r="AY76" s="181"/>
      <c r="AZ76" s="191"/>
      <c r="BA76" s="176"/>
      <c r="BB76" s="191"/>
      <c r="BC76" s="191"/>
      <c r="BD76" s="176"/>
      <c r="BE76" s="191"/>
      <c r="BF76" s="191"/>
      <c r="BG76" s="176"/>
      <c r="BH76" s="191"/>
      <c r="BI76" s="191"/>
      <c r="BJ76" s="176"/>
      <c r="BK76" s="304" t="s">
        <v>435</v>
      </c>
      <c r="BL76" s="199"/>
    </row>
    <row r="77" spans="1:64" ht="78.75">
      <c r="A77" s="188" t="s">
        <v>371</v>
      </c>
      <c r="B77" s="299" t="s">
        <v>367</v>
      </c>
      <c r="C77" s="301" t="s">
        <v>270</v>
      </c>
      <c r="D77" s="302">
        <v>2.3</v>
      </c>
      <c r="E77" s="178" t="s">
        <v>368</v>
      </c>
      <c r="F77" s="191"/>
      <c r="G77" s="191"/>
      <c r="H77" s="176"/>
      <c r="I77" s="192"/>
      <c r="J77" s="192"/>
      <c r="K77" s="192"/>
      <c r="L77" s="192"/>
      <c r="M77" s="192"/>
      <c r="N77" s="192"/>
      <c r="O77" s="192"/>
      <c r="P77" s="192"/>
      <c r="Q77" s="192"/>
      <c r="R77" s="192"/>
      <c r="S77" s="192"/>
      <c r="T77" s="192"/>
      <c r="U77" s="192"/>
      <c r="V77" s="192"/>
      <c r="W77" s="192"/>
      <c r="X77" s="194"/>
      <c r="Y77" s="194"/>
      <c r="Z77" s="194"/>
      <c r="AA77" s="191"/>
      <c r="AB77" s="191"/>
      <c r="AC77" s="176"/>
      <c r="AD77" s="191"/>
      <c r="AE77" s="191"/>
      <c r="AF77" s="176"/>
      <c r="AG77" s="191"/>
      <c r="AH77" s="191"/>
      <c r="AI77" s="176"/>
      <c r="AJ77" s="191"/>
      <c r="AK77" s="191"/>
      <c r="AL77" s="191"/>
      <c r="AM77" s="191"/>
      <c r="AN77" s="191"/>
      <c r="AO77" s="176"/>
      <c r="AP77" s="191"/>
      <c r="AQ77" s="191"/>
      <c r="AR77" s="176"/>
      <c r="AS77" s="181"/>
      <c r="AT77" s="181"/>
      <c r="AU77" s="216"/>
      <c r="AV77" s="181"/>
      <c r="AW77" s="181"/>
      <c r="AX77" s="216"/>
      <c r="AY77" s="181"/>
      <c r="AZ77" s="191"/>
      <c r="BA77" s="176"/>
      <c r="BB77" s="191"/>
      <c r="BC77" s="191"/>
      <c r="BD77" s="176"/>
      <c r="BE77" s="191"/>
      <c r="BF77" s="191"/>
      <c r="BG77" s="176"/>
      <c r="BH77" s="191"/>
      <c r="BI77" s="191"/>
      <c r="BJ77" s="176"/>
      <c r="BK77" s="280" t="s">
        <v>427</v>
      </c>
      <c r="BL77" s="199"/>
    </row>
    <row r="78" spans="1:64" ht="141.75">
      <c r="A78" s="198" t="s">
        <v>369</v>
      </c>
      <c r="B78" s="299" t="s">
        <v>436</v>
      </c>
      <c r="C78" s="299" t="s">
        <v>372</v>
      </c>
      <c r="D78" s="302">
        <v>2.3</v>
      </c>
      <c r="E78" s="178" t="s">
        <v>313</v>
      </c>
      <c r="F78" s="191"/>
      <c r="G78" s="191"/>
      <c r="H78" s="176"/>
      <c r="I78" s="192"/>
      <c r="J78" s="192"/>
      <c r="K78" s="192"/>
      <c r="L78" s="192"/>
      <c r="M78" s="192"/>
      <c r="N78" s="192"/>
      <c r="O78" s="192"/>
      <c r="P78" s="192"/>
      <c r="Q78" s="192"/>
      <c r="R78" s="192"/>
      <c r="S78" s="192"/>
      <c r="T78" s="192"/>
      <c r="U78" s="192"/>
      <c r="V78" s="192"/>
      <c r="W78" s="192"/>
      <c r="X78" s="194"/>
      <c r="Y78" s="194"/>
      <c r="Z78" s="194"/>
      <c r="AA78" s="191"/>
      <c r="AB78" s="191"/>
      <c r="AC78" s="176"/>
      <c r="AD78" s="191"/>
      <c r="AE78" s="191"/>
      <c r="AF78" s="176"/>
      <c r="AG78" s="191"/>
      <c r="AH78" s="191"/>
      <c r="AI78" s="176"/>
      <c r="AJ78" s="191"/>
      <c r="AK78" s="191"/>
      <c r="AL78" s="191"/>
      <c r="AM78" s="191"/>
      <c r="AN78" s="191"/>
      <c r="AO78" s="176"/>
      <c r="AP78" s="191"/>
      <c r="AQ78" s="191"/>
      <c r="AR78" s="176"/>
      <c r="AS78" s="181"/>
      <c r="AT78" s="181"/>
      <c r="AU78" s="216"/>
      <c r="AV78" s="181"/>
      <c r="AW78" s="181"/>
      <c r="AX78" s="216"/>
      <c r="AY78" s="181"/>
      <c r="AZ78" s="191"/>
      <c r="BA78" s="176"/>
      <c r="BB78" s="191"/>
      <c r="BC78" s="191"/>
      <c r="BD78" s="176"/>
      <c r="BE78" s="191"/>
      <c r="BF78" s="191"/>
      <c r="BG78" s="176"/>
      <c r="BH78" s="191"/>
      <c r="BI78" s="191"/>
      <c r="BJ78" s="176"/>
      <c r="BK78" s="304" t="s">
        <v>441</v>
      </c>
      <c r="BL78" s="199"/>
    </row>
    <row r="79" spans="1:64" ht="45" customHeight="1">
      <c r="A79" s="204" t="s">
        <v>373</v>
      </c>
      <c r="B79" s="400" t="s">
        <v>374</v>
      </c>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row>
    <row r="80" spans="1:64" ht="36.75" customHeight="1">
      <c r="A80" s="204" t="s">
        <v>17</v>
      </c>
      <c r="B80" s="408" t="s">
        <v>316</v>
      </c>
      <c r="C80" s="408"/>
      <c r="D80" s="408"/>
      <c r="E80" s="408"/>
      <c r="F80" s="408"/>
      <c r="G80" s="408"/>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8"/>
      <c r="AY80" s="408"/>
      <c r="AZ80" s="408"/>
      <c r="BA80" s="408"/>
      <c r="BB80" s="408"/>
      <c r="BC80" s="408"/>
      <c r="BD80" s="408"/>
      <c r="BE80" s="408"/>
      <c r="BF80" s="408"/>
      <c r="BG80" s="408"/>
      <c r="BH80" s="408"/>
      <c r="BI80" s="408"/>
      <c r="BJ80" s="408"/>
      <c r="BK80" s="408"/>
      <c r="BL80" s="408"/>
    </row>
    <row r="81" spans="1:64" ht="36" customHeight="1">
      <c r="A81" s="204" t="s">
        <v>375</v>
      </c>
      <c r="B81" s="408" t="s">
        <v>317</v>
      </c>
      <c r="C81" s="408"/>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c r="BL81" s="408"/>
    </row>
    <row r="82" spans="1:64" ht="36" customHeight="1">
      <c r="A82" s="204" t="s">
        <v>376</v>
      </c>
      <c r="B82" s="408" t="s">
        <v>318</v>
      </c>
      <c r="C82" s="408"/>
      <c r="D82" s="408"/>
      <c r="E82" s="408"/>
      <c r="F82" s="408"/>
      <c r="G82" s="408"/>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408"/>
      <c r="AX82" s="408"/>
      <c r="AY82" s="408"/>
      <c r="AZ82" s="408"/>
      <c r="BA82" s="408"/>
      <c r="BB82" s="408"/>
      <c r="BC82" s="408"/>
      <c r="BD82" s="408"/>
      <c r="BE82" s="408"/>
      <c r="BF82" s="408"/>
      <c r="BG82" s="408"/>
      <c r="BH82" s="408"/>
      <c r="BI82" s="408"/>
      <c r="BJ82" s="408"/>
      <c r="BK82" s="408"/>
      <c r="BL82" s="408"/>
    </row>
    <row r="83" spans="1:64" ht="36" customHeight="1">
      <c r="A83" s="204" t="s">
        <v>377</v>
      </c>
      <c r="B83" s="408" t="s">
        <v>319</v>
      </c>
      <c r="C83" s="408"/>
      <c r="D83" s="408"/>
      <c r="E83" s="408"/>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08"/>
      <c r="AZ83" s="408"/>
      <c r="BA83" s="408"/>
      <c r="BB83" s="408"/>
      <c r="BC83" s="408"/>
      <c r="BD83" s="408"/>
      <c r="BE83" s="408"/>
      <c r="BF83" s="408"/>
      <c r="BG83" s="408"/>
      <c r="BH83" s="408"/>
      <c r="BI83" s="408"/>
      <c r="BJ83" s="408"/>
      <c r="BK83" s="408"/>
      <c r="BL83" s="408"/>
    </row>
    <row r="84" spans="1:64" ht="36" customHeight="1">
      <c r="A84" s="206" t="s">
        <v>378</v>
      </c>
      <c r="B84" s="408" t="s">
        <v>320</v>
      </c>
      <c r="C84" s="408"/>
      <c r="D84" s="408"/>
      <c r="E84" s="408"/>
      <c r="F84" s="408"/>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408"/>
      <c r="AS84" s="408"/>
      <c r="AT84" s="408"/>
      <c r="AU84" s="408"/>
      <c r="AV84" s="408"/>
      <c r="AW84" s="408"/>
      <c r="AX84" s="408"/>
      <c r="AY84" s="408"/>
      <c r="AZ84" s="408"/>
      <c r="BA84" s="408"/>
      <c r="BB84" s="408"/>
      <c r="BC84" s="408"/>
      <c r="BD84" s="408"/>
      <c r="BE84" s="408"/>
      <c r="BF84" s="408"/>
      <c r="BG84" s="408"/>
      <c r="BH84" s="408"/>
      <c r="BI84" s="408"/>
      <c r="BJ84" s="408"/>
      <c r="BK84" s="408"/>
      <c r="BL84" s="408"/>
    </row>
    <row r="85" spans="1:64" ht="45" customHeight="1">
      <c r="A85" s="204" t="s">
        <v>379</v>
      </c>
      <c r="B85" s="400" t="s">
        <v>381</v>
      </c>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row>
    <row r="86" spans="1:64" ht="45" customHeight="1" thickBot="1">
      <c r="A86" s="269" t="s">
        <v>380</v>
      </c>
      <c r="B86" s="444" t="s">
        <v>382</v>
      </c>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c r="AZ86" s="444"/>
      <c r="BA86" s="444"/>
      <c r="BB86" s="444"/>
      <c r="BC86" s="444"/>
      <c r="BD86" s="444"/>
      <c r="BE86" s="444"/>
      <c r="BF86" s="444"/>
      <c r="BG86" s="444"/>
      <c r="BH86" s="444"/>
      <c r="BI86" s="444"/>
      <c r="BJ86" s="444"/>
      <c r="BK86" s="444"/>
      <c r="BL86" s="444"/>
    </row>
    <row r="87" spans="1:64" ht="37.5" customHeight="1">
      <c r="A87" s="432" t="s">
        <v>383</v>
      </c>
      <c r="B87" s="435" t="s">
        <v>267</v>
      </c>
      <c r="C87" s="428"/>
      <c r="D87" s="428"/>
      <c r="E87" s="246" t="s">
        <v>42</v>
      </c>
      <c r="F87" s="247">
        <f>F91+F99</f>
        <v>39559.62448</v>
      </c>
      <c r="G87" s="247">
        <f>G88+G89</f>
        <v>39279.68</v>
      </c>
      <c r="H87" s="231">
        <f>G87/F87*100</f>
        <v>99.29234798439118</v>
      </c>
      <c r="I87" s="247" t="e">
        <f aca="true" t="shared" si="14" ref="I87:AA87">I91+I99</f>
        <v>#REF!</v>
      </c>
      <c r="J87" s="247" t="e">
        <f t="shared" si="14"/>
        <v>#REF!</v>
      </c>
      <c r="K87" s="247" t="e">
        <f t="shared" si="14"/>
        <v>#REF!</v>
      </c>
      <c r="L87" s="247" t="e">
        <f t="shared" si="14"/>
        <v>#REF!</v>
      </c>
      <c r="M87" s="247" t="e">
        <f t="shared" si="14"/>
        <v>#REF!</v>
      </c>
      <c r="N87" s="247" t="e">
        <f t="shared" si="14"/>
        <v>#REF!</v>
      </c>
      <c r="O87" s="247" t="e">
        <f t="shared" si="14"/>
        <v>#REF!</v>
      </c>
      <c r="P87" s="247" t="e">
        <f t="shared" si="14"/>
        <v>#REF!</v>
      </c>
      <c r="Q87" s="247" t="e">
        <f t="shared" si="14"/>
        <v>#REF!</v>
      </c>
      <c r="R87" s="247" t="e">
        <f t="shared" si="14"/>
        <v>#REF!</v>
      </c>
      <c r="S87" s="247" t="e">
        <f t="shared" si="14"/>
        <v>#REF!</v>
      </c>
      <c r="T87" s="247" t="e">
        <f t="shared" si="14"/>
        <v>#REF!</v>
      </c>
      <c r="U87" s="247" t="e">
        <f t="shared" si="14"/>
        <v>#REF!</v>
      </c>
      <c r="V87" s="247" t="e">
        <f t="shared" si="14"/>
        <v>#REF!</v>
      </c>
      <c r="W87" s="247" t="e">
        <f t="shared" si="14"/>
        <v>#REF!</v>
      </c>
      <c r="X87" s="247" t="e">
        <f t="shared" si="14"/>
        <v>#REF!</v>
      </c>
      <c r="Y87" s="247" t="e">
        <f t="shared" si="14"/>
        <v>#REF!</v>
      </c>
      <c r="Z87" s="247" t="e">
        <f t="shared" si="14"/>
        <v>#REF!</v>
      </c>
      <c r="AA87" s="247">
        <f t="shared" si="14"/>
        <v>6614.05387</v>
      </c>
      <c r="AB87" s="247">
        <f>AB88+AB89</f>
        <v>5319.01196</v>
      </c>
      <c r="AC87" s="231">
        <f>AB87/AA87*100</f>
        <v>80.41984635362518</v>
      </c>
      <c r="AD87" s="247">
        <f>AD91+AD99</f>
        <v>2499.877</v>
      </c>
      <c r="AE87" s="247">
        <f>AE88+AE89</f>
        <v>3149.95732</v>
      </c>
      <c r="AF87" s="231">
        <f>AE87/AD87*100</f>
        <v>126.00449222101729</v>
      </c>
      <c r="AG87" s="247">
        <f>AG91+AG99</f>
        <v>6816.254000000001</v>
      </c>
      <c r="AH87" s="247">
        <f>AH91+AH99</f>
        <v>7430.23212</v>
      </c>
      <c r="AI87" s="231">
        <f>AH87/AG87*100</f>
        <v>109.00755928402901</v>
      </c>
      <c r="AJ87" s="247">
        <f>AJ91+AJ99</f>
        <v>2104.277</v>
      </c>
      <c r="AK87" s="247">
        <f>AK91+AK99</f>
        <v>2286.74708</v>
      </c>
      <c r="AL87" s="247">
        <f>AL91+AL99</f>
        <v>108.67139069618685</v>
      </c>
      <c r="AM87" s="247">
        <f>AM91+AM99</f>
        <v>2155.63746</v>
      </c>
      <c r="AN87" s="247">
        <f>AN91+AN99</f>
        <v>2103.27464</v>
      </c>
      <c r="AO87" s="231">
        <f>AN87/AM87*100</f>
        <v>97.57088930900282</v>
      </c>
      <c r="AP87" s="247">
        <f>AP91+AP99</f>
        <v>2927.83051</v>
      </c>
      <c r="AQ87" s="247">
        <f>AQ91+AQ99</f>
        <v>2828.6808</v>
      </c>
      <c r="AR87" s="231">
        <f>AQ87/AP87*100</f>
        <v>96.61354338438123</v>
      </c>
      <c r="AS87" s="247">
        <f>AS91+AS99</f>
        <v>7882.63051</v>
      </c>
      <c r="AT87" s="247">
        <f>AT91+AT99</f>
        <v>7993.36028</v>
      </c>
      <c r="AU87" s="231">
        <f>AT87/AS87*100</f>
        <v>101.4047311980376</v>
      </c>
      <c r="AV87" s="247">
        <f>AV91+AV99</f>
        <v>2271.86059</v>
      </c>
      <c r="AW87" s="247">
        <f>AW91+AW99</f>
        <v>2996.58248</v>
      </c>
      <c r="AX87" s="231">
        <f>AW87/AV87*100</f>
        <v>131.89992789126202</v>
      </c>
      <c r="AY87" s="247">
        <f>AY91+AY99</f>
        <v>2688.00314</v>
      </c>
      <c r="AZ87" s="247">
        <f>AZ91+AZ99</f>
        <v>1830.63292</v>
      </c>
      <c r="BA87" s="231">
        <f>AZ87/AY87*100</f>
        <v>68.10382371800355</v>
      </c>
      <c r="BB87" s="247">
        <f>BB88</f>
        <v>1262.14688</v>
      </c>
      <c r="BC87" s="247">
        <f>BC91+BC99</f>
        <v>1262.14688</v>
      </c>
      <c r="BD87" s="231">
        <f>BC87/BB87*100</f>
        <v>100</v>
      </c>
      <c r="BE87" s="247">
        <f>BE91+BE99</f>
        <v>621.10384</v>
      </c>
      <c r="BF87" s="247">
        <f>BF91+BF99</f>
        <v>621.10384</v>
      </c>
      <c r="BG87" s="231">
        <f>BF87/BE87*100</f>
        <v>100</v>
      </c>
      <c r="BH87" s="247">
        <f>BH91+BH99</f>
        <v>1715.94968</v>
      </c>
      <c r="BI87" s="247">
        <f>BI91+BI99</f>
        <v>1457.94968</v>
      </c>
      <c r="BJ87" s="231">
        <f>BI87/BH87*100</f>
        <v>84.96459406665119</v>
      </c>
      <c r="BK87" s="273"/>
      <c r="BL87" s="274"/>
    </row>
    <row r="88" spans="1:64" ht="47.25">
      <c r="A88" s="433"/>
      <c r="B88" s="402"/>
      <c r="C88" s="403"/>
      <c r="D88" s="403"/>
      <c r="E88" s="217" t="s">
        <v>3</v>
      </c>
      <c r="F88" s="216">
        <f>AA88+AD88+AG88+AJ88+AM88+AP88+AS88+AV88+AY88+BB88+BE88+BH88</f>
        <v>34032.62448</v>
      </c>
      <c r="G88" s="216">
        <f>AB88+AE88+AH88+AK88+AN88+AQ88+AT88+AW88+AZ88+BC88+BF88+BI88</f>
        <v>33774.6</v>
      </c>
      <c r="H88" s="216">
        <f>G88/F88*100</f>
        <v>99.24183196581964</v>
      </c>
      <c r="I88" s="218"/>
      <c r="J88" s="218"/>
      <c r="K88" s="218"/>
      <c r="L88" s="218"/>
      <c r="M88" s="218"/>
      <c r="N88" s="218"/>
      <c r="O88" s="218"/>
      <c r="P88" s="218"/>
      <c r="Q88" s="218"/>
      <c r="R88" s="218"/>
      <c r="S88" s="218"/>
      <c r="T88" s="218"/>
      <c r="U88" s="218"/>
      <c r="V88" s="218"/>
      <c r="W88" s="218"/>
      <c r="X88" s="219"/>
      <c r="Y88" s="219"/>
      <c r="Z88" s="219"/>
      <c r="AA88" s="216">
        <v>6614.05387</v>
      </c>
      <c r="AB88" s="216">
        <v>5319.01196</v>
      </c>
      <c r="AC88" s="216">
        <f>AB88/AA88*100</f>
        <v>80.41984635362518</v>
      </c>
      <c r="AD88" s="216">
        <v>2499.877</v>
      </c>
      <c r="AE88" s="216">
        <v>3149.95732</v>
      </c>
      <c r="AF88" s="216">
        <f>AE88/AD88*100</f>
        <v>126.00449222101729</v>
      </c>
      <c r="AG88" s="216">
        <f>2177.877+4638.377</f>
        <v>6816.254000000001</v>
      </c>
      <c r="AH88" s="216">
        <v>7430.23212</v>
      </c>
      <c r="AI88" s="216">
        <f>AH88/AG88*100</f>
        <v>109.00755928402901</v>
      </c>
      <c r="AJ88" s="216">
        <f>2104.277</f>
        <v>2104.277</v>
      </c>
      <c r="AK88" s="216">
        <f>AK87</f>
        <v>2286.74708</v>
      </c>
      <c r="AL88" s="216">
        <f>AK88/AJ88*100</f>
        <v>108.67139069618685</v>
      </c>
      <c r="AM88" s="216">
        <f>2155.63746</f>
        <v>2155.63746</v>
      </c>
      <c r="AN88" s="216">
        <f>AN100</f>
        <v>2103.27464</v>
      </c>
      <c r="AO88" s="216">
        <f>AN88/AM88*100</f>
        <v>97.57088930900282</v>
      </c>
      <c r="AP88" s="216">
        <f>2308.03051+619.8</f>
        <v>2927.83051</v>
      </c>
      <c r="AQ88" s="216">
        <f>AQ100</f>
        <v>2828.6808</v>
      </c>
      <c r="AR88" s="216">
        <f>AQ88/AP88*100</f>
        <v>96.61354338438123</v>
      </c>
      <c r="AS88" s="216">
        <f>2603.63051</f>
        <v>2603.63051</v>
      </c>
      <c r="AT88" s="216">
        <f>AT92+AT100</f>
        <v>2714.36028</v>
      </c>
      <c r="AU88" s="216">
        <f>AT88/AS88*100</f>
        <v>104.25289877249133</v>
      </c>
      <c r="AV88" s="216">
        <f>2271.86059</f>
        <v>2271.86059</v>
      </c>
      <c r="AW88" s="216">
        <v>2996.58248</v>
      </c>
      <c r="AX88" s="216">
        <f>AW88/AV88*100</f>
        <v>131.89992789126202</v>
      </c>
      <c r="AY88" s="216">
        <f>AY103</f>
        <v>2440.00314</v>
      </c>
      <c r="AZ88" s="216">
        <f>AZ99</f>
        <v>1604.55292</v>
      </c>
      <c r="BA88" s="216">
        <f>AZ88/AY88*100</f>
        <v>65.76028094783518</v>
      </c>
      <c r="BB88" s="216">
        <f>BB100</f>
        <v>1262.14688</v>
      </c>
      <c r="BC88" s="216">
        <f>BC100</f>
        <v>1262.14688</v>
      </c>
      <c r="BD88" s="216">
        <f>BC88/BB88*100</f>
        <v>100</v>
      </c>
      <c r="BE88" s="216">
        <f>BE100</f>
        <v>621.10384</v>
      </c>
      <c r="BF88" s="216">
        <f>BF100</f>
        <v>621.10384</v>
      </c>
      <c r="BG88" s="216">
        <f>BF88/BE88*100</f>
        <v>100</v>
      </c>
      <c r="BH88" s="216">
        <f>BH100</f>
        <v>1715.94968</v>
      </c>
      <c r="BI88" s="216">
        <f>BI100</f>
        <v>1457.94968</v>
      </c>
      <c r="BJ88" s="216">
        <f>BI88/BH88*100</f>
        <v>84.96459406665119</v>
      </c>
      <c r="BK88" s="199"/>
      <c r="BL88" s="275"/>
    </row>
    <row r="89" spans="1:64" ht="32.25" thickBot="1">
      <c r="A89" s="434"/>
      <c r="B89" s="436"/>
      <c r="C89" s="429"/>
      <c r="D89" s="429"/>
      <c r="E89" s="235" t="s">
        <v>44</v>
      </c>
      <c r="F89" s="236">
        <f>F91</f>
        <v>5527</v>
      </c>
      <c r="G89" s="236">
        <f>AB89+AE89+AH89+AK89+AN89+AQ89+AT89+AW89+AZ89+BC89+BF89+BI89</f>
        <v>5505.08</v>
      </c>
      <c r="H89" s="236">
        <f>G89/F89*100</f>
        <v>99.60340148362583</v>
      </c>
      <c r="I89" s="276"/>
      <c r="J89" s="276"/>
      <c r="K89" s="276"/>
      <c r="L89" s="276"/>
      <c r="M89" s="276"/>
      <c r="N89" s="276"/>
      <c r="O89" s="276"/>
      <c r="P89" s="276"/>
      <c r="Q89" s="276"/>
      <c r="R89" s="276"/>
      <c r="S89" s="276"/>
      <c r="T89" s="276"/>
      <c r="U89" s="276"/>
      <c r="V89" s="276"/>
      <c r="W89" s="276"/>
      <c r="X89" s="277"/>
      <c r="Y89" s="277"/>
      <c r="Z89" s="277"/>
      <c r="AA89" s="236">
        <v>0</v>
      </c>
      <c r="AB89" s="236">
        <v>0</v>
      </c>
      <c r="AC89" s="236">
        <v>0</v>
      </c>
      <c r="AD89" s="236">
        <v>0</v>
      </c>
      <c r="AE89" s="236">
        <v>0</v>
      </c>
      <c r="AF89" s="236">
        <v>0</v>
      </c>
      <c r="AG89" s="236">
        <v>0</v>
      </c>
      <c r="AH89" s="236">
        <v>0</v>
      </c>
      <c r="AI89" s="236">
        <v>0</v>
      </c>
      <c r="AJ89" s="236">
        <v>0</v>
      </c>
      <c r="AK89" s="236">
        <v>0</v>
      </c>
      <c r="AL89" s="236">
        <v>0</v>
      </c>
      <c r="AM89" s="236">
        <v>0</v>
      </c>
      <c r="AN89" s="236">
        <v>0</v>
      </c>
      <c r="AO89" s="236">
        <v>0</v>
      </c>
      <c r="AP89" s="236">
        <v>0</v>
      </c>
      <c r="AQ89" s="236">
        <v>0</v>
      </c>
      <c r="AR89" s="236">
        <v>0</v>
      </c>
      <c r="AS89" s="236">
        <f>AS93</f>
        <v>5279</v>
      </c>
      <c r="AT89" s="236">
        <f>AT93</f>
        <v>5279</v>
      </c>
      <c r="AU89" s="236">
        <f>AT89/AS89*100</f>
        <v>100</v>
      </c>
      <c r="AV89" s="236">
        <v>0</v>
      </c>
      <c r="AW89" s="236">
        <v>0</v>
      </c>
      <c r="AX89" s="236" t="e">
        <f>AW89/AV89*100</f>
        <v>#DIV/0!</v>
      </c>
      <c r="AY89" s="236">
        <f>AY91</f>
        <v>248</v>
      </c>
      <c r="AZ89" s="236">
        <f>AZ91</f>
        <v>226.08</v>
      </c>
      <c r="BA89" s="236">
        <f>BA91</f>
        <v>91.16129032258064</v>
      </c>
      <c r="BB89" s="236">
        <v>0</v>
      </c>
      <c r="BC89" s="236">
        <v>0</v>
      </c>
      <c r="BD89" s="236">
        <v>0</v>
      </c>
      <c r="BE89" s="236">
        <v>0</v>
      </c>
      <c r="BF89" s="236">
        <v>0</v>
      </c>
      <c r="BG89" s="236">
        <v>0</v>
      </c>
      <c r="BH89" s="236">
        <v>0</v>
      </c>
      <c r="BI89" s="236">
        <v>0</v>
      </c>
      <c r="BJ89" s="236">
        <v>0</v>
      </c>
      <c r="BK89" s="278"/>
      <c r="BL89" s="279"/>
    </row>
    <row r="90" spans="1:64" ht="99.75" customHeight="1">
      <c r="A90" s="270" t="s">
        <v>384</v>
      </c>
      <c r="B90" s="271" t="s">
        <v>385</v>
      </c>
      <c r="C90" s="272" t="s">
        <v>270</v>
      </c>
      <c r="D90" s="240" t="s">
        <v>280</v>
      </c>
      <c r="E90" s="254" t="s">
        <v>313</v>
      </c>
      <c r="F90" s="255"/>
      <c r="G90" s="255"/>
      <c r="H90" s="255"/>
      <c r="I90" s="256"/>
      <c r="J90" s="256"/>
      <c r="K90" s="256"/>
      <c r="L90" s="256"/>
      <c r="M90" s="256"/>
      <c r="N90" s="256"/>
      <c r="O90" s="256"/>
      <c r="P90" s="256"/>
      <c r="Q90" s="256"/>
      <c r="R90" s="256"/>
      <c r="S90" s="256"/>
      <c r="T90" s="256"/>
      <c r="U90" s="256"/>
      <c r="V90" s="256"/>
      <c r="W90" s="256"/>
      <c r="X90" s="257"/>
      <c r="Y90" s="257"/>
      <c r="Z90" s="257"/>
      <c r="AA90" s="255"/>
      <c r="AB90" s="255"/>
      <c r="AC90" s="255"/>
      <c r="AD90" s="255"/>
      <c r="AE90" s="255"/>
      <c r="AF90" s="255"/>
      <c r="AG90" s="255"/>
      <c r="AH90" s="255"/>
      <c r="AI90" s="255"/>
      <c r="AJ90" s="255"/>
      <c r="AK90" s="255"/>
      <c r="AL90" s="255"/>
      <c r="AM90" s="255"/>
      <c r="AN90" s="255"/>
      <c r="AO90" s="255"/>
      <c r="AP90" s="255"/>
      <c r="AQ90" s="255"/>
      <c r="AR90" s="255"/>
      <c r="AS90" s="242"/>
      <c r="AT90" s="242"/>
      <c r="AU90" s="242"/>
      <c r="AV90" s="242"/>
      <c r="AW90" s="242"/>
      <c r="AX90" s="242"/>
      <c r="AY90" s="242"/>
      <c r="AZ90" s="255"/>
      <c r="BA90" s="255"/>
      <c r="BB90" s="255"/>
      <c r="BC90" s="255"/>
      <c r="BD90" s="255"/>
      <c r="BE90" s="255"/>
      <c r="BF90" s="255"/>
      <c r="BG90" s="255"/>
      <c r="BH90" s="255"/>
      <c r="BI90" s="255"/>
      <c r="BJ90" s="243"/>
      <c r="BK90" s="291" t="s">
        <v>414</v>
      </c>
      <c r="BL90" s="258"/>
    </row>
    <row r="91" spans="1:64" ht="42.75" customHeight="1">
      <c r="A91" s="404" t="s">
        <v>386</v>
      </c>
      <c r="B91" s="405" t="s">
        <v>272</v>
      </c>
      <c r="C91" s="406" t="s">
        <v>270</v>
      </c>
      <c r="D91" s="406" t="s">
        <v>280</v>
      </c>
      <c r="E91" s="201" t="s">
        <v>42</v>
      </c>
      <c r="F91" s="191">
        <f>F92+F93</f>
        <v>5527</v>
      </c>
      <c r="G91" s="191">
        <f>G92+G93</f>
        <v>5505.08</v>
      </c>
      <c r="H91" s="191">
        <f>G91/F91*100</f>
        <v>99.60340148362583</v>
      </c>
      <c r="I91" s="191" t="e">
        <f>#REF!+I92+I93</f>
        <v>#REF!</v>
      </c>
      <c r="J91" s="191" t="e">
        <f>#REF!+J92+J93</f>
        <v>#REF!</v>
      </c>
      <c r="K91" s="191" t="e">
        <f>#REF!+K92+K93</f>
        <v>#REF!</v>
      </c>
      <c r="L91" s="191" t="e">
        <f>#REF!+L92+L93</f>
        <v>#REF!</v>
      </c>
      <c r="M91" s="191" t="e">
        <f>#REF!+M92+M93</f>
        <v>#REF!</v>
      </c>
      <c r="N91" s="191" t="e">
        <f>#REF!+N92+N93</f>
        <v>#REF!</v>
      </c>
      <c r="O91" s="191" t="e">
        <f>#REF!+O92+O93</f>
        <v>#REF!</v>
      </c>
      <c r="P91" s="191" t="e">
        <f>#REF!+P92+P93</f>
        <v>#REF!</v>
      </c>
      <c r="Q91" s="191" t="e">
        <f>#REF!+Q92+Q93</f>
        <v>#REF!</v>
      </c>
      <c r="R91" s="191" t="e">
        <f>#REF!+R92+R93</f>
        <v>#REF!</v>
      </c>
      <c r="S91" s="191" t="e">
        <f>#REF!+S92+S93</f>
        <v>#REF!</v>
      </c>
      <c r="T91" s="191" t="e">
        <f>#REF!+T92+T93</f>
        <v>#REF!</v>
      </c>
      <c r="U91" s="191" t="e">
        <f>#REF!+U92+U93</f>
        <v>#REF!</v>
      </c>
      <c r="V91" s="191" t="e">
        <f>#REF!+V92+V93</f>
        <v>#REF!</v>
      </c>
      <c r="W91" s="191" t="e">
        <f>#REF!+W92+W93</f>
        <v>#REF!</v>
      </c>
      <c r="X91" s="191" t="e">
        <f>#REF!+X92+X93</f>
        <v>#REF!</v>
      </c>
      <c r="Y91" s="191" t="e">
        <f>#REF!+Y92+Y93</f>
        <v>#REF!</v>
      </c>
      <c r="Z91" s="191" t="e">
        <f>#REF!+Z92+Z93</f>
        <v>#REF!</v>
      </c>
      <c r="AA91" s="191">
        <v>0</v>
      </c>
      <c r="AB91" s="191">
        <v>0</v>
      </c>
      <c r="AC91" s="191">
        <v>0</v>
      </c>
      <c r="AD91" s="191">
        <v>0</v>
      </c>
      <c r="AE91" s="191">
        <v>0</v>
      </c>
      <c r="AF91" s="191">
        <v>0</v>
      </c>
      <c r="AG91" s="191">
        <v>0</v>
      </c>
      <c r="AH91" s="191">
        <v>0</v>
      </c>
      <c r="AI91" s="191">
        <v>0</v>
      </c>
      <c r="AJ91" s="191">
        <v>0</v>
      </c>
      <c r="AK91" s="191">
        <v>0</v>
      </c>
      <c r="AL91" s="191">
        <v>0</v>
      </c>
      <c r="AM91" s="191">
        <v>0</v>
      </c>
      <c r="AN91" s="191">
        <v>0</v>
      </c>
      <c r="AO91" s="191">
        <v>0</v>
      </c>
      <c r="AP91" s="191">
        <f>AP92+AP93</f>
        <v>0</v>
      </c>
      <c r="AQ91" s="191">
        <v>0</v>
      </c>
      <c r="AR91" s="191">
        <v>0</v>
      </c>
      <c r="AS91" s="181">
        <v>5279</v>
      </c>
      <c r="AT91" s="181">
        <v>5279</v>
      </c>
      <c r="AU91" s="181">
        <f>AT91/AS91*100</f>
        <v>100</v>
      </c>
      <c r="AV91" s="181">
        <v>0</v>
      </c>
      <c r="AW91" s="181">
        <v>0</v>
      </c>
      <c r="AX91" s="181" t="e">
        <f>AW91/AV91*100</f>
        <v>#DIV/0!</v>
      </c>
      <c r="AY91" s="181">
        <f>AY93</f>
        <v>248</v>
      </c>
      <c r="AZ91" s="191">
        <f>AZ93</f>
        <v>226.08</v>
      </c>
      <c r="BA91" s="191">
        <f>BA93</f>
        <v>91.16129032258064</v>
      </c>
      <c r="BB91" s="191">
        <v>0</v>
      </c>
      <c r="BC91" s="191">
        <v>0</v>
      </c>
      <c r="BD91" s="191">
        <v>0</v>
      </c>
      <c r="BE91" s="191">
        <v>0</v>
      </c>
      <c r="BF91" s="191">
        <v>0</v>
      </c>
      <c r="BG91" s="191">
        <v>0</v>
      </c>
      <c r="BH91" s="191">
        <v>0</v>
      </c>
      <c r="BI91" s="191">
        <v>0</v>
      </c>
      <c r="BJ91" s="176">
        <v>0</v>
      </c>
      <c r="BK91" s="445" t="s">
        <v>453</v>
      </c>
      <c r="BL91" s="420" t="s">
        <v>454</v>
      </c>
    </row>
    <row r="92" spans="1:64" ht="62.25" customHeight="1">
      <c r="A92" s="404"/>
      <c r="B92" s="405"/>
      <c r="C92" s="406"/>
      <c r="D92" s="406"/>
      <c r="E92" s="193" t="s">
        <v>3</v>
      </c>
      <c r="F92" s="191">
        <v>0</v>
      </c>
      <c r="G92" s="191">
        <v>0</v>
      </c>
      <c r="H92" s="191">
        <v>0</v>
      </c>
      <c r="I92" s="192"/>
      <c r="J92" s="192"/>
      <c r="K92" s="192"/>
      <c r="L92" s="192"/>
      <c r="M92" s="192"/>
      <c r="N92" s="192"/>
      <c r="O92" s="192"/>
      <c r="P92" s="192"/>
      <c r="Q92" s="192"/>
      <c r="R92" s="192"/>
      <c r="S92" s="192"/>
      <c r="T92" s="192"/>
      <c r="U92" s="192"/>
      <c r="V92" s="192"/>
      <c r="W92" s="192"/>
      <c r="X92" s="192"/>
      <c r="Y92" s="192"/>
      <c r="Z92" s="192"/>
      <c r="AA92" s="191">
        <v>0</v>
      </c>
      <c r="AB92" s="191">
        <v>0</v>
      </c>
      <c r="AC92" s="191">
        <v>0</v>
      </c>
      <c r="AD92" s="191">
        <v>0</v>
      </c>
      <c r="AE92" s="191">
        <v>0</v>
      </c>
      <c r="AF92" s="191">
        <v>0</v>
      </c>
      <c r="AG92" s="191">
        <v>0</v>
      </c>
      <c r="AH92" s="191">
        <v>0</v>
      </c>
      <c r="AI92" s="191">
        <v>0</v>
      </c>
      <c r="AJ92" s="191">
        <v>0</v>
      </c>
      <c r="AK92" s="191">
        <v>0</v>
      </c>
      <c r="AL92" s="191">
        <v>0</v>
      </c>
      <c r="AM92" s="191">
        <v>0</v>
      </c>
      <c r="AN92" s="191">
        <v>0</v>
      </c>
      <c r="AO92" s="191">
        <v>0</v>
      </c>
      <c r="AP92" s="191">
        <v>0</v>
      </c>
      <c r="AQ92" s="191">
        <v>0</v>
      </c>
      <c r="AR92" s="191">
        <v>0</v>
      </c>
      <c r="AS92" s="181">
        <v>0</v>
      </c>
      <c r="AT92" s="181">
        <v>0</v>
      </c>
      <c r="AU92" s="181">
        <v>0</v>
      </c>
      <c r="AV92" s="181">
        <v>0</v>
      </c>
      <c r="AW92" s="181">
        <v>0</v>
      </c>
      <c r="AX92" s="181">
        <v>0</v>
      </c>
      <c r="AY92" s="181">
        <v>0</v>
      </c>
      <c r="AZ92" s="191">
        <v>0</v>
      </c>
      <c r="BA92" s="191">
        <v>0</v>
      </c>
      <c r="BB92" s="191">
        <v>0</v>
      </c>
      <c r="BC92" s="191">
        <v>0</v>
      </c>
      <c r="BD92" s="191">
        <v>0</v>
      </c>
      <c r="BE92" s="191">
        <v>0</v>
      </c>
      <c r="BF92" s="191">
        <v>0</v>
      </c>
      <c r="BG92" s="191">
        <v>0</v>
      </c>
      <c r="BH92" s="191">
        <v>0</v>
      </c>
      <c r="BI92" s="191">
        <v>0</v>
      </c>
      <c r="BJ92" s="176">
        <v>0</v>
      </c>
      <c r="BK92" s="446"/>
      <c r="BL92" s="421"/>
    </row>
    <row r="93" spans="1:64" ht="132" customHeight="1">
      <c r="A93" s="404"/>
      <c r="B93" s="405"/>
      <c r="C93" s="406"/>
      <c r="D93" s="406"/>
      <c r="E93" s="193" t="s">
        <v>44</v>
      </c>
      <c r="F93" s="192">
        <f>AS93+AV93+AY93</f>
        <v>5527</v>
      </c>
      <c r="G93" s="192">
        <f>AB93+AE93+AH93+AK93+AN93+AQ93+AT93+AW93+AZ93+BC93+BF93+BI93</f>
        <v>5505.08</v>
      </c>
      <c r="H93" s="191">
        <f>G93/F93*100</f>
        <v>99.60340148362583</v>
      </c>
      <c r="I93" s="192"/>
      <c r="J93" s="192"/>
      <c r="K93" s="192"/>
      <c r="L93" s="192"/>
      <c r="M93" s="192"/>
      <c r="N93" s="192"/>
      <c r="O93" s="192"/>
      <c r="P93" s="192"/>
      <c r="Q93" s="192"/>
      <c r="R93" s="192"/>
      <c r="S93" s="192"/>
      <c r="T93" s="192"/>
      <c r="U93" s="192"/>
      <c r="V93" s="192"/>
      <c r="W93" s="192"/>
      <c r="X93" s="194"/>
      <c r="Y93" s="194"/>
      <c r="Z93" s="194"/>
      <c r="AA93" s="192">
        <v>0</v>
      </c>
      <c r="AB93" s="192">
        <v>0</v>
      </c>
      <c r="AC93" s="191">
        <v>0</v>
      </c>
      <c r="AD93" s="192">
        <v>0</v>
      </c>
      <c r="AE93" s="192">
        <v>0</v>
      </c>
      <c r="AF93" s="191">
        <v>0</v>
      </c>
      <c r="AG93" s="192">
        <v>0</v>
      </c>
      <c r="AH93" s="192">
        <v>0</v>
      </c>
      <c r="AI93" s="191">
        <v>0</v>
      </c>
      <c r="AJ93" s="192">
        <v>0</v>
      </c>
      <c r="AK93" s="192">
        <v>0</v>
      </c>
      <c r="AL93" s="191">
        <v>0</v>
      </c>
      <c r="AM93" s="192">
        <v>0</v>
      </c>
      <c r="AN93" s="192">
        <v>0</v>
      </c>
      <c r="AO93" s="191">
        <v>0</v>
      </c>
      <c r="AP93" s="192">
        <v>0</v>
      </c>
      <c r="AQ93" s="192">
        <v>0</v>
      </c>
      <c r="AR93" s="191">
        <v>0</v>
      </c>
      <c r="AS93" s="182">
        <v>5279</v>
      </c>
      <c r="AT93" s="182">
        <v>5279</v>
      </c>
      <c r="AU93" s="181">
        <f>AT93/AS93*100</f>
        <v>100</v>
      </c>
      <c r="AV93" s="182">
        <v>0</v>
      </c>
      <c r="AW93" s="182">
        <v>0</v>
      </c>
      <c r="AX93" s="181" t="e">
        <f>AW93/AV93*100</f>
        <v>#DIV/0!</v>
      </c>
      <c r="AY93" s="182">
        <v>248</v>
      </c>
      <c r="AZ93" s="192">
        <v>226.08</v>
      </c>
      <c r="BA93" s="191">
        <f>AZ93/AY93*100</f>
        <v>91.16129032258064</v>
      </c>
      <c r="BB93" s="192">
        <v>0</v>
      </c>
      <c r="BC93" s="192">
        <v>0</v>
      </c>
      <c r="BD93" s="191">
        <v>0</v>
      </c>
      <c r="BE93" s="192">
        <v>0</v>
      </c>
      <c r="BF93" s="192">
        <v>0</v>
      </c>
      <c r="BG93" s="191">
        <v>0</v>
      </c>
      <c r="BH93" s="192">
        <v>0</v>
      </c>
      <c r="BI93" s="192">
        <v>0</v>
      </c>
      <c r="BJ93" s="176">
        <v>0</v>
      </c>
      <c r="BK93" s="447"/>
      <c r="BL93" s="422"/>
    </row>
    <row r="94" spans="1:64" ht="153" customHeight="1">
      <c r="A94" s="294" t="s">
        <v>387</v>
      </c>
      <c r="B94" s="292" t="s">
        <v>388</v>
      </c>
      <c r="C94" s="292" t="s">
        <v>389</v>
      </c>
      <c r="D94" s="295" t="s">
        <v>280</v>
      </c>
      <c r="E94" s="193" t="s">
        <v>313</v>
      </c>
      <c r="F94" s="192"/>
      <c r="G94" s="192"/>
      <c r="H94" s="191"/>
      <c r="I94" s="192"/>
      <c r="J94" s="192"/>
      <c r="K94" s="192"/>
      <c r="L94" s="192"/>
      <c r="M94" s="192"/>
      <c r="N94" s="192"/>
      <c r="O94" s="192"/>
      <c r="P94" s="192"/>
      <c r="Q94" s="192"/>
      <c r="R94" s="192"/>
      <c r="S94" s="192"/>
      <c r="T94" s="192"/>
      <c r="U94" s="192"/>
      <c r="V94" s="192"/>
      <c r="W94" s="192"/>
      <c r="X94" s="194"/>
      <c r="Y94" s="194"/>
      <c r="Z94" s="194"/>
      <c r="AA94" s="192"/>
      <c r="AB94" s="192"/>
      <c r="AC94" s="191"/>
      <c r="AD94" s="192"/>
      <c r="AE94" s="192"/>
      <c r="AF94" s="191"/>
      <c r="AG94" s="192"/>
      <c r="AH94" s="192"/>
      <c r="AI94" s="191"/>
      <c r="AJ94" s="192"/>
      <c r="AK94" s="192"/>
      <c r="AL94" s="191"/>
      <c r="AM94" s="192"/>
      <c r="AN94" s="192"/>
      <c r="AO94" s="191"/>
      <c r="AP94" s="192"/>
      <c r="AQ94" s="192"/>
      <c r="AR94" s="191"/>
      <c r="AS94" s="182"/>
      <c r="AT94" s="182"/>
      <c r="AU94" s="181"/>
      <c r="AV94" s="182"/>
      <c r="AW94" s="182"/>
      <c r="AX94" s="181"/>
      <c r="AY94" s="182"/>
      <c r="AZ94" s="192"/>
      <c r="BA94" s="191"/>
      <c r="BB94" s="192"/>
      <c r="BC94" s="192"/>
      <c r="BD94" s="191"/>
      <c r="BE94" s="192"/>
      <c r="BF94" s="192"/>
      <c r="BG94" s="191"/>
      <c r="BH94" s="192"/>
      <c r="BI94" s="192"/>
      <c r="BJ94" s="176"/>
      <c r="BK94" s="281" t="s">
        <v>437</v>
      </c>
      <c r="BL94" s="199"/>
    </row>
    <row r="95" spans="1:64" ht="198" customHeight="1">
      <c r="A95" s="294" t="s">
        <v>390</v>
      </c>
      <c r="B95" s="292" t="s">
        <v>391</v>
      </c>
      <c r="C95" s="295" t="s">
        <v>270</v>
      </c>
      <c r="D95" s="179" t="s">
        <v>280</v>
      </c>
      <c r="E95" s="178" t="s">
        <v>313</v>
      </c>
      <c r="F95" s="192"/>
      <c r="G95" s="192"/>
      <c r="H95" s="191"/>
      <c r="I95" s="192"/>
      <c r="J95" s="192"/>
      <c r="K95" s="192"/>
      <c r="L95" s="192"/>
      <c r="M95" s="192"/>
      <c r="N95" s="192"/>
      <c r="O95" s="192"/>
      <c r="P95" s="192"/>
      <c r="Q95" s="192"/>
      <c r="R95" s="192"/>
      <c r="S95" s="192"/>
      <c r="T95" s="192"/>
      <c r="U95" s="192"/>
      <c r="V95" s="192"/>
      <c r="W95" s="192"/>
      <c r="X95" s="194"/>
      <c r="Y95" s="194"/>
      <c r="Z95" s="194"/>
      <c r="AA95" s="192"/>
      <c r="AB95" s="192"/>
      <c r="AC95" s="191"/>
      <c r="AD95" s="192"/>
      <c r="AE95" s="192"/>
      <c r="AF95" s="191"/>
      <c r="AG95" s="192"/>
      <c r="AH95" s="192"/>
      <c r="AI95" s="191"/>
      <c r="AJ95" s="192"/>
      <c r="AK95" s="192"/>
      <c r="AL95" s="191"/>
      <c r="AM95" s="192"/>
      <c r="AN95" s="192"/>
      <c r="AO95" s="191"/>
      <c r="AP95" s="192"/>
      <c r="AQ95" s="192"/>
      <c r="AR95" s="191"/>
      <c r="AS95" s="182"/>
      <c r="AT95" s="182"/>
      <c r="AU95" s="181"/>
      <c r="AV95" s="182"/>
      <c r="AW95" s="182"/>
      <c r="AX95" s="181"/>
      <c r="AY95" s="182"/>
      <c r="AZ95" s="192"/>
      <c r="BA95" s="191"/>
      <c r="BB95" s="192"/>
      <c r="BC95" s="192"/>
      <c r="BD95" s="191"/>
      <c r="BE95" s="192"/>
      <c r="BF95" s="192"/>
      <c r="BG95" s="191"/>
      <c r="BH95" s="192"/>
      <c r="BI95" s="192"/>
      <c r="BJ95" s="176"/>
      <c r="BK95" s="281" t="s">
        <v>448</v>
      </c>
      <c r="BL95" s="199"/>
    </row>
    <row r="96" spans="1:64" ht="153" customHeight="1">
      <c r="A96" s="294" t="s">
        <v>392</v>
      </c>
      <c r="B96" s="292" t="s">
        <v>393</v>
      </c>
      <c r="C96" s="292" t="s">
        <v>394</v>
      </c>
      <c r="D96" s="179" t="s">
        <v>280</v>
      </c>
      <c r="E96" s="178" t="s">
        <v>313</v>
      </c>
      <c r="F96" s="192"/>
      <c r="G96" s="192"/>
      <c r="H96" s="191"/>
      <c r="I96" s="192"/>
      <c r="J96" s="192"/>
      <c r="K96" s="192"/>
      <c r="L96" s="192"/>
      <c r="M96" s="192"/>
      <c r="N96" s="192"/>
      <c r="O96" s="192"/>
      <c r="P96" s="192"/>
      <c r="Q96" s="192"/>
      <c r="R96" s="192"/>
      <c r="S96" s="192"/>
      <c r="T96" s="192"/>
      <c r="U96" s="192"/>
      <c r="V96" s="192"/>
      <c r="W96" s="192"/>
      <c r="X96" s="194"/>
      <c r="Y96" s="194"/>
      <c r="Z96" s="194"/>
      <c r="AA96" s="192"/>
      <c r="AB96" s="192"/>
      <c r="AC96" s="191"/>
      <c r="AD96" s="192"/>
      <c r="AE96" s="192"/>
      <c r="AF96" s="191"/>
      <c r="AG96" s="192"/>
      <c r="AH96" s="192"/>
      <c r="AI96" s="191"/>
      <c r="AJ96" s="192"/>
      <c r="AK96" s="192"/>
      <c r="AL96" s="191"/>
      <c r="AM96" s="192"/>
      <c r="AN96" s="192"/>
      <c r="AO96" s="191"/>
      <c r="AP96" s="192"/>
      <c r="AQ96" s="192"/>
      <c r="AR96" s="191"/>
      <c r="AS96" s="182"/>
      <c r="AT96" s="182"/>
      <c r="AU96" s="181"/>
      <c r="AV96" s="182"/>
      <c r="AW96" s="182"/>
      <c r="AX96" s="181"/>
      <c r="AY96" s="182"/>
      <c r="AZ96" s="192"/>
      <c r="BA96" s="191"/>
      <c r="BB96" s="192"/>
      <c r="BC96" s="192"/>
      <c r="BD96" s="191"/>
      <c r="BE96" s="192"/>
      <c r="BF96" s="192"/>
      <c r="BG96" s="191"/>
      <c r="BH96" s="192"/>
      <c r="BI96" s="192"/>
      <c r="BJ96" s="176"/>
      <c r="BK96" s="281" t="s">
        <v>438</v>
      </c>
      <c r="BL96" s="199"/>
    </row>
    <row r="97" spans="1:64" ht="153" customHeight="1">
      <c r="A97" s="294" t="s">
        <v>395</v>
      </c>
      <c r="B97" s="292" t="s">
        <v>396</v>
      </c>
      <c r="C97" s="295" t="s">
        <v>270</v>
      </c>
      <c r="D97" s="179" t="s">
        <v>280</v>
      </c>
      <c r="E97" s="178" t="s">
        <v>313</v>
      </c>
      <c r="F97" s="192"/>
      <c r="G97" s="192"/>
      <c r="H97" s="191"/>
      <c r="I97" s="192"/>
      <c r="J97" s="192"/>
      <c r="K97" s="192"/>
      <c r="L97" s="192"/>
      <c r="M97" s="192"/>
      <c r="N97" s="192"/>
      <c r="O97" s="192"/>
      <c r="P97" s="192"/>
      <c r="Q97" s="192"/>
      <c r="R97" s="192"/>
      <c r="S97" s="192"/>
      <c r="T97" s="192"/>
      <c r="U97" s="192"/>
      <c r="V97" s="192"/>
      <c r="W97" s="192"/>
      <c r="X97" s="194"/>
      <c r="Y97" s="194"/>
      <c r="Z97" s="194"/>
      <c r="AA97" s="192"/>
      <c r="AB97" s="192"/>
      <c r="AC97" s="191"/>
      <c r="AD97" s="192"/>
      <c r="AE97" s="192"/>
      <c r="AF97" s="191"/>
      <c r="AG97" s="192"/>
      <c r="AH97" s="192"/>
      <c r="AI97" s="191"/>
      <c r="AJ97" s="192"/>
      <c r="AK97" s="192"/>
      <c r="AL97" s="191"/>
      <c r="AM97" s="192"/>
      <c r="AN97" s="192"/>
      <c r="AO97" s="191"/>
      <c r="AP97" s="192"/>
      <c r="AQ97" s="192"/>
      <c r="AR97" s="191"/>
      <c r="AS97" s="182"/>
      <c r="AT97" s="182"/>
      <c r="AU97" s="181"/>
      <c r="AV97" s="182"/>
      <c r="AW97" s="182"/>
      <c r="AX97" s="181"/>
      <c r="AY97" s="182"/>
      <c r="AZ97" s="192"/>
      <c r="BA97" s="191"/>
      <c r="BB97" s="192"/>
      <c r="BC97" s="192"/>
      <c r="BD97" s="191"/>
      <c r="BE97" s="192"/>
      <c r="BF97" s="192"/>
      <c r="BG97" s="191"/>
      <c r="BH97" s="192"/>
      <c r="BI97" s="192"/>
      <c r="BJ97" s="176"/>
      <c r="BK97" s="281" t="s">
        <v>449</v>
      </c>
      <c r="BL97" s="298"/>
    </row>
    <row r="98" spans="1:64" ht="177.75" customHeight="1">
      <c r="A98" s="294" t="s">
        <v>397</v>
      </c>
      <c r="B98" s="292" t="s">
        <v>348</v>
      </c>
      <c r="C98" s="292" t="s">
        <v>349</v>
      </c>
      <c r="D98" s="179" t="s">
        <v>280</v>
      </c>
      <c r="E98" s="178" t="s">
        <v>313</v>
      </c>
      <c r="F98" s="192"/>
      <c r="G98" s="192"/>
      <c r="H98" s="191"/>
      <c r="I98" s="192"/>
      <c r="J98" s="192"/>
      <c r="K98" s="192"/>
      <c r="L98" s="192"/>
      <c r="M98" s="192"/>
      <c r="N98" s="192"/>
      <c r="O98" s="192"/>
      <c r="P98" s="192"/>
      <c r="Q98" s="192"/>
      <c r="R98" s="192"/>
      <c r="S98" s="192"/>
      <c r="T98" s="192"/>
      <c r="U98" s="192"/>
      <c r="V98" s="192"/>
      <c r="W98" s="192"/>
      <c r="X98" s="194"/>
      <c r="Y98" s="194"/>
      <c r="Z98" s="194"/>
      <c r="AA98" s="192"/>
      <c r="AB98" s="192"/>
      <c r="AC98" s="191"/>
      <c r="AD98" s="192"/>
      <c r="AE98" s="192"/>
      <c r="AF98" s="191"/>
      <c r="AG98" s="192"/>
      <c r="AH98" s="192"/>
      <c r="AI98" s="191"/>
      <c r="AJ98" s="192"/>
      <c r="AK98" s="192"/>
      <c r="AL98" s="191"/>
      <c r="AM98" s="192"/>
      <c r="AN98" s="192"/>
      <c r="AO98" s="191"/>
      <c r="AP98" s="192"/>
      <c r="AQ98" s="192"/>
      <c r="AR98" s="191"/>
      <c r="AS98" s="182"/>
      <c r="AT98" s="182"/>
      <c r="AU98" s="181"/>
      <c r="AV98" s="182"/>
      <c r="AW98" s="182"/>
      <c r="AX98" s="181"/>
      <c r="AY98" s="182"/>
      <c r="AZ98" s="192"/>
      <c r="BA98" s="191"/>
      <c r="BB98" s="192"/>
      <c r="BC98" s="192"/>
      <c r="BD98" s="191"/>
      <c r="BE98" s="192"/>
      <c r="BF98" s="192"/>
      <c r="BG98" s="191"/>
      <c r="BH98" s="192"/>
      <c r="BI98" s="192"/>
      <c r="BJ98" s="176"/>
      <c r="BK98" s="281" t="s">
        <v>415</v>
      </c>
      <c r="BL98" s="199"/>
    </row>
    <row r="99" spans="1:64" ht="59.25" customHeight="1">
      <c r="A99" s="397" t="s">
        <v>398</v>
      </c>
      <c r="B99" s="409" t="s">
        <v>275</v>
      </c>
      <c r="C99" s="399" t="s">
        <v>270</v>
      </c>
      <c r="D99" s="399" t="s">
        <v>281</v>
      </c>
      <c r="E99" s="195" t="s">
        <v>42</v>
      </c>
      <c r="F99" s="181">
        <f>F100+F101+F104</f>
        <v>34032.62448</v>
      </c>
      <c r="G99" s="181">
        <f>G100+G101+G104</f>
        <v>33774.6</v>
      </c>
      <c r="H99" s="191">
        <f>G99/F99*100</f>
        <v>99.24183196581964</v>
      </c>
      <c r="I99" s="182">
        <f aca="true" t="shared" si="15" ref="I99:AB99">I100+I101+I104</f>
        <v>0</v>
      </c>
      <c r="J99" s="182">
        <f t="shared" si="15"/>
        <v>0</v>
      </c>
      <c r="K99" s="182">
        <f t="shared" si="15"/>
        <v>0</v>
      </c>
      <c r="L99" s="182">
        <f t="shared" si="15"/>
        <v>0</v>
      </c>
      <c r="M99" s="182">
        <f t="shared" si="15"/>
        <v>0</v>
      </c>
      <c r="N99" s="182">
        <f t="shared" si="15"/>
        <v>0</v>
      </c>
      <c r="O99" s="182">
        <f t="shared" si="15"/>
        <v>0</v>
      </c>
      <c r="P99" s="182">
        <f t="shared" si="15"/>
        <v>0</v>
      </c>
      <c r="Q99" s="182">
        <f t="shared" si="15"/>
        <v>0</v>
      </c>
      <c r="R99" s="182">
        <f t="shared" si="15"/>
        <v>0</v>
      </c>
      <c r="S99" s="182">
        <f t="shared" si="15"/>
        <v>0</v>
      </c>
      <c r="T99" s="182">
        <f t="shared" si="15"/>
        <v>0</v>
      </c>
      <c r="U99" s="182">
        <f t="shared" si="15"/>
        <v>0</v>
      </c>
      <c r="V99" s="182">
        <f t="shared" si="15"/>
        <v>0</v>
      </c>
      <c r="W99" s="182">
        <f t="shared" si="15"/>
        <v>0</v>
      </c>
      <c r="X99" s="182">
        <f t="shared" si="15"/>
        <v>0</v>
      </c>
      <c r="Y99" s="182">
        <f t="shared" si="15"/>
        <v>0</v>
      </c>
      <c r="Z99" s="182">
        <f t="shared" si="15"/>
        <v>0</v>
      </c>
      <c r="AA99" s="181">
        <f t="shared" si="15"/>
        <v>6614.05387</v>
      </c>
      <c r="AB99" s="181">
        <f t="shared" si="15"/>
        <v>5319.01196</v>
      </c>
      <c r="AC99" s="191">
        <f>AB99/AA99*100</f>
        <v>80.41984635362518</v>
      </c>
      <c r="AD99" s="181">
        <f>AD100+AD101+AD104</f>
        <v>2499.877</v>
      </c>
      <c r="AE99" s="181">
        <f>AE100+AE101+AE104</f>
        <v>3149.95732</v>
      </c>
      <c r="AF99" s="191">
        <f>AE99/AD99*100</f>
        <v>126.00449222101729</v>
      </c>
      <c r="AG99" s="181">
        <f>AG100+AG101+AG104</f>
        <v>6816.254000000001</v>
      </c>
      <c r="AH99" s="181">
        <f>AH100+AH101+AH104</f>
        <v>7430.23212</v>
      </c>
      <c r="AI99" s="191">
        <f>AH99/AG99*100</f>
        <v>109.00755928402901</v>
      </c>
      <c r="AJ99" s="181">
        <f>AJ100+AJ101+AJ104</f>
        <v>2104.277</v>
      </c>
      <c r="AK99" s="181">
        <f>AK100+AK101+AK104</f>
        <v>2286.74708</v>
      </c>
      <c r="AL99" s="181">
        <f>AK99/AJ99*100</f>
        <v>108.67139069618685</v>
      </c>
      <c r="AM99" s="181">
        <f>AM100+AM101+AM104</f>
        <v>2155.63746</v>
      </c>
      <c r="AN99" s="181">
        <f>AN100+AN101+AN104</f>
        <v>2103.27464</v>
      </c>
      <c r="AO99" s="191">
        <f>AN99/AM99*100</f>
        <v>97.57088930900282</v>
      </c>
      <c r="AP99" s="181">
        <f>AP100+AP101+AP104</f>
        <v>2927.83051</v>
      </c>
      <c r="AQ99" s="181">
        <f>AQ100+AQ101+AQ104</f>
        <v>2828.6808</v>
      </c>
      <c r="AR99" s="181">
        <f>AQ99/AP99*100</f>
        <v>96.61354338438123</v>
      </c>
      <c r="AS99" s="181">
        <f>SUM(AS100:AS101)</f>
        <v>2603.63051</v>
      </c>
      <c r="AT99" s="181">
        <f>SUM(AT100)</f>
        <v>2714.36028</v>
      </c>
      <c r="AU99" s="181">
        <f>AT99/AS99*100</f>
        <v>104.25289877249133</v>
      </c>
      <c r="AV99" s="181">
        <f>AV100</f>
        <v>2271.86059</v>
      </c>
      <c r="AW99" s="181">
        <f>SUM(AW100)</f>
        <v>2996.58248</v>
      </c>
      <c r="AX99" s="181">
        <f>AW99/AV99*100</f>
        <v>131.89992789126202</v>
      </c>
      <c r="AY99" s="181">
        <f>AY100</f>
        <v>2440.00314</v>
      </c>
      <c r="AZ99" s="181">
        <f>AZ102</f>
        <v>1604.55292</v>
      </c>
      <c r="BA99" s="191">
        <f>AZ99/AY99*100</f>
        <v>65.76028094783518</v>
      </c>
      <c r="BB99" s="191">
        <f>BB100</f>
        <v>1262.14688</v>
      </c>
      <c r="BC99" s="191">
        <f>BC100</f>
        <v>1262.14688</v>
      </c>
      <c r="BD99" s="191">
        <f>BC99/BB99*100</f>
        <v>100</v>
      </c>
      <c r="BE99" s="191">
        <f>BE100</f>
        <v>621.10384</v>
      </c>
      <c r="BF99" s="191">
        <f>BF100</f>
        <v>621.10384</v>
      </c>
      <c r="BG99" s="191">
        <f>BF99/BE99*100</f>
        <v>100</v>
      </c>
      <c r="BH99" s="191">
        <f>SUM(BH100:BH101)</f>
        <v>1715.94968</v>
      </c>
      <c r="BI99" s="191">
        <f>BI100</f>
        <v>1457.94968</v>
      </c>
      <c r="BJ99" s="191">
        <f>BJ100</f>
        <v>84.96459406665119</v>
      </c>
      <c r="BK99" s="420" t="s">
        <v>439</v>
      </c>
      <c r="BL99" s="199"/>
    </row>
    <row r="100" spans="1:64" ht="54.75" customHeight="1">
      <c r="A100" s="397"/>
      <c r="B100" s="409"/>
      <c r="C100" s="399"/>
      <c r="D100" s="399"/>
      <c r="E100" s="183" t="s">
        <v>3</v>
      </c>
      <c r="F100" s="181">
        <f>AA100+AD100+AG100+AJ100+AM100+AP100+AS100+AV100+AY100+BB100+BE100+BH100</f>
        <v>34032.62448</v>
      </c>
      <c r="G100" s="181">
        <f>AB100+AE100+AH100+AK100+AN100+AQ100+AT100+AW100+AZ100+BC100+BF100+BI100</f>
        <v>33774.6</v>
      </c>
      <c r="H100" s="191">
        <f>G100/F100*100</f>
        <v>99.24183196581964</v>
      </c>
      <c r="I100" s="182"/>
      <c r="J100" s="182"/>
      <c r="K100" s="182"/>
      <c r="L100" s="182"/>
      <c r="M100" s="182"/>
      <c r="N100" s="182"/>
      <c r="O100" s="182"/>
      <c r="P100" s="182"/>
      <c r="Q100" s="182"/>
      <c r="R100" s="182"/>
      <c r="S100" s="182"/>
      <c r="T100" s="182"/>
      <c r="U100" s="182"/>
      <c r="V100" s="182"/>
      <c r="W100" s="182"/>
      <c r="X100" s="184"/>
      <c r="Y100" s="184"/>
      <c r="Z100" s="184"/>
      <c r="AA100" s="181">
        <v>6614.05387</v>
      </c>
      <c r="AB100" s="181">
        <v>5319.01196</v>
      </c>
      <c r="AC100" s="191">
        <f>AB100/AA100*100</f>
        <v>80.41984635362518</v>
      </c>
      <c r="AD100" s="181">
        <v>2499.877</v>
      </c>
      <c r="AE100" s="181">
        <v>3149.95732</v>
      </c>
      <c r="AF100" s="191">
        <f>AE100/AD100*100</f>
        <v>126.00449222101729</v>
      </c>
      <c r="AG100" s="181">
        <f>2177.877+4638.377</f>
        <v>6816.254000000001</v>
      </c>
      <c r="AH100" s="181">
        <v>7430.23212</v>
      </c>
      <c r="AI100" s="191">
        <f>AH100/AG100*100</f>
        <v>109.00755928402901</v>
      </c>
      <c r="AJ100" s="181">
        <f>2104.277</f>
        <v>2104.277</v>
      </c>
      <c r="AK100" s="181">
        <v>2286.74708</v>
      </c>
      <c r="AL100" s="181">
        <f>AK100/AJ100*100</f>
        <v>108.67139069618685</v>
      </c>
      <c r="AM100" s="181">
        <f>2155.63746</f>
        <v>2155.63746</v>
      </c>
      <c r="AN100" s="181">
        <f>AN103</f>
        <v>2103.27464</v>
      </c>
      <c r="AO100" s="191">
        <f>AN100/AM100*100</f>
        <v>97.57088930900282</v>
      </c>
      <c r="AP100" s="181">
        <f>2308.03051+619.8</f>
        <v>2927.83051</v>
      </c>
      <c r="AQ100" s="181">
        <f>AQ103</f>
        <v>2828.6808</v>
      </c>
      <c r="AR100" s="181">
        <f>AQ100/AP100*100</f>
        <v>96.61354338438123</v>
      </c>
      <c r="AS100" s="181">
        <f>2603.63051</f>
        <v>2603.63051</v>
      </c>
      <c r="AT100" s="181">
        <f>AT103</f>
        <v>2714.36028</v>
      </c>
      <c r="AU100" s="181">
        <f>AT100/AS100*100</f>
        <v>104.25289877249133</v>
      </c>
      <c r="AV100" s="181">
        <f>2271.86059</f>
        <v>2271.86059</v>
      </c>
      <c r="AW100" s="181">
        <v>2996.58248</v>
      </c>
      <c r="AX100" s="181">
        <f>AW100/AV100*100</f>
        <v>131.89992789126202</v>
      </c>
      <c r="AY100" s="181">
        <f>AY103</f>
        <v>2440.00314</v>
      </c>
      <c r="AZ100" s="181">
        <f>AZ103</f>
        <v>1604.55292</v>
      </c>
      <c r="BA100" s="191">
        <f>AZ100/AY100*100</f>
        <v>65.76028094783518</v>
      </c>
      <c r="BB100" s="191">
        <f>BB103</f>
        <v>1262.14688</v>
      </c>
      <c r="BC100" s="191">
        <f>BC103</f>
        <v>1262.14688</v>
      </c>
      <c r="BD100" s="191">
        <f>BC100/BB100*100</f>
        <v>100</v>
      </c>
      <c r="BE100" s="191">
        <f>BE103</f>
        <v>621.10384</v>
      </c>
      <c r="BF100" s="191">
        <f>BF103</f>
        <v>621.10384</v>
      </c>
      <c r="BG100" s="191">
        <f>BF100/BE100*100</f>
        <v>100</v>
      </c>
      <c r="BH100" s="191">
        <f>BH103+BH106</f>
        <v>1715.94968</v>
      </c>
      <c r="BI100" s="191">
        <f>BI106+BI103</f>
        <v>1457.94968</v>
      </c>
      <c r="BJ100" s="191">
        <f>BI100/BH100*100</f>
        <v>84.96459406665119</v>
      </c>
      <c r="BK100" s="421"/>
      <c r="BL100" s="199"/>
    </row>
    <row r="101" spans="1:64" ht="88.5" customHeight="1">
      <c r="A101" s="397"/>
      <c r="B101" s="409"/>
      <c r="C101" s="399"/>
      <c r="D101" s="399"/>
      <c r="E101" s="183" t="s">
        <v>44</v>
      </c>
      <c r="F101" s="182">
        <v>0</v>
      </c>
      <c r="G101" s="182">
        <v>0</v>
      </c>
      <c r="H101" s="191">
        <v>0</v>
      </c>
      <c r="I101" s="182"/>
      <c r="J101" s="182"/>
      <c r="K101" s="182"/>
      <c r="L101" s="182"/>
      <c r="M101" s="182"/>
      <c r="N101" s="182"/>
      <c r="O101" s="182"/>
      <c r="P101" s="182"/>
      <c r="Q101" s="182"/>
      <c r="R101" s="182"/>
      <c r="S101" s="182"/>
      <c r="T101" s="182"/>
      <c r="U101" s="182"/>
      <c r="V101" s="182"/>
      <c r="W101" s="182"/>
      <c r="X101" s="184"/>
      <c r="Y101" s="184"/>
      <c r="Z101" s="184"/>
      <c r="AA101" s="182">
        <v>0</v>
      </c>
      <c r="AB101" s="182">
        <v>0</v>
      </c>
      <c r="AC101" s="191">
        <v>0</v>
      </c>
      <c r="AD101" s="182">
        <v>0</v>
      </c>
      <c r="AE101" s="182">
        <v>0</v>
      </c>
      <c r="AF101" s="191">
        <v>0</v>
      </c>
      <c r="AG101" s="182">
        <v>0</v>
      </c>
      <c r="AH101" s="182">
        <v>0</v>
      </c>
      <c r="AI101" s="191">
        <v>0</v>
      </c>
      <c r="AJ101" s="182">
        <v>0</v>
      </c>
      <c r="AK101" s="182">
        <v>0</v>
      </c>
      <c r="AL101" s="181">
        <v>0</v>
      </c>
      <c r="AM101" s="182">
        <v>0</v>
      </c>
      <c r="AN101" s="182">
        <v>0</v>
      </c>
      <c r="AO101" s="191">
        <v>0</v>
      </c>
      <c r="AP101" s="182">
        <v>0</v>
      </c>
      <c r="AQ101" s="182">
        <v>0</v>
      </c>
      <c r="AR101" s="181">
        <v>0</v>
      </c>
      <c r="AS101" s="182">
        <v>0</v>
      </c>
      <c r="AT101" s="182">
        <v>0</v>
      </c>
      <c r="AU101" s="181">
        <v>0</v>
      </c>
      <c r="AV101" s="182">
        <v>0</v>
      </c>
      <c r="AW101" s="182">
        <v>0</v>
      </c>
      <c r="AX101" s="181">
        <v>0</v>
      </c>
      <c r="AY101" s="182">
        <v>0</v>
      </c>
      <c r="AZ101" s="182">
        <v>0</v>
      </c>
      <c r="BA101" s="191">
        <v>0</v>
      </c>
      <c r="BB101" s="192">
        <v>0</v>
      </c>
      <c r="BC101" s="192">
        <v>0</v>
      </c>
      <c r="BD101" s="191">
        <v>0</v>
      </c>
      <c r="BE101" s="192">
        <v>0</v>
      </c>
      <c r="BF101" s="192">
        <v>0</v>
      </c>
      <c r="BG101" s="191">
        <v>0</v>
      </c>
      <c r="BH101" s="192">
        <v>0</v>
      </c>
      <c r="BI101" s="192">
        <v>0</v>
      </c>
      <c r="BJ101" s="191">
        <v>0</v>
      </c>
      <c r="BK101" s="422"/>
      <c r="BL101" s="199"/>
    </row>
    <row r="102" spans="1:64" ht="45" customHeight="1">
      <c r="A102" s="397" t="s">
        <v>399</v>
      </c>
      <c r="B102" s="409" t="s">
        <v>274</v>
      </c>
      <c r="C102" s="399" t="s">
        <v>270</v>
      </c>
      <c r="D102" s="399" t="s">
        <v>281</v>
      </c>
      <c r="E102" s="195" t="s">
        <v>42</v>
      </c>
      <c r="F102" s="181">
        <f>F103+F104</f>
        <v>33217.62448</v>
      </c>
      <c r="G102" s="181">
        <f aca="true" t="shared" si="16" ref="G102:BJ102">G103+G104</f>
        <v>33217.6</v>
      </c>
      <c r="H102" s="181">
        <f t="shared" si="16"/>
        <v>99.99992630418224</v>
      </c>
      <c r="I102" s="181">
        <f t="shared" si="16"/>
        <v>0</v>
      </c>
      <c r="J102" s="181">
        <f t="shared" si="16"/>
        <v>0</v>
      </c>
      <c r="K102" s="181">
        <f t="shared" si="16"/>
        <v>0</v>
      </c>
      <c r="L102" s="181">
        <f t="shared" si="16"/>
        <v>0</v>
      </c>
      <c r="M102" s="181">
        <f t="shared" si="16"/>
        <v>0</v>
      </c>
      <c r="N102" s="181">
        <f t="shared" si="16"/>
        <v>0</v>
      </c>
      <c r="O102" s="181">
        <f t="shared" si="16"/>
        <v>0</v>
      </c>
      <c r="P102" s="181">
        <f t="shared" si="16"/>
        <v>0</v>
      </c>
      <c r="Q102" s="181">
        <f t="shared" si="16"/>
        <v>0</v>
      </c>
      <c r="R102" s="181">
        <f t="shared" si="16"/>
        <v>0</v>
      </c>
      <c r="S102" s="181">
        <f t="shared" si="16"/>
        <v>0</v>
      </c>
      <c r="T102" s="181">
        <f t="shared" si="16"/>
        <v>0</v>
      </c>
      <c r="U102" s="181">
        <f t="shared" si="16"/>
        <v>0</v>
      </c>
      <c r="V102" s="181">
        <f t="shared" si="16"/>
        <v>0</v>
      </c>
      <c r="W102" s="181">
        <f t="shared" si="16"/>
        <v>0</v>
      </c>
      <c r="X102" s="181">
        <f t="shared" si="16"/>
        <v>0</v>
      </c>
      <c r="Y102" s="181">
        <f t="shared" si="16"/>
        <v>0</v>
      </c>
      <c r="Z102" s="181">
        <f t="shared" si="16"/>
        <v>0</v>
      </c>
      <c r="AA102" s="181">
        <f t="shared" si="16"/>
        <v>6614.05387</v>
      </c>
      <c r="AB102" s="181">
        <f t="shared" si="16"/>
        <v>5319.01196</v>
      </c>
      <c r="AC102" s="181">
        <f t="shared" si="16"/>
        <v>80.41984635362518</v>
      </c>
      <c r="AD102" s="181">
        <f t="shared" si="16"/>
        <v>2499.877</v>
      </c>
      <c r="AE102" s="181">
        <f t="shared" si="16"/>
        <v>3149.95732</v>
      </c>
      <c r="AF102" s="181">
        <f t="shared" si="16"/>
        <v>126.00449222101729</v>
      </c>
      <c r="AG102" s="181">
        <f t="shared" si="16"/>
        <v>6816.254000000001</v>
      </c>
      <c r="AH102" s="181">
        <f t="shared" si="16"/>
        <v>7430.23212</v>
      </c>
      <c r="AI102" s="181">
        <f t="shared" si="16"/>
        <v>109.00755928402901</v>
      </c>
      <c r="AJ102" s="181">
        <f t="shared" si="16"/>
        <v>2104.277</v>
      </c>
      <c r="AK102" s="181">
        <f t="shared" si="16"/>
        <v>2286.74708</v>
      </c>
      <c r="AL102" s="181">
        <f t="shared" si="16"/>
        <v>108.67139069618685</v>
      </c>
      <c r="AM102" s="181">
        <f t="shared" si="16"/>
        <v>2155.63746</v>
      </c>
      <c r="AN102" s="181">
        <f t="shared" si="16"/>
        <v>2103.27464</v>
      </c>
      <c r="AO102" s="181">
        <f t="shared" si="16"/>
        <v>97.57088930900282</v>
      </c>
      <c r="AP102" s="181">
        <f>AP103+AP104</f>
        <v>2927.83051</v>
      </c>
      <c r="AQ102" s="181">
        <f t="shared" si="16"/>
        <v>2828.6808</v>
      </c>
      <c r="AR102" s="181">
        <f t="shared" si="16"/>
        <v>96.61354338438123</v>
      </c>
      <c r="AS102" s="191">
        <f t="shared" si="16"/>
        <v>2603.63051</v>
      </c>
      <c r="AT102" s="191">
        <f t="shared" si="16"/>
        <v>2714.36028</v>
      </c>
      <c r="AU102" s="191">
        <f t="shared" si="16"/>
        <v>104.25289877249133</v>
      </c>
      <c r="AV102" s="191">
        <f t="shared" si="16"/>
        <v>2271.86059</v>
      </c>
      <c r="AW102" s="191">
        <f t="shared" si="16"/>
        <v>2996.58248</v>
      </c>
      <c r="AX102" s="191">
        <f t="shared" si="16"/>
        <v>131.89992789126202</v>
      </c>
      <c r="AY102" s="181">
        <f t="shared" si="16"/>
        <v>2440.00314</v>
      </c>
      <c r="AZ102" s="181">
        <f t="shared" si="16"/>
        <v>1604.55292</v>
      </c>
      <c r="BA102" s="181">
        <f t="shared" si="16"/>
        <v>65.76028094783518</v>
      </c>
      <c r="BB102" s="191">
        <f t="shared" si="16"/>
        <v>1262.14688</v>
      </c>
      <c r="BC102" s="191">
        <f t="shared" si="16"/>
        <v>1262.14688</v>
      </c>
      <c r="BD102" s="191">
        <f t="shared" si="16"/>
        <v>100</v>
      </c>
      <c r="BE102" s="191">
        <f t="shared" si="16"/>
        <v>621.10384</v>
      </c>
      <c r="BF102" s="191">
        <f t="shared" si="16"/>
        <v>621.10384</v>
      </c>
      <c r="BG102" s="191">
        <f t="shared" si="16"/>
        <v>100</v>
      </c>
      <c r="BH102" s="191">
        <f t="shared" si="16"/>
        <v>900.94968</v>
      </c>
      <c r="BI102" s="191">
        <f t="shared" si="16"/>
        <v>900.94968</v>
      </c>
      <c r="BJ102" s="297">
        <f t="shared" si="16"/>
        <v>100</v>
      </c>
      <c r="BK102" s="420" t="s">
        <v>439</v>
      </c>
      <c r="BL102" s="199"/>
    </row>
    <row r="103" spans="1:64" ht="59.25" customHeight="1">
      <c r="A103" s="397"/>
      <c r="B103" s="409"/>
      <c r="C103" s="399"/>
      <c r="D103" s="399"/>
      <c r="E103" s="183" t="s">
        <v>3</v>
      </c>
      <c r="F103" s="181">
        <f>AA103+AD103+AG103+AJ103+AM103+AP103+AS103+AV103+AY103+BB103+BE103+BH103</f>
        <v>33217.62448</v>
      </c>
      <c r="G103" s="181">
        <f>AB103+AE103+AH103+AK103+AN103+AQ103+AT103+AW103+AZ103+BC103+BF103+BI103</f>
        <v>33217.6</v>
      </c>
      <c r="H103" s="191">
        <f>G103/F103*100</f>
        <v>99.99992630418224</v>
      </c>
      <c r="I103" s="182"/>
      <c r="J103" s="182"/>
      <c r="K103" s="182"/>
      <c r="L103" s="182"/>
      <c r="M103" s="182"/>
      <c r="N103" s="182"/>
      <c r="O103" s="182"/>
      <c r="P103" s="182"/>
      <c r="Q103" s="182"/>
      <c r="R103" s="182"/>
      <c r="S103" s="182"/>
      <c r="T103" s="182"/>
      <c r="U103" s="182"/>
      <c r="V103" s="182"/>
      <c r="W103" s="182"/>
      <c r="X103" s="184"/>
      <c r="Y103" s="184"/>
      <c r="Z103" s="184"/>
      <c r="AA103" s="181">
        <v>6614.05387</v>
      </c>
      <c r="AB103" s="181">
        <v>5319.01196</v>
      </c>
      <c r="AC103" s="191">
        <f>AB103/AA103*100</f>
        <v>80.41984635362518</v>
      </c>
      <c r="AD103" s="181">
        <v>2499.877</v>
      </c>
      <c r="AE103" s="181">
        <v>3149.95732</v>
      </c>
      <c r="AF103" s="191">
        <f>AE103/AD103*100</f>
        <v>126.00449222101729</v>
      </c>
      <c r="AG103" s="181">
        <f>2177.877+4638.377</f>
        <v>6816.254000000001</v>
      </c>
      <c r="AH103" s="181">
        <v>7430.23212</v>
      </c>
      <c r="AI103" s="191">
        <f>AH103/AG103*100</f>
        <v>109.00755928402901</v>
      </c>
      <c r="AJ103" s="181">
        <f>2104.277</f>
        <v>2104.277</v>
      </c>
      <c r="AK103" s="181">
        <v>2286.74708</v>
      </c>
      <c r="AL103" s="181">
        <f>AK103/AJ103*100</f>
        <v>108.67139069618685</v>
      </c>
      <c r="AM103" s="181">
        <f>2155.63746</f>
        <v>2155.63746</v>
      </c>
      <c r="AN103" s="181">
        <v>2103.27464</v>
      </c>
      <c r="AO103" s="191">
        <f>AN103/AM103*100</f>
        <v>97.57088930900282</v>
      </c>
      <c r="AP103" s="181">
        <f>2308.03051+619.8</f>
        <v>2927.83051</v>
      </c>
      <c r="AQ103" s="181">
        <v>2828.6808</v>
      </c>
      <c r="AR103" s="181">
        <f>AQ103/AP103*100</f>
        <v>96.61354338438123</v>
      </c>
      <c r="AS103" s="181">
        <f>2603.63051</f>
        <v>2603.63051</v>
      </c>
      <c r="AT103" s="181">
        <v>2714.36028</v>
      </c>
      <c r="AU103" s="181">
        <f>AT103/AS103*100</f>
        <v>104.25289877249133</v>
      </c>
      <c r="AV103" s="181">
        <f>2271.86059</f>
        <v>2271.86059</v>
      </c>
      <c r="AW103" s="181">
        <v>2996.58248</v>
      </c>
      <c r="AX103" s="181">
        <f>AW103/AV103*100</f>
        <v>131.89992789126202</v>
      </c>
      <c r="AY103" s="181">
        <f>2027.54746+412.45568</f>
        <v>2440.00314</v>
      </c>
      <c r="AZ103" s="181">
        <v>1604.55292</v>
      </c>
      <c r="BA103" s="181">
        <f>AZ103/AY103*100</f>
        <v>65.76028094783518</v>
      </c>
      <c r="BB103" s="191">
        <v>1262.14688</v>
      </c>
      <c r="BC103" s="191">
        <v>1262.14688</v>
      </c>
      <c r="BD103" s="191">
        <f>BC103/BB103*100</f>
        <v>100</v>
      </c>
      <c r="BE103" s="191">
        <v>621.10384</v>
      </c>
      <c r="BF103" s="191">
        <v>621.10384</v>
      </c>
      <c r="BG103" s="191">
        <f>BF103/BE103*100</f>
        <v>100</v>
      </c>
      <c r="BH103" s="191">
        <v>900.94968</v>
      </c>
      <c r="BI103" s="191">
        <v>900.94968</v>
      </c>
      <c r="BJ103" s="191">
        <f>BI103/BH103*100</f>
        <v>100</v>
      </c>
      <c r="BK103" s="421"/>
      <c r="BL103" s="199"/>
    </row>
    <row r="104" spans="1:64" ht="114" customHeight="1">
      <c r="A104" s="397"/>
      <c r="B104" s="409"/>
      <c r="C104" s="399"/>
      <c r="D104" s="399"/>
      <c r="E104" s="183" t="s">
        <v>44</v>
      </c>
      <c r="F104" s="182">
        <v>0</v>
      </c>
      <c r="G104" s="182">
        <v>0</v>
      </c>
      <c r="H104" s="191">
        <v>0</v>
      </c>
      <c r="I104" s="182"/>
      <c r="J104" s="182"/>
      <c r="K104" s="182"/>
      <c r="L104" s="182"/>
      <c r="M104" s="182"/>
      <c r="N104" s="182"/>
      <c r="O104" s="182"/>
      <c r="P104" s="182"/>
      <c r="Q104" s="182"/>
      <c r="R104" s="182"/>
      <c r="S104" s="182"/>
      <c r="T104" s="182"/>
      <c r="U104" s="182"/>
      <c r="V104" s="182"/>
      <c r="W104" s="182"/>
      <c r="X104" s="184"/>
      <c r="Y104" s="184"/>
      <c r="Z104" s="184"/>
      <c r="AA104" s="182">
        <v>0</v>
      </c>
      <c r="AB104" s="182">
        <v>0</v>
      </c>
      <c r="AC104" s="191">
        <v>0</v>
      </c>
      <c r="AD104" s="182">
        <v>0</v>
      </c>
      <c r="AE104" s="182">
        <v>0</v>
      </c>
      <c r="AF104" s="191">
        <v>0</v>
      </c>
      <c r="AG104" s="182">
        <v>0</v>
      </c>
      <c r="AH104" s="182">
        <v>0</v>
      </c>
      <c r="AI104" s="191">
        <v>0</v>
      </c>
      <c r="AJ104" s="182">
        <v>0</v>
      </c>
      <c r="AK104" s="182">
        <v>0</v>
      </c>
      <c r="AL104" s="181">
        <v>0</v>
      </c>
      <c r="AM104" s="182">
        <v>0</v>
      </c>
      <c r="AN104" s="182">
        <v>0</v>
      </c>
      <c r="AO104" s="191">
        <v>0</v>
      </c>
      <c r="AP104" s="182">
        <v>0</v>
      </c>
      <c r="AQ104" s="182">
        <v>0</v>
      </c>
      <c r="AR104" s="181">
        <v>0</v>
      </c>
      <c r="AS104" s="182">
        <v>0</v>
      </c>
      <c r="AT104" s="182">
        <v>0</v>
      </c>
      <c r="AU104" s="181">
        <v>0</v>
      </c>
      <c r="AV104" s="182">
        <v>0</v>
      </c>
      <c r="AW104" s="182">
        <v>0</v>
      </c>
      <c r="AX104" s="181">
        <v>0</v>
      </c>
      <c r="AY104" s="182">
        <v>0</v>
      </c>
      <c r="AZ104" s="182">
        <v>0</v>
      </c>
      <c r="BA104" s="191">
        <v>0</v>
      </c>
      <c r="BB104" s="192">
        <v>0</v>
      </c>
      <c r="BC104" s="192">
        <v>0</v>
      </c>
      <c r="BD104" s="191">
        <v>0</v>
      </c>
      <c r="BE104" s="192">
        <v>0</v>
      </c>
      <c r="BF104" s="192">
        <v>0</v>
      </c>
      <c r="BG104" s="191">
        <v>0</v>
      </c>
      <c r="BH104" s="192">
        <v>0</v>
      </c>
      <c r="BI104" s="192">
        <v>0</v>
      </c>
      <c r="BJ104" s="191">
        <v>0</v>
      </c>
      <c r="BK104" s="422"/>
      <c r="BL104" s="199"/>
    </row>
    <row r="105" spans="1:64" ht="74.25" customHeight="1">
      <c r="A105" s="397" t="s">
        <v>401</v>
      </c>
      <c r="B105" s="398" t="s">
        <v>400</v>
      </c>
      <c r="C105" s="399" t="s">
        <v>270</v>
      </c>
      <c r="D105" s="399" t="s">
        <v>281</v>
      </c>
      <c r="E105" s="195" t="s">
        <v>42</v>
      </c>
      <c r="F105" s="182">
        <v>815</v>
      </c>
      <c r="G105" s="182">
        <v>557</v>
      </c>
      <c r="H105" s="191">
        <f>G105/F105*100</f>
        <v>68.34355828220859</v>
      </c>
      <c r="I105" s="182"/>
      <c r="J105" s="182"/>
      <c r="K105" s="182"/>
      <c r="L105" s="182"/>
      <c r="M105" s="182"/>
      <c r="N105" s="182"/>
      <c r="O105" s="182"/>
      <c r="P105" s="182"/>
      <c r="Q105" s="182"/>
      <c r="R105" s="182"/>
      <c r="S105" s="182"/>
      <c r="T105" s="182"/>
      <c r="U105" s="182"/>
      <c r="V105" s="182"/>
      <c r="W105" s="182"/>
      <c r="X105" s="184"/>
      <c r="Y105" s="184"/>
      <c r="Z105" s="184"/>
      <c r="AA105" s="182">
        <v>0</v>
      </c>
      <c r="AB105" s="182">
        <v>0</v>
      </c>
      <c r="AC105" s="191">
        <v>0</v>
      </c>
      <c r="AD105" s="182">
        <v>0</v>
      </c>
      <c r="AE105" s="182">
        <v>0</v>
      </c>
      <c r="AF105" s="191">
        <v>0</v>
      </c>
      <c r="AG105" s="182">
        <v>0</v>
      </c>
      <c r="AH105" s="182">
        <v>0</v>
      </c>
      <c r="AI105" s="191">
        <v>0</v>
      </c>
      <c r="AJ105" s="182">
        <v>0</v>
      </c>
      <c r="AK105" s="182">
        <v>0</v>
      </c>
      <c r="AL105" s="181">
        <v>0</v>
      </c>
      <c r="AM105" s="182">
        <v>0</v>
      </c>
      <c r="AN105" s="182">
        <v>0</v>
      </c>
      <c r="AO105" s="191">
        <v>0</v>
      </c>
      <c r="AP105" s="182">
        <v>0</v>
      </c>
      <c r="AQ105" s="182">
        <v>0</v>
      </c>
      <c r="AR105" s="191">
        <v>0</v>
      </c>
      <c r="AS105" s="182">
        <v>0</v>
      </c>
      <c r="AT105" s="182">
        <v>0</v>
      </c>
      <c r="AU105" s="181">
        <v>0</v>
      </c>
      <c r="AV105" s="182">
        <v>0</v>
      </c>
      <c r="AW105" s="182">
        <v>0</v>
      </c>
      <c r="AX105" s="181">
        <v>0</v>
      </c>
      <c r="AY105" s="182">
        <v>0</v>
      </c>
      <c r="AZ105" s="182">
        <v>0</v>
      </c>
      <c r="BA105" s="191">
        <v>0</v>
      </c>
      <c r="BB105" s="192">
        <v>0</v>
      </c>
      <c r="BC105" s="192">
        <v>0</v>
      </c>
      <c r="BD105" s="191">
        <v>0</v>
      </c>
      <c r="BE105" s="192">
        <v>0</v>
      </c>
      <c r="BF105" s="192">
        <v>0</v>
      </c>
      <c r="BG105" s="191">
        <v>0</v>
      </c>
      <c r="BH105" s="192">
        <v>815</v>
      </c>
      <c r="BI105" s="192">
        <f>BI106</f>
        <v>557</v>
      </c>
      <c r="BJ105" s="191">
        <f>BI105/BH105*100</f>
        <v>68.34355828220859</v>
      </c>
      <c r="BK105" s="420" t="s">
        <v>455</v>
      </c>
      <c r="BL105" s="420" t="s">
        <v>456</v>
      </c>
    </row>
    <row r="106" spans="1:64" ht="57.75" customHeight="1">
      <c r="A106" s="397"/>
      <c r="B106" s="398"/>
      <c r="C106" s="399"/>
      <c r="D106" s="399"/>
      <c r="E106" s="183" t="s">
        <v>3</v>
      </c>
      <c r="F106" s="182">
        <v>815</v>
      </c>
      <c r="G106" s="182">
        <v>557</v>
      </c>
      <c r="H106" s="191">
        <f>G106/F106*100</f>
        <v>68.34355828220859</v>
      </c>
      <c r="I106" s="182"/>
      <c r="J106" s="182"/>
      <c r="K106" s="182"/>
      <c r="L106" s="182"/>
      <c r="M106" s="182"/>
      <c r="N106" s="182"/>
      <c r="O106" s="182"/>
      <c r="P106" s="182"/>
      <c r="Q106" s="182"/>
      <c r="R106" s="182"/>
      <c r="S106" s="182"/>
      <c r="T106" s="182"/>
      <c r="U106" s="182"/>
      <c r="V106" s="182"/>
      <c r="W106" s="182"/>
      <c r="X106" s="184"/>
      <c r="Y106" s="184"/>
      <c r="Z106" s="184"/>
      <c r="AA106" s="182">
        <v>0</v>
      </c>
      <c r="AB106" s="182">
        <v>0</v>
      </c>
      <c r="AC106" s="191">
        <v>0</v>
      </c>
      <c r="AD106" s="182">
        <v>0</v>
      </c>
      <c r="AE106" s="182">
        <v>0</v>
      </c>
      <c r="AF106" s="191">
        <v>0</v>
      </c>
      <c r="AG106" s="182">
        <v>0</v>
      </c>
      <c r="AH106" s="182">
        <v>0</v>
      </c>
      <c r="AI106" s="191">
        <v>0</v>
      </c>
      <c r="AJ106" s="182">
        <v>0</v>
      </c>
      <c r="AK106" s="182">
        <v>0</v>
      </c>
      <c r="AL106" s="181">
        <v>0</v>
      </c>
      <c r="AM106" s="182">
        <v>0</v>
      </c>
      <c r="AN106" s="182">
        <v>0</v>
      </c>
      <c r="AO106" s="191">
        <v>0</v>
      </c>
      <c r="AP106" s="182">
        <v>0</v>
      </c>
      <c r="AQ106" s="182">
        <v>0</v>
      </c>
      <c r="AR106" s="191">
        <v>0</v>
      </c>
      <c r="AS106" s="182">
        <v>0</v>
      </c>
      <c r="AT106" s="182">
        <v>0</v>
      </c>
      <c r="AU106" s="181">
        <v>0</v>
      </c>
      <c r="AV106" s="182">
        <v>0</v>
      </c>
      <c r="AW106" s="182">
        <v>0</v>
      </c>
      <c r="AX106" s="181">
        <v>0</v>
      </c>
      <c r="AY106" s="182">
        <v>0</v>
      </c>
      <c r="AZ106" s="182">
        <v>0</v>
      </c>
      <c r="BA106" s="191">
        <v>0</v>
      </c>
      <c r="BB106" s="192">
        <v>0</v>
      </c>
      <c r="BC106" s="192">
        <v>0</v>
      </c>
      <c r="BD106" s="191">
        <v>0</v>
      </c>
      <c r="BE106" s="192">
        <v>0</v>
      </c>
      <c r="BF106" s="192">
        <v>0</v>
      </c>
      <c r="BG106" s="191">
        <v>0</v>
      </c>
      <c r="BH106" s="192">
        <v>815</v>
      </c>
      <c r="BI106" s="192">
        <v>557</v>
      </c>
      <c r="BJ106" s="191">
        <f>BI106/BH106*100</f>
        <v>68.34355828220859</v>
      </c>
      <c r="BK106" s="421"/>
      <c r="BL106" s="421"/>
    </row>
    <row r="107" spans="1:64" ht="41.25" customHeight="1">
      <c r="A107" s="397"/>
      <c r="B107" s="398"/>
      <c r="C107" s="399"/>
      <c r="D107" s="399"/>
      <c r="E107" s="183" t="s">
        <v>44</v>
      </c>
      <c r="F107" s="182">
        <v>0</v>
      </c>
      <c r="G107" s="182">
        <v>0</v>
      </c>
      <c r="H107" s="191">
        <v>0</v>
      </c>
      <c r="I107" s="182"/>
      <c r="J107" s="182"/>
      <c r="K107" s="182"/>
      <c r="L107" s="182"/>
      <c r="M107" s="182"/>
      <c r="N107" s="182"/>
      <c r="O107" s="182"/>
      <c r="P107" s="182"/>
      <c r="Q107" s="182"/>
      <c r="R107" s="182"/>
      <c r="S107" s="182"/>
      <c r="T107" s="182"/>
      <c r="U107" s="182"/>
      <c r="V107" s="182"/>
      <c r="W107" s="182"/>
      <c r="X107" s="184"/>
      <c r="Y107" s="184"/>
      <c r="Z107" s="184"/>
      <c r="AA107" s="182">
        <v>0</v>
      </c>
      <c r="AB107" s="182">
        <v>0</v>
      </c>
      <c r="AC107" s="191">
        <v>0</v>
      </c>
      <c r="AD107" s="182">
        <v>0</v>
      </c>
      <c r="AE107" s="182">
        <v>0</v>
      </c>
      <c r="AF107" s="191">
        <v>0</v>
      </c>
      <c r="AG107" s="182">
        <v>0</v>
      </c>
      <c r="AH107" s="182">
        <v>0</v>
      </c>
      <c r="AI107" s="191">
        <v>0</v>
      </c>
      <c r="AJ107" s="182">
        <v>0</v>
      </c>
      <c r="AK107" s="182">
        <v>0</v>
      </c>
      <c r="AL107" s="181">
        <v>0</v>
      </c>
      <c r="AM107" s="182">
        <v>0</v>
      </c>
      <c r="AN107" s="182">
        <v>0</v>
      </c>
      <c r="AO107" s="191">
        <v>0</v>
      </c>
      <c r="AP107" s="182">
        <v>0</v>
      </c>
      <c r="AQ107" s="182">
        <v>0</v>
      </c>
      <c r="AR107" s="191">
        <v>0</v>
      </c>
      <c r="AS107" s="182">
        <v>0</v>
      </c>
      <c r="AT107" s="182">
        <v>0</v>
      </c>
      <c r="AU107" s="181">
        <v>0</v>
      </c>
      <c r="AV107" s="182">
        <v>0</v>
      </c>
      <c r="AW107" s="182">
        <v>0</v>
      </c>
      <c r="AX107" s="181">
        <v>0</v>
      </c>
      <c r="AY107" s="182">
        <v>0</v>
      </c>
      <c r="AZ107" s="182">
        <v>0</v>
      </c>
      <c r="BA107" s="191">
        <v>0</v>
      </c>
      <c r="BB107" s="192">
        <v>0</v>
      </c>
      <c r="BC107" s="192">
        <v>0</v>
      </c>
      <c r="BD107" s="191">
        <v>0</v>
      </c>
      <c r="BE107" s="192">
        <v>0</v>
      </c>
      <c r="BF107" s="192">
        <v>0</v>
      </c>
      <c r="BG107" s="191">
        <v>0</v>
      </c>
      <c r="BH107" s="192">
        <v>0</v>
      </c>
      <c r="BI107" s="192">
        <v>0</v>
      </c>
      <c r="BJ107" s="191">
        <v>0</v>
      </c>
      <c r="BK107" s="422"/>
      <c r="BL107" s="422"/>
    </row>
    <row r="108" spans="1:64" ht="90.75" customHeight="1">
      <c r="A108" s="199" t="s">
        <v>402</v>
      </c>
      <c r="B108" s="293" t="s">
        <v>403</v>
      </c>
      <c r="C108" s="179" t="s">
        <v>270</v>
      </c>
      <c r="D108" s="199"/>
      <c r="E108" s="207" t="s">
        <v>368</v>
      </c>
      <c r="F108" s="182">
        <v>0</v>
      </c>
      <c r="G108" s="182">
        <v>0</v>
      </c>
      <c r="H108" s="191">
        <v>0</v>
      </c>
      <c r="I108" s="182"/>
      <c r="J108" s="182"/>
      <c r="K108" s="182"/>
      <c r="L108" s="182"/>
      <c r="M108" s="182"/>
      <c r="N108" s="182"/>
      <c r="O108" s="182"/>
      <c r="P108" s="182"/>
      <c r="Q108" s="182"/>
      <c r="R108" s="182"/>
      <c r="S108" s="182"/>
      <c r="T108" s="182"/>
      <c r="U108" s="182"/>
      <c r="V108" s="182"/>
      <c r="W108" s="182"/>
      <c r="X108" s="184"/>
      <c r="Y108" s="184"/>
      <c r="Z108" s="184"/>
      <c r="AA108" s="182">
        <v>0</v>
      </c>
      <c r="AB108" s="182">
        <v>0</v>
      </c>
      <c r="AC108" s="191">
        <v>0</v>
      </c>
      <c r="AD108" s="182">
        <v>0</v>
      </c>
      <c r="AE108" s="182">
        <v>0</v>
      </c>
      <c r="AF108" s="191">
        <v>0</v>
      </c>
      <c r="AG108" s="182">
        <v>0</v>
      </c>
      <c r="AH108" s="182">
        <v>0</v>
      </c>
      <c r="AI108" s="191">
        <v>0</v>
      </c>
      <c r="AJ108" s="182">
        <v>0</v>
      </c>
      <c r="AK108" s="182">
        <v>0</v>
      </c>
      <c r="AL108" s="181">
        <v>0</v>
      </c>
      <c r="AM108" s="182">
        <v>0</v>
      </c>
      <c r="AN108" s="182">
        <v>0</v>
      </c>
      <c r="AO108" s="191">
        <v>0</v>
      </c>
      <c r="AP108" s="182">
        <v>0</v>
      </c>
      <c r="AQ108" s="182">
        <v>0</v>
      </c>
      <c r="AR108" s="191">
        <v>0</v>
      </c>
      <c r="AS108" s="182">
        <v>0</v>
      </c>
      <c r="AT108" s="182">
        <v>0</v>
      </c>
      <c r="AU108" s="181">
        <v>0</v>
      </c>
      <c r="AV108" s="182">
        <v>0</v>
      </c>
      <c r="AW108" s="182">
        <v>0</v>
      </c>
      <c r="AX108" s="181">
        <v>0</v>
      </c>
      <c r="AY108" s="182">
        <v>0</v>
      </c>
      <c r="AZ108" s="182">
        <v>0</v>
      </c>
      <c r="BA108" s="191">
        <v>0</v>
      </c>
      <c r="BB108" s="192">
        <v>0</v>
      </c>
      <c r="BC108" s="192">
        <v>0</v>
      </c>
      <c r="BD108" s="191">
        <v>0</v>
      </c>
      <c r="BE108" s="192">
        <v>0</v>
      </c>
      <c r="BF108" s="192">
        <v>0</v>
      </c>
      <c r="BG108" s="191">
        <v>0</v>
      </c>
      <c r="BH108" s="192">
        <v>0</v>
      </c>
      <c r="BI108" s="192">
        <v>0</v>
      </c>
      <c r="BJ108" s="191">
        <v>0</v>
      </c>
      <c r="BK108" s="280" t="s">
        <v>416</v>
      </c>
      <c r="BL108" s="199"/>
    </row>
    <row r="109" spans="1:62" ht="12.7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row>
    <row r="113" ht="12.75">
      <c r="BF113" s="149"/>
    </row>
    <row r="114" ht="93" customHeight="1">
      <c r="BF114" s="149"/>
    </row>
    <row r="115" spans="1:58" ht="15.75">
      <c r="A115" s="396" t="s">
        <v>404</v>
      </c>
      <c r="B115" s="396"/>
      <c r="C115" s="396"/>
      <c r="G115" s="174"/>
      <c r="H115" s="173" t="s">
        <v>406</v>
      </c>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BF115" s="149"/>
    </row>
    <row r="116" spans="1:29" ht="15.75">
      <c r="A116" s="396" t="s">
        <v>405</v>
      </c>
      <c r="B116" s="396"/>
      <c r="C116" s="396"/>
      <c r="G116" s="174"/>
      <c r="H116" s="173" t="s">
        <v>407</v>
      </c>
      <c r="I116" s="173"/>
      <c r="J116" s="173"/>
      <c r="K116" s="173"/>
      <c r="L116" s="173"/>
      <c r="M116" s="173"/>
      <c r="N116" s="173"/>
      <c r="O116" s="173"/>
      <c r="P116" s="173"/>
      <c r="Q116" s="173"/>
      <c r="R116" s="173"/>
      <c r="S116" s="173"/>
      <c r="T116" s="173"/>
      <c r="U116" s="173"/>
      <c r="V116" s="173"/>
      <c r="W116" s="173"/>
      <c r="X116" s="173"/>
      <c r="Y116" s="173"/>
      <c r="Z116" s="173"/>
      <c r="AA116" s="173"/>
      <c r="AB116" s="173"/>
      <c r="AC116" s="173"/>
    </row>
    <row r="117" spans="1:29" ht="15.75">
      <c r="A117" s="173"/>
      <c r="B117" s="173"/>
      <c r="C117" s="173"/>
      <c r="G117" s="175"/>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row>
    <row r="118" spans="1:29" ht="15.75">
      <c r="A118" s="173" t="s">
        <v>431</v>
      </c>
      <c r="B118" s="173"/>
      <c r="C118" s="173"/>
      <c r="G118" s="174"/>
      <c r="H118" s="173" t="s">
        <v>432</v>
      </c>
      <c r="I118" s="173"/>
      <c r="J118" s="173"/>
      <c r="K118" s="173"/>
      <c r="L118" s="173"/>
      <c r="M118" s="173"/>
      <c r="N118" s="173"/>
      <c r="O118" s="173"/>
      <c r="P118" s="173"/>
      <c r="Q118" s="173"/>
      <c r="R118" s="173"/>
      <c r="S118" s="173"/>
      <c r="T118" s="173"/>
      <c r="U118" s="173"/>
      <c r="V118" s="173"/>
      <c r="W118" s="173"/>
      <c r="X118" s="173"/>
      <c r="Y118" s="173"/>
      <c r="Z118" s="173"/>
      <c r="AA118" s="173"/>
      <c r="AB118" s="173"/>
      <c r="AC118" s="173"/>
    </row>
    <row r="119" spans="8:29" ht="15.75">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row>
    <row r="120" spans="8:29" ht="15.75">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row>
    <row r="121" spans="8:29" ht="15.75">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row>
    <row r="122" spans="8:29" ht="124.5" customHeight="1">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row>
    <row r="123" spans="1:29" ht="15.75">
      <c r="A123" s="101" t="s">
        <v>304</v>
      </c>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row>
    <row r="124" spans="1:29" ht="15.75">
      <c r="A124" s="101" t="s">
        <v>305</v>
      </c>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row>
    <row r="125" spans="1:29" ht="15.75">
      <c r="A125" s="101" t="s">
        <v>306</v>
      </c>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row>
    <row r="126" spans="1:29" ht="15.75">
      <c r="A126" s="101" t="s">
        <v>307</v>
      </c>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row>
    <row r="127" spans="1:29" ht="15.75">
      <c r="A127" s="101" t="s">
        <v>308</v>
      </c>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row>
    <row r="128" spans="1:29" ht="15.75">
      <c r="A128" s="208">
        <v>33369</v>
      </c>
      <c r="H128" s="173"/>
      <c r="I128" s="173"/>
      <c r="J128" s="173"/>
      <c r="K128" s="173"/>
      <c r="L128" s="173"/>
      <c r="M128" s="173"/>
      <c r="N128" s="173"/>
      <c r="O128" s="173"/>
      <c r="P128" s="173"/>
      <c r="Q128" s="173"/>
      <c r="R128" s="173"/>
      <c r="S128" s="173"/>
      <c r="T128" s="173"/>
      <c r="U128" s="173"/>
      <c r="V128" s="173"/>
      <c r="W128" s="173"/>
      <c r="X128" s="173"/>
      <c r="Y128" s="173"/>
      <c r="Z128" s="173"/>
      <c r="AA128" s="173"/>
      <c r="AB128" s="205"/>
      <c r="AC128" s="173"/>
    </row>
    <row r="129" spans="1:29" ht="15.75">
      <c r="A129" s="101" t="s">
        <v>419</v>
      </c>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row>
    <row r="130" spans="1:29" ht="15.75">
      <c r="A130" s="101" t="s">
        <v>306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row>
    <row r="131" spans="1:29" ht="15.75">
      <c r="A131" s="101" t="s">
        <v>307</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row>
    <row r="132" spans="1:29" ht="15.75">
      <c r="A132" s="101" t="s">
        <v>420</v>
      </c>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row>
    <row r="133" ht="12.75">
      <c r="A133" s="208">
        <v>22349</v>
      </c>
    </row>
    <row r="134" spans="1:29" ht="15.75">
      <c r="A134" s="101" t="s">
        <v>417</v>
      </c>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row>
    <row r="135" spans="1:29" ht="15.75">
      <c r="A135" s="101" t="s">
        <v>306</v>
      </c>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row>
    <row r="136" spans="1:29" ht="15.75">
      <c r="A136" s="101" t="s">
        <v>307</v>
      </c>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row>
    <row r="137" spans="1:29" ht="15.75">
      <c r="A137" s="101" t="s">
        <v>418</v>
      </c>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row>
    <row r="138" ht="12.75">
      <c r="A138" s="208">
        <v>22349</v>
      </c>
    </row>
  </sheetData>
  <sheetProtection/>
  <mergeCells count="138">
    <mergeCell ref="BL31:BL34"/>
    <mergeCell ref="BL38:BL40"/>
    <mergeCell ref="A115:C115"/>
    <mergeCell ref="A116:C116"/>
    <mergeCell ref="A102:A104"/>
    <mergeCell ref="B102:B104"/>
    <mergeCell ref="C102:C104"/>
    <mergeCell ref="D102:D104"/>
    <mergeCell ref="BK102:BK104"/>
    <mergeCell ref="A105:A107"/>
    <mergeCell ref="B105:B107"/>
    <mergeCell ref="C105:C107"/>
    <mergeCell ref="D105:D107"/>
    <mergeCell ref="BK105:BK107"/>
    <mergeCell ref="A91:A93"/>
    <mergeCell ref="B91:B93"/>
    <mergeCell ref="C91:C93"/>
    <mergeCell ref="D91:D93"/>
    <mergeCell ref="BK91:BK93"/>
    <mergeCell ref="A99:A101"/>
    <mergeCell ref="B99:B101"/>
    <mergeCell ref="C99:C101"/>
    <mergeCell ref="D99:D101"/>
    <mergeCell ref="BK99:BK101"/>
    <mergeCell ref="B85:BL85"/>
    <mergeCell ref="B86:BL86"/>
    <mergeCell ref="BL91:BL93"/>
    <mergeCell ref="A87:A89"/>
    <mergeCell ref="B87:B89"/>
    <mergeCell ref="C87:C89"/>
    <mergeCell ref="D87:D89"/>
    <mergeCell ref="B79:BL79"/>
    <mergeCell ref="B80:BL80"/>
    <mergeCell ref="B81:BL81"/>
    <mergeCell ref="B82:BL82"/>
    <mergeCell ref="B83:BL83"/>
    <mergeCell ref="B84:BL84"/>
    <mergeCell ref="B65:BL65"/>
    <mergeCell ref="B66:BL66"/>
    <mergeCell ref="B67:BL67"/>
    <mergeCell ref="B68:BL68"/>
    <mergeCell ref="B69:BL69"/>
    <mergeCell ref="B70:BL70"/>
    <mergeCell ref="A56:A58"/>
    <mergeCell ref="B56:B58"/>
    <mergeCell ref="C56:C58"/>
    <mergeCell ref="D56:D58"/>
    <mergeCell ref="BK56:BK58"/>
    <mergeCell ref="A59:A61"/>
    <mergeCell ref="B59:B61"/>
    <mergeCell ref="C59:C61"/>
    <mergeCell ref="D59:D61"/>
    <mergeCell ref="BK59:BK61"/>
    <mergeCell ref="A50:A52"/>
    <mergeCell ref="B50:B52"/>
    <mergeCell ref="C50:C52"/>
    <mergeCell ref="D50:D52"/>
    <mergeCell ref="BK50:BK52"/>
    <mergeCell ref="A53:A55"/>
    <mergeCell ref="B53:B55"/>
    <mergeCell ref="C53:C55"/>
    <mergeCell ref="D53:D55"/>
    <mergeCell ref="BK53:BK55"/>
    <mergeCell ref="A44:A46"/>
    <mergeCell ref="B44:B46"/>
    <mergeCell ref="C44:C46"/>
    <mergeCell ref="D44:D46"/>
    <mergeCell ref="BK44:BK46"/>
    <mergeCell ref="A47:A49"/>
    <mergeCell ref="B47:B49"/>
    <mergeCell ref="C47:C49"/>
    <mergeCell ref="D47:D49"/>
    <mergeCell ref="BK47:BK49"/>
    <mergeCell ref="A38:A40"/>
    <mergeCell ref="B38:B40"/>
    <mergeCell ref="C38:C40"/>
    <mergeCell ref="D38:D40"/>
    <mergeCell ref="BK38:BK40"/>
    <mergeCell ref="A41:A43"/>
    <mergeCell ref="B41:B43"/>
    <mergeCell ref="C41:C43"/>
    <mergeCell ref="D41:D43"/>
    <mergeCell ref="BK41:BK43"/>
    <mergeCell ref="BK31:BK34"/>
    <mergeCell ref="A35:A37"/>
    <mergeCell ref="B35:B37"/>
    <mergeCell ref="C35:C37"/>
    <mergeCell ref="D35:D37"/>
    <mergeCell ref="BK35:BK37"/>
    <mergeCell ref="A20:A23"/>
    <mergeCell ref="B20:B23"/>
    <mergeCell ref="A31:A34"/>
    <mergeCell ref="B31:B34"/>
    <mergeCell ref="C31:C34"/>
    <mergeCell ref="D31:D34"/>
    <mergeCell ref="B14:BL14"/>
    <mergeCell ref="B15:BL15"/>
    <mergeCell ref="A16:A19"/>
    <mergeCell ref="B16:B19"/>
    <mergeCell ref="C16:C19"/>
    <mergeCell ref="D16:D19"/>
    <mergeCell ref="AS4:AU4"/>
    <mergeCell ref="AV4:AX4"/>
    <mergeCell ref="B10:BL10"/>
    <mergeCell ref="B11:BL11"/>
    <mergeCell ref="B12:BL12"/>
    <mergeCell ref="B13:BL13"/>
    <mergeCell ref="U4:W4"/>
    <mergeCell ref="X4:Z4"/>
    <mergeCell ref="BE4:BG4"/>
    <mergeCell ref="BH4:BJ4"/>
    <mergeCell ref="A6:A9"/>
    <mergeCell ref="B6:B9"/>
    <mergeCell ref="C6:C9"/>
    <mergeCell ref="D6:D9"/>
    <mergeCell ref="AM4:AO4"/>
    <mergeCell ref="AP4:AR4"/>
    <mergeCell ref="F3:H4"/>
    <mergeCell ref="AA3:BJ3"/>
    <mergeCell ref="AY4:BA4"/>
    <mergeCell ref="BB4:BD4"/>
    <mergeCell ref="L4:N4"/>
    <mergeCell ref="O4:Q4"/>
    <mergeCell ref="R4:T4"/>
    <mergeCell ref="AG4:AI4"/>
    <mergeCell ref="AJ4:AL4"/>
    <mergeCell ref="AA4:AC4"/>
    <mergeCell ref="AD4:AF4"/>
    <mergeCell ref="BL105:BL107"/>
    <mergeCell ref="A1:AF1"/>
    <mergeCell ref="A3:A5"/>
    <mergeCell ref="B3:B5"/>
    <mergeCell ref="C3:C5"/>
    <mergeCell ref="D3:D5"/>
    <mergeCell ref="E3:E5"/>
    <mergeCell ref="BK3:BK5"/>
    <mergeCell ref="BL3:BL5"/>
    <mergeCell ref="I4:K4"/>
  </mergeCells>
  <conditionalFormatting sqref="K99 N99 Q99 T99 W99 Z99 AD92:AE101 AG92:AH101 AA92:AB101 AP92:AQ101 AJ92:AN101 BH92:BI92 BB92:BC92 BE92:BF92 AY92:AZ92 AV92:AW92 K92 N92 Q92 T92 W92 AJ71:AN78 Z92 AP88:AQ90 AJ88:AN90 AD88:AE90 AG88:AH90 AA88:AB90 BH22 BB22 BE22 BB32:BC32 BE32:BF32 BH32:BI32 BB36:BC36 BE36:BF36 BH36:BI36 BB39:BC39 BE39:BF39 BH39:BI39 BB42:BC42 BE42:BF42 BH42:BI42 BB45:BC45 BE45:BF45 BH45:BI45 BB48:BC48 BE48:BF48 BH48:BI48 BB51:BC51 BE51:BF51 BH51:BI51 BE54:BF54 BH54:BI54 BB57:BC57 BE57:BF57 BH57:BI57 BB60:BC60 BE60:BF60 BH60:BI60 AY22:AZ22 AY32:AZ32 AS32:AT32 AS22:AT22 AV32:AW32 AV22:AW22 AY36:AZ36 AS36:AT36 AV36:AW36 AY39:AZ39 AS39:AT39 AV39:AW39 AY42:AZ42 AS42:AT42 AV42:AW42 AY45:AZ45 AS45:AT45 AV45:AW45 AY48:AZ48 AS48:AT48 AY51:AZ51 AS51:AT51 AV51:AW51 AY54:AZ54 AS54:AT54 AV54:AW54 AY57:AZ57 AS57:AT57 AV57:AW57 AS60:AT60 AV60:AW60 AJ20:AN20 AJ21:AL21 AP20:AQ30 AM21:AN30 AJ22:AJ30 AK23:AL30 AP32:AQ34 AJ32:AN34 Z38 Z36:AB36 K20 N20 Q20 T20 W20 Z20 N32 Q32 T32 W32 Z32 AG21:AH30 AA20:AB30 AD20:AE30 K32 AD32:AE34 AG32:AH34 AA32:AB34 N36 Q36 T36 W36 K36 Z39:AB39 N38:N39 Q38:Q39 T38:T39 W38:W39 K38:K39 Z41 Z42:AB42 N41:N42 Q41:Q42 T41:T42 W41:W42 K41:K42 AA37:AB38 AA40:AB41 AA43:AB43 N44:N45 Q44:Q45 T44:T45 W44:W45 K44:K45 Z44:AB45 AA46:AB46 N47:N48 Q47:Q48 T47:T48 W47:W48 K47:K48 Z47:AB48 AA49:AB49 N50:N51 Q50:Q51 T50:T51 W50:W51 K50:K51 Z50:AB51 AA52:AB52 N53:N54 Q53:Q54 T53:T54 W53:W54 K53:K54 Z53:AB54 AA55:AB55 N56:N57 Q56:Q57 T56:T57 W56:W57 K56:K57 Z56:AB57 AA58:AB58 N59:N60 Q59:Q60 T59:T60 W59:W60 K59:K60 Z59:AB60 Z16 K16 N16 Q16 T16 W16 AA61:AB64 AG36:AH64 AD36:AE64 AJ36:AN64 AP36:AQ64 AP71:AQ78 AA71:AB78 AG71:AH78 AD71:AE78 BB54:BC54 AV48:AW48 AY60:AZ60 F93 AS92:AT93 AJ103:AN108 AP103:AQ108 AA103:AB108 AG103:AH108 AD103:AE108">
    <cfRule type="cellIs" priority="6" dxfId="6" operator="notEqual" stopIfTrue="1">
      <formula>#REF!</formula>
    </cfRule>
  </conditionalFormatting>
  <conditionalFormatting sqref="AJ72:AN78 AP72:AQ78 AA72:AB78 AG72:AH78 AD72:AE78">
    <cfRule type="cellIs" priority="1" dxfId="6" operator="notEqual" stopIfTrue="1">
      <formula>#REF!</formula>
    </cfRule>
  </conditionalFormatting>
  <printOptions/>
  <pageMargins left="0.11811023622047245" right="0.1968503937007874" top="0.15748031496062992" bottom="0.15748031496062992" header="0.31496062992125984" footer="0.31496062992125984"/>
  <pageSetup fitToHeight="4" fitToWidth="2" horizontalDpi="600" verticalDpi="600" orientation="landscape" pageOrder="overThenDown"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 С. Сургутсков</dc:creator>
  <cp:keywords/>
  <dc:description/>
  <cp:lastModifiedBy>Пользователь</cp:lastModifiedBy>
  <cp:lastPrinted>2018-01-26T09:34:16Z</cp:lastPrinted>
  <dcterms:created xsi:type="dcterms:W3CDTF">2011-05-17T05:04:33Z</dcterms:created>
  <dcterms:modified xsi:type="dcterms:W3CDTF">2018-01-31T05:55:17Z</dcterms:modified>
  <cp:category/>
  <cp:version/>
  <cp:contentType/>
  <cp:contentStatus/>
</cp:coreProperties>
</file>