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БЕЗ ФОРМУЛ" sheetId="3" r:id="rId1"/>
  </sheets>
  <calcPr calcId="125725"/>
</workbook>
</file>

<file path=xl/calcChain.xml><?xml version="1.0" encoding="utf-8"?>
<calcChain xmlns="http://schemas.openxmlformats.org/spreadsheetml/2006/main">
  <c r="AI41" i="3"/>
  <c r="G41"/>
  <c r="F41"/>
  <c r="AN40"/>
  <c r="AM40"/>
  <c r="AK40"/>
  <c r="AJ40"/>
  <c r="AH40"/>
  <c r="AI40" s="1"/>
  <c r="AG40"/>
  <c r="AE40"/>
  <c r="AD40"/>
  <c r="AB40"/>
  <c r="AA40"/>
  <c r="Y40"/>
  <c r="X40"/>
  <c r="V40"/>
  <c r="U40"/>
  <c r="S40"/>
  <c r="R40"/>
  <c r="P40"/>
  <c r="O40"/>
  <c r="M40"/>
  <c r="L40"/>
  <c r="J40"/>
  <c r="I40"/>
  <c r="G40"/>
  <c r="F40"/>
  <c r="AR39"/>
  <c r="G39"/>
  <c r="F39"/>
  <c r="AQ38"/>
  <c r="AP38"/>
  <c r="AN38"/>
  <c r="AM38"/>
  <c r="AK38"/>
  <c r="AJ38"/>
  <c r="AH38"/>
  <c r="AG38"/>
  <c r="AE38"/>
  <c r="AD38"/>
  <c r="AB38"/>
  <c r="AA38"/>
  <c r="Y38"/>
  <c r="X38"/>
  <c r="V38"/>
  <c r="U38"/>
  <c r="S38"/>
  <c r="R38"/>
  <c r="P38"/>
  <c r="O38"/>
  <c r="M38"/>
  <c r="L38"/>
  <c r="J38"/>
  <c r="I38"/>
  <c r="G38"/>
  <c r="H38" s="1"/>
  <c r="F38"/>
  <c r="AP37"/>
  <c r="AR37" s="1"/>
  <c r="AM37"/>
  <c r="AO37" s="1"/>
  <c r="AL37"/>
  <c r="AG37"/>
  <c r="AI37" s="1"/>
  <c r="AF37"/>
  <c r="AC37"/>
  <c r="Z37"/>
  <c r="W37"/>
  <c r="T37"/>
  <c r="Q37"/>
  <c r="N37"/>
  <c r="K37"/>
  <c r="G37"/>
  <c r="H37" s="1"/>
  <c r="F37"/>
  <c r="G36"/>
  <c r="F36"/>
  <c r="AQ35"/>
  <c r="AR35" s="1"/>
  <c r="AP35"/>
  <c r="AN35"/>
  <c r="AO35" s="1"/>
  <c r="AM35"/>
  <c r="AK35"/>
  <c r="AL35" s="1"/>
  <c r="AJ35"/>
  <c r="AH35"/>
  <c r="AI35" s="1"/>
  <c r="AG35"/>
  <c r="AE35"/>
  <c r="AF35" s="1"/>
  <c r="AD35"/>
  <c r="AB35"/>
  <c r="AC35" s="1"/>
  <c r="AA35"/>
  <c r="Y35"/>
  <c r="Z35" s="1"/>
  <c r="X35"/>
  <c r="V35"/>
  <c r="W35" s="1"/>
  <c r="U35"/>
  <c r="S35"/>
  <c r="T35" s="1"/>
  <c r="R35"/>
  <c r="P35"/>
  <c r="Q35" s="1"/>
  <c r="O35"/>
  <c r="M35"/>
  <c r="N35" s="1"/>
  <c r="L35"/>
  <c r="J35"/>
  <c r="K35" s="1"/>
  <c r="I35"/>
  <c r="G35"/>
  <c r="H35" s="1"/>
  <c r="F35"/>
  <c r="AR34"/>
  <c r="AO34"/>
  <c r="AL34"/>
  <c r="AH34"/>
  <c r="AG34"/>
  <c r="AE34"/>
  <c r="AD34"/>
  <c r="AB34"/>
  <c r="AC34" s="1"/>
  <c r="Y34"/>
  <c r="Z34" s="1"/>
  <c r="W34"/>
  <c r="T34"/>
  <c r="Q34"/>
  <c r="N34"/>
  <c r="F34"/>
  <c r="G33"/>
  <c r="F33"/>
  <c r="AQ32"/>
  <c r="AP32"/>
  <c r="AR32" s="1"/>
  <c r="AN32"/>
  <c r="AM32"/>
  <c r="AK32"/>
  <c r="AJ32"/>
  <c r="AL32" s="1"/>
  <c r="AH32"/>
  <c r="AG32"/>
  <c r="AE32"/>
  <c r="AD32"/>
  <c r="AF32" s="1"/>
  <c r="AB32"/>
  <c r="AA32"/>
  <c r="Y32"/>
  <c r="X32"/>
  <c r="Z32" s="1"/>
  <c r="V32"/>
  <c r="U32"/>
  <c r="S32"/>
  <c r="R32"/>
  <c r="T32" s="1"/>
  <c r="P32"/>
  <c r="O32"/>
  <c r="M32"/>
  <c r="L32"/>
  <c r="N32" s="1"/>
  <c r="J32"/>
  <c r="I32"/>
  <c r="F32"/>
  <c r="AQ31"/>
  <c r="AP31"/>
  <c r="AN31"/>
  <c r="AM31"/>
  <c r="AO31" s="1"/>
  <c r="AK31"/>
  <c r="AJ31"/>
  <c r="AH31"/>
  <c r="AG31"/>
  <c r="AI31" s="1"/>
  <c r="AE31"/>
  <c r="AD31"/>
  <c r="AB31"/>
  <c r="AA31"/>
  <c r="AC31" s="1"/>
  <c r="Y31"/>
  <c r="X31"/>
  <c r="V31"/>
  <c r="U31"/>
  <c r="W31" s="1"/>
  <c r="S31"/>
  <c r="R31"/>
  <c r="P31"/>
  <c r="O31"/>
  <c r="Q31" s="1"/>
  <c r="M31"/>
  <c r="L31"/>
  <c r="J31"/>
  <c r="I31"/>
  <c r="K31" s="1"/>
  <c r="G31"/>
  <c r="AQ30"/>
  <c r="AP30"/>
  <c r="AN30"/>
  <c r="AM30"/>
  <c r="AK30"/>
  <c r="AJ30"/>
  <c r="AH30"/>
  <c r="AG30"/>
  <c r="AE30"/>
  <c r="AD30"/>
  <c r="AB30"/>
  <c r="AA30"/>
  <c r="Y30"/>
  <c r="X30"/>
  <c r="V30"/>
  <c r="U30"/>
  <c r="S30"/>
  <c r="R30"/>
  <c r="P30"/>
  <c r="O30"/>
  <c r="M30"/>
  <c r="L30"/>
  <c r="J30"/>
  <c r="I30"/>
  <c r="G30"/>
  <c r="AQ29"/>
  <c r="AP29"/>
  <c r="AR29" s="1"/>
  <c r="AN29"/>
  <c r="AM29"/>
  <c r="AK29"/>
  <c r="AJ29"/>
  <c r="AL29" s="1"/>
  <c r="AH29"/>
  <c r="AG29"/>
  <c r="AE29"/>
  <c r="AD29"/>
  <c r="AF29" s="1"/>
  <c r="AB29"/>
  <c r="AA29"/>
  <c r="Y29"/>
  <c r="X29"/>
  <c r="Z29" s="1"/>
  <c r="V29"/>
  <c r="U29"/>
  <c r="S29"/>
  <c r="R29"/>
  <c r="T29" s="1"/>
  <c r="P29"/>
  <c r="O29"/>
  <c r="M29"/>
  <c r="L29"/>
  <c r="N29" s="1"/>
  <c r="J29"/>
  <c r="I29"/>
  <c r="G29"/>
  <c r="Z28"/>
  <c r="G28"/>
  <c r="F28"/>
  <c r="G27"/>
  <c r="F27"/>
  <c r="AQ26"/>
  <c r="AP26"/>
  <c r="AN26"/>
  <c r="AM26"/>
  <c r="AK26"/>
  <c r="AJ26"/>
  <c r="AH26"/>
  <c r="AG26"/>
  <c r="AE26"/>
  <c r="AD26"/>
  <c r="AB26"/>
  <c r="AA26"/>
  <c r="Y26"/>
  <c r="X26"/>
  <c r="V26"/>
  <c r="U26"/>
  <c r="S26"/>
  <c r="R26"/>
  <c r="P26"/>
  <c r="O26"/>
  <c r="M26"/>
  <c r="L26"/>
  <c r="J26"/>
  <c r="I26"/>
  <c r="G26"/>
  <c r="F26"/>
  <c r="AR25"/>
  <c r="AO25"/>
  <c r="AL25"/>
  <c r="AI25"/>
  <c r="AF25"/>
  <c r="AC25"/>
  <c r="Z25"/>
  <c r="W25"/>
  <c r="T25"/>
  <c r="Q25"/>
  <c r="N25"/>
  <c r="G25"/>
  <c r="F25"/>
  <c r="G24"/>
  <c r="F24"/>
  <c r="AQ23"/>
  <c r="AP23"/>
  <c r="AN23"/>
  <c r="AO23" s="1"/>
  <c r="AM23"/>
  <c r="AK23"/>
  <c r="AJ23"/>
  <c r="AH23"/>
  <c r="AI23" s="1"/>
  <c r="AG23"/>
  <c r="AE23"/>
  <c r="AD23"/>
  <c r="AB23"/>
  <c r="AC23" s="1"/>
  <c r="AA23"/>
  <c r="Y23"/>
  <c r="X23"/>
  <c r="V23"/>
  <c r="W23" s="1"/>
  <c r="U23"/>
  <c r="S23"/>
  <c r="R23"/>
  <c r="P23"/>
  <c r="Q23" s="1"/>
  <c r="O23"/>
  <c r="M23"/>
  <c r="L23"/>
  <c r="J23"/>
  <c r="I23"/>
  <c r="G23"/>
  <c r="F23"/>
  <c r="AR22"/>
  <c r="AC22"/>
  <c r="G22"/>
  <c r="F22"/>
  <c r="G21"/>
  <c r="F21"/>
  <c r="AQ20"/>
  <c r="AR20" s="1"/>
  <c r="AP20"/>
  <c r="AN20"/>
  <c r="AM20"/>
  <c r="AK20"/>
  <c r="AJ20"/>
  <c r="AH20"/>
  <c r="AG20"/>
  <c r="AE20"/>
  <c r="AD20"/>
  <c r="AB20"/>
  <c r="AA20"/>
  <c r="Y20"/>
  <c r="X20"/>
  <c r="V20"/>
  <c r="U20"/>
  <c r="S20"/>
  <c r="R20"/>
  <c r="P20"/>
  <c r="O20"/>
  <c r="M20"/>
  <c r="L20"/>
  <c r="J20"/>
  <c r="I20"/>
  <c r="G20"/>
  <c r="F20"/>
  <c r="AP19"/>
  <c r="AR19" s="1"/>
  <c r="AO19"/>
  <c r="AL19"/>
  <c r="AI19"/>
  <c r="AF19"/>
  <c r="AC19"/>
  <c r="Z19"/>
  <c r="W19"/>
  <c r="T19"/>
  <c r="Q19"/>
  <c r="N19"/>
  <c r="G19"/>
  <c r="F19"/>
  <c r="G18"/>
  <c r="F18"/>
  <c r="AQ17"/>
  <c r="AP17"/>
  <c r="AN17"/>
  <c r="AM17"/>
  <c r="AK17"/>
  <c r="AJ17"/>
  <c r="AH17"/>
  <c r="AG17"/>
  <c r="AE17"/>
  <c r="AD17"/>
  <c r="AB17"/>
  <c r="AA17"/>
  <c r="Y17"/>
  <c r="X17"/>
  <c r="V17"/>
  <c r="U17"/>
  <c r="S17"/>
  <c r="T17" s="1"/>
  <c r="R17"/>
  <c r="P17"/>
  <c r="Q17" s="1"/>
  <c r="O17"/>
  <c r="M17"/>
  <c r="N17" s="1"/>
  <c r="L17"/>
  <c r="J17"/>
  <c r="I17"/>
  <c r="G17"/>
  <c r="H17" s="1"/>
  <c r="F17"/>
  <c r="AR16"/>
  <c r="AO16"/>
  <c r="AL16"/>
  <c r="AI16"/>
  <c r="AF16"/>
  <c r="AC16"/>
  <c r="Z16"/>
  <c r="W16"/>
  <c r="T16"/>
  <c r="G16"/>
  <c r="F16"/>
  <c r="G15"/>
  <c r="F15"/>
  <c r="AQ14"/>
  <c r="AP14"/>
  <c r="AN14"/>
  <c r="AM14"/>
  <c r="AK14"/>
  <c r="AJ14"/>
  <c r="AL14" s="1"/>
  <c r="AH14"/>
  <c r="AG14"/>
  <c r="AE14"/>
  <c r="AD14"/>
  <c r="AB14"/>
  <c r="AA14"/>
  <c r="Y14"/>
  <c r="Z14" s="1"/>
  <c r="X14"/>
  <c r="V14"/>
  <c r="W14" s="1"/>
  <c r="U14"/>
  <c r="S14"/>
  <c r="R14"/>
  <c r="P14"/>
  <c r="O14"/>
  <c r="M14"/>
  <c r="L14"/>
  <c r="J14"/>
  <c r="I14"/>
  <c r="G14"/>
  <c r="F14"/>
  <c r="AQ13"/>
  <c r="AQ44" s="1"/>
  <c r="AP13"/>
  <c r="AP44" s="1"/>
  <c r="AN13"/>
  <c r="AN44" s="1"/>
  <c r="AM13"/>
  <c r="AM44" s="1"/>
  <c r="AK13"/>
  <c r="AK44" s="1"/>
  <c r="AJ13"/>
  <c r="AJ44" s="1"/>
  <c r="AH13"/>
  <c r="AH44" s="1"/>
  <c r="AI44" s="1"/>
  <c r="AG13"/>
  <c r="AG44" s="1"/>
  <c r="AE13"/>
  <c r="AE44" s="1"/>
  <c r="AF44" s="1"/>
  <c r="AD13"/>
  <c r="AD44" s="1"/>
  <c r="AB13"/>
  <c r="AB44" s="1"/>
  <c r="AC44" s="1"/>
  <c r="AA13"/>
  <c r="AA44" s="1"/>
  <c r="Y13"/>
  <c r="Y44" s="1"/>
  <c r="Z44" s="1"/>
  <c r="X13"/>
  <c r="X44" s="1"/>
  <c r="V13"/>
  <c r="V44" s="1"/>
  <c r="W44" s="1"/>
  <c r="U13"/>
  <c r="U44" s="1"/>
  <c r="S13"/>
  <c r="S44" s="1"/>
  <c r="T44" s="1"/>
  <c r="R13"/>
  <c r="R44" s="1"/>
  <c r="P13"/>
  <c r="P44" s="1"/>
  <c r="Q44" s="1"/>
  <c r="O13"/>
  <c r="O44" s="1"/>
  <c r="M13"/>
  <c r="M44" s="1"/>
  <c r="N44" s="1"/>
  <c r="L13"/>
  <c r="L44" s="1"/>
  <c r="J13"/>
  <c r="J44" s="1"/>
  <c r="I13"/>
  <c r="I44" s="1"/>
  <c r="F44" s="1"/>
  <c r="G13"/>
  <c r="AQ12"/>
  <c r="AQ43" s="1"/>
  <c r="AP12"/>
  <c r="AP43" s="1"/>
  <c r="AN12"/>
  <c r="AN43" s="1"/>
  <c r="AM12"/>
  <c r="AM43" s="1"/>
  <c r="AK12"/>
  <c r="AK43" s="1"/>
  <c r="AJ12"/>
  <c r="AJ43" s="1"/>
  <c r="AH12"/>
  <c r="AH43" s="1"/>
  <c r="AG12"/>
  <c r="AG43" s="1"/>
  <c r="AE12"/>
  <c r="AE43" s="1"/>
  <c r="AD12"/>
  <c r="AD43" s="1"/>
  <c r="AB12"/>
  <c r="AB43" s="1"/>
  <c r="AA12"/>
  <c r="AA43" s="1"/>
  <c r="Y12"/>
  <c r="Y43" s="1"/>
  <c r="X12"/>
  <c r="X43" s="1"/>
  <c r="V12"/>
  <c r="V43" s="1"/>
  <c r="U12"/>
  <c r="U43" s="1"/>
  <c r="S12"/>
  <c r="S43" s="1"/>
  <c r="R12"/>
  <c r="R43" s="1"/>
  <c r="P12"/>
  <c r="P43" s="1"/>
  <c r="O12"/>
  <c r="O43" s="1"/>
  <c r="M12"/>
  <c r="L12"/>
  <c r="L43" s="1"/>
  <c r="J12"/>
  <c r="J43" s="1"/>
  <c r="I12"/>
  <c r="F12" s="1"/>
  <c r="G12"/>
  <c r="AQ11"/>
  <c r="AQ42" s="1"/>
  <c r="AP11"/>
  <c r="AP42" s="1"/>
  <c r="AN11"/>
  <c r="AM11"/>
  <c r="AM42" s="1"/>
  <c r="AK11"/>
  <c r="AK42" s="1"/>
  <c r="AJ11"/>
  <c r="AJ42" s="1"/>
  <c r="AH11"/>
  <c r="AG11"/>
  <c r="AG42" s="1"/>
  <c r="AE11"/>
  <c r="AE42" s="1"/>
  <c r="AD11"/>
  <c r="AD42" s="1"/>
  <c r="AB11"/>
  <c r="AA11"/>
  <c r="AA42" s="1"/>
  <c r="Y11"/>
  <c r="Y42" s="1"/>
  <c r="X11"/>
  <c r="X42" s="1"/>
  <c r="V11"/>
  <c r="U11"/>
  <c r="U42" s="1"/>
  <c r="S11"/>
  <c r="S42" s="1"/>
  <c r="R11"/>
  <c r="R42" s="1"/>
  <c r="P11"/>
  <c r="O11"/>
  <c r="O42" s="1"/>
  <c r="M11"/>
  <c r="M42" s="1"/>
  <c r="L11"/>
  <c r="L42" s="1"/>
  <c r="J11"/>
  <c r="I11"/>
  <c r="I42" s="1"/>
  <c r="G11"/>
  <c r="N42" l="1"/>
  <c r="Q11"/>
  <c r="T42"/>
  <c r="W11"/>
  <c r="AC11"/>
  <c r="AI11"/>
  <c r="AO11"/>
  <c r="AC14"/>
  <c r="AF14"/>
  <c r="AI14"/>
  <c r="AO14"/>
  <c r="AR14"/>
  <c r="H16"/>
  <c r="AR38"/>
  <c r="H39"/>
  <c r="H40"/>
  <c r="H14"/>
  <c r="T14"/>
  <c r="W17"/>
  <c r="Z17"/>
  <c r="AC17"/>
  <c r="AF17"/>
  <c r="AI17"/>
  <c r="AL17"/>
  <c r="AO17"/>
  <c r="AR17"/>
  <c r="H19"/>
  <c r="H20"/>
  <c r="AC20"/>
  <c r="H22"/>
  <c r="H23"/>
  <c r="N23"/>
  <c r="T23"/>
  <c r="Z23"/>
  <c r="AF23"/>
  <c r="AL23"/>
  <c r="AR23"/>
  <c r="H25"/>
  <c r="H26"/>
  <c r="Z26"/>
  <c r="H28"/>
  <c r="K29"/>
  <c r="Q29"/>
  <c r="W29"/>
  <c r="AC29"/>
  <c r="AI29"/>
  <c r="AO29"/>
  <c r="N31"/>
  <c r="T31"/>
  <c r="Z31"/>
  <c r="AF31"/>
  <c r="AL31"/>
  <c r="AR31"/>
  <c r="Q32"/>
  <c r="W32"/>
  <c r="AC32"/>
  <c r="AI32"/>
  <c r="AO32"/>
  <c r="G34"/>
  <c r="AF34"/>
  <c r="AI34"/>
  <c r="H41"/>
  <c r="K44"/>
  <c r="G44"/>
  <c r="H44" s="1"/>
  <c r="Z42"/>
  <c r="AF42"/>
  <c r="AL42"/>
  <c r="AR42"/>
  <c r="AL44"/>
  <c r="AO44"/>
  <c r="AR44"/>
  <c r="N11"/>
  <c r="T11"/>
  <c r="Z11"/>
  <c r="AF11"/>
  <c r="AL11"/>
  <c r="AR11"/>
  <c r="Q13"/>
  <c r="W13"/>
  <c r="AC13"/>
  <c r="AI13"/>
  <c r="AO13"/>
  <c r="F30"/>
  <c r="F29" s="1"/>
  <c r="H29" s="1"/>
  <c r="F31"/>
  <c r="H31" s="1"/>
  <c r="J42"/>
  <c r="K42" s="1"/>
  <c r="P42"/>
  <c r="Q42" s="1"/>
  <c r="V42"/>
  <c r="W42" s="1"/>
  <c r="AB42"/>
  <c r="AC42" s="1"/>
  <c r="AH42"/>
  <c r="AI42" s="1"/>
  <c r="AN42"/>
  <c r="AO42" s="1"/>
  <c r="I43"/>
  <c r="F43" s="1"/>
  <c r="F42" s="1"/>
  <c r="M43"/>
  <c r="F13"/>
  <c r="H13" s="1"/>
  <c r="N13"/>
  <c r="T13"/>
  <c r="Z13"/>
  <c r="AF13"/>
  <c r="AL13"/>
  <c r="AR13"/>
  <c r="H34" l="1"/>
  <c r="G32"/>
  <c r="H32" s="1"/>
  <c r="F11"/>
  <c r="H11" s="1"/>
  <c r="G43"/>
  <c r="G42" l="1"/>
  <c r="H42" s="1"/>
</calcChain>
</file>

<file path=xl/sharedStrings.xml><?xml version="1.0" encoding="utf-8"?>
<sst xmlns="http://schemas.openxmlformats.org/spreadsheetml/2006/main" count="168" uniqueCount="90">
  <si>
    <t>ОТЧЕТ</t>
  </si>
  <si>
    <t>о ходе исполнения комплексного плана (сетевого графика) реализации</t>
  </si>
  <si>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</si>
  <si>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</si>
  <si>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</si>
  <si>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</si>
  <si>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</si>
  <si>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</si>
  <si>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</si>
  <si>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</si>
  <si>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</si>
  <si>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</si>
  <si>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</si>
  <si>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</si>
  <si>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</si>
  <si>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</si>
  <si>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</si>
  <si>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</si>
  <si>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</si>
  <si>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</si>
  <si>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</si>
  <si>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</si>
  <si>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</si>
  <si>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</si>
  <si>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</si>
  <si>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</si>
  <si>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</si>
  <si>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1.</t>
  </si>
  <si>
    <t>1.1.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</si>
  <si>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</si>
  <si>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</si>
  <si>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</si>
  <si>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"_______"_______________________ 2017 г.</t>
  </si>
  <si>
    <t>Исполнитель:</t>
  </si>
  <si>
    <t>всего:</t>
  </si>
  <si>
    <t>бюджет ХМАО-Югры</t>
  </si>
  <si>
    <t>Бюджет городского округа г.Урай</t>
  </si>
  <si>
    <t>Развитие и сопровождение функциональных возможностей информационных порталов и официального сайта города Урай</t>
  </si>
  <si>
    <t xml:space="preserve">Развитие и сопровождение функциональных возможностей официального сайта </t>
  </si>
  <si>
    <t>Развитие и сопровождение функциональных возможностей портала "Карта безопасного детства"</t>
  </si>
  <si>
    <t>1.2.</t>
  </si>
  <si>
    <t>1.3.</t>
  </si>
  <si>
    <t>Поддержка, модернизация и развитие инф-ных систем в рамках реализации мероп-ий по формированию электронного правительства на территории МО город Урай (Тех. сопровожд-е СЭДД "Кодекс-Документооборот)</t>
  </si>
  <si>
    <t>2.</t>
  </si>
  <si>
    <t>Информирование населения через средства массовой информации</t>
  </si>
  <si>
    <t>4.</t>
  </si>
  <si>
    <t>Проведение информационно-рекламных мероприятий</t>
  </si>
  <si>
    <t>4.1.</t>
  </si>
  <si>
    <t>Расходы на обеспечение деятельности (оказание услуг) МБУ газета "Знамя"</t>
  </si>
  <si>
    <t>4.2.</t>
  </si>
  <si>
    <t>ВСЕГО по программе:</t>
  </si>
  <si>
    <t>Управление по информационным технологиям и связи</t>
  </si>
  <si>
    <t>Муниципальное бюджетное учреждение газета «Знамя»</t>
  </si>
  <si>
    <t>Тел.: 8 (34676) 29576</t>
  </si>
  <si>
    <t>главный специалист сводно-аналитического отдела</t>
  </si>
  <si>
    <t>Л.А. Еринова</t>
  </si>
  <si>
    <t>О.А. Ермакова</t>
  </si>
  <si>
    <t>Начальник управления по информационным технологиям и связи</t>
  </si>
  <si>
    <t>№2</t>
  </si>
  <si>
    <t>№3</t>
  </si>
  <si>
    <t>№6</t>
  </si>
  <si>
    <t>№7, №8</t>
  </si>
  <si>
    <t>Развитие и сопровождение функциональных возможностей портала "Социальный навигатор"</t>
  </si>
  <si>
    <t xml:space="preserve">Пресс-служба администрации города Урай,
МБУ ДО ДЮСШ «Старт»,
МБУ ДО ДЮСШ «Звезды Югры»,
МАУ «Культура»,
МКУ «Управление жилищно-коммунального хозяйства»,
МАУ «Городской методический центр»
</t>
  </si>
  <si>
    <t>Причина отколонения связана с отсутствием факта проезда в запланированный льготный отпуск, больничными листами, переносом закупки офисной бумаги на более поздние сроки.</t>
  </si>
  <si>
    <t>3.</t>
  </si>
  <si>
    <t>Участие в семинарах и начно-практических конференциях по проблемам развития ИКТ</t>
  </si>
  <si>
    <t>Освещение проводимых мероприятий в средствах массовой информации</t>
  </si>
  <si>
    <t>Участие в IX Международном IT-Форуме с участием стран БРИКС И ШОС в г. Ханты-Мансийск</t>
  </si>
  <si>
    <t>5.</t>
  </si>
  <si>
    <t>6.</t>
  </si>
  <si>
    <t>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</si>
  <si>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</t>
  </si>
  <si>
    <t>№5</t>
  </si>
  <si>
    <t>Заключен договор на сопровождение сайта</t>
  </si>
  <si>
    <t>Договор будет заключен во втором полугодии</t>
  </si>
  <si>
    <t>Причина отколонения связана с изменением требований к аналогичным сервисам. Реализация данного мероприятия перенесена на 2 полугодие 2017 года.</t>
  </si>
  <si>
    <t>Денежные средства направлены на оказание муниципальных услуг и содержание имущества муниципального бюджетного учреждения газета "Знамя"</t>
  </si>
  <si>
    <t>Работы по защите информации будут проведены во втором полугодии 2017 года</t>
  </si>
  <si>
    <t>Работы по развитию локально-вычислительной сети будут проведены во втором полугодии 2017 года</t>
  </si>
  <si>
    <t>муниципальной программы "Информационное общество - Урай" на 2016-2018 годы  за ЯНВАРЬ-СЕНТЯБРЬ 2017 года</t>
  </si>
  <si>
    <t>Причина отколонения связана с не предоставлением документов на оплату за оказанные услуги. Реализация данного мероприятия перенесена на 4 квартал 2017 года.</t>
  </si>
  <si>
    <t>Причина отколонения связана с поздним предоставлением документов на оплату за оказанные услуги. Денежные средства будут освоены в октябре 2017 года.</t>
  </si>
  <si>
    <t>Согласовано:</t>
  </si>
  <si>
    <t>Комитет по финансам</t>
  </si>
  <si>
    <t>"_______"______________ 2017 г.</t>
  </si>
  <si>
    <t>Причина отколонения связана с запланированным перераспределением  финансирования на реализацию более  приоритетного мероприятия программы. Денежные средства будут перераспределены на реализацию других мероприятий программы.</t>
  </si>
  <si>
    <r>
      <rPr>
        <b/>
        <sz val="10"/>
        <rFont val="Times New Roman"/>
        <family val="1"/>
        <charset val="204"/>
      </rPr>
      <t xml:space="preserve">Задачи муниципальной программы. </t>
    </r>
    <r>
      <rPr>
        <sz val="10"/>
        <rFont val="Times New Roman"/>
        <family val="1"/>
        <charset val="204"/>
      </rPr>
      <t xml:space="preserve">1. Обеспечение открытости информации о деятельности органов местного самоуправления и доступности государственных и муниципальных информационных ресурсов для граждан, создание сервисов для обеспечения общественного обсуждения и контроля деятельности органов местного самоуправления. Мероприятие: развитие и сопровождение функциональных возможностей официального сайта, развитие и сопровождение функциональных возможностей портала "Карта безопасного детства", информирование населения через средства массовой информации.
2. Совершенствование системы программного и технического обеспечения по предоставлению государственных и муниципальных услуг в электронном виде. Мероприятие: развитие и сопровождение функциональных возможностей портала "Социальный навигатор".
3. Создание и развитие информационных систем, обеспечивающих эффективную реализацию полномочий органов местного самоуправления, создание электронного правительства на территории муниципального образования город Урай.   Мероприятие: поддержка, модернизация и развитие инф-ных систем в рамках реализации мероп-ий по формированию электронного правительства на территории МО город Урай (тех. сопровожд-е СЭДД "Кодекс-Документооборот).                                                                                                                                                                                       4. Обеспечение функционирования и развития инфраструктуры принятия управленческих решений органов местного самоуправления. Мероприятия: 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
5. Обеспечение необходимого уровня защиты информации в информационных системах органов местного самоуправления. Мероприятие: Обеспечение информационной безопасности в администрации, органах администрации, муниципальных казенных и бюджетных учреждениях города Урай
</t>
    </r>
  </si>
  <si>
    <r>
      <rPr>
        <b/>
        <sz val="10"/>
        <rFont val="Times New Roman"/>
        <family val="1"/>
        <charset val="204"/>
      </rPr>
      <t>Цель муниципальной программы.</t>
    </r>
    <r>
      <rPr>
        <sz val="10"/>
        <rFont val="Times New Roman"/>
        <family val="1"/>
        <charset val="204"/>
      </rPr>
      <t xml:space="preserve"> Повышение качества жизни населения города Урай, развитие экономической, социально-политической, культурной и духовной сфер жизни общества и совершенствование системы государственного и муниципального управления на основе использования информационно-коммуникационных технологий.
</t>
    </r>
  </si>
  <si>
    <t>Заключен договор на тех. сопровожд-е СЭДД "Кодекс-Документооборот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</si>
</sst>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/>
    <xf numFmtId="165" fontId="8" fillId="3" borderId="5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8" fillId="4" borderId="5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5" fontId="4" fillId="4" borderId="5" xfId="0" applyNumberFormat="1" applyFont="1" applyFill="1" applyBorder="1" applyAlignment="1">
      <alignment horizontal="right" vertical="center"/>
    </xf>
    <xf numFmtId="0" fontId="12" fillId="0" borderId="0" xfId="0" applyFont="1" applyAlignment="1"/>
    <xf numFmtId="0" fontId="1" fillId="0" borderId="5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right" vertical="center"/>
    </xf>
    <xf numFmtId="165" fontId="4" fillId="4" borderId="3" xfId="0" applyNumberFormat="1" applyFont="1" applyFill="1" applyBorder="1" applyAlignment="1">
      <alignment horizontal="right" vertical="center"/>
    </xf>
    <xf numFmtId="165" fontId="4" fillId="4" borderId="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4" borderId="5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4" fillId="4" borderId="7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1"/>
  <sheetViews>
    <sheetView tabSelected="1" zoomScale="80" zoomScaleNormal="80" workbookViewId="0">
      <pane xSplit="8" ySplit="7" topLeftCell="S11" activePane="bottomRight" state="frozen"/>
      <selection pane="topRight" activeCell="I1" sqref="I1"/>
      <selection pane="bottomLeft" activeCell="A8" sqref="A8"/>
      <selection pane="bottomRight" activeCell="AT23" sqref="AT23:AT25"/>
    </sheetView>
  </sheetViews>
  <sheetFormatPr defaultRowHeight="15"/>
  <cols>
    <col min="1" max="1" width="8" customWidth="1"/>
    <col min="2" max="2" width="31.140625" customWidth="1"/>
    <col min="3" max="3" width="17.42578125" customWidth="1"/>
    <col min="4" max="4" width="15" customWidth="1"/>
    <col min="5" max="5" width="11.28515625" customWidth="1"/>
    <col min="6" max="7" width="8.85546875" customWidth="1"/>
    <col min="8" max="8" width="6.28515625" customWidth="1"/>
    <col min="9" max="10" width="6.7109375" customWidth="1"/>
    <col min="11" max="11" width="5.7109375" customWidth="1"/>
    <col min="12" max="12" width="8" customWidth="1"/>
    <col min="13" max="13" width="7.5703125" customWidth="1"/>
    <col min="14" max="14" width="5.5703125" customWidth="1"/>
    <col min="15" max="15" width="7.28515625" customWidth="1"/>
    <col min="16" max="16" width="8.140625" customWidth="1"/>
    <col min="17" max="17" width="6.42578125" customWidth="1"/>
    <col min="18" max="19" width="7.5703125" customWidth="1"/>
    <col min="20" max="20" width="5.7109375" customWidth="1"/>
    <col min="21" max="22" width="7.28515625" customWidth="1"/>
    <col min="23" max="23" width="6" customWidth="1"/>
    <col min="24" max="24" width="7.28515625" customWidth="1"/>
    <col min="25" max="25" width="7.7109375" customWidth="1"/>
    <col min="26" max="26" width="6" customWidth="1"/>
    <col min="27" max="27" width="7.5703125" customWidth="1"/>
    <col min="28" max="28" width="7.42578125" customWidth="1"/>
    <col min="29" max="29" width="5.85546875" customWidth="1"/>
    <col min="30" max="30" width="7.85546875" customWidth="1"/>
    <col min="31" max="31" width="7.5703125" customWidth="1"/>
    <col min="32" max="32" width="6" customWidth="1"/>
    <col min="33" max="33" width="7.5703125" customWidth="1"/>
    <col min="34" max="34" width="7.85546875" customWidth="1"/>
    <col min="35" max="35" width="6" customWidth="1"/>
    <col min="36" max="36" width="7.7109375" customWidth="1"/>
    <col min="37" max="37" width="6.7109375" customWidth="1"/>
    <col min="38" max="38" width="5.5703125" customWidth="1"/>
    <col min="39" max="39" width="7.5703125" customWidth="1"/>
    <col min="40" max="40" width="6.7109375" customWidth="1"/>
    <col min="41" max="41" width="6.140625" customWidth="1"/>
    <col min="42" max="42" width="8.5703125" customWidth="1"/>
    <col min="43" max="43" width="6.7109375" customWidth="1"/>
    <col min="44" max="44" width="5.85546875" customWidth="1"/>
    <col min="45" max="45" width="18.140625" customWidth="1"/>
    <col min="46" max="46" width="28.85546875" customWidth="1"/>
  </cols>
  <sheetData>
    <row r="1" spans="1:46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ht="18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05" t="s">
        <v>1</v>
      </c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27"/>
      <c r="AS2" s="27"/>
      <c r="AT2" s="27"/>
    </row>
    <row r="3" spans="1:46" ht="18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105" t="s">
        <v>80</v>
      </c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27"/>
      <c r="AT3" s="27"/>
    </row>
    <row r="5" spans="1:46" ht="32.25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5" t="s">
        <v>7</v>
      </c>
      <c r="G5" s="35"/>
      <c r="H5" s="35"/>
      <c r="I5" s="36" t="s">
        <v>11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8"/>
      <c r="AS5" s="34" t="s">
        <v>24</v>
      </c>
      <c r="AT5" s="34" t="s">
        <v>25</v>
      </c>
    </row>
    <row r="6" spans="1:46">
      <c r="A6" s="34"/>
      <c r="B6" s="34"/>
      <c r="C6" s="34"/>
      <c r="D6" s="34"/>
      <c r="E6" s="34"/>
      <c r="F6" s="35"/>
      <c r="G6" s="35"/>
      <c r="H6" s="35"/>
      <c r="I6" s="34" t="s">
        <v>12</v>
      </c>
      <c r="J6" s="34"/>
      <c r="K6" s="34"/>
      <c r="L6" s="34" t="s">
        <v>13</v>
      </c>
      <c r="M6" s="34"/>
      <c r="N6" s="34"/>
      <c r="O6" s="34" t="s">
        <v>14</v>
      </c>
      <c r="P6" s="34"/>
      <c r="Q6" s="34"/>
      <c r="R6" s="34" t="s">
        <v>15</v>
      </c>
      <c r="S6" s="34"/>
      <c r="T6" s="34"/>
      <c r="U6" s="34" t="s">
        <v>16</v>
      </c>
      <c r="V6" s="34"/>
      <c r="W6" s="34"/>
      <c r="X6" s="34" t="s">
        <v>17</v>
      </c>
      <c r="Y6" s="34"/>
      <c r="Z6" s="34"/>
      <c r="AA6" s="34" t="s">
        <v>18</v>
      </c>
      <c r="AB6" s="34"/>
      <c r="AC6" s="34"/>
      <c r="AD6" s="34" t="s">
        <v>19</v>
      </c>
      <c r="AE6" s="34"/>
      <c r="AF6" s="34"/>
      <c r="AG6" s="34" t="s">
        <v>20</v>
      </c>
      <c r="AH6" s="34"/>
      <c r="AI6" s="34"/>
      <c r="AJ6" s="34" t="s">
        <v>21</v>
      </c>
      <c r="AK6" s="34"/>
      <c r="AL6" s="34"/>
      <c r="AM6" s="34" t="s">
        <v>22</v>
      </c>
      <c r="AN6" s="34"/>
      <c r="AO6" s="34"/>
      <c r="AP6" s="34" t="s">
        <v>23</v>
      </c>
      <c r="AQ6" s="34"/>
      <c r="AR6" s="34"/>
      <c r="AS6" s="34"/>
      <c r="AT6" s="34"/>
    </row>
    <row r="7" spans="1:46" ht="36" customHeight="1">
      <c r="A7" s="34"/>
      <c r="B7" s="34"/>
      <c r="C7" s="34"/>
      <c r="D7" s="34"/>
      <c r="E7" s="34"/>
      <c r="F7" s="19" t="s">
        <v>8</v>
      </c>
      <c r="G7" s="19" t="s">
        <v>9</v>
      </c>
      <c r="H7" s="19" t="s">
        <v>10</v>
      </c>
      <c r="I7" s="20" t="s">
        <v>8</v>
      </c>
      <c r="J7" s="20" t="s">
        <v>9</v>
      </c>
      <c r="K7" s="20" t="s">
        <v>10</v>
      </c>
      <c r="L7" s="20" t="s">
        <v>8</v>
      </c>
      <c r="M7" s="20" t="s">
        <v>9</v>
      </c>
      <c r="N7" s="20" t="s">
        <v>10</v>
      </c>
      <c r="O7" s="20" t="s">
        <v>8</v>
      </c>
      <c r="P7" s="20" t="s">
        <v>9</v>
      </c>
      <c r="Q7" s="20" t="s">
        <v>10</v>
      </c>
      <c r="R7" s="20" t="s">
        <v>8</v>
      </c>
      <c r="S7" s="20" t="s">
        <v>9</v>
      </c>
      <c r="T7" s="20" t="s">
        <v>10</v>
      </c>
      <c r="U7" s="20" t="s">
        <v>8</v>
      </c>
      <c r="V7" s="20" t="s">
        <v>9</v>
      </c>
      <c r="W7" s="20" t="s">
        <v>10</v>
      </c>
      <c r="X7" s="20" t="s">
        <v>8</v>
      </c>
      <c r="Y7" s="20" t="s">
        <v>9</v>
      </c>
      <c r="Z7" s="20" t="s">
        <v>10</v>
      </c>
      <c r="AA7" s="20" t="s">
        <v>8</v>
      </c>
      <c r="AB7" s="20" t="s">
        <v>9</v>
      </c>
      <c r="AC7" s="20" t="s">
        <v>10</v>
      </c>
      <c r="AD7" s="20" t="s">
        <v>8</v>
      </c>
      <c r="AE7" s="20" t="s">
        <v>9</v>
      </c>
      <c r="AF7" s="20" t="s">
        <v>10</v>
      </c>
      <c r="AG7" s="20" t="s">
        <v>8</v>
      </c>
      <c r="AH7" s="20" t="s">
        <v>9</v>
      </c>
      <c r="AI7" s="20" t="s">
        <v>10</v>
      </c>
      <c r="AJ7" s="20" t="s">
        <v>8</v>
      </c>
      <c r="AK7" s="20" t="s">
        <v>9</v>
      </c>
      <c r="AL7" s="20" t="s">
        <v>10</v>
      </c>
      <c r="AM7" s="20" t="s">
        <v>8</v>
      </c>
      <c r="AN7" s="20" t="s">
        <v>9</v>
      </c>
      <c r="AO7" s="20" t="s">
        <v>10</v>
      </c>
      <c r="AP7" s="20" t="s">
        <v>8</v>
      </c>
      <c r="AQ7" s="20" t="s">
        <v>9</v>
      </c>
      <c r="AR7" s="20" t="s">
        <v>10</v>
      </c>
      <c r="AS7" s="34"/>
      <c r="AT7" s="34"/>
    </row>
    <row r="8" spans="1:46" s="1" customFormat="1" ht="39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7">
        <v>6</v>
      </c>
      <c r="G8" s="17">
        <v>7</v>
      </c>
      <c r="H8" s="17" t="s">
        <v>26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  <c r="AR8" s="18">
        <v>44</v>
      </c>
      <c r="AS8" s="18">
        <v>45</v>
      </c>
      <c r="AT8" s="18">
        <v>46</v>
      </c>
    </row>
    <row r="9" spans="1:46" s="2" customFormat="1" ht="63" customHeight="1">
      <c r="A9" s="29" t="s">
        <v>88</v>
      </c>
      <c r="B9" s="30"/>
      <c r="C9" s="30"/>
      <c r="D9" s="30"/>
      <c r="E9" s="30"/>
      <c r="F9" s="30"/>
      <c r="G9" s="30"/>
      <c r="H9" s="31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s="2" customFormat="1" ht="324.75" customHeight="1">
      <c r="A10" s="29" t="s">
        <v>87</v>
      </c>
      <c r="B10" s="30"/>
      <c r="C10" s="30"/>
      <c r="D10" s="30"/>
      <c r="E10" s="30"/>
      <c r="F10" s="30"/>
      <c r="G10" s="30"/>
      <c r="H10" s="31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s="2" customFormat="1" ht="14.25" customHeight="1">
      <c r="A11" s="118" t="s">
        <v>27</v>
      </c>
      <c r="B11" s="85" t="s">
        <v>37</v>
      </c>
      <c r="C11" s="80"/>
      <c r="D11" s="68"/>
      <c r="E11" s="6" t="s">
        <v>34</v>
      </c>
      <c r="F11" s="11">
        <f>F12+F13</f>
        <v>290</v>
      </c>
      <c r="G11" s="11">
        <f>G12+G13</f>
        <v>34.299999999999997</v>
      </c>
      <c r="H11" s="11">
        <f t="shared" ref="H11" si="0">G11/F11*100</f>
        <v>11.827586206896552</v>
      </c>
      <c r="I11" s="12">
        <f>I12+I13</f>
        <v>0</v>
      </c>
      <c r="J11" s="12">
        <f>J12+J13</f>
        <v>0</v>
      </c>
      <c r="K11" s="12">
        <v>0</v>
      </c>
      <c r="L11" s="12">
        <f>L12+L13</f>
        <v>10</v>
      </c>
      <c r="M11" s="12">
        <f t="shared" ref="M11:AK11" si="1">M12+M13</f>
        <v>0</v>
      </c>
      <c r="N11" s="12">
        <f t="shared" ref="N11" si="2">M11/L11*100</f>
        <v>0</v>
      </c>
      <c r="O11" s="12">
        <f>O12+O13</f>
        <v>10</v>
      </c>
      <c r="P11" s="12">
        <f t="shared" si="1"/>
        <v>0</v>
      </c>
      <c r="Q11" s="12">
        <f t="shared" ref="Q11" si="3">P11/O11*100</f>
        <v>0</v>
      </c>
      <c r="R11" s="12">
        <f>R12+R13</f>
        <v>20</v>
      </c>
      <c r="S11" s="12">
        <f t="shared" si="1"/>
        <v>0</v>
      </c>
      <c r="T11" s="12">
        <f t="shared" ref="T11" si="4">S11/R11*100</f>
        <v>0</v>
      </c>
      <c r="U11" s="12">
        <f>U12+U13</f>
        <v>20</v>
      </c>
      <c r="V11" s="12">
        <f t="shared" si="1"/>
        <v>0</v>
      </c>
      <c r="W11" s="12">
        <f t="shared" ref="W11" si="5">V11/U11*100</f>
        <v>0</v>
      </c>
      <c r="X11" s="12">
        <f>X12+X13</f>
        <v>20</v>
      </c>
      <c r="Y11" s="12">
        <f t="shared" si="1"/>
        <v>0</v>
      </c>
      <c r="Z11" s="12">
        <f t="shared" ref="Z11" si="6">Y11/X11*100</f>
        <v>0</v>
      </c>
      <c r="AA11" s="12">
        <f>AA12+AA13</f>
        <v>60</v>
      </c>
      <c r="AB11" s="12">
        <f t="shared" si="1"/>
        <v>0</v>
      </c>
      <c r="AC11" s="12">
        <f t="shared" ref="AC11" si="7">AB11/AA11*100</f>
        <v>0</v>
      </c>
      <c r="AD11" s="12">
        <f>AD12+AD13</f>
        <v>20</v>
      </c>
      <c r="AE11" s="12">
        <f t="shared" si="1"/>
        <v>22.9</v>
      </c>
      <c r="AF11" s="12">
        <f t="shared" ref="AF11" si="8">AE11/AD11*100</f>
        <v>114.5</v>
      </c>
      <c r="AG11" s="12">
        <f>AG12+AG13</f>
        <v>20</v>
      </c>
      <c r="AH11" s="12">
        <f t="shared" si="1"/>
        <v>11.4</v>
      </c>
      <c r="AI11" s="12">
        <f t="shared" ref="AI11:AI13" si="9">AH11/AG11*100</f>
        <v>57.000000000000007</v>
      </c>
      <c r="AJ11" s="12">
        <f>AJ12+AJ13</f>
        <v>20</v>
      </c>
      <c r="AK11" s="12">
        <f t="shared" si="1"/>
        <v>0</v>
      </c>
      <c r="AL11" s="12">
        <f t="shared" ref="AL11" si="10">AK11/AJ11*100</f>
        <v>0</v>
      </c>
      <c r="AM11" s="12">
        <f>AM12+AM13</f>
        <v>20</v>
      </c>
      <c r="AN11" s="12">
        <f>AN12+AN13</f>
        <v>0</v>
      </c>
      <c r="AO11" s="12">
        <f t="shared" ref="AO11:AO13" si="11">AN11/AM11*100</f>
        <v>0</v>
      </c>
      <c r="AP11" s="12">
        <f>AP12+AP13</f>
        <v>70</v>
      </c>
      <c r="AQ11" s="12">
        <f>AQ12+AQ13</f>
        <v>0</v>
      </c>
      <c r="AR11" s="12">
        <f t="shared" ref="AR11:AR13" si="12">AQ11/AP11*100</f>
        <v>0</v>
      </c>
      <c r="AS11" s="26"/>
      <c r="AT11" s="39"/>
    </row>
    <row r="12" spans="1:46" s="2" customFormat="1" ht="35.25" customHeight="1">
      <c r="A12" s="119"/>
      <c r="B12" s="121"/>
      <c r="C12" s="81"/>
      <c r="D12" s="103"/>
      <c r="E12" s="7" t="s">
        <v>35</v>
      </c>
      <c r="F12" s="13">
        <f>I12+L12+O12+R12+U12+X12+AA12+AD12+AG12+AJ12+AM12+AP12</f>
        <v>0</v>
      </c>
      <c r="G12" s="13">
        <f>J12+M12+P12+S12+V12+Y12+AB12+AE12+AH12+AK12+AN12+AQ12</f>
        <v>0</v>
      </c>
      <c r="H12" s="11">
        <v>0</v>
      </c>
      <c r="I12" s="12">
        <f>I15+I18+I21</f>
        <v>0</v>
      </c>
      <c r="J12" s="12">
        <f>J15+J18+J21</f>
        <v>0</v>
      </c>
      <c r="K12" s="12">
        <v>0</v>
      </c>
      <c r="L12" s="12">
        <f>L15+L18+L21</f>
        <v>0</v>
      </c>
      <c r="M12" s="12">
        <f>M15+M18+M21</f>
        <v>0</v>
      </c>
      <c r="N12" s="12">
        <v>0</v>
      </c>
      <c r="O12" s="12">
        <f>O15+O18+O21</f>
        <v>0</v>
      </c>
      <c r="P12" s="12">
        <f>P15+P18+P21</f>
        <v>0</v>
      </c>
      <c r="Q12" s="12">
        <v>0</v>
      </c>
      <c r="R12" s="12">
        <f>R15+R18+R21</f>
        <v>0</v>
      </c>
      <c r="S12" s="12">
        <f>S15+S18+S21</f>
        <v>0</v>
      </c>
      <c r="T12" s="12">
        <v>0</v>
      </c>
      <c r="U12" s="12">
        <f>U15+U18+U21</f>
        <v>0</v>
      </c>
      <c r="V12" s="12">
        <f>V15+V18+V21</f>
        <v>0</v>
      </c>
      <c r="W12" s="12">
        <v>0</v>
      </c>
      <c r="X12" s="12">
        <f>X15+X18+X21</f>
        <v>0</v>
      </c>
      <c r="Y12" s="12">
        <f>Y15+Y18+Y21</f>
        <v>0</v>
      </c>
      <c r="Z12" s="12">
        <v>0</v>
      </c>
      <c r="AA12" s="12">
        <f>AA15+AA18+AA21</f>
        <v>0</v>
      </c>
      <c r="AB12" s="12">
        <f>AB15+AB18+AB21</f>
        <v>0</v>
      </c>
      <c r="AC12" s="12">
        <v>0</v>
      </c>
      <c r="AD12" s="12">
        <f>AD15+AD18+AD21</f>
        <v>0</v>
      </c>
      <c r="AE12" s="12">
        <f>AE15+AE18+AE21</f>
        <v>0</v>
      </c>
      <c r="AF12" s="12">
        <v>0</v>
      </c>
      <c r="AG12" s="12">
        <f>AG15+AG18+AG21</f>
        <v>0</v>
      </c>
      <c r="AH12" s="12">
        <f>AH15+AH18+AH21</f>
        <v>0</v>
      </c>
      <c r="AI12" s="12">
        <v>0</v>
      </c>
      <c r="AJ12" s="12">
        <f>AJ15+AJ18+AJ21</f>
        <v>0</v>
      </c>
      <c r="AK12" s="12">
        <f>AK15+AK18+AK21</f>
        <v>0</v>
      </c>
      <c r="AL12" s="12">
        <v>0</v>
      </c>
      <c r="AM12" s="12">
        <f>AM15+AM18+AM21</f>
        <v>0</v>
      </c>
      <c r="AN12" s="12">
        <f>AN15+AN18+AN21</f>
        <v>0</v>
      </c>
      <c r="AO12" s="12">
        <v>0</v>
      </c>
      <c r="AP12" s="12">
        <f>AP15+AP18+AP21</f>
        <v>0</v>
      </c>
      <c r="AQ12" s="12">
        <f>AQ15+AQ18+AQ21</f>
        <v>0</v>
      </c>
      <c r="AR12" s="12">
        <v>0</v>
      </c>
      <c r="AS12" s="26"/>
      <c r="AT12" s="40"/>
    </row>
    <row r="13" spans="1:46" s="2" customFormat="1" ht="48.75" customHeight="1">
      <c r="A13" s="120"/>
      <c r="B13" s="122"/>
      <c r="C13" s="82"/>
      <c r="D13" s="104"/>
      <c r="E13" s="7" t="s">
        <v>36</v>
      </c>
      <c r="F13" s="13">
        <f>I13+L13+O13+R13+U13+X13+AA13+AD13+AG13+AJ13+AM13+AP13</f>
        <v>290</v>
      </c>
      <c r="G13" s="13">
        <f>J13+M13+P13+S13+V13+Y13+AB13+AE13+AH13+AK13+AN13+AQ13</f>
        <v>34.299999999999997</v>
      </c>
      <c r="H13" s="11">
        <f>G13/F13*100</f>
        <v>11.827586206896552</v>
      </c>
      <c r="I13" s="12">
        <f>I16+I19+I22</f>
        <v>0</v>
      </c>
      <c r="J13" s="12">
        <f>J16+J19+J22</f>
        <v>0</v>
      </c>
      <c r="K13" s="12">
        <v>0</v>
      </c>
      <c r="L13" s="12">
        <f>L16+L19+L22</f>
        <v>10</v>
      </c>
      <c r="M13" s="12">
        <f>M16+M19+M22</f>
        <v>0</v>
      </c>
      <c r="N13" s="12">
        <f>M13/L13*100</f>
        <v>0</v>
      </c>
      <c r="O13" s="12">
        <f>O16+O19+O22</f>
        <v>10</v>
      </c>
      <c r="P13" s="12">
        <f>P16+P19+P22</f>
        <v>0</v>
      </c>
      <c r="Q13" s="12">
        <f>P13/O13*100</f>
        <v>0</v>
      </c>
      <c r="R13" s="12">
        <f>R16+R19+R22</f>
        <v>20</v>
      </c>
      <c r="S13" s="12">
        <f>S16+S19+S22</f>
        <v>0</v>
      </c>
      <c r="T13" s="12">
        <f>S13/R13*100</f>
        <v>0</v>
      </c>
      <c r="U13" s="12">
        <f>U16+U19+U22</f>
        <v>20</v>
      </c>
      <c r="V13" s="12">
        <f>V16+V19+V22</f>
        <v>0</v>
      </c>
      <c r="W13" s="12">
        <f>V13/U13*100</f>
        <v>0</v>
      </c>
      <c r="X13" s="12">
        <f>X16+X19+X22</f>
        <v>20</v>
      </c>
      <c r="Y13" s="12">
        <f>Y16+Y19+Y22</f>
        <v>0</v>
      </c>
      <c r="Z13" s="12">
        <f>Y13/X13*100</f>
        <v>0</v>
      </c>
      <c r="AA13" s="12">
        <f>AA16+AA19+AA22</f>
        <v>60</v>
      </c>
      <c r="AB13" s="12">
        <f>AB16+AB19+AB22</f>
        <v>0</v>
      </c>
      <c r="AC13" s="12">
        <f>AB13/AA13*100</f>
        <v>0</v>
      </c>
      <c r="AD13" s="12">
        <f>AD16+AD19+AD22</f>
        <v>20</v>
      </c>
      <c r="AE13" s="12">
        <f>AE16+AE19+AE22</f>
        <v>22.9</v>
      </c>
      <c r="AF13" s="12">
        <f>AE13/AD13*100</f>
        <v>114.5</v>
      </c>
      <c r="AG13" s="12">
        <f>AG16+AG19+AG22</f>
        <v>20</v>
      </c>
      <c r="AH13" s="12">
        <f>AH16+AH19+AH22</f>
        <v>11.4</v>
      </c>
      <c r="AI13" s="12">
        <f t="shared" si="9"/>
        <v>57.000000000000007</v>
      </c>
      <c r="AJ13" s="12">
        <f>AJ16+AJ19+AJ22</f>
        <v>20</v>
      </c>
      <c r="AK13" s="12">
        <f>AK16+AK19+AK22</f>
        <v>0</v>
      </c>
      <c r="AL13" s="12">
        <f>AK13/AJ13*100</f>
        <v>0</v>
      </c>
      <c r="AM13" s="12">
        <f>AM16+AM19+AM22</f>
        <v>20</v>
      </c>
      <c r="AN13" s="12">
        <f>AN16+AN19+AN22</f>
        <v>0</v>
      </c>
      <c r="AO13" s="12">
        <f t="shared" si="11"/>
        <v>0</v>
      </c>
      <c r="AP13" s="12">
        <f>AP16+AP19+AP22</f>
        <v>70</v>
      </c>
      <c r="AQ13" s="12">
        <f>AQ16+AQ19+AQ22</f>
        <v>0</v>
      </c>
      <c r="AR13" s="12">
        <f t="shared" si="12"/>
        <v>0</v>
      </c>
      <c r="AS13" s="26"/>
      <c r="AT13" s="41"/>
    </row>
    <row r="14" spans="1:46" s="2" customFormat="1" ht="12.75" customHeight="1">
      <c r="A14" s="42" t="s">
        <v>28</v>
      </c>
      <c r="B14" s="45" t="s">
        <v>38</v>
      </c>
      <c r="C14" s="46" t="s">
        <v>51</v>
      </c>
      <c r="D14" s="50" t="s">
        <v>58</v>
      </c>
      <c r="E14" s="8" t="s">
        <v>34</v>
      </c>
      <c r="F14" s="13">
        <f>F15+F16</f>
        <v>90</v>
      </c>
      <c r="G14" s="13">
        <f>G15+G16</f>
        <v>34.299999999999997</v>
      </c>
      <c r="H14" s="13">
        <f>G14/F14*100</f>
        <v>38.111111111111107</v>
      </c>
      <c r="I14" s="14">
        <f>I15+I16</f>
        <v>0</v>
      </c>
      <c r="J14" s="14">
        <f>J15+J16</f>
        <v>0</v>
      </c>
      <c r="K14" s="14">
        <v>0</v>
      </c>
      <c r="L14" s="14">
        <f>L15+L16</f>
        <v>0</v>
      </c>
      <c r="M14" s="14">
        <f>M15+M16</f>
        <v>0</v>
      </c>
      <c r="N14" s="14">
        <v>0</v>
      </c>
      <c r="O14" s="14">
        <f>O15+O16</f>
        <v>0</v>
      </c>
      <c r="P14" s="14">
        <f>P15+P16</f>
        <v>0</v>
      </c>
      <c r="Q14" s="14">
        <v>0</v>
      </c>
      <c r="R14" s="14">
        <f>R15+R16</f>
        <v>10</v>
      </c>
      <c r="S14" s="14">
        <f>S15+S16</f>
        <v>0</v>
      </c>
      <c r="T14" s="14">
        <f>S14/R14*100</f>
        <v>0</v>
      </c>
      <c r="U14" s="14">
        <f>U15+U16</f>
        <v>10</v>
      </c>
      <c r="V14" s="14">
        <f>V15+V16</f>
        <v>0</v>
      </c>
      <c r="W14" s="14">
        <f>V14/U14*100</f>
        <v>0</v>
      </c>
      <c r="X14" s="14">
        <f>X15+X16</f>
        <v>10</v>
      </c>
      <c r="Y14" s="14">
        <f>Y15+Y16</f>
        <v>0</v>
      </c>
      <c r="Z14" s="14">
        <f>Y14/X14*100</f>
        <v>0</v>
      </c>
      <c r="AA14" s="14">
        <f>AA15+AA16</f>
        <v>10</v>
      </c>
      <c r="AB14" s="14">
        <f>AB15+AB16</f>
        <v>0</v>
      </c>
      <c r="AC14" s="14">
        <f>AB14/AA14*100</f>
        <v>0</v>
      </c>
      <c r="AD14" s="14">
        <f>AD15+AD16</f>
        <v>10</v>
      </c>
      <c r="AE14" s="14">
        <f>AE15+AE16</f>
        <v>22.9</v>
      </c>
      <c r="AF14" s="14">
        <f>AE14/AD14*100</f>
        <v>229</v>
      </c>
      <c r="AG14" s="14">
        <f>AG15+AG16</f>
        <v>10</v>
      </c>
      <c r="AH14" s="14">
        <f>AH15+AH16</f>
        <v>11.4</v>
      </c>
      <c r="AI14" s="14">
        <f>AH14/AG14*100</f>
        <v>114.00000000000001</v>
      </c>
      <c r="AJ14" s="14">
        <f>AJ15+AJ16</f>
        <v>10</v>
      </c>
      <c r="AK14" s="14">
        <f>AK15+AK16</f>
        <v>0</v>
      </c>
      <c r="AL14" s="14">
        <f>AK14/AJ14*100</f>
        <v>0</v>
      </c>
      <c r="AM14" s="14">
        <f>AM15+AM16</f>
        <v>10</v>
      </c>
      <c r="AN14" s="14">
        <f>AN15+AN16</f>
        <v>0</v>
      </c>
      <c r="AO14" s="14">
        <f>AN14/AM14*100</f>
        <v>0</v>
      </c>
      <c r="AP14" s="14">
        <f>AP15+AP16</f>
        <v>10</v>
      </c>
      <c r="AQ14" s="14">
        <f>AQ15+AQ16</f>
        <v>0</v>
      </c>
      <c r="AR14" s="14">
        <f>AQ14/AP14*100</f>
        <v>0</v>
      </c>
      <c r="AS14" s="53" t="s">
        <v>74</v>
      </c>
      <c r="AT14" s="56" t="s">
        <v>81</v>
      </c>
    </row>
    <row r="15" spans="1:46" s="2" customFormat="1" ht="36">
      <c r="A15" s="43"/>
      <c r="B15" s="45"/>
      <c r="C15" s="47"/>
      <c r="D15" s="51"/>
      <c r="E15" s="9" t="s">
        <v>35</v>
      </c>
      <c r="F15" s="13">
        <f>I15+L15+O15+R15+U15+X15+AA15+AD15+AG15+AJ15+AM15+AP15</f>
        <v>0</v>
      </c>
      <c r="G15" s="13">
        <f>J15+M15+P15+S15+V15+Y15+AB15+AE15+AH15+AK15+AN15+AQ15</f>
        <v>0</v>
      </c>
      <c r="H15" s="13">
        <v>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54"/>
      <c r="AT15" s="57"/>
    </row>
    <row r="16" spans="1:46" s="2" customFormat="1" ht="48.75" customHeight="1">
      <c r="A16" s="44"/>
      <c r="B16" s="45"/>
      <c r="C16" s="47"/>
      <c r="D16" s="52"/>
      <c r="E16" s="9" t="s">
        <v>36</v>
      </c>
      <c r="F16" s="13">
        <f>I16+L16+O16+R16+U16+X16+AA16+AD16+AG16+AJ16+AM16+AP16</f>
        <v>90</v>
      </c>
      <c r="G16" s="13">
        <f>J16+M16+P16+S16+V16+Y16+AB16+AE16+AH16+AK16+AN16+AQ16</f>
        <v>34.299999999999997</v>
      </c>
      <c r="H16" s="13">
        <f>G16/F16*100</f>
        <v>38.111111111111107</v>
      </c>
      <c r="I16" s="14"/>
      <c r="J16" s="14"/>
      <c r="K16" s="14"/>
      <c r="L16" s="14"/>
      <c r="M16" s="14"/>
      <c r="N16" s="14"/>
      <c r="O16" s="14"/>
      <c r="P16" s="14"/>
      <c r="Q16" s="14"/>
      <c r="R16" s="14">
        <v>10</v>
      </c>
      <c r="S16" s="14">
        <v>0</v>
      </c>
      <c r="T16" s="14">
        <f>S16/R16*100</f>
        <v>0</v>
      </c>
      <c r="U16" s="14">
        <v>10</v>
      </c>
      <c r="V16" s="14"/>
      <c r="W16" s="14">
        <f>V16/U16*100</f>
        <v>0</v>
      </c>
      <c r="X16" s="14">
        <v>10</v>
      </c>
      <c r="Y16" s="14"/>
      <c r="Z16" s="14">
        <f>Y16/X16*100</f>
        <v>0</v>
      </c>
      <c r="AA16" s="14">
        <v>10</v>
      </c>
      <c r="AB16" s="14"/>
      <c r="AC16" s="14">
        <f t="shared" ref="AC16:AC44" si="13">AB16/AA16*100</f>
        <v>0</v>
      </c>
      <c r="AD16" s="24">
        <v>10</v>
      </c>
      <c r="AE16" s="24">
        <v>22.9</v>
      </c>
      <c r="AF16" s="14">
        <f>AE16/AD16*100</f>
        <v>229</v>
      </c>
      <c r="AG16" s="14">
        <v>10</v>
      </c>
      <c r="AH16" s="14">
        <v>11.4</v>
      </c>
      <c r="AI16" s="14">
        <f t="shared" ref="AI16:AI44" si="14">AH16/AG16*100</f>
        <v>114.00000000000001</v>
      </c>
      <c r="AJ16" s="14">
        <v>10</v>
      </c>
      <c r="AK16" s="14"/>
      <c r="AL16" s="14">
        <f t="shared" ref="AL16:AL44" si="15">AK16/AJ16*100</f>
        <v>0</v>
      </c>
      <c r="AM16" s="14">
        <v>10</v>
      </c>
      <c r="AN16" s="14"/>
      <c r="AO16" s="14">
        <f t="shared" ref="AO16:AO44" si="16">AN16/AM16*100</f>
        <v>0</v>
      </c>
      <c r="AP16" s="14">
        <v>10</v>
      </c>
      <c r="AQ16" s="14"/>
      <c r="AR16" s="14">
        <f t="shared" ref="AR16:AR44" si="17">AQ16/AP16*100</f>
        <v>0</v>
      </c>
      <c r="AS16" s="55"/>
      <c r="AT16" s="58"/>
    </row>
    <row r="17" spans="1:46" s="2" customFormat="1" ht="16.5" customHeight="1">
      <c r="A17" s="42" t="s">
        <v>40</v>
      </c>
      <c r="B17" s="59" t="s">
        <v>39</v>
      </c>
      <c r="C17" s="48"/>
      <c r="D17" s="50" t="s">
        <v>58</v>
      </c>
      <c r="E17" s="8" t="s">
        <v>34</v>
      </c>
      <c r="F17" s="11">
        <f>F18+F19</f>
        <v>120</v>
      </c>
      <c r="G17" s="11">
        <f>G18+G19</f>
        <v>0</v>
      </c>
      <c r="H17" s="11">
        <f t="shared" ref="H17:H41" si="18">G17/F17*100</f>
        <v>0</v>
      </c>
      <c r="I17" s="14">
        <f>I18+I19</f>
        <v>0</v>
      </c>
      <c r="J17" s="14">
        <f>J18+J19</f>
        <v>0</v>
      </c>
      <c r="K17" s="14">
        <v>0</v>
      </c>
      <c r="L17" s="14">
        <f>L18+L19</f>
        <v>10</v>
      </c>
      <c r="M17" s="14">
        <f>M18+M19</f>
        <v>0</v>
      </c>
      <c r="N17" s="14">
        <f t="shared" ref="N17:N44" si="19">M17/L17*100</f>
        <v>0</v>
      </c>
      <c r="O17" s="14">
        <f>O18+O19</f>
        <v>10</v>
      </c>
      <c r="P17" s="14">
        <f>P18+P19</f>
        <v>0</v>
      </c>
      <c r="Q17" s="14">
        <f t="shared" ref="Q17:Q44" si="20">P17/O17*100</f>
        <v>0</v>
      </c>
      <c r="R17" s="14">
        <f>R18+R19</f>
        <v>10</v>
      </c>
      <c r="S17" s="14">
        <f>S18+S19</f>
        <v>0</v>
      </c>
      <c r="T17" s="14">
        <f t="shared" ref="T17:T19" si="21">S17/R17*100</f>
        <v>0</v>
      </c>
      <c r="U17" s="14">
        <f>U18+U19</f>
        <v>10</v>
      </c>
      <c r="V17" s="14">
        <f>V18+V19</f>
        <v>0</v>
      </c>
      <c r="W17" s="14">
        <f t="shared" ref="W17:W44" si="22">V17/U17*100</f>
        <v>0</v>
      </c>
      <c r="X17" s="14">
        <f>X18+X19</f>
        <v>10</v>
      </c>
      <c r="Y17" s="14">
        <f>Y18+Y19</f>
        <v>0</v>
      </c>
      <c r="Z17" s="14">
        <f t="shared" ref="Z17:Z44" si="23">Y17/X17*100</f>
        <v>0</v>
      </c>
      <c r="AA17" s="14">
        <f>AA18+AA19</f>
        <v>10</v>
      </c>
      <c r="AB17" s="14">
        <f>AB18+AB19</f>
        <v>0</v>
      </c>
      <c r="AC17" s="14">
        <f t="shared" si="13"/>
        <v>0</v>
      </c>
      <c r="AD17" s="14">
        <f>AD18+AD19</f>
        <v>10</v>
      </c>
      <c r="AE17" s="14">
        <f>AE18+AE19</f>
        <v>0</v>
      </c>
      <c r="AF17" s="14">
        <f t="shared" ref="AF17:AF44" si="24">AE17/AD17*100</f>
        <v>0</v>
      </c>
      <c r="AG17" s="14">
        <f>AG18+AG19</f>
        <v>10</v>
      </c>
      <c r="AH17" s="14">
        <f>AH18+AH19</f>
        <v>0</v>
      </c>
      <c r="AI17" s="14">
        <f t="shared" si="14"/>
        <v>0</v>
      </c>
      <c r="AJ17" s="14">
        <f>AJ18+AJ19</f>
        <v>10</v>
      </c>
      <c r="AK17" s="14">
        <f>AK18+AK19</f>
        <v>0</v>
      </c>
      <c r="AL17" s="14">
        <f t="shared" si="15"/>
        <v>0</v>
      </c>
      <c r="AM17" s="14">
        <f>AM18+AM19</f>
        <v>10</v>
      </c>
      <c r="AN17" s="14">
        <f>AN18+AN19</f>
        <v>0</v>
      </c>
      <c r="AO17" s="14">
        <f t="shared" si="16"/>
        <v>0</v>
      </c>
      <c r="AP17" s="14">
        <f>AP18+AP19</f>
        <v>20</v>
      </c>
      <c r="AQ17" s="14">
        <f>AQ18+AQ19</f>
        <v>0</v>
      </c>
      <c r="AR17" s="14">
        <f t="shared" si="17"/>
        <v>0</v>
      </c>
      <c r="AS17" s="62" t="s">
        <v>75</v>
      </c>
      <c r="AT17" s="65" t="s">
        <v>76</v>
      </c>
    </row>
    <row r="18" spans="1:46" s="2" customFormat="1" ht="35.25" customHeight="1">
      <c r="A18" s="43"/>
      <c r="B18" s="60"/>
      <c r="C18" s="48"/>
      <c r="D18" s="51"/>
      <c r="E18" s="9" t="s">
        <v>35</v>
      </c>
      <c r="F18" s="13">
        <f>I18+L18+O18+R18+U18+X18+AA18+AD18+AG18+AJ18+AM18+AP18</f>
        <v>0</v>
      </c>
      <c r="G18" s="13">
        <f>J18+M18+P18+S18+V18+Y18+AB18+AE18+AH18+AK18+AN18+AQ18</f>
        <v>0</v>
      </c>
      <c r="H18" s="11"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63"/>
      <c r="AT18" s="66"/>
    </row>
    <row r="19" spans="1:46" s="2" customFormat="1" ht="48.75" customHeight="1">
      <c r="A19" s="44"/>
      <c r="B19" s="61"/>
      <c r="C19" s="48"/>
      <c r="D19" s="51"/>
      <c r="E19" s="9" t="s">
        <v>36</v>
      </c>
      <c r="F19" s="13">
        <f>I19+L19+O19+R19+U19+X19+AA19+AD19+AG19+AJ19+AM19+AP19</f>
        <v>120</v>
      </c>
      <c r="G19" s="13">
        <f>J19+M19+P19+S19+V19+Y19+AB19+AE19+AH19+AK19+AN19+AQ19</f>
        <v>0</v>
      </c>
      <c r="H19" s="11">
        <f t="shared" si="18"/>
        <v>0</v>
      </c>
      <c r="I19" s="14"/>
      <c r="J19" s="14"/>
      <c r="K19" s="14"/>
      <c r="L19" s="14">
        <v>10</v>
      </c>
      <c r="M19" s="14">
        <v>0</v>
      </c>
      <c r="N19" s="14">
        <f t="shared" si="19"/>
        <v>0</v>
      </c>
      <c r="O19" s="14">
        <v>10</v>
      </c>
      <c r="P19" s="14">
        <v>0</v>
      </c>
      <c r="Q19" s="14">
        <f t="shared" si="20"/>
        <v>0</v>
      </c>
      <c r="R19" s="14">
        <v>10</v>
      </c>
      <c r="S19" s="14">
        <v>0</v>
      </c>
      <c r="T19" s="14">
        <f t="shared" si="21"/>
        <v>0</v>
      </c>
      <c r="U19" s="14">
        <v>10</v>
      </c>
      <c r="V19" s="14"/>
      <c r="W19" s="14">
        <f t="shared" si="22"/>
        <v>0</v>
      </c>
      <c r="X19" s="14">
        <v>10</v>
      </c>
      <c r="Y19" s="14"/>
      <c r="Z19" s="14">
        <f t="shared" si="23"/>
        <v>0</v>
      </c>
      <c r="AA19" s="14">
        <v>10</v>
      </c>
      <c r="AB19" s="14"/>
      <c r="AC19" s="14">
        <f t="shared" si="13"/>
        <v>0</v>
      </c>
      <c r="AD19" s="24">
        <v>10</v>
      </c>
      <c r="AE19" s="24"/>
      <c r="AF19" s="14">
        <f t="shared" si="24"/>
        <v>0</v>
      </c>
      <c r="AG19" s="14">
        <v>10</v>
      </c>
      <c r="AH19" s="24"/>
      <c r="AI19" s="14">
        <f t="shared" si="14"/>
        <v>0</v>
      </c>
      <c r="AJ19" s="14">
        <v>10</v>
      </c>
      <c r="AK19" s="14"/>
      <c r="AL19" s="14">
        <f t="shared" si="15"/>
        <v>0</v>
      </c>
      <c r="AM19" s="14">
        <v>10</v>
      </c>
      <c r="AN19" s="14"/>
      <c r="AO19" s="14">
        <f t="shared" si="16"/>
        <v>0</v>
      </c>
      <c r="AP19" s="14">
        <f>20</f>
        <v>20</v>
      </c>
      <c r="AQ19" s="14"/>
      <c r="AR19" s="14">
        <f t="shared" si="17"/>
        <v>0</v>
      </c>
      <c r="AS19" s="64"/>
      <c r="AT19" s="67"/>
    </row>
    <row r="20" spans="1:46" s="2" customFormat="1" ht="15" customHeight="1">
      <c r="A20" s="42" t="s">
        <v>41</v>
      </c>
      <c r="B20" s="59" t="s">
        <v>62</v>
      </c>
      <c r="C20" s="48"/>
      <c r="D20" s="51"/>
      <c r="E20" s="8" t="s">
        <v>34</v>
      </c>
      <c r="F20" s="11">
        <f>F21+F22</f>
        <v>80</v>
      </c>
      <c r="G20" s="11">
        <f>G21+G22</f>
        <v>0</v>
      </c>
      <c r="H20" s="11">
        <f t="shared" si="18"/>
        <v>0</v>
      </c>
      <c r="I20" s="14">
        <f>I21+I22</f>
        <v>0</v>
      </c>
      <c r="J20" s="14">
        <f>J21+J22</f>
        <v>0</v>
      </c>
      <c r="K20" s="14">
        <v>0</v>
      </c>
      <c r="L20" s="14">
        <f>L21+L22</f>
        <v>0</v>
      </c>
      <c r="M20" s="14">
        <f>M21+M22</f>
        <v>0</v>
      </c>
      <c r="N20" s="14">
        <v>0</v>
      </c>
      <c r="O20" s="14">
        <f>O21+O22</f>
        <v>0</v>
      </c>
      <c r="P20" s="14">
        <f>P21+P22</f>
        <v>0</v>
      </c>
      <c r="Q20" s="14">
        <v>0</v>
      </c>
      <c r="R20" s="14">
        <f>R21+R22</f>
        <v>0</v>
      </c>
      <c r="S20" s="14">
        <f>S21+S22</f>
        <v>0</v>
      </c>
      <c r="T20" s="14">
        <v>0</v>
      </c>
      <c r="U20" s="14">
        <f>U21+U22</f>
        <v>0</v>
      </c>
      <c r="V20" s="14">
        <f>V21+V22</f>
        <v>0</v>
      </c>
      <c r="W20" s="14">
        <v>0</v>
      </c>
      <c r="X20" s="14">
        <f>X21+X22</f>
        <v>0</v>
      </c>
      <c r="Y20" s="14">
        <f>Y21+Y22</f>
        <v>0</v>
      </c>
      <c r="Z20" s="14">
        <v>0</v>
      </c>
      <c r="AA20" s="14">
        <f>AA21+AA22</f>
        <v>40</v>
      </c>
      <c r="AB20" s="14">
        <f>AB21+AB22</f>
        <v>0</v>
      </c>
      <c r="AC20" s="14">
        <f t="shared" si="13"/>
        <v>0</v>
      </c>
      <c r="AD20" s="14">
        <f>AD21+AD22</f>
        <v>0</v>
      </c>
      <c r="AE20" s="14">
        <f>AE21+AE22</f>
        <v>0</v>
      </c>
      <c r="AF20" s="14">
        <v>0</v>
      </c>
      <c r="AG20" s="14">
        <f>AG21+AG22</f>
        <v>0</v>
      </c>
      <c r="AH20" s="14">
        <f>AH21+AH22</f>
        <v>0</v>
      </c>
      <c r="AI20" s="14">
        <v>0</v>
      </c>
      <c r="AJ20" s="14">
        <f>AJ21+AJ22</f>
        <v>0</v>
      </c>
      <c r="AK20" s="14">
        <f>AK21+AK22</f>
        <v>0</v>
      </c>
      <c r="AL20" s="14">
        <v>0</v>
      </c>
      <c r="AM20" s="14">
        <f>AM21+AM22</f>
        <v>0</v>
      </c>
      <c r="AN20" s="14">
        <f>AN21+AN22</f>
        <v>0</v>
      </c>
      <c r="AO20" s="14">
        <v>0</v>
      </c>
      <c r="AP20" s="14">
        <f>AP21+AP22</f>
        <v>40</v>
      </c>
      <c r="AQ20" s="14">
        <f>AQ21+AQ22</f>
        <v>0</v>
      </c>
      <c r="AR20" s="14">
        <f t="shared" si="17"/>
        <v>0</v>
      </c>
      <c r="AS20" s="62" t="s">
        <v>75</v>
      </c>
      <c r="AT20" s="56" t="s">
        <v>86</v>
      </c>
    </row>
    <row r="21" spans="1:46" s="2" customFormat="1" ht="36" customHeight="1">
      <c r="A21" s="43"/>
      <c r="B21" s="60"/>
      <c r="C21" s="48"/>
      <c r="D21" s="51"/>
      <c r="E21" s="9" t="s">
        <v>35</v>
      </c>
      <c r="F21" s="13">
        <f>I21+L21+O21+R21+U21+X21+AA21+AD21+AG21+AJ21+AM21+AP21</f>
        <v>0</v>
      </c>
      <c r="G21" s="13">
        <f>J21+M21+P21+S21+V21+Y21+AB21+AE21+AH21+AK21+AN21+AQ21</f>
        <v>0</v>
      </c>
      <c r="H21" s="11">
        <v>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>
        <v>0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63"/>
      <c r="AT21" s="57"/>
    </row>
    <row r="22" spans="1:46" s="2" customFormat="1" ht="48.75" customHeight="1">
      <c r="A22" s="44"/>
      <c r="B22" s="61"/>
      <c r="C22" s="49"/>
      <c r="D22" s="52"/>
      <c r="E22" s="9" t="s">
        <v>36</v>
      </c>
      <c r="F22" s="13">
        <f>I22+L22+O22+R22+U22+X22+AA22+AD22+AG22+AJ22+AM22+AP22</f>
        <v>80</v>
      </c>
      <c r="G22" s="13">
        <f>J22+M22+P22+S22+V22+Y22+AB22+AE22+AH22+AK22+AN22+AQ22</f>
        <v>0</v>
      </c>
      <c r="H22" s="11">
        <f t="shared" si="18"/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>
        <v>0</v>
      </c>
      <c r="U22" s="14"/>
      <c r="V22" s="14"/>
      <c r="W22" s="14"/>
      <c r="X22" s="14"/>
      <c r="Y22" s="14"/>
      <c r="Z22" s="14"/>
      <c r="AA22" s="14">
        <v>40</v>
      </c>
      <c r="AB22" s="14"/>
      <c r="AC22" s="14">
        <f t="shared" si="13"/>
        <v>0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>
        <v>40</v>
      </c>
      <c r="AQ22" s="14"/>
      <c r="AR22" s="14">
        <f t="shared" si="17"/>
        <v>0</v>
      </c>
      <c r="AS22" s="64"/>
      <c r="AT22" s="58"/>
    </row>
    <row r="23" spans="1:46" s="2" customFormat="1" ht="17.25" customHeight="1">
      <c r="A23" s="73" t="s">
        <v>43</v>
      </c>
      <c r="B23" s="76" t="s">
        <v>42</v>
      </c>
      <c r="C23" s="77" t="s">
        <v>51</v>
      </c>
      <c r="D23" s="80" t="s">
        <v>59</v>
      </c>
      <c r="E23" s="6" t="s">
        <v>34</v>
      </c>
      <c r="F23" s="11">
        <f>F24+F25</f>
        <v>136</v>
      </c>
      <c r="G23" s="11">
        <f>G24+G25</f>
        <v>83.4</v>
      </c>
      <c r="H23" s="11">
        <f t="shared" si="18"/>
        <v>61.32352941176471</v>
      </c>
      <c r="I23" s="15">
        <f>I24+I25</f>
        <v>0</v>
      </c>
      <c r="J23" s="15">
        <f>J24+J25</f>
        <v>0</v>
      </c>
      <c r="K23" s="12">
        <v>0</v>
      </c>
      <c r="L23" s="15">
        <f>L24+L25</f>
        <v>10.5</v>
      </c>
      <c r="M23" s="15">
        <f>M24+M25</f>
        <v>0</v>
      </c>
      <c r="N23" s="12">
        <f t="shared" si="19"/>
        <v>0</v>
      </c>
      <c r="O23" s="15">
        <f>O24+O25</f>
        <v>10.5</v>
      </c>
      <c r="P23" s="15">
        <f>P24+P25</f>
        <v>0</v>
      </c>
      <c r="Q23" s="12">
        <f t="shared" si="20"/>
        <v>0</v>
      </c>
      <c r="R23" s="15">
        <f>R24+R25</f>
        <v>10.5</v>
      </c>
      <c r="S23" s="15">
        <f>S24+S25</f>
        <v>0</v>
      </c>
      <c r="T23" s="12">
        <f t="shared" ref="T23:T44" si="25">S23/R23*100</f>
        <v>0</v>
      </c>
      <c r="U23" s="15">
        <f>U24+U25</f>
        <v>10.5</v>
      </c>
      <c r="V23" s="15">
        <f>V24+V25</f>
        <v>41.7</v>
      </c>
      <c r="W23" s="12">
        <f t="shared" si="22"/>
        <v>397.14285714285717</v>
      </c>
      <c r="X23" s="15">
        <f>X24+X25</f>
        <v>10.5</v>
      </c>
      <c r="Y23" s="15">
        <f>Y24+Y25</f>
        <v>0</v>
      </c>
      <c r="Z23" s="12">
        <f t="shared" si="23"/>
        <v>0</v>
      </c>
      <c r="AA23" s="15">
        <f>AA24+AA25</f>
        <v>10.5</v>
      </c>
      <c r="AB23" s="15">
        <f>AB24+AB25</f>
        <v>20.9</v>
      </c>
      <c r="AC23" s="12">
        <f t="shared" si="13"/>
        <v>199.04761904761904</v>
      </c>
      <c r="AD23" s="15">
        <f>AD24+AD25</f>
        <v>10.5</v>
      </c>
      <c r="AE23" s="15">
        <f>AE24+AE25</f>
        <v>0</v>
      </c>
      <c r="AF23" s="12">
        <f t="shared" si="24"/>
        <v>0</v>
      </c>
      <c r="AG23" s="15">
        <f>AG24+AG25</f>
        <v>10.5</v>
      </c>
      <c r="AH23" s="15">
        <f>AH24+AH25</f>
        <v>20.8</v>
      </c>
      <c r="AI23" s="12">
        <f t="shared" si="14"/>
        <v>198.0952380952381</v>
      </c>
      <c r="AJ23" s="15">
        <f>AJ24+AJ25</f>
        <v>10.5</v>
      </c>
      <c r="AK23" s="15">
        <f>AK24+AK25</f>
        <v>0</v>
      </c>
      <c r="AL23" s="12">
        <f t="shared" si="15"/>
        <v>0</v>
      </c>
      <c r="AM23" s="15">
        <f>AM24+AM25</f>
        <v>10.5</v>
      </c>
      <c r="AN23" s="15">
        <f>AN24+AN25</f>
        <v>0</v>
      </c>
      <c r="AO23" s="12">
        <f t="shared" si="16"/>
        <v>0</v>
      </c>
      <c r="AP23" s="15">
        <f>AP24+AP25</f>
        <v>31</v>
      </c>
      <c r="AQ23" s="15">
        <f>AQ24+AQ25</f>
        <v>0</v>
      </c>
      <c r="AR23" s="12">
        <f t="shared" si="17"/>
        <v>0</v>
      </c>
      <c r="AS23" s="80" t="s">
        <v>89</v>
      </c>
      <c r="AT23" s="77"/>
    </row>
    <row r="24" spans="1:46" s="2" customFormat="1" ht="37.5" customHeight="1">
      <c r="A24" s="74"/>
      <c r="B24" s="76"/>
      <c r="C24" s="78"/>
      <c r="D24" s="81"/>
      <c r="E24" s="7" t="s">
        <v>35</v>
      </c>
      <c r="F24" s="13">
        <f>I24+L24+O24+R24+U24+X24+AA24+AD24+AG24+AJ24+AM24+AP24</f>
        <v>0</v>
      </c>
      <c r="G24" s="13">
        <f>J24+M24+P24+S24+V24+Y24+AB24+AE24+AH24+AK24+AN24+AQ24</f>
        <v>0</v>
      </c>
      <c r="H24" s="11">
        <v>0</v>
      </c>
      <c r="I24" s="15"/>
      <c r="J24" s="15"/>
      <c r="K24" s="12"/>
      <c r="L24" s="15"/>
      <c r="M24" s="15"/>
      <c r="N24" s="12"/>
      <c r="O24" s="15"/>
      <c r="P24" s="15"/>
      <c r="Q24" s="12"/>
      <c r="R24" s="15"/>
      <c r="S24" s="15"/>
      <c r="T24" s="12"/>
      <c r="U24" s="15"/>
      <c r="V24" s="15"/>
      <c r="W24" s="12"/>
      <c r="X24" s="15"/>
      <c r="Y24" s="15"/>
      <c r="Z24" s="12"/>
      <c r="AA24" s="15"/>
      <c r="AB24" s="15"/>
      <c r="AC24" s="12"/>
      <c r="AD24" s="15"/>
      <c r="AE24" s="15"/>
      <c r="AF24" s="12"/>
      <c r="AG24" s="15"/>
      <c r="AH24" s="15"/>
      <c r="AI24" s="12"/>
      <c r="AJ24" s="15"/>
      <c r="AK24" s="15"/>
      <c r="AL24" s="12"/>
      <c r="AM24" s="15"/>
      <c r="AN24" s="15"/>
      <c r="AO24" s="12"/>
      <c r="AP24" s="15"/>
      <c r="AQ24" s="15"/>
      <c r="AR24" s="12">
        <v>0</v>
      </c>
      <c r="AS24" s="81"/>
      <c r="AT24" s="78"/>
    </row>
    <row r="25" spans="1:46" s="2" customFormat="1" ht="57" customHeight="1">
      <c r="A25" s="75"/>
      <c r="B25" s="76"/>
      <c r="C25" s="79"/>
      <c r="D25" s="82"/>
      <c r="E25" s="7" t="s">
        <v>36</v>
      </c>
      <c r="F25" s="13">
        <f>I25+L25+O25+R25+U25+X25+AA25+AD25+AG25+AJ25+AM25+AP25</f>
        <v>136</v>
      </c>
      <c r="G25" s="13">
        <f>J25+M25+P25+S25+V25+Y25+AB25+AE25+AH25+AK25+AN25+AQ25</f>
        <v>83.4</v>
      </c>
      <c r="H25" s="11">
        <f t="shared" si="18"/>
        <v>61.32352941176471</v>
      </c>
      <c r="I25" s="15"/>
      <c r="J25" s="15"/>
      <c r="K25" s="12"/>
      <c r="L25" s="15">
        <v>10.5</v>
      </c>
      <c r="M25" s="15">
        <v>0</v>
      </c>
      <c r="N25" s="12">
        <f t="shared" si="19"/>
        <v>0</v>
      </c>
      <c r="O25" s="15">
        <v>10.5</v>
      </c>
      <c r="P25" s="15">
        <v>0</v>
      </c>
      <c r="Q25" s="12">
        <f t="shared" si="20"/>
        <v>0</v>
      </c>
      <c r="R25" s="15">
        <v>10.5</v>
      </c>
      <c r="S25" s="15">
        <v>0</v>
      </c>
      <c r="T25" s="12">
        <f t="shared" si="25"/>
        <v>0</v>
      </c>
      <c r="U25" s="15">
        <v>10.5</v>
      </c>
      <c r="V25" s="15">
        <v>41.7</v>
      </c>
      <c r="W25" s="12">
        <f t="shared" si="22"/>
        <v>397.14285714285717</v>
      </c>
      <c r="X25" s="15">
        <v>10.5</v>
      </c>
      <c r="Y25" s="15"/>
      <c r="Z25" s="12">
        <f t="shared" si="23"/>
        <v>0</v>
      </c>
      <c r="AA25" s="15">
        <v>10.5</v>
      </c>
      <c r="AB25" s="15">
        <v>20.9</v>
      </c>
      <c r="AC25" s="12">
        <f t="shared" si="13"/>
        <v>199.04761904761904</v>
      </c>
      <c r="AD25" s="15">
        <v>10.5</v>
      </c>
      <c r="AE25" s="15"/>
      <c r="AF25" s="12">
        <f t="shared" si="24"/>
        <v>0</v>
      </c>
      <c r="AG25" s="15">
        <v>10.5</v>
      </c>
      <c r="AH25" s="15">
        <v>20.8</v>
      </c>
      <c r="AI25" s="12">
        <f t="shared" si="14"/>
        <v>198.0952380952381</v>
      </c>
      <c r="AJ25" s="15">
        <v>10.5</v>
      </c>
      <c r="AK25" s="15"/>
      <c r="AL25" s="12">
        <f t="shared" si="15"/>
        <v>0</v>
      </c>
      <c r="AM25" s="15">
        <v>10.5</v>
      </c>
      <c r="AN25" s="15"/>
      <c r="AO25" s="12">
        <f t="shared" si="16"/>
        <v>0</v>
      </c>
      <c r="AP25" s="15">
        <v>31</v>
      </c>
      <c r="AQ25" s="15"/>
      <c r="AR25" s="12">
        <f t="shared" si="17"/>
        <v>0</v>
      </c>
      <c r="AS25" s="82"/>
      <c r="AT25" s="79"/>
    </row>
    <row r="26" spans="1:46" s="22" customFormat="1" ht="26.25" customHeight="1">
      <c r="A26" s="73" t="s">
        <v>65</v>
      </c>
      <c r="B26" s="85" t="s">
        <v>66</v>
      </c>
      <c r="C26" s="77" t="s">
        <v>51</v>
      </c>
      <c r="D26" s="80" t="s">
        <v>58</v>
      </c>
      <c r="E26" s="6" t="s">
        <v>34</v>
      </c>
      <c r="F26" s="11">
        <f>F27+F28</f>
        <v>86.5</v>
      </c>
      <c r="G26" s="11">
        <f>G27+G28</f>
        <v>86.5</v>
      </c>
      <c r="H26" s="11">
        <f t="shared" si="18"/>
        <v>100</v>
      </c>
      <c r="I26" s="23">
        <f>I27+I28</f>
        <v>0</v>
      </c>
      <c r="J26" s="23">
        <f>J27+J28</f>
        <v>0</v>
      </c>
      <c r="K26" s="12">
        <v>0</v>
      </c>
      <c r="L26" s="23">
        <f>L27+L28</f>
        <v>0</v>
      </c>
      <c r="M26" s="23">
        <f>M27+M28</f>
        <v>0</v>
      </c>
      <c r="N26" s="12">
        <v>0</v>
      </c>
      <c r="O26" s="23">
        <f>O27+O28</f>
        <v>0</v>
      </c>
      <c r="P26" s="23">
        <f>P27+P28</f>
        <v>0</v>
      </c>
      <c r="Q26" s="12">
        <v>0</v>
      </c>
      <c r="R26" s="23">
        <f>R27+R28</f>
        <v>0</v>
      </c>
      <c r="S26" s="23">
        <f>S27+S28</f>
        <v>0</v>
      </c>
      <c r="T26" s="12">
        <v>0</v>
      </c>
      <c r="U26" s="23">
        <f>U27+U28</f>
        <v>0</v>
      </c>
      <c r="V26" s="23">
        <f>V27+V28</f>
        <v>0</v>
      </c>
      <c r="W26" s="12">
        <v>0</v>
      </c>
      <c r="X26" s="23">
        <f>X27+X28</f>
        <v>86.5</v>
      </c>
      <c r="Y26" s="23">
        <f>Y27+Y28</f>
        <v>86.5</v>
      </c>
      <c r="Z26" s="12">
        <f t="shared" si="23"/>
        <v>100</v>
      </c>
      <c r="AA26" s="23">
        <f>AA27+AA28</f>
        <v>0</v>
      </c>
      <c r="AB26" s="23">
        <f>AB27+AB28</f>
        <v>0</v>
      </c>
      <c r="AC26" s="12">
        <v>0</v>
      </c>
      <c r="AD26" s="23">
        <f>AD27+AD28</f>
        <v>0</v>
      </c>
      <c r="AE26" s="23">
        <f>AE27+AE28</f>
        <v>0</v>
      </c>
      <c r="AF26" s="12">
        <v>0</v>
      </c>
      <c r="AG26" s="23">
        <f>AG27+AG28</f>
        <v>0</v>
      </c>
      <c r="AH26" s="23">
        <f>AH27+AH28</f>
        <v>0</v>
      </c>
      <c r="AI26" s="12">
        <v>0</v>
      </c>
      <c r="AJ26" s="23">
        <f>AJ27+AJ28</f>
        <v>0</v>
      </c>
      <c r="AK26" s="23">
        <f>AK27+AK28</f>
        <v>0</v>
      </c>
      <c r="AL26" s="12">
        <v>0</v>
      </c>
      <c r="AM26" s="23">
        <f>AM27+AM28</f>
        <v>0</v>
      </c>
      <c r="AN26" s="23">
        <f>AN27+AN28</f>
        <v>0</v>
      </c>
      <c r="AO26" s="12">
        <v>0</v>
      </c>
      <c r="AP26" s="23">
        <f>AP27+AP28</f>
        <v>0</v>
      </c>
      <c r="AQ26" s="23">
        <f>AQ27+AQ28</f>
        <v>0</v>
      </c>
      <c r="AR26" s="12">
        <v>0</v>
      </c>
      <c r="AS26" s="80" t="s">
        <v>68</v>
      </c>
      <c r="AT26" s="71"/>
    </row>
    <row r="27" spans="1:46" s="22" customFormat="1" ht="37.5" customHeight="1">
      <c r="A27" s="83"/>
      <c r="B27" s="86"/>
      <c r="C27" s="78"/>
      <c r="D27" s="88"/>
      <c r="E27" s="7" t="s">
        <v>35</v>
      </c>
      <c r="F27" s="13">
        <f>I27+L27+O27+R27+U27+X27+AA27+AD27+AG27+AJ27+AM27+AP27</f>
        <v>0</v>
      </c>
      <c r="G27" s="13">
        <f>J27+M27+P27+S27+V27+Y27+AB27+AE27+AH27+AK27+AN27+AQ27</f>
        <v>0</v>
      </c>
      <c r="H27" s="11">
        <v>0</v>
      </c>
      <c r="I27" s="15"/>
      <c r="J27" s="15"/>
      <c r="K27" s="12"/>
      <c r="L27" s="15"/>
      <c r="M27" s="15"/>
      <c r="N27" s="12"/>
      <c r="O27" s="15"/>
      <c r="P27" s="15"/>
      <c r="Q27" s="12"/>
      <c r="R27" s="15"/>
      <c r="S27" s="15"/>
      <c r="T27" s="12"/>
      <c r="U27" s="15"/>
      <c r="V27" s="15"/>
      <c r="W27" s="12"/>
      <c r="X27" s="15"/>
      <c r="Y27" s="15"/>
      <c r="Z27" s="12"/>
      <c r="AA27" s="15"/>
      <c r="AB27" s="15"/>
      <c r="AC27" s="12"/>
      <c r="AD27" s="15"/>
      <c r="AE27" s="15"/>
      <c r="AF27" s="12"/>
      <c r="AG27" s="15"/>
      <c r="AH27" s="15"/>
      <c r="AI27" s="12"/>
      <c r="AJ27" s="15"/>
      <c r="AK27" s="15"/>
      <c r="AL27" s="12"/>
      <c r="AM27" s="15"/>
      <c r="AN27" s="15"/>
      <c r="AO27" s="12"/>
      <c r="AP27" s="15"/>
      <c r="AQ27" s="15"/>
      <c r="AR27" s="12"/>
      <c r="AS27" s="81"/>
      <c r="AT27" s="72"/>
    </row>
    <row r="28" spans="1:46" s="22" customFormat="1" ht="49.5" customHeight="1">
      <c r="A28" s="84"/>
      <c r="B28" s="87"/>
      <c r="C28" s="79"/>
      <c r="D28" s="89"/>
      <c r="E28" s="7" t="s">
        <v>36</v>
      </c>
      <c r="F28" s="13">
        <f>I28+L28+O28+R28+U28+X28+AA28+AD28+AG28+AJ28+AM28+AP28</f>
        <v>86.5</v>
      </c>
      <c r="G28" s="13">
        <f>J28+M28+P28+S28+V28+Y28+AB28+AE28+AH28+AK28+AN28+AQ28</f>
        <v>86.5</v>
      </c>
      <c r="H28" s="11">
        <f t="shared" si="18"/>
        <v>100</v>
      </c>
      <c r="I28" s="15"/>
      <c r="J28" s="15"/>
      <c r="K28" s="12"/>
      <c r="L28" s="15"/>
      <c r="M28" s="15"/>
      <c r="N28" s="12"/>
      <c r="O28" s="15"/>
      <c r="P28" s="15"/>
      <c r="Q28" s="12"/>
      <c r="R28" s="15"/>
      <c r="S28" s="15"/>
      <c r="T28" s="12"/>
      <c r="U28" s="15"/>
      <c r="V28" s="15"/>
      <c r="W28" s="12"/>
      <c r="X28" s="15">
        <v>86.5</v>
      </c>
      <c r="Y28" s="15">
        <v>86.5</v>
      </c>
      <c r="Z28" s="12">
        <f t="shared" si="23"/>
        <v>100</v>
      </c>
      <c r="AA28" s="15"/>
      <c r="AB28" s="15"/>
      <c r="AC28" s="12"/>
      <c r="AD28" s="15"/>
      <c r="AE28" s="15"/>
      <c r="AF28" s="12"/>
      <c r="AG28" s="15"/>
      <c r="AH28" s="15"/>
      <c r="AI28" s="12"/>
      <c r="AJ28" s="15"/>
      <c r="AK28" s="15"/>
      <c r="AL28" s="12"/>
      <c r="AM28" s="15"/>
      <c r="AN28" s="15"/>
      <c r="AO28" s="12"/>
      <c r="AP28" s="15"/>
      <c r="AQ28" s="15"/>
      <c r="AR28" s="12"/>
      <c r="AS28" s="82"/>
      <c r="AT28" s="72"/>
    </row>
    <row r="29" spans="1:46" s="2" customFormat="1" ht="15.75" customHeight="1">
      <c r="A29" s="91" t="s">
        <v>45</v>
      </c>
      <c r="B29" s="76" t="s">
        <v>44</v>
      </c>
      <c r="C29" s="77" t="s">
        <v>51</v>
      </c>
      <c r="D29" s="71"/>
      <c r="E29" s="6" t="s">
        <v>34</v>
      </c>
      <c r="F29" s="11">
        <f>F30+F31</f>
        <v>14976.099999999999</v>
      </c>
      <c r="G29" s="11">
        <f>G30+G31</f>
        <v>10420.299999999999</v>
      </c>
      <c r="H29" s="11">
        <f t="shared" si="18"/>
        <v>69.579530051214931</v>
      </c>
      <c r="I29" s="15">
        <f>I30+I31</f>
        <v>318</v>
      </c>
      <c r="J29" s="15">
        <f>J30+J31</f>
        <v>318</v>
      </c>
      <c r="K29" s="12">
        <f t="shared" ref="K29:K44" si="26">J29/I29*100</f>
        <v>100</v>
      </c>
      <c r="L29" s="15">
        <f>L30+L31</f>
        <v>1331.1000000000001</v>
      </c>
      <c r="M29" s="15">
        <f>M30+M31</f>
        <v>1249</v>
      </c>
      <c r="N29" s="12">
        <f t="shared" si="19"/>
        <v>93.832168882878804</v>
      </c>
      <c r="O29" s="15">
        <f>O30+O31</f>
        <v>1339.9</v>
      </c>
      <c r="P29" s="15">
        <f>P30+P31</f>
        <v>1172.9000000000001</v>
      </c>
      <c r="Q29" s="12">
        <f t="shared" si="20"/>
        <v>87.536383312187482</v>
      </c>
      <c r="R29" s="15">
        <f>R30+R31</f>
        <v>1219.5</v>
      </c>
      <c r="S29" s="15">
        <f>S30+S31</f>
        <v>1237.4000000000001</v>
      </c>
      <c r="T29" s="12">
        <f t="shared" si="25"/>
        <v>101.46781467814678</v>
      </c>
      <c r="U29" s="15">
        <f>U30+U31</f>
        <v>1245.8</v>
      </c>
      <c r="V29" s="15">
        <f>V30+V31</f>
        <v>1147.7</v>
      </c>
      <c r="W29" s="12">
        <f t="shared" si="22"/>
        <v>92.125541820516943</v>
      </c>
      <c r="X29" s="15">
        <f>X30+X31</f>
        <v>1662.6</v>
      </c>
      <c r="Y29" s="15">
        <f>Y30+Y31</f>
        <v>1627.1</v>
      </c>
      <c r="Z29" s="12">
        <f t="shared" si="23"/>
        <v>97.864790087814271</v>
      </c>
      <c r="AA29" s="15">
        <f>AA30+AA31</f>
        <v>1517.2</v>
      </c>
      <c r="AB29" s="15">
        <f>AB30+AB31</f>
        <v>1307.9000000000001</v>
      </c>
      <c r="AC29" s="12">
        <f t="shared" si="13"/>
        <v>86.204851041392033</v>
      </c>
      <c r="AD29" s="15">
        <f>AD30+AD31</f>
        <v>1222.6000000000001</v>
      </c>
      <c r="AE29" s="15">
        <f>AE30+AE31</f>
        <v>1252.5</v>
      </c>
      <c r="AF29" s="12">
        <f t="shared" si="24"/>
        <v>102.44560772124977</v>
      </c>
      <c r="AG29" s="15">
        <f>AG30+AG31</f>
        <v>928.5</v>
      </c>
      <c r="AH29" s="15">
        <f>AH30+AH31</f>
        <v>1107.8</v>
      </c>
      <c r="AI29" s="12">
        <f t="shared" si="14"/>
        <v>119.31071620893914</v>
      </c>
      <c r="AJ29" s="15">
        <f>AJ30+AJ31</f>
        <v>1316.8</v>
      </c>
      <c r="AK29" s="15">
        <f>AK30+AK31</f>
        <v>0</v>
      </c>
      <c r="AL29" s="12">
        <f t="shared" si="15"/>
        <v>0</v>
      </c>
      <c r="AM29" s="15">
        <f>AM30+AM31</f>
        <v>1352.8</v>
      </c>
      <c r="AN29" s="15">
        <f>AN30+AN31</f>
        <v>0</v>
      </c>
      <c r="AO29" s="12">
        <f t="shared" si="16"/>
        <v>0</v>
      </c>
      <c r="AP29" s="15">
        <f>AP30+AP31</f>
        <v>1521.2999999999997</v>
      </c>
      <c r="AQ29" s="15">
        <f>AQ30+AQ31</f>
        <v>0</v>
      </c>
      <c r="AR29" s="12">
        <f t="shared" si="17"/>
        <v>0</v>
      </c>
      <c r="AS29" s="10"/>
      <c r="AT29" s="68"/>
    </row>
    <row r="30" spans="1:46" s="2" customFormat="1" ht="35.25" customHeight="1">
      <c r="A30" s="116"/>
      <c r="B30" s="117"/>
      <c r="C30" s="78"/>
      <c r="D30" s="72"/>
      <c r="E30" s="7" t="s">
        <v>35</v>
      </c>
      <c r="F30" s="13">
        <f>I30+L30+O30+R30+U30+X30+AA30+AD30+AG30+AJ30+AM30+AP30</f>
        <v>0</v>
      </c>
      <c r="G30" s="13">
        <f>J30+M30+P30+S30+V30+Y30+AB30+AE30+AH30+AK30+AN30+AQ30</f>
        <v>0</v>
      </c>
      <c r="H30" s="11">
        <v>0</v>
      </c>
      <c r="I30" s="15">
        <f>I33+I36</f>
        <v>0</v>
      </c>
      <c r="J30" s="15">
        <f>J33+J36</f>
        <v>0</v>
      </c>
      <c r="K30" s="12">
        <v>0</v>
      </c>
      <c r="L30" s="15">
        <f>L33+L36</f>
        <v>0</v>
      </c>
      <c r="M30" s="15">
        <f>M33+M36</f>
        <v>0</v>
      </c>
      <c r="N30" s="12">
        <v>0</v>
      </c>
      <c r="O30" s="15">
        <f>O33+O36</f>
        <v>0</v>
      </c>
      <c r="P30" s="15">
        <f>P33+P36</f>
        <v>0</v>
      </c>
      <c r="Q30" s="12">
        <v>0</v>
      </c>
      <c r="R30" s="15">
        <f>R33+R36</f>
        <v>0</v>
      </c>
      <c r="S30" s="15">
        <f>S33+S36</f>
        <v>0</v>
      </c>
      <c r="T30" s="12">
        <v>0</v>
      </c>
      <c r="U30" s="15">
        <f>U33+U36</f>
        <v>0</v>
      </c>
      <c r="V30" s="15">
        <f>V33+V36</f>
        <v>0</v>
      </c>
      <c r="W30" s="12">
        <v>0</v>
      </c>
      <c r="X30" s="15">
        <f>X33+X36</f>
        <v>0</v>
      </c>
      <c r="Y30" s="15">
        <f>Y33+Y36</f>
        <v>0</v>
      </c>
      <c r="Z30" s="12">
        <v>0</v>
      </c>
      <c r="AA30" s="15">
        <f>AA33+AA36</f>
        <v>0</v>
      </c>
      <c r="AB30" s="15">
        <f>AB33+AB36</f>
        <v>0</v>
      </c>
      <c r="AC30" s="12">
        <v>0</v>
      </c>
      <c r="AD30" s="15">
        <f>AD33+AD36</f>
        <v>0</v>
      </c>
      <c r="AE30" s="15">
        <f>AE33+AE36</f>
        <v>0</v>
      </c>
      <c r="AF30" s="12">
        <v>0</v>
      </c>
      <c r="AG30" s="15">
        <f>AG33+AG36</f>
        <v>0</v>
      </c>
      <c r="AH30" s="15">
        <f>AH33+AH36</f>
        <v>0</v>
      </c>
      <c r="AI30" s="12">
        <v>0</v>
      </c>
      <c r="AJ30" s="15">
        <f>AJ33+AJ36</f>
        <v>0</v>
      </c>
      <c r="AK30" s="15">
        <f>AK33+AK36</f>
        <v>0</v>
      </c>
      <c r="AL30" s="12">
        <v>0</v>
      </c>
      <c r="AM30" s="15">
        <f>AM33+AM36</f>
        <v>0</v>
      </c>
      <c r="AN30" s="15">
        <f>AN33+AN36</f>
        <v>0</v>
      </c>
      <c r="AO30" s="12">
        <v>0</v>
      </c>
      <c r="AP30" s="15">
        <f>AP33+AP36</f>
        <v>0</v>
      </c>
      <c r="AQ30" s="15">
        <f>AQ33+AQ36</f>
        <v>0</v>
      </c>
      <c r="AR30" s="12">
        <v>0</v>
      </c>
      <c r="AS30" s="10"/>
      <c r="AT30" s="69"/>
    </row>
    <row r="31" spans="1:46" s="2" customFormat="1" ht="50.25" customHeight="1">
      <c r="A31" s="116"/>
      <c r="B31" s="117"/>
      <c r="C31" s="79"/>
      <c r="D31" s="72"/>
      <c r="E31" s="7" t="s">
        <v>36</v>
      </c>
      <c r="F31" s="13">
        <f>I31+L31+O31+R31+U31+X31+AA31+AD31+AG31+AJ31+AM31+AP31</f>
        <v>14976.099999999999</v>
      </c>
      <c r="G31" s="13">
        <f>J31+M31+P31+S31+V31+Y31+AB31+AE31+AH31+AK31+AN31+AQ31</f>
        <v>10420.299999999999</v>
      </c>
      <c r="H31" s="11">
        <f t="shared" si="18"/>
        <v>69.579530051214931</v>
      </c>
      <c r="I31" s="15">
        <f>I34+I37</f>
        <v>318</v>
      </c>
      <c r="J31" s="15">
        <f>J34+J37</f>
        <v>318</v>
      </c>
      <c r="K31" s="12">
        <f t="shared" si="26"/>
        <v>100</v>
      </c>
      <c r="L31" s="15">
        <f>L34+L37</f>
        <v>1331.1000000000001</v>
      </c>
      <c r="M31" s="15">
        <f>M34+M37</f>
        <v>1249</v>
      </c>
      <c r="N31" s="12">
        <f t="shared" si="19"/>
        <v>93.832168882878804</v>
      </c>
      <c r="O31" s="15">
        <f>O34+O37</f>
        <v>1339.9</v>
      </c>
      <c r="P31" s="15">
        <f>P34+P37</f>
        <v>1172.9000000000001</v>
      </c>
      <c r="Q31" s="12">
        <f t="shared" si="20"/>
        <v>87.536383312187482</v>
      </c>
      <c r="R31" s="15">
        <f>R34+R37</f>
        <v>1219.5</v>
      </c>
      <c r="S31" s="15">
        <f>S34+S37</f>
        <v>1237.4000000000001</v>
      </c>
      <c r="T31" s="12">
        <f t="shared" si="25"/>
        <v>101.46781467814678</v>
      </c>
      <c r="U31" s="15">
        <f>U34+U37</f>
        <v>1245.8</v>
      </c>
      <c r="V31" s="15">
        <f>V34+V37</f>
        <v>1147.7</v>
      </c>
      <c r="W31" s="12">
        <f t="shared" si="22"/>
        <v>92.125541820516943</v>
      </c>
      <c r="X31" s="15">
        <f>X34+X37</f>
        <v>1662.6</v>
      </c>
      <c r="Y31" s="15">
        <f>Y34+Y37</f>
        <v>1627.1</v>
      </c>
      <c r="Z31" s="12">
        <f t="shared" si="23"/>
        <v>97.864790087814271</v>
      </c>
      <c r="AA31" s="15">
        <f>AA34+AA37</f>
        <v>1517.2</v>
      </c>
      <c r="AB31" s="15">
        <f>AB34+AB37</f>
        <v>1307.9000000000001</v>
      </c>
      <c r="AC31" s="12">
        <f t="shared" si="13"/>
        <v>86.204851041392033</v>
      </c>
      <c r="AD31" s="15">
        <f>AD34+AD37</f>
        <v>1222.6000000000001</v>
      </c>
      <c r="AE31" s="15">
        <f>AE34+AE37</f>
        <v>1252.5</v>
      </c>
      <c r="AF31" s="12">
        <f t="shared" si="24"/>
        <v>102.44560772124977</v>
      </c>
      <c r="AG31" s="15">
        <f>AG34+AG37</f>
        <v>928.5</v>
      </c>
      <c r="AH31" s="15">
        <f>AH34+AH37</f>
        <v>1107.8</v>
      </c>
      <c r="AI31" s="12">
        <f t="shared" si="14"/>
        <v>119.31071620893914</v>
      </c>
      <c r="AJ31" s="15">
        <f>AJ34+AJ37</f>
        <v>1316.8</v>
      </c>
      <c r="AK31" s="15">
        <f>AK34+AK37</f>
        <v>0</v>
      </c>
      <c r="AL31" s="12">
        <f t="shared" si="15"/>
        <v>0</v>
      </c>
      <c r="AM31" s="15">
        <f>AM34+AM37</f>
        <v>1352.8</v>
      </c>
      <c r="AN31" s="15">
        <f>AN34+AN37</f>
        <v>0</v>
      </c>
      <c r="AO31" s="12">
        <f t="shared" si="16"/>
        <v>0</v>
      </c>
      <c r="AP31" s="15">
        <f>AP34+AP37</f>
        <v>1521.2999999999997</v>
      </c>
      <c r="AQ31" s="15">
        <f>AQ34+AQ37</f>
        <v>0</v>
      </c>
      <c r="AR31" s="12">
        <f t="shared" si="17"/>
        <v>0</v>
      </c>
      <c r="AS31" s="10"/>
      <c r="AT31" s="70"/>
    </row>
    <row r="32" spans="1:46" s="2" customFormat="1" ht="37.5" customHeight="1">
      <c r="A32" s="93" t="s">
        <v>47</v>
      </c>
      <c r="B32" s="96" t="s">
        <v>46</v>
      </c>
      <c r="C32" s="97" t="s">
        <v>63</v>
      </c>
      <c r="D32" s="50" t="s">
        <v>60</v>
      </c>
      <c r="E32" s="8" t="s">
        <v>34</v>
      </c>
      <c r="F32" s="11">
        <f>F33+F34</f>
        <v>1399.9999999999998</v>
      </c>
      <c r="G32" s="11">
        <f>G33+G34</f>
        <v>974.39999999999986</v>
      </c>
      <c r="H32" s="11">
        <f t="shared" si="18"/>
        <v>69.600000000000009</v>
      </c>
      <c r="I32" s="14">
        <f>I33+I34</f>
        <v>0</v>
      </c>
      <c r="J32" s="14">
        <f>J33+J34</f>
        <v>0</v>
      </c>
      <c r="K32" s="14">
        <v>0</v>
      </c>
      <c r="L32" s="14">
        <f>L33+L34</f>
        <v>107.7</v>
      </c>
      <c r="M32" s="14">
        <f>M33+M34</f>
        <v>75</v>
      </c>
      <c r="N32" s="14">
        <f t="shared" si="19"/>
        <v>69.637883008356553</v>
      </c>
      <c r="O32" s="14">
        <f>O33+O34</f>
        <v>200.2</v>
      </c>
      <c r="P32" s="14">
        <f>P33+P34</f>
        <v>232.9</v>
      </c>
      <c r="Q32" s="14">
        <f t="shared" si="20"/>
        <v>116.33366633366636</v>
      </c>
      <c r="R32" s="14">
        <f>R33+R34</f>
        <v>150.19999999999999</v>
      </c>
      <c r="S32" s="14">
        <f>S33+S34</f>
        <v>112.5</v>
      </c>
      <c r="T32" s="14">
        <f t="shared" si="25"/>
        <v>74.900133155792275</v>
      </c>
      <c r="U32" s="14">
        <f>U33+U34</f>
        <v>62.7</v>
      </c>
      <c r="V32" s="14">
        <f>V33+V34</f>
        <v>37.700000000000003</v>
      </c>
      <c r="W32" s="14">
        <f t="shared" si="22"/>
        <v>60.127591706539071</v>
      </c>
      <c r="X32" s="14">
        <f>X33+X34</f>
        <v>132.80000000000001</v>
      </c>
      <c r="Y32" s="14">
        <f>Y33+Y34</f>
        <v>170.5</v>
      </c>
      <c r="Z32" s="14">
        <f t="shared" si="23"/>
        <v>128.38855421686745</v>
      </c>
      <c r="AA32" s="14">
        <f>AA33+AA34</f>
        <v>145.30000000000001</v>
      </c>
      <c r="AB32" s="14">
        <f>AB33+AB34</f>
        <v>112.5</v>
      </c>
      <c r="AC32" s="14">
        <f t="shared" si="13"/>
        <v>77.426015141087404</v>
      </c>
      <c r="AD32" s="14">
        <f>AD33+AD34</f>
        <v>67.7</v>
      </c>
      <c r="AE32" s="14">
        <f>AE33+AE34</f>
        <v>125.5</v>
      </c>
      <c r="AF32" s="14">
        <f t="shared" si="24"/>
        <v>185.37666174298374</v>
      </c>
      <c r="AG32" s="14">
        <f>AG33+AG34</f>
        <v>132.9</v>
      </c>
      <c r="AH32" s="14">
        <f>AH33+AH34</f>
        <v>107.8</v>
      </c>
      <c r="AI32" s="14">
        <f t="shared" si="14"/>
        <v>81.11361926260345</v>
      </c>
      <c r="AJ32" s="14">
        <f>AJ33+AJ34</f>
        <v>125.2</v>
      </c>
      <c r="AK32" s="14">
        <f>AK33+AK34</f>
        <v>0</v>
      </c>
      <c r="AL32" s="14">
        <f t="shared" si="15"/>
        <v>0</v>
      </c>
      <c r="AM32" s="14">
        <f>AM33+AM34</f>
        <v>112.7</v>
      </c>
      <c r="AN32" s="14">
        <f>AN33+AN34</f>
        <v>0</v>
      </c>
      <c r="AO32" s="14">
        <f t="shared" si="16"/>
        <v>0</v>
      </c>
      <c r="AP32" s="14">
        <f>AP33+AP34</f>
        <v>162.6</v>
      </c>
      <c r="AQ32" s="14">
        <f>AQ33+AQ34</f>
        <v>0</v>
      </c>
      <c r="AR32" s="14">
        <f t="shared" si="17"/>
        <v>0</v>
      </c>
      <c r="AS32" s="100" t="s">
        <v>67</v>
      </c>
      <c r="AT32" s="65"/>
    </row>
    <row r="33" spans="1:46" s="2" customFormat="1" ht="68.25" customHeight="1">
      <c r="A33" s="94"/>
      <c r="B33" s="96"/>
      <c r="C33" s="98"/>
      <c r="D33" s="51"/>
      <c r="E33" s="9" t="s">
        <v>35</v>
      </c>
      <c r="F33" s="13">
        <f>I33+L33+O33+R33+U33+X33+AA33+AD33+AG33+AJ33+AM33+AP33</f>
        <v>0</v>
      </c>
      <c r="G33" s="13">
        <f>J33+M33+P33+S33+V33+Y33+AB33+AE33+AH33+AK33+AN33+AQ33</f>
        <v>0</v>
      </c>
      <c r="H33" s="11"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01"/>
      <c r="AT33" s="66"/>
    </row>
    <row r="34" spans="1:46" s="2" customFormat="1" ht="78.75" customHeight="1">
      <c r="A34" s="95"/>
      <c r="B34" s="96"/>
      <c r="C34" s="99"/>
      <c r="D34" s="52"/>
      <c r="E34" s="9" t="s">
        <v>36</v>
      </c>
      <c r="F34" s="13">
        <f>I34+L34+O34+R34+U34+X34+AA34+AD34+AG34+AJ34+AM34+AP34</f>
        <v>1399.9999999999998</v>
      </c>
      <c r="G34" s="13">
        <f>J34+M34+P34+S34+V34+Y34+AB34+AE34+AH34+AK34+AN34+AQ34</f>
        <v>974.39999999999986</v>
      </c>
      <c r="H34" s="11">
        <f t="shared" si="18"/>
        <v>69.600000000000009</v>
      </c>
      <c r="I34" s="14"/>
      <c r="J34" s="14"/>
      <c r="K34" s="14"/>
      <c r="L34" s="14">
        <v>107.7</v>
      </c>
      <c r="M34" s="14">
        <v>75</v>
      </c>
      <c r="N34" s="14">
        <f t="shared" si="19"/>
        <v>69.637883008356553</v>
      </c>
      <c r="O34" s="14">
        <v>200.2</v>
      </c>
      <c r="P34" s="14">
        <v>232.9</v>
      </c>
      <c r="Q34" s="14">
        <f t="shared" si="20"/>
        <v>116.33366633366636</v>
      </c>
      <c r="R34" s="14">
        <v>150.19999999999999</v>
      </c>
      <c r="S34" s="14">
        <v>112.5</v>
      </c>
      <c r="T34" s="14">
        <f t="shared" si="25"/>
        <v>74.900133155792275</v>
      </c>
      <c r="U34" s="14">
        <v>62.7</v>
      </c>
      <c r="V34" s="24">
        <v>37.700000000000003</v>
      </c>
      <c r="W34" s="14">
        <f t="shared" si="22"/>
        <v>60.127591706539071</v>
      </c>
      <c r="X34" s="14">
        <v>132.80000000000001</v>
      </c>
      <c r="Y34" s="14">
        <f>70.5+25+50+25</f>
        <v>170.5</v>
      </c>
      <c r="Z34" s="14">
        <f t="shared" si="23"/>
        <v>128.38855421686745</v>
      </c>
      <c r="AA34" s="14">
        <v>145.30000000000001</v>
      </c>
      <c r="AB34" s="24">
        <f>12.5+75+25</f>
        <v>112.5</v>
      </c>
      <c r="AC34" s="14">
        <f t="shared" si="13"/>
        <v>77.426015141087404</v>
      </c>
      <c r="AD34" s="14">
        <f>62.8+4.9</f>
        <v>67.7</v>
      </c>
      <c r="AE34" s="14">
        <f>70.5+30+25</f>
        <v>125.5</v>
      </c>
      <c r="AF34" s="14">
        <f t="shared" si="24"/>
        <v>185.37666174298374</v>
      </c>
      <c r="AG34" s="14">
        <f>137.8-4.9</f>
        <v>132.9</v>
      </c>
      <c r="AH34" s="14">
        <f>37.8+25+20+25</f>
        <v>107.8</v>
      </c>
      <c r="AI34" s="14">
        <f t="shared" si="14"/>
        <v>81.11361926260345</v>
      </c>
      <c r="AJ34" s="14">
        <v>125.2</v>
      </c>
      <c r="AK34" s="14"/>
      <c r="AL34" s="14">
        <f t="shared" si="15"/>
        <v>0</v>
      </c>
      <c r="AM34" s="14">
        <v>112.7</v>
      </c>
      <c r="AN34" s="14"/>
      <c r="AO34" s="14">
        <f t="shared" si="16"/>
        <v>0</v>
      </c>
      <c r="AP34" s="14">
        <v>162.6</v>
      </c>
      <c r="AQ34" s="14"/>
      <c r="AR34" s="14">
        <f t="shared" si="17"/>
        <v>0</v>
      </c>
      <c r="AS34" s="102"/>
      <c r="AT34" s="67"/>
    </row>
    <row r="35" spans="1:46" s="2" customFormat="1" ht="15.75" customHeight="1">
      <c r="A35" s="93" t="s">
        <v>49</v>
      </c>
      <c r="B35" s="96" t="s">
        <v>48</v>
      </c>
      <c r="C35" s="50" t="s">
        <v>52</v>
      </c>
      <c r="D35" s="50" t="s">
        <v>61</v>
      </c>
      <c r="E35" s="8" t="s">
        <v>34</v>
      </c>
      <c r="F35" s="11">
        <f>F36+F37</f>
        <v>13576.100000000002</v>
      </c>
      <c r="G35" s="11">
        <f>G36+G37</f>
        <v>9445.9</v>
      </c>
      <c r="H35" s="11">
        <f t="shared" si="18"/>
        <v>69.577419140990401</v>
      </c>
      <c r="I35" s="14">
        <f>I36+I37</f>
        <v>318</v>
      </c>
      <c r="J35" s="14">
        <f>J36+J37</f>
        <v>318</v>
      </c>
      <c r="K35" s="14">
        <f t="shared" si="26"/>
        <v>100</v>
      </c>
      <c r="L35" s="14">
        <f>L36+L37</f>
        <v>1223.4000000000001</v>
      </c>
      <c r="M35" s="14">
        <f>M36+M37</f>
        <v>1174</v>
      </c>
      <c r="N35" s="14">
        <f t="shared" si="19"/>
        <v>95.962072911557954</v>
      </c>
      <c r="O35" s="14">
        <f>O36+O37</f>
        <v>1139.7</v>
      </c>
      <c r="P35" s="14">
        <f>P36+P37</f>
        <v>940</v>
      </c>
      <c r="Q35" s="14">
        <f t="shared" si="20"/>
        <v>82.477845046942178</v>
      </c>
      <c r="R35" s="14">
        <f>R36+R37</f>
        <v>1069.3</v>
      </c>
      <c r="S35" s="14">
        <f>S36+S37</f>
        <v>1124.9000000000001</v>
      </c>
      <c r="T35" s="14">
        <f t="shared" si="25"/>
        <v>105.19966333115123</v>
      </c>
      <c r="U35" s="14">
        <f>U36+U37</f>
        <v>1183.0999999999999</v>
      </c>
      <c r="V35" s="14">
        <f>V36+V37</f>
        <v>1110</v>
      </c>
      <c r="W35" s="14">
        <f t="shared" si="22"/>
        <v>93.821316879384682</v>
      </c>
      <c r="X35" s="14">
        <f>X36+X37</f>
        <v>1529.8</v>
      </c>
      <c r="Y35" s="14">
        <f>Y36+Y37</f>
        <v>1456.6</v>
      </c>
      <c r="Z35" s="14">
        <f t="shared" si="23"/>
        <v>95.215060792260417</v>
      </c>
      <c r="AA35" s="14">
        <f>AA36+AA37</f>
        <v>1371.9</v>
      </c>
      <c r="AB35" s="14">
        <f>AB36+AB37</f>
        <v>1195.4000000000001</v>
      </c>
      <c r="AC35" s="14">
        <f t="shared" si="13"/>
        <v>87.134630803994469</v>
      </c>
      <c r="AD35" s="14">
        <f>AD36+AD37</f>
        <v>1154.9000000000001</v>
      </c>
      <c r="AE35" s="14">
        <f>AE36+AE37</f>
        <v>1127</v>
      </c>
      <c r="AF35" s="14">
        <f t="shared" si="24"/>
        <v>97.58420642479868</v>
      </c>
      <c r="AG35" s="14">
        <f>AG36+AG37</f>
        <v>795.6</v>
      </c>
      <c r="AH35" s="14">
        <f>AH36+AH37</f>
        <v>1000</v>
      </c>
      <c r="AI35" s="14">
        <f t="shared" si="14"/>
        <v>125.69130216189039</v>
      </c>
      <c r="AJ35" s="14">
        <f>AJ36+AJ37</f>
        <v>1191.5999999999999</v>
      </c>
      <c r="AK35" s="14">
        <f>AK36+AK37</f>
        <v>0</v>
      </c>
      <c r="AL35" s="14">
        <f t="shared" si="15"/>
        <v>0</v>
      </c>
      <c r="AM35" s="14">
        <f>AM36+AM37</f>
        <v>1240.0999999999999</v>
      </c>
      <c r="AN35" s="14">
        <f>AN36+AN37</f>
        <v>0</v>
      </c>
      <c r="AO35" s="14">
        <f t="shared" si="16"/>
        <v>0</v>
      </c>
      <c r="AP35" s="14">
        <f>AP36+AP37</f>
        <v>1358.6999999999998</v>
      </c>
      <c r="AQ35" s="14">
        <f>AQ36+AQ37</f>
        <v>0</v>
      </c>
      <c r="AR35" s="14">
        <f t="shared" si="17"/>
        <v>0</v>
      </c>
      <c r="AS35" s="50" t="s">
        <v>77</v>
      </c>
      <c r="AT35" s="65" t="s">
        <v>64</v>
      </c>
    </row>
    <row r="36" spans="1:46" s="2" customFormat="1" ht="29.25" customHeight="1">
      <c r="A36" s="94"/>
      <c r="B36" s="96"/>
      <c r="C36" s="51"/>
      <c r="D36" s="51"/>
      <c r="E36" s="9" t="s">
        <v>35</v>
      </c>
      <c r="F36" s="13">
        <f>I36+L36+O36+R36+U36+X36+AA36+AD36+AG36+AJ36+AM36+AP36</f>
        <v>0</v>
      </c>
      <c r="G36" s="13">
        <f>J36+M36+P36+S36+V36+Y36+AB36+AE36+AH36+AK36+AN36+AQ36</f>
        <v>0</v>
      </c>
      <c r="H36" s="11">
        <v>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51"/>
      <c r="AT36" s="66"/>
    </row>
    <row r="37" spans="1:46" s="2" customFormat="1" ht="105.75" customHeight="1">
      <c r="A37" s="95"/>
      <c r="B37" s="59"/>
      <c r="C37" s="52"/>
      <c r="D37" s="52"/>
      <c r="E37" s="9" t="s">
        <v>36</v>
      </c>
      <c r="F37" s="13">
        <f>I37+L37+O37+R37+U37+X37+AA37+AD37+AG37+AJ37+AM37+AP37</f>
        <v>13576.100000000002</v>
      </c>
      <c r="G37" s="13">
        <f>J37+M37+P37+S37+V37+Y37+AB37+AE37+AH37+AK37+AN37+AQ37</f>
        <v>9445.9</v>
      </c>
      <c r="H37" s="11">
        <f t="shared" si="18"/>
        <v>69.577419140990401</v>
      </c>
      <c r="I37" s="14">
        <v>318</v>
      </c>
      <c r="J37" s="14">
        <v>318</v>
      </c>
      <c r="K37" s="14">
        <f t="shared" si="26"/>
        <v>100</v>
      </c>
      <c r="L37" s="14">
        <v>1223.4000000000001</v>
      </c>
      <c r="M37" s="14">
        <v>1174</v>
      </c>
      <c r="N37" s="14">
        <f t="shared" si="19"/>
        <v>95.962072911557954</v>
      </c>
      <c r="O37" s="14">
        <v>1139.7</v>
      </c>
      <c r="P37" s="14">
        <v>940</v>
      </c>
      <c r="Q37" s="14">
        <f t="shared" si="20"/>
        <v>82.477845046942178</v>
      </c>
      <c r="R37" s="14">
        <v>1069.3</v>
      </c>
      <c r="S37" s="14">
        <v>1124.9000000000001</v>
      </c>
      <c r="T37" s="14">
        <f t="shared" si="25"/>
        <v>105.19966333115123</v>
      </c>
      <c r="U37" s="14">
        <v>1183.0999999999999</v>
      </c>
      <c r="V37" s="24">
        <v>1110</v>
      </c>
      <c r="W37" s="14">
        <f t="shared" si="22"/>
        <v>93.821316879384682</v>
      </c>
      <c r="X37" s="14">
        <v>1529.8</v>
      </c>
      <c r="Y37" s="24">
        <v>1456.6</v>
      </c>
      <c r="Z37" s="14">
        <f t="shared" si="23"/>
        <v>95.215060792260417</v>
      </c>
      <c r="AA37" s="14">
        <v>1371.9</v>
      </c>
      <c r="AB37" s="24">
        <v>1195.4000000000001</v>
      </c>
      <c r="AC37" s="14">
        <f t="shared" si="13"/>
        <v>87.134630803994469</v>
      </c>
      <c r="AD37" s="14">
        <v>1154.9000000000001</v>
      </c>
      <c r="AE37" s="14">
        <v>1127</v>
      </c>
      <c r="AF37" s="14">
        <f t="shared" si="24"/>
        <v>97.58420642479868</v>
      </c>
      <c r="AG37" s="14">
        <f>1010.2-214.6</f>
        <v>795.6</v>
      </c>
      <c r="AH37" s="14">
        <v>1000</v>
      </c>
      <c r="AI37" s="14">
        <f t="shared" si="14"/>
        <v>125.69130216189039</v>
      </c>
      <c r="AJ37" s="14">
        <v>1191.5999999999999</v>
      </c>
      <c r="AK37" s="14"/>
      <c r="AL37" s="14">
        <f t="shared" si="15"/>
        <v>0</v>
      </c>
      <c r="AM37" s="14">
        <f>1090.1+150</f>
        <v>1240.0999999999999</v>
      </c>
      <c r="AN37" s="14"/>
      <c r="AO37" s="14">
        <f t="shared" si="16"/>
        <v>0</v>
      </c>
      <c r="AP37" s="14">
        <f>964.3+179.8+214.6</f>
        <v>1358.6999999999998</v>
      </c>
      <c r="AQ37" s="14"/>
      <c r="AR37" s="14">
        <f t="shared" si="17"/>
        <v>0</v>
      </c>
      <c r="AS37" s="52"/>
      <c r="AT37" s="67"/>
    </row>
    <row r="38" spans="1:46" s="2" customFormat="1" ht="27.75" customHeight="1">
      <c r="A38" s="91" t="s">
        <v>69</v>
      </c>
      <c r="B38" s="76" t="s">
        <v>71</v>
      </c>
      <c r="C38" s="92" t="s">
        <v>51</v>
      </c>
      <c r="D38" s="92" t="s">
        <v>73</v>
      </c>
      <c r="E38" s="6" t="s">
        <v>34</v>
      </c>
      <c r="F38" s="13">
        <f>F39</f>
        <v>2679.1</v>
      </c>
      <c r="G38" s="13">
        <f>G39</f>
        <v>0</v>
      </c>
      <c r="H38" s="11">
        <f t="shared" si="18"/>
        <v>0</v>
      </c>
      <c r="I38" s="15">
        <f>I39</f>
        <v>0</v>
      </c>
      <c r="J38" s="15">
        <f>J39</f>
        <v>0</v>
      </c>
      <c r="K38" s="15">
        <v>0</v>
      </c>
      <c r="L38" s="15">
        <f>L39</f>
        <v>0</v>
      </c>
      <c r="M38" s="15">
        <f>M39</f>
        <v>0</v>
      </c>
      <c r="N38" s="15">
        <v>0</v>
      </c>
      <c r="O38" s="15">
        <f>O39</f>
        <v>0</v>
      </c>
      <c r="P38" s="15">
        <f>P39</f>
        <v>0</v>
      </c>
      <c r="Q38" s="15">
        <v>0</v>
      </c>
      <c r="R38" s="15">
        <f>R39</f>
        <v>0</v>
      </c>
      <c r="S38" s="15">
        <f>S39</f>
        <v>0</v>
      </c>
      <c r="T38" s="15">
        <v>0</v>
      </c>
      <c r="U38" s="15">
        <f>U39</f>
        <v>0</v>
      </c>
      <c r="V38" s="15">
        <f>V39</f>
        <v>0</v>
      </c>
      <c r="W38" s="15">
        <v>0</v>
      </c>
      <c r="X38" s="15">
        <f>X39</f>
        <v>0</v>
      </c>
      <c r="Y38" s="15">
        <f>Y39</f>
        <v>0</v>
      </c>
      <c r="Z38" s="15">
        <v>0</v>
      </c>
      <c r="AA38" s="15">
        <f>AA39</f>
        <v>0</v>
      </c>
      <c r="AB38" s="15">
        <f>AB39</f>
        <v>0</v>
      </c>
      <c r="AC38" s="15">
        <v>0</v>
      </c>
      <c r="AD38" s="15">
        <f>AD39</f>
        <v>0</v>
      </c>
      <c r="AE38" s="15">
        <f>AE39</f>
        <v>0</v>
      </c>
      <c r="AF38" s="15">
        <v>0</v>
      </c>
      <c r="AG38" s="15">
        <f>AG39</f>
        <v>0</v>
      </c>
      <c r="AH38" s="15">
        <f>AH39</f>
        <v>0</v>
      </c>
      <c r="AI38" s="15">
        <v>0</v>
      </c>
      <c r="AJ38" s="15">
        <f>AJ39</f>
        <v>0</v>
      </c>
      <c r="AK38" s="15">
        <f>AK39</f>
        <v>0</v>
      </c>
      <c r="AL38" s="15">
        <v>0</v>
      </c>
      <c r="AM38" s="15">
        <f>AM39</f>
        <v>0</v>
      </c>
      <c r="AN38" s="15">
        <f>AN39</f>
        <v>0</v>
      </c>
      <c r="AO38" s="15">
        <v>0</v>
      </c>
      <c r="AP38" s="15">
        <f>AP39</f>
        <v>2679.1</v>
      </c>
      <c r="AQ38" s="15">
        <f>AQ39</f>
        <v>0</v>
      </c>
      <c r="AR38" s="15">
        <f t="shared" si="17"/>
        <v>0</v>
      </c>
      <c r="AS38" s="80" t="s">
        <v>78</v>
      </c>
      <c r="AT38" s="77"/>
    </row>
    <row r="39" spans="1:46" s="2" customFormat="1" ht="59.25" customHeight="1">
      <c r="A39" s="91"/>
      <c r="B39" s="76"/>
      <c r="C39" s="92"/>
      <c r="D39" s="92"/>
      <c r="E39" s="7" t="s">
        <v>36</v>
      </c>
      <c r="F39" s="13">
        <f>I39+L39+O39+R39+U39+X39+AA39+AD39+AG39+AJ39+AM39+AP39</f>
        <v>2679.1</v>
      </c>
      <c r="G39" s="13">
        <f>J39+M39+P39+S39+V39+Y39+AB39+AE39+AH39+AK39+AN39+AQ39</f>
        <v>0</v>
      </c>
      <c r="H39" s="11">
        <f t="shared" si="18"/>
        <v>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>
        <v>2679.1</v>
      </c>
      <c r="AQ39" s="15"/>
      <c r="AR39" s="15">
        <f t="shared" si="17"/>
        <v>0</v>
      </c>
      <c r="AS39" s="82"/>
      <c r="AT39" s="90"/>
    </row>
    <row r="40" spans="1:46" s="2" customFormat="1" ht="27.75" customHeight="1">
      <c r="A40" s="91" t="s">
        <v>70</v>
      </c>
      <c r="B40" s="76" t="s">
        <v>72</v>
      </c>
      <c r="C40" s="92" t="s">
        <v>51</v>
      </c>
      <c r="D40" s="92" t="s">
        <v>73</v>
      </c>
      <c r="E40" s="6" t="s">
        <v>34</v>
      </c>
      <c r="F40" s="13">
        <f>F41</f>
        <v>327.8</v>
      </c>
      <c r="G40" s="13">
        <f>G41</f>
        <v>99.9</v>
      </c>
      <c r="H40" s="11">
        <f t="shared" si="18"/>
        <v>30.47589993898719</v>
      </c>
      <c r="I40" s="15">
        <f>I41</f>
        <v>0</v>
      </c>
      <c r="J40" s="15">
        <f>J41</f>
        <v>0</v>
      </c>
      <c r="K40" s="15">
        <v>0</v>
      </c>
      <c r="L40" s="15">
        <f>L41</f>
        <v>0</v>
      </c>
      <c r="M40" s="15">
        <f>M41</f>
        <v>0</v>
      </c>
      <c r="N40" s="15">
        <v>0</v>
      </c>
      <c r="O40" s="15">
        <f>O41</f>
        <v>0</v>
      </c>
      <c r="P40" s="15">
        <f>P41</f>
        <v>0</v>
      </c>
      <c r="Q40" s="15">
        <v>0</v>
      </c>
      <c r="R40" s="15">
        <f>R41</f>
        <v>0</v>
      </c>
      <c r="S40" s="15">
        <f>S41</f>
        <v>0</v>
      </c>
      <c r="T40" s="15">
        <v>0</v>
      </c>
      <c r="U40" s="15">
        <f>U41</f>
        <v>0</v>
      </c>
      <c r="V40" s="15">
        <f>V41</f>
        <v>0</v>
      </c>
      <c r="W40" s="15">
        <v>0</v>
      </c>
      <c r="X40" s="15">
        <f>X41</f>
        <v>0</v>
      </c>
      <c r="Y40" s="15">
        <f>Y41</f>
        <v>0</v>
      </c>
      <c r="Z40" s="15">
        <v>0</v>
      </c>
      <c r="AA40" s="15">
        <f>AA41</f>
        <v>0</v>
      </c>
      <c r="AB40" s="15">
        <f>AB41</f>
        <v>0</v>
      </c>
      <c r="AC40" s="15">
        <v>0</v>
      </c>
      <c r="AD40" s="15">
        <f>AD41</f>
        <v>0</v>
      </c>
      <c r="AE40" s="15">
        <f>AE41</f>
        <v>0</v>
      </c>
      <c r="AF40" s="15">
        <v>0</v>
      </c>
      <c r="AG40" s="15">
        <f>AG41</f>
        <v>327.8</v>
      </c>
      <c r="AH40" s="15">
        <f>AH41</f>
        <v>99.9</v>
      </c>
      <c r="AI40" s="15">
        <f t="shared" si="14"/>
        <v>30.47589993898719</v>
      </c>
      <c r="AJ40" s="15">
        <f>AJ41</f>
        <v>0</v>
      </c>
      <c r="AK40" s="15">
        <f>AK41</f>
        <v>0</v>
      </c>
      <c r="AL40" s="15">
        <v>0</v>
      </c>
      <c r="AM40" s="15">
        <f>AM41</f>
        <v>0</v>
      </c>
      <c r="AN40" s="15">
        <f>AN41</f>
        <v>0</v>
      </c>
      <c r="AO40" s="15">
        <v>0</v>
      </c>
      <c r="AP40" s="15"/>
      <c r="AQ40" s="15"/>
      <c r="AR40" s="15"/>
      <c r="AS40" s="80" t="s">
        <v>79</v>
      </c>
      <c r="AT40" s="77" t="s">
        <v>82</v>
      </c>
    </row>
    <row r="41" spans="1:46" s="2" customFormat="1" ht="132.75" customHeight="1">
      <c r="A41" s="91"/>
      <c r="B41" s="76"/>
      <c r="C41" s="92"/>
      <c r="D41" s="92"/>
      <c r="E41" s="7" t="s">
        <v>36</v>
      </c>
      <c r="F41" s="13">
        <f>I41+L41+O41+R41+U41+X41+AA41+AD41+AG41+AJ41+AM41+AP41</f>
        <v>327.8</v>
      </c>
      <c r="G41" s="13">
        <f>J41+M41+P41+S41+V41+Y41+AB41+AE41+AH41+AK41+AN41+AQ41</f>
        <v>99.9</v>
      </c>
      <c r="H41" s="11">
        <f t="shared" si="18"/>
        <v>30.47589993898719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>
        <v>327.8</v>
      </c>
      <c r="AH41" s="15">
        <v>99.9</v>
      </c>
      <c r="AI41" s="15">
        <f t="shared" si="14"/>
        <v>30.47589993898719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82"/>
      <c r="AT41" s="90"/>
    </row>
    <row r="42" spans="1:46" s="2" customFormat="1" ht="17.25" customHeight="1">
      <c r="A42" s="106" t="s">
        <v>50</v>
      </c>
      <c r="B42" s="107"/>
      <c r="C42" s="108"/>
      <c r="D42" s="109"/>
      <c r="E42" s="6" t="s">
        <v>34</v>
      </c>
      <c r="F42" s="21">
        <f>F43+F44</f>
        <v>18495.5</v>
      </c>
      <c r="G42" s="21">
        <f t="shared" ref="G42" si="27">G43+G44</f>
        <v>10724.400000000001</v>
      </c>
      <c r="H42" s="21">
        <f>G42/F42*100</f>
        <v>57.9838339055446</v>
      </c>
      <c r="I42" s="15">
        <f>I11+I23+I26+I29</f>
        <v>318</v>
      </c>
      <c r="J42" s="15">
        <f>J11+J23+J26+J29</f>
        <v>318</v>
      </c>
      <c r="K42" s="12">
        <f t="shared" si="26"/>
        <v>100</v>
      </c>
      <c r="L42" s="15">
        <f>L11+L23+L26+L29</f>
        <v>1351.6000000000001</v>
      </c>
      <c r="M42" s="15">
        <f>M11+M23+M26+M29</f>
        <v>1249</v>
      </c>
      <c r="N42" s="15">
        <f t="shared" si="19"/>
        <v>92.40899674459898</v>
      </c>
      <c r="O42" s="15">
        <f>O11+O23+O26+O29</f>
        <v>1360.4</v>
      </c>
      <c r="P42" s="15">
        <f>P11+P23+P26+P29</f>
        <v>1172.9000000000001</v>
      </c>
      <c r="Q42" s="15">
        <f t="shared" si="20"/>
        <v>86.217289032637453</v>
      </c>
      <c r="R42" s="15">
        <f>R11+R23+R26+R29</f>
        <v>1250</v>
      </c>
      <c r="S42" s="15">
        <f>S11+S23+S26+S29</f>
        <v>1237.4000000000001</v>
      </c>
      <c r="T42" s="15">
        <f t="shared" si="25"/>
        <v>98.992000000000004</v>
      </c>
      <c r="U42" s="15">
        <f>U11+U23+U26+U29</f>
        <v>1276.3</v>
      </c>
      <c r="V42" s="15">
        <f>V11+V23+V26+V29</f>
        <v>1189.4000000000001</v>
      </c>
      <c r="W42" s="15">
        <f t="shared" si="22"/>
        <v>93.191255974300731</v>
      </c>
      <c r="X42" s="15">
        <f>X11+X23+X26+X29</f>
        <v>1779.6</v>
      </c>
      <c r="Y42" s="15">
        <f>Y11+Y23+Y26+Y29</f>
        <v>1713.6</v>
      </c>
      <c r="Z42" s="15">
        <f t="shared" si="23"/>
        <v>96.29130141604854</v>
      </c>
      <c r="AA42" s="15">
        <f>AA11+AA23+AA26+AA29</f>
        <v>1587.7</v>
      </c>
      <c r="AB42" s="15">
        <f>AB11+AB23+AB26+AB29</f>
        <v>1328.8000000000002</v>
      </c>
      <c r="AC42" s="15">
        <f t="shared" si="13"/>
        <v>83.693392958367468</v>
      </c>
      <c r="AD42" s="15">
        <f>AD11+AD23+AD26+AD29</f>
        <v>1253.1000000000001</v>
      </c>
      <c r="AE42" s="15">
        <f>AE11+AE23+AE26+AE29</f>
        <v>1275.4000000000001</v>
      </c>
      <c r="AF42" s="15">
        <f t="shared" si="24"/>
        <v>101.77958662516957</v>
      </c>
      <c r="AG42" s="15">
        <f>AG11+AG23+AG26+AG29</f>
        <v>959</v>
      </c>
      <c r="AH42" s="15">
        <f>AH11+AH23+AH26+AH29</f>
        <v>1140</v>
      </c>
      <c r="AI42" s="12">
        <f>AH42/AG42*100</f>
        <v>118.873826903024</v>
      </c>
      <c r="AJ42" s="15">
        <f>AJ11+AJ23+AJ26+AJ29</f>
        <v>1347.3</v>
      </c>
      <c r="AK42" s="15">
        <f>AK11+AK23+AK26+AK29</f>
        <v>0</v>
      </c>
      <c r="AL42" s="12">
        <f t="shared" si="15"/>
        <v>0</v>
      </c>
      <c r="AM42" s="15">
        <f>AM11+AM23+AM26+AM29</f>
        <v>1383.3</v>
      </c>
      <c r="AN42" s="15">
        <f>AN11+AN23+AN26+AN29</f>
        <v>0</v>
      </c>
      <c r="AO42" s="12">
        <f t="shared" si="16"/>
        <v>0</v>
      </c>
      <c r="AP42" s="15">
        <f>AP11+AP23+AP26+AP29</f>
        <v>1622.2999999999997</v>
      </c>
      <c r="AQ42" s="15">
        <f>AQ11+AQ23+AQ26+AQ29</f>
        <v>0</v>
      </c>
      <c r="AR42" s="12">
        <f t="shared" si="17"/>
        <v>0</v>
      </c>
      <c r="AS42" s="10"/>
      <c r="AT42" s="68"/>
    </row>
    <row r="43" spans="1:46" s="2" customFormat="1" ht="37.5" customHeight="1">
      <c r="A43" s="110"/>
      <c r="B43" s="107"/>
      <c r="C43" s="111"/>
      <c r="D43" s="112"/>
      <c r="E43" s="7" t="s">
        <v>35</v>
      </c>
      <c r="F43" s="21">
        <f>I43+L43+O43+R43+U43+X43+AA43+AD43+AG43+AJ43+AM43+AP43</f>
        <v>0</v>
      </c>
      <c r="G43" s="21">
        <f>J43+M43+P43+S43+V43+Y43+AB43+AE43+AH43+AK43+AN43+AQ43</f>
        <v>0</v>
      </c>
      <c r="H43" s="21">
        <v>0</v>
      </c>
      <c r="I43" s="15">
        <f>I12+I24+I30+I27</f>
        <v>0</v>
      </c>
      <c r="J43" s="15">
        <f>J12+J24+J30+J27</f>
        <v>0</v>
      </c>
      <c r="K43" s="12">
        <v>0</v>
      </c>
      <c r="L43" s="15">
        <f>L12+L24+L30+L27</f>
        <v>0</v>
      </c>
      <c r="M43" s="15">
        <f>M12+M24+M30+M27</f>
        <v>0</v>
      </c>
      <c r="N43" s="15">
        <v>0</v>
      </c>
      <c r="O43" s="15">
        <f>O12+O24+O30+O27</f>
        <v>0</v>
      </c>
      <c r="P43" s="15">
        <f>P12+P24+P30+P27</f>
        <v>0</v>
      </c>
      <c r="Q43" s="15">
        <v>0</v>
      </c>
      <c r="R43" s="15">
        <f>R12+R24+R30+R27</f>
        <v>0</v>
      </c>
      <c r="S43" s="15">
        <f>S12+S24+S30+S27</f>
        <v>0</v>
      </c>
      <c r="T43" s="15">
        <v>0</v>
      </c>
      <c r="U43" s="15">
        <f>U12+U24+U30+U27</f>
        <v>0</v>
      </c>
      <c r="V43" s="15">
        <f>V12+V24+V30+V27</f>
        <v>0</v>
      </c>
      <c r="W43" s="15">
        <v>0</v>
      </c>
      <c r="X43" s="15">
        <f>X12+X24+X30+X27</f>
        <v>0</v>
      </c>
      <c r="Y43" s="15">
        <f>Y12+Y24+Y30+Y27</f>
        <v>0</v>
      </c>
      <c r="Z43" s="15">
        <v>0</v>
      </c>
      <c r="AA43" s="15">
        <f>AA12+AA24+AA30+AA27</f>
        <v>0</v>
      </c>
      <c r="AB43" s="15">
        <f>AB12+AB24+AB30+AB27</f>
        <v>0</v>
      </c>
      <c r="AC43" s="15">
        <v>0</v>
      </c>
      <c r="AD43" s="15">
        <f>AD12+AD24+AD30+AD27</f>
        <v>0</v>
      </c>
      <c r="AE43" s="15">
        <f>AE12+AE24+AE30+AE27</f>
        <v>0</v>
      </c>
      <c r="AF43" s="15">
        <v>0</v>
      </c>
      <c r="AG43" s="15">
        <f>AG12+AG24+AG30+AG27</f>
        <v>0</v>
      </c>
      <c r="AH43" s="15">
        <f>AH12+AH24+AH30+AH27</f>
        <v>0</v>
      </c>
      <c r="AI43" s="12">
        <v>0</v>
      </c>
      <c r="AJ43" s="15">
        <f>AJ12+AJ24+AJ30+AJ27</f>
        <v>0</v>
      </c>
      <c r="AK43" s="15">
        <f>AK12+AK24+AK30+AK27</f>
        <v>0</v>
      </c>
      <c r="AL43" s="12">
        <v>0</v>
      </c>
      <c r="AM43" s="15">
        <f>AM12+AM24+AM30+AM27</f>
        <v>0</v>
      </c>
      <c r="AN43" s="15">
        <f>AN12+AN24+AN30+AN27</f>
        <v>0</v>
      </c>
      <c r="AO43" s="12">
        <v>0</v>
      </c>
      <c r="AP43" s="15">
        <f>AP12+AP24+AP30+AP27</f>
        <v>0</v>
      </c>
      <c r="AQ43" s="15">
        <f>AQ12+AQ24+AQ30+AQ27</f>
        <v>0</v>
      </c>
      <c r="AR43" s="12">
        <v>0</v>
      </c>
      <c r="AS43" s="10"/>
      <c r="AT43" s="103"/>
    </row>
    <row r="44" spans="1:46" s="2" customFormat="1" ht="50.25" customHeight="1">
      <c r="A44" s="113"/>
      <c r="B44" s="114"/>
      <c r="C44" s="114"/>
      <c r="D44" s="115"/>
      <c r="E44" s="7" t="s">
        <v>36</v>
      </c>
      <c r="F44" s="21">
        <f>I44+L44+O44+R44+U44+X44+AA44+AD44+AG44+AJ44+AM44+AP44</f>
        <v>18495.5</v>
      </c>
      <c r="G44" s="21">
        <f>J44+M44+P44+S44+V44+Y44+AB44+AE44+AH44+AK44+AN44+AQ44</f>
        <v>10724.400000000001</v>
      </c>
      <c r="H44" s="21">
        <f t="shared" ref="H44" si="28">G44/F44*100</f>
        <v>57.9838339055446</v>
      </c>
      <c r="I44" s="15">
        <f>I13+I25+I31+I28+I39+I41</f>
        <v>318</v>
      </c>
      <c r="J44" s="15">
        <f>J13+J25+J31+J28+J39+J41</f>
        <v>318</v>
      </c>
      <c r="K44" s="15">
        <f t="shared" si="26"/>
        <v>100</v>
      </c>
      <c r="L44" s="15">
        <f>L13+L25+L31+L28+L39+L41</f>
        <v>1351.6000000000001</v>
      </c>
      <c r="M44" s="15">
        <f>M13+M25+M31+M28+M39+M41</f>
        <v>1249</v>
      </c>
      <c r="N44" s="15">
        <f t="shared" si="19"/>
        <v>92.40899674459898</v>
      </c>
      <c r="O44" s="15">
        <f>O13+O25+O31+O28+O39+O41</f>
        <v>1360.4</v>
      </c>
      <c r="P44" s="15">
        <f>P13+P25+P31+P28+P39+P41</f>
        <v>1172.9000000000001</v>
      </c>
      <c r="Q44" s="15">
        <f t="shared" si="20"/>
        <v>86.217289032637453</v>
      </c>
      <c r="R44" s="15">
        <f>R13+R25+R31+R28+R39+R41</f>
        <v>1250</v>
      </c>
      <c r="S44" s="15">
        <f>S13+S25+S31+S28+S39+S41</f>
        <v>1237.4000000000001</v>
      </c>
      <c r="T44" s="15">
        <f t="shared" si="25"/>
        <v>98.992000000000004</v>
      </c>
      <c r="U44" s="15">
        <f>U13+U25+U31+U28+U39+U41</f>
        <v>1276.3</v>
      </c>
      <c r="V44" s="15">
        <f>V13+V25+V31+V28+V39+V41</f>
        <v>1189.4000000000001</v>
      </c>
      <c r="W44" s="15">
        <f t="shared" si="22"/>
        <v>93.191255974300731</v>
      </c>
      <c r="X44" s="15">
        <f>X13+X25+X31+X28+X39+X41</f>
        <v>1779.6</v>
      </c>
      <c r="Y44" s="15">
        <f>Y13+Y25+Y31+Y28+Y39+Y41</f>
        <v>1713.6</v>
      </c>
      <c r="Z44" s="15">
        <f t="shared" si="23"/>
        <v>96.29130141604854</v>
      </c>
      <c r="AA44" s="15">
        <f>AA13+AA25+AA31+AA28+AA39+AA41</f>
        <v>1587.7</v>
      </c>
      <c r="AB44" s="15">
        <f>AB13+AB25+AB31+AB28+AB39+AB41</f>
        <v>1328.8000000000002</v>
      </c>
      <c r="AC44" s="15">
        <f t="shared" si="13"/>
        <v>83.693392958367468</v>
      </c>
      <c r="AD44" s="15">
        <f>AD13+AD25+AD31+AD28+AD39+AD41</f>
        <v>1253.1000000000001</v>
      </c>
      <c r="AE44" s="15">
        <f>AE13+AE25+AE31+AE28+AE39+AE41</f>
        <v>1275.4000000000001</v>
      </c>
      <c r="AF44" s="15">
        <f t="shared" si="24"/>
        <v>101.77958662516957</v>
      </c>
      <c r="AG44" s="15">
        <f>AG13+AG25+AG31+AG28+AG39+AG41</f>
        <v>1286.8</v>
      </c>
      <c r="AH44" s="15">
        <f>AH13+AH25+AH31+AH28+AH39+AH41</f>
        <v>1239.9000000000001</v>
      </c>
      <c r="AI44" s="15">
        <f t="shared" si="14"/>
        <v>96.355299968915148</v>
      </c>
      <c r="AJ44" s="15">
        <f>AJ13+AJ25+AJ31+AJ28+AJ39+AJ41</f>
        <v>1347.3</v>
      </c>
      <c r="AK44" s="15">
        <f>AK13+AK25+AK31+AK28+AK39+AK41</f>
        <v>0</v>
      </c>
      <c r="AL44" s="15">
        <f t="shared" si="15"/>
        <v>0</v>
      </c>
      <c r="AM44" s="15">
        <f>AM13+AM25+AM31+AM28+AM39+AM41</f>
        <v>1383.3</v>
      </c>
      <c r="AN44" s="15">
        <f>AN13+AN25+AN31+AN28+AN39+AN41</f>
        <v>0</v>
      </c>
      <c r="AO44" s="15">
        <f t="shared" si="16"/>
        <v>0</v>
      </c>
      <c r="AP44" s="15">
        <f>AP13+AP25+AP31+AP28+AP39+AP41</f>
        <v>4301.3999999999996</v>
      </c>
      <c r="AQ44" s="15">
        <f>AQ13+AQ25+AQ31+AQ28+AQ39+AQ41</f>
        <v>0</v>
      </c>
      <c r="AR44" s="15">
        <f t="shared" si="17"/>
        <v>0</v>
      </c>
      <c r="AS44" s="10"/>
      <c r="AT44" s="104"/>
    </row>
    <row r="45" spans="1:46" s="2" customFormat="1" ht="12.75">
      <c r="B45" s="3"/>
      <c r="C45" s="3"/>
      <c r="D45" s="3"/>
    </row>
    <row r="46" spans="1:46" s="2" customFormat="1" ht="12.75">
      <c r="B46" s="3"/>
      <c r="C46" s="3"/>
      <c r="D46" s="3"/>
    </row>
    <row r="47" spans="1:46" s="2" customFormat="1" ht="12.75">
      <c r="B47" s="3"/>
      <c r="C47" s="3"/>
      <c r="D47" s="3"/>
    </row>
    <row r="48" spans="1:46" s="2" customFormat="1" ht="12.75">
      <c r="A48" s="2" t="s">
        <v>29</v>
      </c>
      <c r="B48" s="3"/>
      <c r="C48" s="3"/>
      <c r="D48" s="3"/>
      <c r="I48" s="25"/>
      <c r="J48" s="25"/>
      <c r="K48" s="25"/>
      <c r="L48" s="25"/>
    </row>
    <row r="49" spans="1:12" s="2" customFormat="1" ht="12.75">
      <c r="A49" s="2" t="s">
        <v>30</v>
      </c>
      <c r="B49" s="3"/>
      <c r="C49" s="3"/>
      <c r="D49" s="3"/>
      <c r="I49" s="2" t="s">
        <v>83</v>
      </c>
    </row>
    <row r="50" spans="1:12" s="2" customFormat="1" ht="12.75">
      <c r="A50" s="2" t="s">
        <v>57</v>
      </c>
      <c r="B50" s="3"/>
      <c r="C50" s="3"/>
      <c r="D50" s="3"/>
      <c r="I50" s="2" t="s">
        <v>84</v>
      </c>
    </row>
    <row r="51" spans="1:12" s="2" customFormat="1" ht="12.75">
      <c r="A51" s="2" t="s">
        <v>31</v>
      </c>
      <c r="B51" s="3"/>
      <c r="C51" s="3"/>
      <c r="D51" s="3"/>
      <c r="I51" s="2" t="s">
        <v>31</v>
      </c>
    </row>
    <row r="52" spans="1:12" s="2" customFormat="1" ht="12.75">
      <c r="A52" s="4"/>
      <c r="B52" s="5"/>
      <c r="C52" s="3" t="s">
        <v>56</v>
      </c>
      <c r="D52" s="3"/>
    </row>
    <row r="53" spans="1:12" s="2" customFormat="1" ht="12.75">
      <c r="A53" s="2" t="s">
        <v>32</v>
      </c>
      <c r="B53" s="3"/>
      <c r="C53" s="3"/>
      <c r="D53" s="3"/>
      <c r="I53" s="4"/>
      <c r="J53" s="4"/>
      <c r="K53" s="4"/>
      <c r="L53" s="4"/>
    </row>
    <row r="54" spans="1:12" s="2" customFormat="1" ht="12.75">
      <c r="B54" s="3"/>
      <c r="C54" s="3"/>
      <c r="D54" s="3"/>
      <c r="I54" s="2" t="s">
        <v>85</v>
      </c>
      <c r="J54" s="3"/>
    </row>
    <row r="55" spans="1:12" s="2" customFormat="1" ht="12.75">
      <c r="B55" s="3"/>
      <c r="C55" s="3"/>
      <c r="D55" s="3"/>
    </row>
    <row r="56" spans="1:12" s="2" customFormat="1" ht="12.75">
      <c r="A56" s="2" t="s">
        <v>33</v>
      </c>
      <c r="B56" s="3"/>
      <c r="C56" s="3"/>
      <c r="D56" s="3"/>
    </row>
    <row r="57" spans="1:12" s="2" customFormat="1" ht="12.75">
      <c r="A57" s="2" t="s">
        <v>54</v>
      </c>
      <c r="B57" s="3"/>
      <c r="C57" s="3"/>
      <c r="D57" s="3"/>
    </row>
    <row r="58" spans="1:12" s="2" customFormat="1" ht="12.75">
      <c r="A58" s="2" t="s">
        <v>31</v>
      </c>
      <c r="B58" s="3"/>
      <c r="C58" s="3"/>
      <c r="D58" s="3"/>
    </row>
    <row r="59" spans="1:12" s="2" customFormat="1" ht="12.75">
      <c r="A59" s="2" t="s">
        <v>55</v>
      </c>
      <c r="B59" s="3"/>
      <c r="C59" s="3"/>
      <c r="D59" s="3"/>
    </row>
    <row r="60" spans="1:12" s="2" customFormat="1" ht="12.75">
      <c r="A60" s="2" t="s">
        <v>53</v>
      </c>
      <c r="B60" s="3"/>
      <c r="C60" s="3"/>
      <c r="D60" s="3"/>
    </row>
    <row r="61" spans="1:12" s="2" customFormat="1" ht="12.75">
      <c r="B61" s="3"/>
      <c r="C61" s="3"/>
      <c r="D61" s="3"/>
    </row>
    <row r="62" spans="1:12" s="2" customFormat="1" ht="12.75">
      <c r="B62" s="3"/>
      <c r="C62" s="3"/>
      <c r="D62" s="3"/>
    </row>
    <row r="63" spans="1:12" s="2" customFormat="1" ht="12.75">
      <c r="B63" s="3"/>
      <c r="C63" s="3"/>
      <c r="D63" s="3"/>
    </row>
    <row r="64" spans="1:12" s="2" customFormat="1" ht="12.75">
      <c r="B64" s="3"/>
      <c r="C64" s="3"/>
      <c r="D64" s="3"/>
    </row>
    <row r="65" spans="2:4" s="2" customFormat="1" ht="12.75">
      <c r="B65" s="3"/>
      <c r="C65" s="3"/>
      <c r="D65" s="3"/>
    </row>
    <row r="66" spans="2:4" s="2" customFormat="1" ht="12.75">
      <c r="B66" s="3"/>
      <c r="C66" s="3"/>
      <c r="D66" s="3"/>
    </row>
    <row r="67" spans="2:4" s="2" customFormat="1" ht="12.75">
      <c r="B67" s="3"/>
      <c r="C67" s="3"/>
      <c r="D67" s="3"/>
    </row>
    <row r="68" spans="2:4" s="2" customFormat="1" ht="12.75">
      <c r="B68" s="3"/>
      <c r="C68" s="3"/>
      <c r="D68" s="3"/>
    </row>
    <row r="69" spans="2:4" s="2" customFormat="1" ht="12.75">
      <c r="B69" s="3"/>
      <c r="C69" s="3"/>
      <c r="D69" s="3"/>
    </row>
    <row r="70" spans="2:4" s="2" customFormat="1" ht="12.75">
      <c r="B70" s="3"/>
      <c r="C70" s="3"/>
      <c r="D70" s="3"/>
    </row>
    <row r="71" spans="2:4" s="2" customFormat="1" ht="12.75">
      <c r="B71" s="3"/>
      <c r="C71" s="3"/>
      <c r="D71" s="3"/>
    </row>
    <row r="72" spans="2:4" s="2" customFormat="1" ht="12.75">
      <c r="B72" s="3"/>
      <c r="C72" s="3"/>
      <c r="D72" s="3"/>
    </row>
    <row r="73" spans="2:4" s="2" customFormat="1" ht="12.75">
      <c r="B73" s="3"/>
      <c r="C73" s="3"/>
      <c r="D73" s="3"/>
    </row>
    <row r="74" spans="2:4" s="2" customFormat="1" ht="12.75">
      <c r="B74" s="3"/>
      <c r="C74" s="3"/>
      <c r="D74" s="3"/>
    </row>
    <row r="75" spans="2:4" s="2" customFormat="1" ht="12.75">
      <c r="B75" s="3"/>
      <c r="C75" s="3"/>
      <c r="D75" s="3"/>
    </row>
    <row r="76" spans="2:4" s="2" customFormat="1" ht="12.75">
      <c r="B76" s="3"/>
      <c r="C76" s="3"/>
      <c r="D76" s="3"/>
    </row>
    <row r="77" spans="2:4" s="2" customFormat="1" ht="12.75">
      <c r="B77" s="3"/>
      <c r="C77" s="3"/>
      <c r="D77" s="3"/>
    </row>
    <row r="78" spans="2:4" s="2" customFormat="1" ht="12.75">
      <c r="B78" s="3"/>
      <c r="C78" s="3"/>
      <c r="D78" s="3"/>
    </row>
    <row r="79" spans="2:4" s="2" customFormat="1" ht="12.75">
      <c r="B79" s="3"/>
      <c r="C79" s="3"/>
      <c r="D79" s="3"/>
    </row>
    <row r="80" spans="2:4" s="2" customFormat="1" ht="12.75">
      <c r="B80" s="3"/>
      <c r="C80" s="3"/>
      <c r="D80" s="3"/>
    </row>
    <row r="81" spans="2:4" s="2" customFormat="1" ht="12.75">
      <c r="B81" s="3"/>
      <c r="C81" s="3"/>
      <c r="D81" s="3"/>
    </row>
    <row r="82" spans="2:4" s="2" customFormat="1" ht="12.75">
      <c r="B82" s="3"/>
      <c r="C82" s="3"/>
      <c r="D82" s="3"/>
    </row>
    <row r="83" spans="2:4" s="2" customFormat="1" ht="12.75">
      <c r="B83" s="3"/>
      <c r="C83" s="3"/>
      <c r="D83" s="3"/>
    </row>
    <row r="84" spans="2:4" s="2" customFormat="1" ht="12.75">
      <c r="B84" s="3"/>
      <c r="C84" s="3"/>
      <c r="D84" s="3"/>
    </row>
    <row r="85" spans="2:4" s="2" customFormat="1" ht="12.75">
      <c r="B85" s="3"/>
      <c r="C85" s="3"/>
      <c r="D85" s="3"/>
    </row>
    <row r="86" spans="2:4" s="2" customFormat="1" ht="12.75">
      <c r="B86" s="3"/>
      <c r="C86" s="3"/>
      <c r="D86" s="3"/>
    </row>
    <row r="87" spans="2:4" s="2" customFormat="1" ht="12.75">
      <c r="B87" s="3"/>
      <c r="C87" s="3"/>
      <c r="D87" s="3"/>
    </row>
    <row r="88" spans="2:4" s="2" customFormat="1" ht="12.75">
      <c r="B88" s="3"/>
      <c r="C88" s="3"/>
      <c r="D88" s="3"/>
    </row>
    <row r="89" spans="2:4" s="2" customFormat="1" ht="12.75">
      <c r="B89" s="3"/>
      <c r="C89" s="3"/>
      <c r="D89" s="3"/>
    </row>
    <row r="90" spans="2:4" s="2" customFormat="1" ht="12.75">
      <c r="B90" s="3"/>
      <c r="C90" s="3"/>
      <c r="D90" s="3"/>
    </row>
    <row r="91" spans="2:4" s="2" customFormat="1" ht="12.75">
      <c r="B91" s="3"/>
      <c r="C91" s="3"/>
      <c r="D91" s="3"/>
    </row>
    <row r="92" spans="2:4" s="2" customFormat="1" ht="12.75">
      <c r="B92" s="3"/>
      <c r="C92" s="3"/>
      <c r="D92" s="3"/>
    </row>
    <row r="93" spans="2:4" s="2" customFormat="1" ht="12.75">
      <c r="B93" s="3"/>
      <c r="C93" s="3"/>
      <c r="D93" s="3"/>
    </row>
    <row r="94" spans="2:4" s="2" customFormat="1" ht="12.75">
      <c r="B94" s="3"/>
      <c r="C94" s="3"/>
      <c r="D94" s="3"/>
    </row>
    <row r="95" spans="2:4" s="2" customFormat="1" ht="12.75">
      <c r="B95" s="3"/>
      <c r="C95" s="3"/>
      <c r="D95" s="3"/>
    </row>
    <row r="96" spans="2:4" s="2" customFormat="1" ht="12.75">
      <c r="B96" s="3"/>
      <c r="C96" s="3"/>
      <c r="D96" s="3"/>
    </row>
    <row r="97" spans="2:4" s="2" customFormat="1" ht="12.75">
      <c r="B97" s="3"/>
      <c r="C97" s="3"/>
      <c r="D97" s="3"/>
    </row>
    <row r="98" spans="2:4" s="2" customFormat="1" ht="12.75">
      <c r="B98" s="3"/>
      <c r="C98" s="3"/>
      <c r="D98" s="3"/>
    </row>
    <row r="99" spans="2:4" s="2" customFormat="1" ht="12.75">
      <c r="B99" s="3"/>
      <c r="C99" s="3"/>
      <c r="D99" s="3"/>
    </row>
    <row r="100" spans="2:4" s="2" customFormat="1" ht="12.75">
      <c r="B100" s="3"/>
      <c r="C100" s="3"/>
      <c r="D100" s="3"/>
    </row>
    <row r="101" spans="2:4" s="2" customFormat="1" ht="12.75">
      <c r="B101" s="3"/>
      <c r="C101" s="3"/>
      <c r="D101" s="3"/>
    </row>
    <row r="102" spans="2:4" s="2" customFormat="1" ht="12.75">
      <c r="B102" s="3"/>
      <c r="C102" s="3"/>
      <c r="D102" s="3"/>
    </row>
    <row r="103" spans="2:4" s="2" customFormat="1" ht="12.75">
      <c r="B103" s="3"/>
      <c r="C103" s="3"/>
      <c r="D103" s="3"/>
    </row>
    <row r="104" spans="2:4" s="2" customFormat="1" ht="12.75">
      <c r="B104" s="3"/>
      <c r="C104" s="3"/>
      <c r="D104" s="3"/>
    </row>
    <row r="105" spans="2:4" s="2" customFormat="1" ht="12.75">
      <c r="B105" s="3"/>
      <c r="C105" s="3"/>
      <c r="D105" s="3"/>
    </row>
    <row r="106" spans="2:4" s="2" customFormat="1" ht="12.75">
      <c r="B106" s="3"/>
      <c r="C106" s="3"/>
      <c r="D106" s="3"/>
    </row>
    <row r="107" spans="2:4" s="2" customFormat="1" ht="12.75">
      <c r="B107" s="3"/>
      <c r="C107" s="3"/>
      <c r="D107" s="3"/>
    </row>
    <row r="108" spans="2:4" s="2" customFormat="1" ht="12.75">
      <c r="B108" s="3"/>
      <c r="C108" s="3"/>
      <c r="D108" s="3"/>
    </row>
    <row r="109" spans="2:4" s="2" customFormat="1" ht="12.75">
      <c r="B109" s="3"/>
      <c r="C109" s="3"/>
      <c r="D109" s="3"/>
    </row>
    <row r="110" spans="2:4" s="2" customFormat="1" ht="12.75">
      <c r="B110" s="3"/>
      <c r="C110" s="3"/>
      <c r="D110" s="3"/>
    </row>
    <row r="111" spans="2:4" s="2" customFormat="1" ht="12.75">
      <c r="B111" s="3"/>
      <c r="C111" s="3"/>
      <c r="D111" s="3"/>
    </row>
    <row r="112" spans="2:4" s="2" customFormat="1" ht="12.75">
      <c r="B112" s="3"/>
      <c r="C112" s="3"/>
      <c r="D112" s="3"/>
    </row>
    <row r="113" spans="2:4" s="2" customFormat="1" ht="12.75">
      <c r="B113" s="3"/>
      <c r="C113" s="3"/>
      <c r="D113" s="3"/>
    </row>
    <row r="114" spans="2:4" s="2" customFormat="1" ht="12.75">
      <c r="B114" s="3"/>
      <c r="C114" s="3"/>
      <c r="D114" s="3"/>
    </row>
    <row r="115" spans="2:4" s="2" customFormat="1" ht="12.75">
      <c r="B115" s="3"/>
      <c r="C115" s="3"/>
      <c r="D115" s="3"/>
    </row>
    <row r="116" spans="2:4" s="2" customFormat="1" ht="12.75">
      <c r="B116" s="3"/>
      <c r="C116" s="3"/>
      <c r="D116" s="3"/>
    </row>
    <row r="117" spans="2:4" s="2" customFormat="1" ht="12.75">
      <c r="B117" s="3"/>
      <c r="C117" s="3"/>
      <c r="D117" s="3"/>
    </row>
    <row r="118" spans="2:4" s="2" customFormat="1" ht="12.75">
      <c r="B118" s="3"/>
      <c r="C118" s="3"/>
      <c r="D118" s="3"/>
    </row>
    <row r="119" spans="2:4" s="2" customFormat="1" ht="12.75">
      <c r="B119" s="3"/>
      <c r="C119" s="3"/>
      <c r="D119" s="3"/>
    </row>
    <row r="120" spans="2:4" s="2" customFormat="1" ht="12.75">
      <c r="B120" s="3"/>
      <c r="C120" s="3"/>
      <c r="D120" s="3"/>
    </row>
    <row r="121" spans="2:4" s="2" customFormat="1" ht="12.75">
      <c r="B121" s="3"/>
      <c r="C121" s="3"/>
      <c r="D121" s="3"/>
    </row>
    <row r="122" spans="2:4" s="2" customFormat="1" ht="12.75">
      <c r="B122" s="3"/>
      <c r="C122" s="3"/>
      <c r="D122" s="3"/>
    </row>
    <row r="123" spans="2:4" s="2" customFormat="1" ht="12.75">
      <c r="B123" s="3"/>
      <c r="C123" s="3"/>
      <c r="D123" s="3"/>
    </row>
    <row r="124" spans="2:4" s="2" customFormat="1" ht="12.75">
      <c r="B124" s="3"/>
      <c r="C124" s="3"/>
      <c r="D124" s="3"/>
    </row>
    <row r="125" spans="2:4" s="2" customFormat="1" ht="12.75">
      <c r="B125" s="3"/>
      <c r="C125" s="3"/>
      <c r="D125" s="3"/>
    </row>
    <row r="126" spans="2:4" s="2" customFormat="1" ht="12.75">
      <c r="B126" s="3"/>
      <c r="C126" s="3"/>
      <c r="D126" s="3"/>
    </row>
    <row r="127" spans="2:4" s="2" customFormat="1" ht="12.75">
      <c r="B127" s="3"/>
      <c r="C127" s="3"/>
      <c r="D127" s="3"/>
    </row>
    <row r="128" spans="2:4" s="2" customFormat="1" ht="12.75">
      <c r="B128" s="3"/>
      <c r="C128" s="3"/>
      <c r="D128" s="3"/>
    </row>
    <row r="129" spans="2:4" s="2" customFormat="1" ht="12.75">
      <c r="B129" s="3"/>
      <c r="C129" s="3"/>
      <c r="D129" s="3"/>
    </row>
    <row r="130" spans="2:4" s="2" customFormat="1" ht="12.75">
      <c r="B130" s="3"/>
      <c r="C130" s="3"/>
      <c r="D130" s="3"/>
    </row>
    <row r="131" spans="2:4" s="2" customFormat="1" ht="12.75">
      <c r="B131" s="3"/>
      <c r="C131" s="3"/>
      <c r="D131" s="3"/>
    </row>
    <row r="132" spans="2:4" s="2" customFormat="1" ht="12.75">
      <c r="B132" s="3"/>
      <c r="C132" s="3"/>
      <c r="D132" s="3"/>
    </row>
    <row r="133" spans="2:4" s="2" customFormat="1" ht="12.75">
      <c r="B133" s="3"/>
      <c r="C133" s="3"/>
      <c r="D133" s="3"/>
    </row>
    <row r="134" spans="2:4" s="2" customFormat="1" ht="12.75">
      <c r="B134" s="3"/>
      <c r="C134" s="3"/>
      <c r="D134" s="3"/>
    </row>
    <row r="135" spans="2:4" s="2" customFormat="1" ht="12.75">
      <c r="B135" s="3"/>
      <c r="C135" s="3"/>
      <c r="D135" s="3"/>
    </row>
    <row r="136" spans="2:4" s="2" customFormat="1" ht="12.75">
      <c r="B136" s="3"/>
      <c r="C136" s="3"/>
      <c r="D136" s="3"/>
    </row>
    <row r="137" spans="2:4" s="2" customFormat="1" ht="12.75">
      <c r="B137" s="3"/>
      <c r="C137" s="3"/>
      <c r="D137" s="3"/>
    </row>
    <row r="138" spans="2:4" s="2" customFormat="1" ht="12.75">
      <c r="B138" s="3"/>
      <c r="C138" s="3"/>
      <c r="D138" s="3"/>
    </row>
    <row r="139" spans="2:4" s="2" customFormat="1" ht="12.75">
      <c r="B139" s="3"/>
      <c r="C139" s="3"/>
      <c r="D139" s="3"/>
    </row>
    <row r="140" spans="2:4" s="2" customFormat="1" ht="12.75">
      <c r="B140" s="3"/>
      <c r="C140" s="3"/>
      <c r="D140" s="3"/>
    </row>
    <row r="141" spans="2:4" s="2" customFormat="1" ht="12.75">
      <c r="B141" s="3"/>
      <c r="C141" s="3"/>
      <c r="D141" s="3"/>
    </row>
    <row r="142" spans="2:4" s="2" customFormat="1" ht="12.75">
      <c r="B142" s="3"/>
      <c r="C142" s="3"/>
      <c r="D142" s="3"/>
    </row>
    <row r="143" spans="2:4" s="2" customFormat="1" ht="12.75">
      <c r="B143" s="3"/>
      <c r="C143" s="3"/>
      <c r="D143" s="3"/>
    </row>
    <row r="144" spans="2:4" s="2" customFormat="1" ht="12.75">
      <c r="B144" s="3"/>
      <c r="C144" s="3"/>
      <c r="D144" s="3"/>
    </row>
    <row r="145" spans="2:4" s="2" customFormat="1" ht="12.75">
      <c r="B145" s="3"/>
      <c r="C145" s="3"/>
      <c r="D145" s="3"/>
    </row>
    <row r="146" spans="2:4" s="2" customFormat="1" ht="12.75">
      <c r="B146" s="3"/>
      <c r="C146" s="3"/>
      <c r="D146" s="3"/>
    </row>
    <row r="147" spans="2:4" s="2" customFormat="1" ht="12.75">
      <c r="B147" s="3"/>
      <c r="C147" s="3"/>
      <c r="D147" s="3"/>
    </row>
    <row r="148" spans="2:4" s="2" customFormat="1" ht="12.75">
      <c r="B148" s="3"/>
      <c r="C148" s="3"/>
      <c r="D148" s="3"/>
    </row>
    <row r="149" spans="2:4" s="2" customFormat="1" ht="12.75">
      <c r="B149" s="3"/>
      <c r="C149" s="3"/>
      <c r="D149" s="3"/>
    </row>
    <row r="150" spans="2:4" s="2" customFormat="1" ht="12.75">
      <c r="B150" s="3"/>
      <c r="C150" s="3"/>
      <c r="D150" s="3"/>
    </row>
    <row r="151" spans="2:4" s="2" customFormat="1" ht="12.75">
      <c r="B151" s="3"/>
      <c r="C151" s="3"/>
      <c r="D151" s="3"/>
    </row>
    <row r="152" spans="2:4" s="2" customFormat="1" ht="12.75">
      <c r="B152" s="3"/>
      <c r="C152" s="3"/>
      <c r="D152" s="3"/>
    </row>
    <row r="153" spans="2:4" s="2" customFormat="1" ht="12.75">
      <c r="B153" s="3"/>
      <c r="C153" s="3"/>
      <c r="D153" s="3"/>
    </row>
    <row r="154" spans="2:4" s="2" customFormat="1" ht="12.75">
      <c r="B154" s="3"/>
      <c r="C154" s="3"/>
      <c r="D154" s="3"/>
    </row>
    <row r="155" spans="2:4" s="2" customFormat="1" ht="12.75">
      <c r="B155" s="3"/>
      <c r="C155" s="3"/>
      <c r="D155" s="3"/>
    </row>
    <row r="156" spans="2:4" s="2" customFormat="1" ht="12.75">
      <c r="B156" s="3"/>
      <c r="C156" s="3"/>
      <c r="D156" s="3"/>
    </row>
    <row r="157" spans="2:4" s="2" customFormat="1" ht="12.75">
      <c r="B157" s="3"/>
      <c r="C157" s="3"/>
      <c r="D157" s="3"/>
    </row>
    <row r="158" spans="2:4" s="2" customFormat="1" ht="12.75">
      <c r="B158" s="3"/>
      <c r="C158" s="3"/>
      <c r="D158" s="3"/>
    </row>
    <row r="159" spans="2:4" s="2" customFormat="1" ht="12.75">
      <c r="B159" s="3"/>
      <c r="C159" s="3"/>
      <c r="D159" s="3"/>
    </row>
    <row r="160" spans="2:4" s="2" customFormat="1" ht="12.75">
      <c r="B160" s="3"/>
      <c r="C160" s="3"/>
      <c r="D160" s="3"/>
    </row>
    <row r="161" spans="2:4" s="2" customFormat="1" ht="12.75">
      <c r="B161" s="3"/>
      <c r="C161" s="3"/>
      <c r="D161" s="3"/>
    </row>
    <row r="162" spans="2:4" s="2" customFormat="1" ht="12.75">
      <c r="B162" s="3"/>
      <c r="C162" s="3"/>
      <c r="D162" s="3"/>
    </row>
    <row r="163" spans="2:4" s="2" customFormat="1" ht="12.75">
      <c r="B163" s="3"/>
      <c r="C163" s="3"/>
      <c r="D163" s="3"/>
    </row>
    <row r="164" spans="2:4" s="2" customFormat="1" ht="12.75">
      <c r="B164" s="3"/>
      <c r="C164" s="3"/>
      <c r="D164" s="3"/>
    </row>
    <row r="165" spans="2:4" s="2" customFormat="1" ht="12.75">
      <c r="B165" s="3"/>
      <c r="C165" s="3"/>
      <c r="D165" s="3"/>
    </row>
    <row r="166" spans="2:4" s="2" customFormat="1" ht="12.75">
      <c r="B166" s="3"/>
      <c r="C166" s="3"/>
      <c r="D166" s="3"/>
    </row>
    <row r="167" spans="2:4" s="2" customFormat="1" ht="12.75">
      <c r="B167" s="3"/>
      <c r="C167" s="3"/>
      <c r="D167" s="3"/>
    </row>
    <row r="168" spans="2:4" s="2" customFormat="1" ht="12.75">
      <c r="B168" s="3"/>
      <c r="C168" s="3"/>
      <c r="D168" s="3"/>
    </row>
    <row r="169" spans="2:4" s="2" customFormat="1" ht="12.75">
      <c r="B169" s="3"/>
      <c r="C169" s="3"/>
      <c r="D169" s="3"/>
    </row>
    <row r="170" spans="2:4" s="2" customFormat="1" ht="12.75">
      <c r="B170" s="3"/>
      <c r="C170" s="3"/>
      <c r="D170" s="3"/>
    </row>
    <row r="171" spans="2:4" s="2" customFormat="1" ht="12.75">
      <c r="B171" s="3"/>
      <c r="C171" s="3"/>
      <c r="D171" s="3"/>
    </row>
    <row r="172" spans="2:4" s="2" customFormat="1" ht="12.75">
      <c r="B172" s="3"/>
      <c r="C172" s="3"/>
      <c r="D172" s="3"/>
    </row>
    <row r="173" spans="2:4" s="2" customFormat="1" ht="12.75">
      <c r="B173" s="3"/>
      <c r="C173" s="3"/>
      <c r="D173" s="3"/>
    </row>
    <row r="174" spans="2:4" s="2" customFormat="1" ht="12.75">
      <c r="B174" s="3"/>
      <c r="C174" s="3"/>
      <c r="D174" s="3"/>
    </row>
    <row r="175" spans="2:4" s="2" customFormat="1" ht="12.75">
      <c r="B175" s="3"/>
      <c r="C175" s="3"/>
      <c r="D175" s="3"/>
    </row>
    <row r="176" spans="2:4" s="2" customFormat="1" ht="12.75">
      <c r="B176" s="3"/>
      <c r="C176" s="3"/>
      <c r="D176" s="3"/>
    </row>
    <row r="177" spans="2:4" s="2" customFormat="1" ht="12.75">
      <c r="B177" s="3"/>
      <c r="C177" s="3"/>
      <c r="D177" s="3"/>
    </row>
    <row r="178" spans="2:4" s="2" customFormat="1" ht="12.75">
      <c r="B178" s="3"/>
      <c r="C178" s="3"/>
      <c r="D178" s="3"/>
    </row>
    <row r="179" spans="2:4" s="2" customFormat="1" ht="12.75">
      <c r="B179" s="3"/>
      <c r="C179" s="3"/>
      <c r="D179" s="3"/>
    </row>
    <row r="180" spans="2:4" s="2" customFormat="1" ht="12.75">
      <c r="B180" s="3"/>
      <c r="C180" s="3"/>
      <c r="D180" s="3"/>
    </row>
    <row r="181" spans="2:4" s="2" customFormat="1" ht="12.75">
      <c r="B181" s="3"/>
      <c r="C181" s="3"/>
      <c r="D181" s="3"/>
    </row>
  </sheetData>
  <mergeCells count="89">
    <mergeCell ref="S2:AQ2"/>
    <mergeCell ref="S3:AR3"/>
    <mergeCell ref="D38:D39"/>
    <mergeCell ref="AS38:AS39"/>
    <mergeCell ref="A42:D44"/>
    <mergeCell ref="A29:A31"/>
    <mergeCell ref="B29:B31"/>
    <mergeCell ref="C29:C31"/>
    <mergeCell ref="D29:D31"/>
    <mergeCell ref="AJ6:AL6"/>
    <mergeCell ref="AM6:AO6"/>
    <mergeCell ref="AP6:AR6"/>
    <mergeCell ref="A11:A13"/>
    <mergeCell ref="B11:B13"/>
    <mergeCell ref="C11:C13"/>
    <mergeCell ref="D11:D13"/>
    <mergeCell ref="AT42:AT44"/>
    <mergeCell ref="A40:A41"/>
    <mergeCell ref="B40:B41"/>
    <mergeCell ref="C40:C41"/>
    <mergeCell ref="D40:D41"/>
    <mergeCell ref="AS40:AS41"/>
    <mergeCell ref="AT40:AT41"/>
    <mergeCell ref="AT38:AT39"/>
    <mergeCell ref="A38:A39"/>
    <mergeCell ref="B38:B39"/>
    <mergeCell ref="C38:C39"/>
    <mergeCell ref="AT32:AT34"/>
    <mergeCell ref="A35:A37"/>
    <mergeCell ref="B35:B37"/>
    <mergeCell ref="C35:C37"/>
    <mergeCell ref="D35:D37"/>
    <mergeCell ref="AS35:AS37"/>
    <mergeCell ref="AT35:AT37"/>
    <mergeCell ref="A32:A34"/>
    <mergeCell ref="B32:B34"/>
    <mergeCell ref="C32:C34"/>
    <mergeCell ref="D32:D34"/>
    <mergeCell ref="AS32:AS34"/>
    <mergeCell ref="AT29:AT31"/>
    <mergeCell ref="AT26:AT28"/>
    <mergeCell ref="A23:A25"/>
    <mergeCell ref="B23:B25"/>
    <mergeCell ref="C23:C25"/>
    <mergeCell ref="D23:D25"/>
    <mergeCell ref="AS23:AS25"/>
    <mergeCell ref="AT23:AT25"/>
    <mergeCell ref="A26:A28"/>
    <mergeCell ref="B26:B28"/>
    <mergeCell ref="C26:C28"/>
    <mergeCell ref="D26:D28"/>
    <mergeCell ref="AS26:AS28"/>
    <mergeCell ref="AT11:AT13"/>
    <mergeCell ref="A14:A16"/>
    <mergeCell ref="B14:B16"/>
    <mergeCell ref="C14:C22"/>
    <mergeCell ref="D14:D16"/>
    <mergeCell ref="AS14:AS16"/>
    <mergeCell ref="AT14:AT16"/>
    <mergeCell ref="A17:A19"/>
    <mergeCell ref="B17:B19"/>
    <mergeCell ref="D17:D22"/>
    <mergeCell ref="AS17:AS19"/>
    <mergeCell ref="AT17:AT19"/>
    <mergeCell ref="A20:A22"/>
    <mergeCell ref="B20:B22"/>
    <mergeCell ref="AS20:AS22"/>
    <mergeCell ref="AT20:AT22"/>
    <mergeCell ref="U6:W6"/>
    <mergeCell ref="X6:Z6"/>
    <mergeCell ref="AA6:AC6"/>
    <mergeCell ref="AD6:AF6"/>
    <mergeCell ref="AG6:AI6"/>
    <mergeCell ref="A9:H9"/>
    <mergeCell ref="A10:H10"/>
    <mergeCell ref="A1:AT1"/>
    <mergeCell ref="A5:A7"/>
    <mergeCell ref="B5:B7"/>
    <mergeCell ref="C5:C7"/>
    <mergeCell ref="D5:D7"/>
    <mergeCell ref="E5:E7"/>
    <mergeCell ref="F5:H6"/>
    <mergeCell ref="I5:AR5"/>
    <mergeCell ref="AS5:AS7"/>
    <mergeCell ref="AT5:AT7"/>
    <mergeCell ref="I6:K6"/>
    <mergeCell ref="L6:N6"/>
    <mergeCell ref="O6:Q6"/>
    <mergeCell ref="R6:T6"/>
  </mergeCell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ФОРМУЛ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2017-10-19T05:03:19Z</dcterms:modified>
</cp:coreProperties>
</file>