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5"/>
  </bookViews>
  <sheets>
    <sheet name="приложение 1" sheetId="8" r:id="rId1"/>
    <sheet name="приложение 2" sheetId="5" r:id="rId2"/>
    <sheet name="приложение 3" sheetId="4" r:id="rId3"/>
    <sheet name="приложение 4" sheetId="6" r:id="rId4"/>
    <sheet name="приложение 5" sheetId="2" r:id="rId5"/>
    <sheet name="приложение 6" sheetId="7" r:id="rId6"/>
  </sheets>
  <externalReferences>
    <externalReference r:id="rId7"/>
  </externalReferences>
  <definedNames>
    <definedName name="_xlnm._FilterDatabase" localSheetId="1" hidden="1">'приложение 2'!$A$12:$K$898</definedName>
    <definedName name="_xlnm._FilterDatabase" localSheetId="2" hidden="1">'приложение 3'!$A$10:$K$697</definedName>
    <definedName name="_xlnm._FilterDatabase" localSheetId="4" hidden="1">'приложение 5'!$A$11:$J$1289</definedName>
    <definedName name="_xlnm.Print_Titles" localSheetId="0">'приложение 1'!$7:$8</definedName>
    <definedName name="_xlnm.Print_Titles" localSheetId="1">'приложение 2'!$11:$12</definedName>
    <definedName name="_xlnm.Print_Titles" localSheetId="2">'приложение 3'!$9:$10</definedName>
    <definedName name="_xlnm.Print_Titles" localSheetId="3">'приложение 4'!$9:$10</definedName>
    <definedName name="_xlnm.Print_Titles" localSheetId="4">'приложение 5'!$10:$11</definedName>
  </definedNames>
  <calcPr calcId="125725"/>
</workbook>
</file>

<file path=xl/calcChain.xml><?xml version="1.0" encoding="utf-8"?>
<calcChain xmlns="http://schemas.openxmlformats.org/spreadsheetml/2006/main">
  <c r="C12" i="7"/>
  <c r="H479" i="2"/>
  <c r="D90" i="8"/>
  <c r="C90"/>
  <c r="D120"/>
  <c r="C120"/>
  <c r="D127"/>
  <c r="C127"/>
  <c r="D136"/>
  <c r="C136"/>
  <c r="D153"/>
  <c r="C153"/>
  <c r="D158"/>
  <c r="C158"/>
  <c r="D159"/>
  <c r="C159"/>
  <c r="D161"/>
  <c r="C161"/>
  <c r="C160"/>
  <c r="E160" s="1"/>
  <c r="C157"/>
  <c r="E157" s="1"/>
  <c r="D156"/>
  <c r="E155"/>
  <c r="D154"/>
  <c r="C154"/>
  <c r="E152"/>
  <c r="D151"/>
  <c r="C151"/>
  <c r="C150"/>
  <c r="E150" s="1"/>
  <c r="D149"/>
  <c r="E148"/>
  <c r="D147"/>
  <c r="C147"/>
  <c r="C146"/>
  <c r="E146" s="1"/>
  <c r="D145"/>
  <c r="C145"/>
  <c r="C144"/>
  <c r="E144" s="1"/>
  <c r="D143"/>
  <c r="C142"/>
  <c r="E142" s="1"/>
  <c r="D141"/>
  <c r="C141"/>
  <c r="E140"/>
  <c r="D139"/>
  <c r="C139"/>
  <c r="E138"/>
  <c r="D137"/>
  <c r="C137"/>
  <c r="C135"/>
  <c r="E135" s="1"/>
  <c r="D134"/>
  <c r="C134"/>
  <c r="E133"/>
  <c r="D132"/>
  <c r="C132"/>
  <c r="E131"/>
  <c r="D130"/>
  <c r="C130"/>
  <c r="E129"/>
  <c r="D128"/>
  <c r="C128"/>
  <c r="D125"/>
  <c r="C125"/>
  <c r="E124"/>
  <c r="D123"/>
  <c r="C123"/>
  <c r="E122"/>
  <c r="D121"/>
  <c r="C121"/>
  <c r="D116"/>
  <c r="D115" s="1"/>
  <c r="C116"/>
  <c r="C115" s="1"/>
  <c r="E114"/>
  <c r="D113"/>
  <c r="C113"/>
  <c r="E112"/>
  <c r="E111"/>
  <c r="D110"/>
  <c r="C110"/>
  <c r="D108"/>
  <c r="C108"/>
  <c r="C107" s="1"/>
  <c r="D105"/>
  <c r="C105"/>
  <c r="D104"/>
  <c r="E103"/>
  <c r="E102"/>
  <c r="E101"/>
  <c r="E100"/>
  <c r="D99"/>
  <c r="C99"/>
  <c r="E98"/>
  <c r="D97"/>
  <c r="C97"/>
  <c r="D96"/>
  <c r="E94"/>
  <c r="E92"/>
  <c r="D91"/>
  <c r="C91"/>
  <c r="E91" s="1"/>
  <c r="D88"/>
  <c r="C88"/>
  <c r="E87"/>
  <c r="D86"/>
  <c r="C86"/>
  <c r="E85"/>
  <c r="D84"/>
  <c r="C84"/>
  <c r="E82"/>
  <c r="D81"/>
  <c r="C81"/>
  <c r="D80"/>
  <c r="E78"/>
  <c r="D77"/>
  <c r="C77"/>
  <c r="D76"/>
  <c r="C76"/>
  <c r="E75"/>
  <c r="D74"/>
  <c r="C74"/>
  <c r="C73" s="1"/>
  <c r="C72" s="1"/>
  <c r="E71"/>
  <c r="E70"/>
  <c r="E69"/>
  <c r="E67"/>
  <c r="C66"/>
  <c r="E66" s="1"/>
  <c r="D65"/>
  <c r="C65"/>
  <c r="E64"/>
  <c r="D63"/>
  <c r="C63"/>
  <c r="C62" s="1"/>
  <c r="D60"/>
  <c r="C60"/>
  <c r="E59"/>
  <c r="D58"/>
  <c r="C58"/>
  <c r="C57" s="1"/>
  <c r="D57"/>
  <c r="E56"/>
  <c r="D55"/>
  <c r="C55"/>
  <c r="E54"/>
  <c r="D53"/>
  <c r="C53"/>
  <c r="C52" s="1"/>
  <c r="C49" s="1"/>
  <c r="E51"/>
  <c r="D50"/>
  <c r="E50" s="1"/>
  <c r="C50"/>
  <c r="E47"/>
  <c r="D46"/>
  <c r="C46"/>
  <c r="C44" s="1"/>
  <c r="E45"/>
  <c r="D44"/>
  <c r="E43"/>
  <c r="D42"/>
  <c r="C42"/>
  <c r="D41"/>
  <c r="E40"/>
  <c r="D39"/>
  <c r="D36" s="1"/>
  <c r="C39"/>
  <c r="E38"/>
  <c r="D37"/>
  <c r="C37"/>
  <c r="C36" s="1"/>
  <c r="C33" s="1"/>
  <c r="E35"/>
  <c r="D34"/>
  <c r="C34"/>
  <c r="E32"/>
  <c r="D31"/>
  <c r="C31"/>
  <c r="E30"/>
  <c r="D29"/>
  <c r="C29"/>
  <c r="E28"/>
  <c r="D27"/>
  <c r="C27"/>
  <c r="E26"/>
  <c r="E25"/>
  <c r="E24"/>
  <c r="D23"/>
  <c r="C23"/>
  <c r="E20"/>
  <c r="E19"/>
  <c r="E18"/>
  <c r="D17"/>
  <c r="C17"/>
  <c r="C16" s="1"/>
  <c r="D16"/>
  <c r="E15"/>
  <c r="E14"/>
  <c r="E13"/>
  <c r="E12"/>
  <c r="D11"/>
  <c r="D10" s="1"/>
  <c r="E10" s="1"/>
  <c r="C11"/>
  <c r="C10" s="1"/>
  <c r="C41" l="1"/>
  <c r="E53"/>
  <c r="C22"/>
  <c r="E74"/>
  <c r="E77"/>
  <c r="E81"/>
  <c r="E128"/>
  <c r="E137"/>
  <c r="E141"/>
  <c r="E147"/>
  <c r="E151"/>
  <c r="D33"/>
  <c r="E33" s="1"/>
  <c r="E27"/>
  <c r="E34"/>
  <c r="E123"/>
  <c r="E154"/>
  <c r="E11"/>
  <c r="E134"/>
  <c r="E31"/>
  <c r="E37"/>
  <c r="E41"/>
  <c r="C83"/>
  <c r="E86"/>
  <c r="E97"/>
  <c r="E110"/>
  <c r="E121"/>
  <c r="E130"/>
  <c r="E139"/>
  <c r="E159"/>
  <c r="E17"/>
  <c r="E44"/>
  <c r="E42"/>
  <c r="E46"/>
  <c r="E55"/>
  <c r="E63"/>
  <c r="E76"/>
  <c r="E84"/>
  <c r="E99"/>
  <c r="E113"/>
  <c r="E132"/>
  <c r="E145"/>
  <c r="E23"/>
  <c r="E29"/>
  <c r="E36"/>
  <c r="E39"/>
  <c r="E65"/>
  <c r="C104"/>
  <c r="E158"/>
  <c r="E16"/>
  <c r="E57"/>
  <c r="D22"/>
  <c r="E22" s="1"/>
  <c r="E58"/>
  <c r="D73"/>
  <c r="C80"/>
  <c r="D83"/>
  <c r="E83" s="1"/>
  <c r="C96"/>
  <c r="C143"/>
  <c r="C149"/>
  <c r="E149" s="1"/>
  <c r="C156"/>
  <c r="D52"/>
  <c r="D62"/>
  <c r="E62" s="1"/>
  <c r="D49" l="1"/>
  <c r="E153"/>
  <c r="E136"/>
  <c r="E90"/>
  <c r="C79"/>
  <c r="C119"/>
  <c r="C118" s="1"/>
  <c r="E96"/>
  <c r="E52"/>
  <c r="E127"/>
  <c r="E120"/>
  <c r="D119"/>
  <c r="E73"/>
  <c r="D72"/>
  <c r="E72" s="1"/>
  <c r="D79"/>
  <c r="E79" s="1"/>
  <c r="E143"/>
  <c r="E156"/>
  <c r="E80"/>
  <c r="C9" l="1"/>
  <c r="C163" s="1"/>
  <c r="E119"/>
  <c r="D118"/>
  <c r="E118" s="1"/>
  <c r="E49"/>
  <c r="D9"/>
  <c r="D163" l="1"/>
  <c r="E163" s="1"/>
  <c r="E9"/>
  <c r="H1281" i="2" l="1"/>
  <c r="H1251"/>
  <c r="H1250"/>
  <c r="H873"/>
  <c r="H927"/>
  <c r="I1218"/>
  <c r="I1217" s="1"/>
  <c r="I1216" s="1"/>
  <c r="H1218"/>
  <c r="H1217" s="1"/>
  <c r="H1216" s="1"/>
  <c r="H565" i="5"/>
  <c r="H564" s="1"/>
  <c r="H563" s="1"/>
  <c r="H1186" i="2"/>
  <c r="G565" i="5" s="1"/>
  <c r="G564" s="1"/>
  <c r="G563" s="1"/>
  <c r="H1191" i="2"/>
  <c r="G616" i="5" s="1"/>
  <c r="G615" s="1"/>
  <c r="G614" s="1"/>
  <c r="G613" s="1"/>
  <c r="I1192" i="2"/>
  <c r="I1187"/>
  <c r="I1185"/>
  <c r="I1184" s="1"/>
  <c r="H510" i="5"/>
  <c r="E83" i="4" s="1"/>
  <c r="H1122" i="2"/>
  <c r="G510" i="5" s="1"/>
  <c r="D83" i="4" s="1"/>
  <c r="D82" s="1"/>
  <c r="D81" s="1"/>
  <c r="I1123" i="2"/>
  <c r="I1113"/>
  <c r="I1112" s="1"/>
  <c r="I1111" s="1"/>
  <c r="H1016"/>
  <c r="H1015" s="1"/>
  <c r="H1014" s="1"/>
  <c r="I1016"/>
  <c r="H890" i="5" s="1"/>
  <c r="E423" i="4" s="1"/>
  <c r="E422" s="1"/>
  <c r="E421" s="1"/>
  <c r="I959" i="2"/>
  <c r="H847" i="5" s="1"/>
  <c r="E549" i="4" s="1"/>
  <c r="H959" i="2"/>
  <c r="G847" i="5" s="1"/>
  <c r="D549" i="4" s="1"/>
  <c r="G637" i="5" l="1"/>
  <c r="D126" i="4" s="1"/>
  <c r="D125" s="1"/>
  <c r="D124" s="1"/>
  <c r="G890" i="5"/>
  <c r="D423" i="4" s="1"/>
  <c r="D422" s="1"/>
  <c r="D421" s="1"/>
  <c r="H1190" i="2"/>
  <c r="H1189" s="1"/>
  <c r="H1188" s="1"/>
  <c r="H637" i="5"/>
  <c r="H1185" i="2"/>
  <c r="H1184" s="1"/>
  <c r="H1121"/>
  <c r="H1120" s="1"/>
  <c r="D647" i="4"/>
  <c r="D646" s="1"/>
  <c r="D645" s="1"/>
  <c r="I1191" i="2"/>
  <c r="H616" i="5" s="1"/>
  <c r="I1015" i="2"/>
  <c r="I1014" s="1"/>
  <c r="E126" i="4" l="1"/>
  <c r="E125" s="1"/>
  <c r="E124" s="1"/>
  <c r="H636" i="5"/>
  <c r="H635" s="1"/>
  <c r="H615"/>
  <c r="H614" s="1"/>
  <c r="H613" s="1"/>
  <c r="E647" i="4"/>
  <c r="E646" s="1"/>
  <c r="E645" s="1"/>
  <c r="I1190" i="2"/>
  <c r="I1189" l="1"/>
  <c r="I1188" l="1"/>
  <c r="H815" l="1"/>
  <c r="G728" i="5" s="1"/>
  <c r="D157" i="4" s="1"/>
  <c r="D156" s="1"/>
  <c r="D155" s="1"/>
  <c r="D154" s="1"/>
  <c r="I815" i="2"/>
  <c r="I814" s="1"/>
  <c r="I813" s="1"/>
  <c r="I732"/>
  <c r="I774"/>
  <c r="I773" s="1"/>
  <c r="I772" s="1"/>
  <c r="H774"/>
  <c r="H773" s="1"/>
  <c r="H772" s="1"/>
  <c r="H761"/>
  <c r="G653" i="5" s="1"/>
  <c r="D638" i="4" s="1"/>
  <c r="D637" s="1"/>
  <c r="D636" s="1"/>
  <c r="I761" i="2"/>
  <c r="I760" s="1"/>
  <c r="I578"/>
  <c r="H440" i="5" s="1"/>
  <c r="E668" i="4" s="1"/>
  <c r="E667" s="1"/>
  <c r="E666" s="1"/>
  <c r="H578" i="2"/>
  <c r="H577" s="1"/>
  <c r="H576" s="1"/>
  <c r="I558"/>
  <c r="I557" s="1"/>
  <c r="H558"/>
  <c r="H557" s="1"/>
  <c r="I555"/>
  <c r="I554" s="1"/>
  <c r="H555"/>
  <c r="H554" s="1"/>
  <c r="H463"/>
  <c r="H462" s="1"/>
  <c r="H461" s="1"/>
  <c r="H460" s="1"/>
  <c r="I463"/>
  <c r="H347" i="5" s="1"/>
  <c r="E631" i="4" s="1"/>
  <c r="E630" s="1"/>
  <c r="E629" s="1"/>
  <c r="E628" s="1"/>
  <c r="I322" i="2"/>
  <c r="I321" s="1"/>
  <c r="H322"/>
  <c r="H321" s="1"/>
  <c r="E416" i="4"/>
  <c r="E415" s="1"/>
  <c r="E414" s="1"/>
  <c r="D416"/>
  <c r="D415" s="1"/>
  <c r="D414" s="1"/>
  <c r="H220" i="5"/>
  <c r="H219" s="1"/>
  <c r="G220"/>
  <c r="G219" s="1"/>
  <c r="I296" i="2"/>
  <c r="I295" s="1"/>
  <c r="H296"/>
  <c r="H295" s="1"/>
  <c r="H814" l="1"/>
  <c r="H813" s="1"/>
  <c r="H812" s="1"/>
  <c r="H728" i="5"/>
  <c r="G662"/>
  <c r="G661" s="1"/>
  <c r="G660" s="1"/>
  <c r="I812" i="2"/>
  <c r="H662" i="5"/>
  <c r="H760" i="2"/>
  <c r="H759" s="1"/>
  <c r="G440" i="5"/>
  <c r="D668" i="4" s="1"/>
  <c r="D667" s="1"/>
  <c r="D666" s="1"/>
  <c r="H653" i="5"/>
  <c r="H553" i="2"/>
  <c r="G424" i="5"/>
  <c r="D621" i="4" s="1"/>
  <c r="D620" s="1"/>
  <c r="I553" i="2"/>
  <c r="H424" i="5"/>
  <c r="E621" i="4" s="1"/>
  <c r="E620" s="1"/>
  <c r="I759" i="2"/>
  <c r="I577"/>
  <c r="I576" s="1"/>
  <c r="G422" i="5"/>
  <c r="G421" s="1"/>
  <c r="H422"/>
  <c r="G347"/>
  <c r="D631" i="4" s="1"/>
  <c r="D630" s="1"/>
  <c r="D629" s="1"/>
  <c r="D628" s="1"/>
  <c r="I462" i="2"/>
  <c r="I461" s="1"/>
  <c r="I460" s="1"/>
  <c r="G243" i="5"/>
  <c r="H243"/>
  <c r="H727" l="1"/>
  <c r="H726" s="1"/>
  <c r="H725" s="1"/>
  <c r="E157" i="4"/>
  <c r="E156" s="1"/>
  <c r="E155" s="1"/>
  <c r="E154" s="1"/>
  <c r="D650"/>
  <c r="D649" s="1"/>
  <c r="D648" s="1"/>
  <c r="H661" i="5"/>
  <c r="H660" s="1"/>
  <c r="E650" i="4"/>
  <c r="E649" s="1"/>
  <c r="E648" s="1"/>
  <c r="H652" i="5"/>
  <c r="H651" s="1"/>
  <c r="E638" i="4"/>
  <c r="E637" s="1"/>
  <c r="E636" s="1"/>
  <c r="H423" i="5"/>
  <c r="G423"/>
  <c r="G420" s="1"/>
  <c r="D619" i="4"/>
  <c r="D618" s="1"/>
  <c r="D617" s="1"/>
  <c r="H421" i="5"/>
  <c r="E619" i="4"/>
  <c r="E618" s="1"/>
  <c r="E617" s="1"/>
  <c r="H242" i="5"/>
  <c r="E437" i="4"/>
  <c r="E436" s="1"/>
  <c r="G242" i="5"/>
  <c r="D437" i="4"/>
  <c r="D436" s="1"/>
  <c r="H420" i="5" l="1"/>
  <c r="H209" i="2" l="1"/>
  <c r="G158" i="5" s="1"/>
  <c r="G157" s="1"/>
  <c r="G156" s="1"/>
  <c r="H208" i="2" l="1"/>
  <c r="H207" s="1"/>
  <c r="D335" i="4"/>
  <c r="D334" s="1"/>
  <c r="D333" s="1"/>
  <c r="I209" i="2"/>
  <c r="H158" i="5" s="1"/>
  <c r="H157" l="1"/>
  <c r="H156" s="1"/>
  <c r="E335" i="4"/>
  <c r="E334" s="1"/>
  <c r="E333" s="1"/>
  <c r="I208" i="2"/>
  <c r="I207" s="1"/>
  <c r="D21" i="7" l="1"/>
  <c r="C21"/>
  <c r="C10" s="1"/>
  <c r="D10"/>
  <c r="H503" i="5" l="1"/>
  <c r="H436"/>
  <c r="G436"/>
  <c r="E40" i="4" l="1"/>
  <c r="E39" s="1"/>
  <c r="E38" s="1"/>
  <c r="H502" i="5"/>
  <c r="H501" s="1"/>
  <c r="H897"/>
  <c r="G897"/>
  <c r="H287"/>
  <c r="G287"/>
  <c r="H147" i="2" l="1"/>
  <c r="I147"/>
  <c r="H114" i="5" s="1"/>
  <c r="H152" i="2"/>
  <c r="I152"/>
  <c r="I137"/>
  <c r="H137"/>
  <c r="I76"/>
  <c r="H76"/>
  <c r="I241"/>
  <c r="H241"/>
  <c r="I171"/>
  <c r="H171"/>
  <c r="I270"/>
  <c r="H270"/>
  <c r="I290"/>
  <c r="H290"/>
  <c r="I316"/>
  <c r="H316"/>
  <c r="I355"/>
  <c r="H269" i="5" s="1"/>
  <c r="H355" i="2"/>
  <c r="G269" i="5" s="1"/>
  <c r="D426" i="4" s="1"/>
  <c r="D425" s="1"/>
  <c r="I432" i="2"/>
  <c r="H432"/>
  <c r="I377"/>
  <c r="H377"/>
  <c r="H268" i="5" l="1"/>
  <c r="E426" i="4"/>
  <c r="E425" s="1"/>
  <c r="H113" i="5"/>
  <c r="H112" s="1"/>
  <c r="E529" i="4"/>
  <c r="E528" s="1"/>
  <c r="H376" i="2"/>
  <c r="G285" i="5"/>
  <c r="D395" i="4" s="1"/>
  <c r="D394" s="1"/>
  <c r="I376" i="2"/>
  <c r="H285" i="5"/>
  <c r="I289" i="2"/>
  <c r="H216" i="5"/>
  <c r="H289" i="2"/>
  <c r="G216" i="5"/>
  <c r="D408" i="4" s="1"/>
  <c r="D407" s="1"/>
  <c r="H269" i="2"/>
  <c r="G202" i="5"/>
  <c r="D527" i="4" s="1"/>
  <c r="D526" s="1"/>
  <c r="I269" i="2"/>
  <c r="H202" i="5"/>
  <c r="H240" i="2"/>
  <c r="G181" i="5"/>
  <c r="D358" i="4" s="1"/>
  <c r="D357" s="1"/>
  <c r="I240" i="2"/>
  <c r="H181" i="5"/>
  <c r="I151" i="2"/>
  <c r="I150" s="1"/>
  <c r="I149" s="1"/>
  <c r="H151"/>
  <c r="H150" s="1"/>
  <c r="H149" s="1"/>
  <c r="H136"/>
  <c r="H135" s="1"/>
  <c r="H134" s="1"/>
  <c r="H133" s="1"/>
  <c r="G106" i="5"/>
  <c r="D413" i="4" s="1"/>
  <c r="D412" s="1"/>
  <c r="D411" s="1"/>
  <c r="I136" i="2"/>
  <c r="I135" s="1"/>
  <c r="I134" s="1"/>
  <c r="I133" s="1"/>
  <c r="H106" i="5"/>
  <c r="H146" i="2"/>
  <c r="H145" s="1"/>
  <c r="G114" i="5"/>
  <c r="I146" i="2"/>
  <c r="H105" i="5" l="1"/>
  <c r="H104" s="1"/>
  <c r="H103" s="1"/>
  <c r="H102" s="1"/>
  <c r="E413" i="4"/>
  <c r="E412" s="1"/>
  <c r="E411" s="1"/>
  <c r="G113" i="5"/>
  <c r="G112" s="1"/>
  <c r="D529" i="4"/>
  <c r="D528" s="1"/>
  <c r="H180" i="5"/>
  <c r="E358" i="4"/>
  <c r="E357" s="1"/>
  <c r="H201" i="5"/>
  <c r="E527" i="4"/>
  <c r="E526" s="1"/>
  <c r="H284" i="5"/>
  <c r="E395" i="4"/>
  <c r="E394" s="1"/>
  <c r="H215" i="5"/>
  <c r="E408" i="4"/>
  <c r="E407" s="1"/>
  <c r="I145" i="2"/>
  <c r="I371" l="1"/>
  <c r="H371"/>
  <c r="H370" l="1"/>
  <c r="G280" i="5"/>
  <c r="D390" i="4" s="1"/>
  <c r="D389" s="1"/>
  <c r="I370" i="2"/>
  <c r="H280" i="5"/>
  <c r="H486" i="2"/>
  <c r="I478"/>
  <c r="H478"/>
  <c r="H279" i="5" l="1"/>
  <c r="E390" i="4"/>
  <c r="E389" s="1"/>
  <c r="H477" i="2"/>
  <c r="H476" s="1"/>
  <c r="G359" i="5"/>
  <c r="D276" i="4" s="1"/>
  <c r="D275" s="1"/>
  <c r="D274" s="1"/>
  <c r="I477" i="2"/>
  <c r="I476" s="1"/>
  <c r="H359" i="5"/>
  <c r="H485" i="2"/>
  <c r="H484" s="1"/>
  <c r="G365" i="5"/>
  <c r="D282" i="4" s="1"/>
  <c r="D281" s="1"/>
  <c r="D280" s="1"/>
  <c r="I486" i="2"/>
  <c r="H365" i="5" s="1"/>
  <c r="H358" l="1"/>
  <c r="H357" s="1"/>
  <c r="E276" i="4"/>
  <c r="E275" s="1"/>
  <c r="E274" s="1"/>
  <c r="H364" i="5"/>
  <c r="H363" s="1"/>
  <c r="E282" i="4"/>
  <c r="E281" s="1"/>
  <c r="E280" s="1"/>
  <c r="I485" i="2"/>
  <c r="I484" l="1"/>
  <c r="I522" l="1"/>
  <c r="H522"/>
  <c r="I574"/>
  <c r="H574"/>
  <c r="I608"/>
  <c r="H608"/>
  <c r="H642"/>
  <c r="H647"/>
  <c r="G487" i="5" s="1"/>
  <c r="D384" i="4" s="1"/>
  <c r="H645" i="2"/>
  <c r="I645"/>
  <c r="I642"/>
  <c r="H484" i="5" s="1"/>
  <c r="I740" i="2"/>
  <c r="H742"/>
  <c r="H740"/>
  <c r="I742"/>
  <c r="H732"/>
  <c r="H731" s="1"/>
  <c r="H730" s="1"/>
  <c r="H641" l="1"/>
  <c r="G484" i="5"/>
  <c r="H521" i="2"/>
  <c r="G397" i="5"/>
  <c r="D682" i="4" s="1"/>
  <c r="D681" s="1"/>
  <c r="I521" i="2"/>
  <c r="H397" i="5"/>
  <c r="H644" i="2"/>
  <c r="I647"/>
  <c r="I641"/>
  <c r="H739"/>
  <c r="H738" s="1"/>
  <c r="I739"/>
  <c r="I738" s="1"/>
  <c r="H396" i="5" l="1"/>
  <c r="E682" i="4"/>
  <c r="E681" s="1"/>
  <c r="H640" i="2"/>
  <c r="H639" s="1"/>
  <c r="H638" s="1"/>
  <c r="I644"/>
  <c r="I640" s="1"/>
  <c r="H487" i="5"/>
  <c r="E384" i="4" s="1"/>
  <c r="I639" i="2" l="1"/>
  <c r="I638" s="1"/>
  <c r="H672" l="1"/>
  <c r="J672"/>
  <c r="J671" s="1"/>
  <c r="I672"/>
  <c r="H571" i="5" s="1"/>
  <c r="I658" i="2"/>
  <c r="I657" s="1"/>
  <c r="H658"/>
  <c r="H657" s="1"/>
  <c r="H877"/>
  <c r="I877"/>
  <c r="H776" i="5" s="1"/>
  <c r="H835" i="2"/>
  <c r="I835"/>
  <c r="I901"/>
  <c r="H901"/>
  <c r="H775" i="5" l="1"/>
  <c r="E236" i="4"/>
  <c r="E235" s="1"/>
  <c r="H570" i="5"/>
  <c r="E178" i="4"/>
  <c r="E177" s="1"/>
  <c r="H671" i="2"/>
  <c r="G571" i="5"/>
  <c r="D178" i="4" s="1"/>
  <c r="D177" s="1"/>
  <c r="H516" i="5"/>
  <c r="G516"/>
  <c r="D95" i="4" s="1"/>
  <c r="D94" s="1"/>
  <c r="H876" i="2"/>
  <c r="G776" i="5"/>
  <c r="I834" i="2"/>
  <c r="I833" s="1"/>
  <c r="I832" s="1"/>
  <c r="H744" i="5"/>
  <c r="H834" i="2"/>
  <c r="H833" s="1"/>
  <c r="H832" s="1"/>
  <c r="G744" i="5"/>
  <c r="D173" i="4" s="1"/>
  <c r="D172" s="1"/>
  <c r="D171" s="1"/>
  <c r="D170" s="1"/>
  <c r="I900" i="2"/>
  <c r="H796" i="5"/>
  <c r="H900" i="2"/>
  <c r="G796" i="5"/>
  <c r="D15" i="4" s="1"/>
  <c r="D14" s="1"/>
  <c r="I671" i="2"/>
  <c r="I881"/>
  <c r="H779" i="5" s="1"/>
  <c r="I876" i="2"/>
  <c r="I864"/>
  <c r="H767" i="5" s="1"/>
  <c r="H766" l="1"/>
  <c r="G766" s="1"/>
  <c r="E227" i="4"/>
  <c r="E226" s="1"/>
  <c r="E225" s="1"/>
  <c r="G775" i="5"/>
  <c r="D236" i="4"/>
  <c r="D235" s="1"/>
  <c r="H515" i="5"/>
  <c r="E95" i="4"/>
  <c r="E94" s="1"/>
  <c r="H778" i="5"/>
  <c r="H777" s="1"/>
  <c r="G777" s="1"/>
  <c r="E239" i="4"/>
  <c r="E238" s="1"/>
  <c r="E237" s="1"/>
  <c r="H795" i="5"/>
  <c r="E15" i="4"/>
  <c r="E14" s="1"/>
  <c r="H743" i="5"/>
  <c r="H742" s="1"/>
  <c r="H741" s="1"/>
  <c r="E173" i="4"/>
  <c r="E172" s="1"/>
  <c r="E171" s="1"/>
  <c r="E170" s="1"/>
  <c r="H881" i="2"/>
  <c r="G779" i="5" s="1"/>
  <c r="D239" i="4" s="1"/>
  <c r="D238" s="1"/>
  <c r="D237" s="1"/>
  <c r="I880" i="2"/>
  <c r="H864"/>
  <c r="G767" i="5" s="1"/>
  <c r="D227" i="4" s="1"/>
  <c r="D226" s="1"/>
  <c r="D225" s="1"/>
  <c r="I863" i="2"/>
  <c r="H765" i="5" l="1"/>
  <c r="G765" s="1"/>
  <c r="G778"/>
  <c r="H880" i="2"/>
  <c r="I879"/>
  <c r="H879" s="1"/>
  <c r="I862"/>
  <c r="H862" s="1"/>
  <c r="H863"/>
  <c r="H930" l="1"/>
  <c r="J930"/>
  <c r="I930"/>
  <c r="H995"/>
  <c r="H998"/>
  <c r="H997" s="1"/>
  <c r="H1001"/>
  <c r="H1000" s="1"/>
  <c r="H1005"/>
  <c r="H1004" s="1"/>
  <c r="H1003" s="1"/>
  <c r="H1012"/>
  <c r="H1011" s="1"/>
  <c r="H1010" s="1"/>
  <c r="H1024"/>
  <c r="H1029"/>
  <c r="H1028" s="1"/>
  <c r="H1033"/>
  <c r="H1032" s="1"/>
  <c r="H1039"/>
  <c r="H1038" s="1"/>
  <c r="H1037" s="1"/>
  <c r="H1036" s="1"/>
  <c r="H1045"/>
  <c r="H1044" s="1"/>
  <c r="H1043" s="1"/>
  <c r="H1042" s="1"/>
  <c r="H1041" s="1"/>
  <c r="H1052"/>
  <c r="H1051" s="1"/>
  <c r="H1050" s="1"/>
  <c r="H1049" s="1"/>
  <c r="H1048" s="1"/>
  <c r="H1047" s="1"/>
  <c r="H1059"/>
  <c r="H1058" s="1"/>
  <c r="H1057" s="1"/>
  <c r="H1056" s="1"/>
  <c r="H1055" s="1"/>
  <c r="H1054" s="1"/>
  <c r="H1068"/>
  <c r="H1067" s="1"/>
  <c r="H1066" s="1"/>
  <c r="H1065" s="1"/>
  <c r="H1073"/>
  <c r="H1072" s="1"/>
  <c r="H1071" s="1"/>
  <c r="H1070" s="1"/>
  <c r="H1078"/>
  <c r="H1077" s="1"/>
  <c r="H1076" s="1"/>
  <c r="H1075" s="1"/>
  <c r="H1085"/>
  <c r="H1084" s="1"/>
  <c r="H1083" s="1"/>
  <c r="H1082" s="1"/>
  <c r="H1081" s="1"/>
  <c r="H1080" s="1"/>
  <c r="H1092"/>
  <c r="H1101"/>
  <c r="H1100" s="1"/>
  <c r="H1099" s="1"/>
  <c r="H1105"/>
  <c r="H1104" s="1"/>
  <c r="H1103" s="1"/>
  <c r="H1109"/>
  <c r="H1108" s="1"/>
  <c r="H1107" s="1"/>
  <c r="H1113"/>
  <c r="H1118"/>
  <c r="H1117" s="1"/>
  <c r="H1116" s="1"/>
  <c r="H1115" s="1"/>
  <c r="H1127"/>
  <c r="H1126" s="1"/>
  <c r="H1125" s="1"/>
  <c r="H1131"/>
  <c r="H1130" s="1"/>
  <c r="H1129" s="1"/>
  <c r="H1139"/>
  <c r="H1138" s="1"/>
  <c r="H1137" s="1"/>
  <c r="H1143"/>
  <c r="H1142" s="1"/>
  <c r="H1141" s="1"/>
  <c r="H1147"/>
  <c r="H1146" s="1"/>
  <c r="H1145" s="1"/>
  <c r="H1151"/>
  <c r="H1150" s="1"/>
  <c r="H1149" s="1"/>
  <c r="H1155"/>
  <c r="H1154" s="1"/>
  <c r="H1153" s="1"/>
  <c r="H1159"/>
  <c r="H1164"/>
  <c r="H1163" s="1"/>
  <c r="H1162" s="1"/>
  <c r="H1161" s="1"/>
  <c r="H1169"/>
  <c r="H1168" s="1"/>
  <c r="H1167" s="1"/>
  <c r="H1173"/>
  <c r="H1172" s="1"/>
  <c r="H1171" s="1"/>
  <c r="H1177"/>
  <c r="H1176" s="1"/>
  <c r="H1175" s="1"/>
  <c r="H1182"/>
  <c r="H1181" s="1"/>
  <c r="H1180" s="1"/>
  <c r="H1198"/>
  <c r="G622" i="5" s="1"/>
  <c r="H1200" i="2"/>
  <c r="H1204"/>
  <c r="H1203" s="1"/>
  <c r="H1202" s="1"/>
  <c r="H1208"/>
  <c r="H1207" s="1"/>
  <c r="H1206" s="1"/>
  <c r="H1212"/>
  <c r="G633" i="5" s="1"/>
  <c r="H1214" i="2"/>
  <c r="G634" i="5" s="1"/>
  <c r="H1223" i="2"/>
  <c r="H1222" s="1"/>
  <c r="H1221" s="1"/>
  <c r="H1220" s="1"/>
  <c r="H1231"/>
  <c r="H1230" s="1"/>
  <c r="H1229" s="1"/>
  <c r="H1235"/>
  <c r="H1234" s="1"/>
  <c r="H1240"/>
  <c r="H1239" s="1"/>
  <c r="H1244"/>
  <c r="H1243" s="1"/>
  <c r="H1249"/>
  <c r="H1248" s="1"/>
  <c r="H1253"/>
  <c r="H1252" s="1"/>
  <c r="H1258"/>
  <c r="H1257" s="1"/>
  <c r="H1256" s="1"/>
  <c r="H1255" s="1"/>
  <c r="H1263"/>
  <c r="H1262" s="1"/>
  <c r="H1261" s="1"/>
  <c r="H1267"/>
  <c r="H1266" s="1"/>
  <c r="H1265" s="1"/>
  <c r="H1271"/>
  <c r="H1270" s="1"/>
  <c r="H1269" s="1"/>
  <c r="H1280"/>
  <c r="H1279" s="1"/>
  <c r="H1278" s="1"/>
  <c r="H1277" s="1"/>
  <c r="H1276" s="1"/>
  <c r="H1275" s="1"/>
  <c r="H1274" s="1"/>
  <c r="H1287"/>
  <c r="H1286" s="1"/>
  <c r="H1285" s="1"/>
  <c r="H1284" s="1"/>
  <c r="H1283" s="1"/>
  <c r="H1282" s="1"/>
  <c r="I995"/>
  <c r="H873" i="5" s="1"/>
  <c r="I1159" i="2"/>
  <c r="H1166" l="1"/>
  <c r="H1009"/>
  <c r="H1008" s="1"/>
  <c r="H1007" s="1"/>
  <c r="I1158"/>
  <c r="I1157" s="1"/>
  <c r="H543" i="5"/>
  <c r="H1158" i="2"/>
  <c r="H1157" s="1"/>
  <c r="H1136" s="1"/>
  <c r="H1135" s="1"/>
  <c r="G543" i="5"/>
  <c r="D59" i="4" s="1"/>
  <c r="D58" s="1"/>
  <c r="D57" s="1"/>
  <c r="H1112" i="2"/>
  <c r="H1111" s="1"/>
  <c r="H1098" s="1"/>
  <c r="H1097" s="1"/>
  <c r="G503" i="5"/>
  <c r="D40" i="4" s="1"/>
  <c r="D39" s="1"/>
  <c r="D38" s="1"/>
  <c r="H1091" i="2"/>
  <c r="H1090" s="1"/>
  <c r="H1089" s="1"/>
  <c r="H1088" s="1"/>
  <c r="H1087" s="1"/>
  <c r="G486" i="5"/>
  <c r="I929" i="2"/>
  <c r="I928" s="1"/>
  <c r="H819" i="5"/>
  <c r="H929" i="2"/>
  <c r="H928" s="1"/>
  <c r="G819" i="5"/>
  <c r="D285" i="4" s="1"/>
  <c r="D284" s="1"/>
  <c r="D283" s="1"/>
  <c r="H994" i="2"/>
  <c r="H993" s="1"/>
  <c r="G873" i="5"/>
  <c r="D250" i="4" s="1"/>
  <c r="D249" s="1"/>
  <c r="I994" i="2"/>
  <c r="H1233"/>
  <c r="H1211"/>
  <c r="H1210" s="1"/>
  <c r="J929"/>
  <c r="J928" s="1"/>
  <c r="H1247"/>
  <c r="H1197"/>
  <c r="H1196" s="1"/>
  <c r="H1124"/>
  <c r="H1260"/>
  <c r="H1023"/>
  <c r="H1022" s="1"/>
  <c r="H1021" s="1"/>
  <c r="H1020" s="1"/>
  <c r="H1019" s="1"/>
  <c r="H1018" s="1"/>
  <c r="H1064"/>
  <c r="H1063" s="1"/>
  <c r="H1062" s="1"/>
  <c r="H1273"/>
  <c r="H1195" l="1"/>
  <c r="H1194" s="1"/>
  <c r="H1193" s="1"/>
  <c r="H872" i="5"/>
  <c r="E250" i="4"/>
  <c r="E249" s="1"/>
  <c r="G485" i="5"/>
  <c r="D383" i="4"/>
  <c r="D382" s="1"/>
  <c r="H818" i="5"/>
  <c r="H817" s="1"/>
  <c r="E285" i="4"/>
  <c r="E284" s="1"/>
  <c r="E283" s="1"/>
  <c r="H542" i="5"/>
  <c r="H541" s="1"/>
  <c r="E59" i="4"/>
  <c r="E58" s="1"/>
  <c r="E57" s="1"/>
  <c r="H1096" i="2"/>
  <c r="H1095" s="1"/>
  <c r="H1134"/>
  <c r="H1133" s="1"/>
  <c r="H1228"/>
  <c r="H1227" s="1"/>
  <c r="H1226" s="1"/>
  <c r="H1225" s="1"/>
  <c r="H1094" l="1"/>
  <c r="H1061" s="1"/>
  <c r="J1088"/>
  <c r="J1087" s="1"/>
  <c r="I1092" l="1"/>
  <c r="H486" i="5" s="1"/>
  <c r="H485" l="1"/>
  <c r="E383" i="4"/>
  <c r="E382" s="1"/>
  <c r="I1091" i="2"/>
  <c r="I1090" l="1"/>
  <c r="I1089" l="1"/>
  <c r="I1088" l="1"/>
  <c r="I1087" l="1"/>
  <c r="I1052" l="1"/>
  <c r="I1051" s="1"/>
  <c r="I1050" s="1"/>
  <c r="J1047"/>
  <c r="H53"/>
  <c r="H56"/>
  <c r="I56"/>
  <c r="H120" i="5" s="1"/>
  <c r="I53" i="2"/>
  <c r="H118" i="5" s="1"/>
  <c r="H117" l="1"/>
  <c r="E578" i="4"/>
  <c r="E577" s="1"/>
  <c r="H52" i="2"/>
  <c r="G118" i="5"/>
  <c r="D578" i="4" s="1"/>
  <c r="D577" s="1"/>
  <c r="H55" i="2"/>
  <c r="G120" i="5"/>
  <c r="I1049" i="2"/>
  <c r="I1048" s="1"/>
  <c r="I52"/>
  <c r="I55"/>
  <c r="H51" l="1"/>
  <c r="H50" s="1"/>
  <c r="H49" s="1"/>
  <c r="H48" s="1"/>
  <c r="I1047"/>
  <c r="I51"/>
  <c r="I50" l="1"/>
  <c r="I49" l="1"/>
  <c r="I48" l="1"/>
  <c r="J48" s="1"/>
  <c r="H852" i="5" l="1"/>
  <c r="G852"/>
  <c r="H801"/>
  <c r="E20" i="4" s="1"/>
  <c r="E19" s="1"/>
  <c r="E18" s="1"/>
  <c r="G801" i="5"/>
  <c r="D20" i="4" s="1"/>
  <c r="D19" s="1"/>
  <c r="D18" s="1"/>
  <c r="I1287" i="2"/>
  <c r="I1286" s="1"/>
  <c r="I1285" s="1"/>
  <c r="I1284" s="1"/>
  <c r="I1283" s="1"/>
  <c r="I1282" s="1"/>
  <c r="I1280"/>
  <c r="I1279" s="1"/>
  <c r="I1278" s="1"/>
  <c r="I1277" s="1"/>
  <c r="I1276" s="1"/>
  <c r="I1275" s="1"/>
  <c r="I1274" s="1"/>
  <c r="G835" i="5"/>
  <c r="D37" i="4" s="1"/>
  <c r="D36" s="1"/>
  <c r="D35" s="1"/>
  <c r="H835" i="5" l="1"/>
  <c r="E37" i="4" s="1"/>
  <c r="E36" s="1"/>
  <c r="E35" s="1"/>
  <c r="J1282" i="2"/>
  <c r="J1274"/>
  <c r="I1273"/>
  <c r="I912"/>
  <c r="H804" i="5" s="1"/>
  <c r="H912" i="2"/>
  <c r="G804" i="5" s="1"/>
  <c r="I908" i="2"/>
  <c r="I907" s="1"/>
  <c r="I906" s="1"/>
  <c r="H908"/>
  <c r="H907" s="1"/>
  <c r="H906" s="1"/>
  <c r="I904"/>
  <c r="H798" i="5" s="1"/>
  <c r="E17" i="4" s="1"/>
  <c r="E16" s="1"/>
  <c r="E13" s="1"/>
  <c r="H904" i="2"/>
  <c r="G798" i="5" s="1"/>
  <c r="H920" i="2"/>
  <c r="I920"/>
  <c r="H377" i="5"/>
  <c r="G377"/>
  <c r="D665" i="4" s="1"/>
  <c r="H393" i="5"/>
  <c r="E678" i="4" s="1"/>
  <c r="E677" s="1"/>
  <c r="E676" s="1"/>
  <c r="G393" i="5"/>
  <c r="H388"/>
  <c r="E311" i="4" s="1"/>
  <c r="E310" s="1"/>
  <c r="E309" s="1"/>
  <c r="G388" i="5"/>
  <c r="H385"/>
  <c r="E308" i="4" s="1"/>
  <c r="E307" s="1"/>
  <c r="E306" s="1"/>
  <c r="G385" i="5"/>
  <c r="H453"/>
  <c r="E317" i="4" s="1"/>
  <c r="E316" s="1"/>
  <c r="E315" s="1"/>
  <c r="G453" i="5"/>
  <c r="H450"/>
  <c r="E314" i="4" s="1"/>
  <c r="E313" s="1"/>
  <c r="E312" s="1"/>
  <c r="G450" i="5"/>
  <c r="H447"/>
  <c r="E305" i="4" s="1"/>
  <c r="E304" s="1"/>
  <c r="G447" i="5"/>
  <c r="H612"/>
  <c r="G612"/>
  <c r="H646"/>
  <c r="G646"/>
  <c r="G645" s="1"/>
  <c r="G644" s="1"/>
  <c r="G643" s="1"/>
  <c r="I642"/>
  <c r="H88"/>
  <c r="E473" i="4" s="1"/>
  <c r="E472" s="1"/>
  <c r="G88" i="5"/>
  <c r="H295"/>
  <c r="E405" i="4" s="1"/>
  <c r="E404" s="1"/>
  <c r="E403" s="1"/>
  <c r="G295" i="5"/>
  <c r="H282"/>
  <c r="G282"/>
  <c r="H218"/>
  <c r="E410" i="4" s="1"/>
  <c r="E409" s="1"/>
  <c r="E406" s="1"/>
  <c r="G218" i="5"/>
  <c r="H235"/>
  <c r="E456" i="4" s="1"/>
  <c r="E455" s="1"/>
  <c r="E454" s="1"/>
  <c r="E453" s="1"/>
  <c r="G235" i="5"/>
  <c r="H264"/>
  <c r="E663" i="4" s="1"/>
  <c r="G264" i="5"/>
  <c r="D663" i="4" s="1"/>
  <c r="G255" i="5"/>
  <c r="D449" i="4" s="1"/>
  <c r="H237" i="5"/>
  <c r="F29" i="6" s="1"/>
  <c r="G237" i="5"/>
  <c r="E29" i="6" s="1"/>
  <c r="H783" i="5"/>
  <c r="E264" i="4" s="1"/>
  <c r="E263" s="1"/>
  <c r="E262" s="1"/>
  <c r="G783" i="5"/>
  <c r="H851"/>
  <c r="H850" s="1"/>
  <c r="H849" s="1"/>
  <c r="G851"/>
  <c r="G850" s="1"/>
  <c r="G849" s="1"/>
  <c r="E402" i="4" l="1"/>
  <c r="D17"/>
  <c r="D16" s="1"/>
  <c r="D13" s="1"/>
  <c r="E665"/>
  <c r="E664" s="1"/>
  <c r="G782" i="5"/>
  <c r="G781" s="1"/>
  <c r="G780" s="1"/>
  <c r="D264" i="4"/>
  <c r="D263" s="1"/>
  <c r="D262" s="1"/>
  <c r="H281" i="5"/>
  <c r="H278" s="1"/>
  <c r="E392" i="4"/>
  <c r="E391" s="1"/>
  <c r="E388" s="1"/>
  <c r="G446" i="5"/>
  <c r="D305" i="4"/>
  <c r="D304" s="1"/>
  <c r="G452" i="5"/>
  <c r="G451" s="1"/>
  <c r="D317" i="4"/>
  <c r="D316" s="1"/>
  <c r="D315" s="1"/>
  <c r="G387" i="5"/>
  <c r="G386" s="1"/>
  <c r="D311" i="4"/>
  <c r="D310" s="1"/>
  <c r="D309" s="1"/>
  <c r="G376" i="5"/>
  <c r="D664" i="4"/>
  <c r="G234" i="5"/>
  <c r="G233" s="1"/>
  <c r="G232" s="1"/>
  <c r="G231" s="1"/>
  <c r="G230" s="1"/>
  <c r="E27" i="6" s="1"/>
  <c r="D456" i="4"/>
  <c r="D455" s="1"/>
  <c r="D454" s="1"/>
  <c r="D453" s="1"/>
  <c r="G286" i="5"/>
  <c r="D397" i="4"/>
  <c r="D396" s="1"/>
  <c r="D393" s="1"/>
  <c r="H286" i="5"/>
  <c r="H283" s="1"/>
  <c r="E397" i="4"/>
  <c r="E396" s="1"/>
  <c r="E393" s="1"/>
  <c r="G611" i="5"/>
  <c r="G610" s="1"/>
  <c r="G609" s="1"/>
  <c r="G449"/>
  <c r="G448" s="1"/>
  <c r="D314" i="4"/>
  <c r="D313" s="1"/>
  <c r="D312" s="1"/>
  <c r="G384" i="5"/>
  <c r="G383" s="1"/>
  <c r="D308" i="4"/>
  <c r="D307" s="1"/>
  <c r="D306" s="1"/>
  <c r="G392" i="5"/>
  <c r="G391" s="1"/>
  <c r="G390" s="1"/>
  <c r="G389" s="1"/>
  <c r="D678" i="4"/>
  <c r="D677" s="1"/>
  <c r="D676" s="1"/>
  <c r="G87" i="5"/>
  <c r="G86" s="1"/>
  <c r="G85" s="1"/>
  <c r="G84" s="1"/>
  <c r="G83" s="1"/>
  <c r="E18" i="6" s="1"/>
  <c r="D473" i="4"/>
  <c r="D472" s="1"/>
  <c r="G217" i="5"/>
  <c r="D410" i="4"/>
  <c r="D409" s="1"/>
  <c r="D406" s="1"/>
  <c r="G281" i="5"/>
  <c r="D392" i="4"/>
  <c r="D391" s="1"/>
  <c r="D388" s="1"/>
  <c r="G294" i="5"/>
  <c r="G293" s="1"/>
  <c r="G292" s="1"/>
  <c r="D405" i="4"/>
  <c r="D404" s="1"/>
  <c r="D403" s="1"/>
  <c r="D23"/>
  <c r="D22" s="1"/>
  <c r="D21" s="1"/>
  <c r="G803" i="5"/>
  <c r="G802" s="1"/>
  <c r="E23" i="4"/>
  <c r="E22" s="1"/>
  <c r="E21" s="1"/>
  <c r="E12" s="1"/>
  <c r="E11" s="1"/>
  <c r="H803" i="5"/>
  <c r="H802" s="1"/>
  <c r="G29" i="6"/>
  <c r="J1273" i="2"/>
  <c r="I919"/>
  <c r="I918" s="1"/>
  <c r="I917" s="1"/>
  <c r="I916" s="1"/>
  <c r="I915" s="1"/>
  <c r="H811" i="5"/>
  <c r="E499" i="4" s="1"/>
  <c r="E498" s="1"/>
  <c r="H919" i="2"/>
  <c r="H918" s="1"/>
  <c r="H917" s="1"/>
  <c r="H916" s="1"/>
  <c r="H915" s="1"/>
  <c r="G811" i="5"/>
  <c r="D499" i="4" s="1"/>
  <c r="D498" s="1"/>
  <c r="I911" i="2"/>
  <c r="I910" s="1"/>
  <c r="H911"/>
  <c r="H910" s="1"/>
  <c r="I237" i="5"/>
  <c r="H881"/>
  <c r="H880" s="1"/>
  <c r="H879" s="1"/>
  <c r="H878" s="1"/>
  <c r="G881"/>
  <c r="G880" s="1"/>
  <c r="G879" s="1"/>
  <c r="G878" s="1"/>
  <c r="E471" i="4"/>
  <c r="E470" s="1"/>
  <c r="D402" l="1"/>
  <c r="D12"/>
  <c r="D11" s="1"/>
  <c r="F11" s="1"/>
  <c r="H277" i="5"/>
  <c r="G284"/>
  <c r="G283" s="1"/>
  <c r="G279"/>
  <c r="G278" s="1"/>
  <c r="J915" i="2"/>
  <c r="D261" i="4"/>
  <c r="D260" s="1"/>
  <c r="D259" s="1"/>
  <c r="D258" s="1"/>
  <c r="E387"/>
  <c r="E386" s="1"/>
  <c r="D387"/>
  <c r="D386" s="1"/>
  <c r="G896" i="5"/>
  <c r="G895" s="1"/>
  <c r="G894" s="1"/>
  <c r="G893" s="1"/>
  <c r="G892" s="1"/>
  <c r="E59" i="6" s="1"/>
  <c r="E58" s="1"/>
  <c r="D471" i="4"/>
  <c r="D470" s="1"/>
  <c r="E261"/>
  <c r="E260" s="1"/>
  <c r="E259" s="1"/>
  <c r="E258" s="1"/>
  <c r="H782" i="5"/>
  <c r="H645"/>
  <c r="H611"/>
  <c r="H452"/>
  <c r="H446"/>
  <c r="H392"/>
  <c r="H384"/>
  <c r="H376"/>
  <c r="H294"/>
  <c r="H293" s="1"/>
  <c r="H234"/>
  <c r="H233" s="1"/>
  <c r="H217"/>
  <c r="G277" l="1"/>
  <c r="G215"/>
  <c r="G214" s="1"/>
  <c r="H214"/>
  <c r="F258" i="4"/>
  <c r="G891" i="5"/>
  <c r="H87"/>
  <c r="H292"/>
  <c r="H391"/>
  <c r="H610"/>
  <c r="H232"/>
  <c r="H383"/>
  <c r="H449"/>
  <c r="H387"/>
  <c r="H451"/>
  <c r="H644"/>
  <c r="H896"/>
  <c r="H781"/>
  <c r="G213" l="1"/>
  <c r="G212" s="1"/>
  <c r="H213"/>
  <c r="H212" s="1"/>
  <c r="H86"/>
  <c r="H895"/>
  <c r="H643"/>
  <c r="H386"/>
  <c r="H448"/>
  <c r="H231"/>
  <c r="H390"/>
  <c r="H389" s="1"/>
  <c r="H780"/>
  <c r="H609"/>
  <c r="H85" l="1"/>
  <c r="H230"/>
  <c r="H894"/>
  <c r="I230" l="1"/>
  <c r="F27" i="6"/>
  <c r="G27" s="1"/>
  <c r="H84" i="5"/>
  <c r="H893"/>
  <c r="H83" l="1"/>
  <c r="H892"/>
  <c r="I892" l="1"/>
  <c r="F59" i="6"/>
  <c r="I83" i="5"/>
  <c r="F18" i="6"/>
  <c r="G18" s="1"/>
  <c r="H891" i="5"/>
  <c r="I891" l="1"/>
  <c r="H889" s="1"/>
  <c r="H888" s="1"/>
  <c r="G889"/>
  <c r="G888" s="1"/>
  <c r="G59" i="6"/>
  <c r="F58"/>
  <c r="G58" s="1"/>
  <c r="I92" i="2"/>
  <c r="H92"/>
  <c r="I108"/>
  <c r="H108"/>
  <c r="I115"/>
  <c r="H115"/>
  <c r="I120"/>
  <c r="H120"/>
  <c r="I125"/>
  <c r="H125"/>
  <c r="I130"/>
  <c r="H130"/>
  <c r="I143"/>
  <c r="H143"/>
  <c r="I157"/>
  <c r="H157"/>
  <c r="I165"/>
  <c r="H165"/>
  <c r="I176"/>
  <c r="H176"/>
  <c r="I184"/>
  <c r="H184"/>
  <c r="I189"/>
  <c r="H189"/>
  <c r="I193"/>
  <c r="H193"/>
  <c r="I198"/>
  <c r="H198"/>
  <c r="I213"/>
  <c r="H213"/>
  <c r="I205"/>
  <c r="H205"/>
  <c r="I217"/>
  <c r="H217"/>
  <c r="I221"/>
  <c r="H221"/>
  <c r="I225"/>
  <c r="H170" i="5" s="1"/>
  <c r="H225" i="2"/>
  <c r="I229"/>
  <c r="I228" s="1"/>
  <c r="H229"/>
  <c r="H228" s="1"/>
  <c r="I234"/>
  <c r="H234"/>
  <c r="I236"/>
  <c r="H177" i="5" s="1"/>
  <c r="E354" i="4" s="1"/>
  <c r="H236" i="2"/>
  <c r="G177" i="5" s="1"/>
  <c r="D354" i="4" s="1"/>
  <c r="I244" i="2"/>
  <c r="H244"/>
  <c r="I246"/>
  <c r="H184" i="5" s="1"/>
  <c r="E361" i="4" s="1"/>
  <c r="H246" i="2"/>
  <c r="G184" i="5" s="1"/>
  <c r="D361" i="4" s="1"/>
  <c r="I252" i="2"/>
  <c r="H252"/>
  <c r="I257"/>
  <c r="H257"/>
  <c r="I265"/>
  <c r="H265"/>
  <c r="I274"/>
  <c r="I273" s="1"/>
  <c r="H274"/>
  <c r="H273" s="1"/>
  <c r="I278"/>
  <c r="H207" i="5" s="1"/>
  <c r="H278" i="2"/>
  <c r="G207" i="5" s="1"/>
  <c r="I282" i="2"/>
  <c r="H282"/>
  <c r="I293"/>
  <c r="I288" s="1"/>
  <c r="I287" s="1"/>
  <c r="H293"/>
  <c r="H288" s="1"/>
  <c r="H287" s="1"/>
  <c r="I302"/>
  <c r="H302"/>
  <c r="I307"/>
  <c r="H307"/>
  <c r="I313"/>
  <c r="I312" s="1"/>
  <c r="I311" s="1"/>
  <c r="I310" s="1"/>
  <c r="I309" s="1"/>
  <c r="H313"/>
  <c r="H312" s="1"/>
  <c r="H311" s="1"/>
  <c r="H310" s="1"/>
  <c r="H309" s="1"/>
  <c r="I325"/>
  <c r="H325"/>
  <c r="I330"/>
  <c r="H330"/>
  <c r="I333"/>
  <c r="H333"/>
  <c r="I337"/>
  <c r="H254" i="5" s="1"/>
  <c r="H337" i="2"/>
  <c r="I342"/>
  <c r="H342"/>
  <c r="I348"/>
  <c r="H348"/>
  <c r="I358"/>
  <c r="H358"/>
  <c r="I361"/>
  <c r="H273" i="5" s="1"/>
  <c r="E430" i="4" s="1"/>
  <c r="H361" i="2"/>
  <c r="G273" i="5" s="1"/>
  <c r="D430" i="4" s="1"/>
  <c r="I363" i="2"/>
  <c r="H363"/>
  <c r="I373"/>
  <c r="I369" s="1"/>
  <c r="H373"/>
  <c r="H369" s="1"/>
  <c r="I379"/>
  <c r="I375" s="1"/>
  <c r="H379"/>
  <c r="H375" s="1"/>
  <c r="I384"/>
  <c r="H384"/>
  <c r="I388"/>
  <c r="I387" s="1"/>
  <c r="I386" s="1"/>
  <c r="H388"/>
  <c r="H387" s="1"/>
  <c r="H386" s="1"/>
  <c r="I405"/>
  <c r="H405"/>
  <c r="I409"/>
  <c r="H409"/>
  <c r="I413"/>
  <c r="H413"/>
  <c r="I417"/>
  <c r="H417"/>
  <c r="I394"/>
  <c r="H300" i="5" s="1"/>
  <c r="H394" i="2"/>
  <c r="G300" i="5" s="1"/>
  <c r="I399" i="2"/>
  <c r="H302" i="5" s="1"/>
  <c r="H399" i="2"/>
  <c r="G302" i="5" s="1"/>
  <c r="I423" i="2"/>
  <c r="H423"/>
  <c r="I428"/>
  <c r="H428"/>
  <c r="I438"/>
  <c r="H438"/>
  <c r="I443"/>
  <c r="H443"/>
  <c r="I448"/>
  <c r="H448"/>
  <c r="I453"/>
  <c r="H453"/>
  <c r="I458"/>
  <c r="H458"/>
  <c r="I470"/>
  <c r="H470"/>
  <c r="I474"/>
  <c r="H474"/>
  <c r="I482"/>
  <c r="H482"/>
  <c r="I492"/>
  <c r="H492"/>
  <c r="I498"/>
  <c r="H498"/>
  <c r="I500"/>
  <c r="H500"/>
  <c r="I506"/>
  <c r="H506"/>
  <c r="I509"/>
  <c r="I508" s="1"/>
  <c r="H509"/>
  <c r="H508" s="1"/>
  <c r="I512"/>
  <c r="I511" s="1"/>
  <c r="H512"/>
  <c r="H511" s="1"/>
  <c r="I517"/>
  <c r="I516" s="1"/>
  <c r="H517"/>
  <c r="H516" s="1"/>
  <c r="I525"/>
  <c r="H525"/>
  <c r="I529"/>
  <c r="H529"/>
  <c r="I533"/>
  <c r="H533"/>
  <c r="I537"/>
  <c r="H537"/>
  <c r="I541"/>
  <c r="H541"/>
  <c r="I548"/>
  <c r="H548"/>
  <c r="I551"/>
  <c r="H551"/>
  <c r="I562"/>
  <c r="H562"/>
  <c r="I566"/>
  <c r="H566"/>
  <c r="I572"/>
  <c r="H572"/>
  <c r="I584"/>
  <c r="H584"/>
  <c r="I586"/>
  <c r="H586"/>
  <c r="I590"/>
  <c r="I589" s="1"/>
  <c r="H590"/>
  <c r="H589" s="1"/>
  <c r="I593"/>
  <c r="I592" s="1"/>
  <c r="H593"/>
  <c r="H592" s="1"/>
  <c r="I599"/>
  <c r="H599"/>
  <c r="I604"/>
  <c r="H604"/>
  <c r="I614"/>
  <c r="H614"/>
  <c r="I620"/>
  <c r="H620"/>
  <c r="I625"/>
  <c r="H625"/>
  <c r="I629"/>
  <c r="H629"/>
  <c r="I635"/>
  <c r="H635"/>
  <c r="I748"/>
  <c r="H748"/>
  <c r="I736"/>
  <c r="H736"/>
  <c r="I725"/>
  <c r="I724" s="1"/>
  <c r="I723" s="1"/>
  <c r="H725"/>
  <c r="H724" s="1"/>
  <c r="H723" s="1"/>
  <c r="I721"/>
  <c r="H721"/>
  <c r="I716"/>
  <c r="H716"/>
  <c r="I712"/>
  <c r="H712"/>
  <c r="I706"/>
  <c r="H706"/>
  <c r="I701"/>
  <c r="H701"/>
  <c r="I696"/>
  <c r="H696"/>
  <c r="I692"/>
  <c r="H692"/>
  <c r="I687"/>
  <c r="H687"/>
  <c r="I683"/>
  <c r="H582" i="5" s="1"/>
  <c r="E189" i="4" s="1"/>
  <c r="E188" s="1"/>
  <c r="E187" s="1"/>
  <c r="H683" i="2"/>
  <c r="I679"/>
  <c r="H679"/>
  <c r="I675"/>
  <c r="H573" i="5" s="1"/>
  <c r="E180" i="4" s="1"/>
  <c r="E179" s="1"/>
  <c r="E176" s="1"/>
  <c r="H675" i="2"/>
  <c r="I665"/>
  <c r="H557" i="5" s="1"/>
  <c r="H665" i="2"/>
  <c r="I655"/>
  <c r="H655"/>
  <c r="I752"/>
  <c r="I751" s="1"/>
  <c r="I750" s="1"/>
  <c r="H752"/>
  <c r="H751" s="1"/>
  <c r="H750" s="1"/>
  <c r="I757"/>
  <c r="H757"/>
  <c r="I765"/>
  <c r="H656" i="5" s="1"/>
  <c r="E641" i="4" s="1"/>
  <c r="E640" s="1"/>
  <c r="H765" i="2"/>
  <c r="I768"/>
  <c r="H768"/>
  <c r="I770"/>
  <c r="H659" i="5" s="1"/>
  <c r="E644" i="4" s="1"/>
  <c r="H770" i="2"/>
  <c r="G659" i="5" s="1"/>
  <c r="D644" i="4" s="1"/>
  <c r="I860" i="2"/>
  <c r="H860"/>
  <c r="I855"/>
  <c r="H855"/>
  <c r="I851"/>
  <c r="H851"/>
  <c r="I846"/>
  <c r="H846"/>
  <c r="I841"/>
  <c r="H841"/>
  <c r="I830"/>
  <c r="H830"/>
  <c r="I825"/>
  <c r="H825"/>
  <c r="I821"/>
  <c r="H821"/>
  <c r="I810"/>
  <c r="H810"/>
  <c r="I806"/>
  <c r="H806"/>
  <c r="I801"/>
  <c r="H801"/>
  <c r="I796"/>
  <c r="H796"/>
  <c r="I791"/>
  <c r="H791"/>
  <c r="I787"/>
  <c r="H787"/>
  <c r="I783"/>
  <c r="H783"/>
  <c r="I869"/>
  <c r="H869"/>
  <c r="I872"/>
  <c r="H773" i="5" s="1"/>
  <c r="E233" i="4" s="1"/>
  <c r="E232" s="1"/>
  <c r="H872" i="2"/>
  <c r="G773" i="5" s="1"/>
  <c r="D233" i="4" s="1"/>
  <c r="D232" s="1"/>
  <c r="I874" i="2"/>
  <c r="H774" i="5" s="1"/>
  <c r="E234" i="4" s="1"/>
  <c r="H874" i="2"/>
  <c r="G774" i="5" s="1"/>
  <c r="D234" i="4" s="1"/>
  <c r="H253" i="5" l="1"/>
  <c r="H252" s="1"/>
  <c r="E448" i="4"/>
  <c r="E447" s="1"/>
  <c r="E446" s="1"/>
  <c r="G205" i="5"/>
  <c r="G204" s="1"/>
  <c r="H205"/>
  <c r="H204" s="1"/>
  <c r="H156" i="2"/>
  <c r="H155" s="1"/>
  <c r="H154" s="1"/>
  <c r="G124" i="5"/>
  <c r="H142" i="2"/>
  <c r="H141" s="1"/>
  <c r="H140" s="1"/>
  <c r="G111" i="5"/>
  <c r="G110" s="1"/>
  <c r="G109" s="1"/>
  <c r="G108" s="1"/>
  <c r="H124" i="2"/>
  <c r="G99" i="5"/>
  <c r="H114" i="2"/>
  <c r="G94" i="5"/>
  <c r="I119" i="2"/>
  <c r="H96" i="5"/>
  <c r="I156" i="2"/>
  <c r="I155" s="1"/>
  <c r="I154" s="1"/>
  <c r="H124" i="5"/>
  <c r="I142" i="2"/>
  <c r="I141" s="1"/>
  <c r="I140" s="1"/>
  <c r="H111" i="5"/>
  <c r="H110" s="1"/>
  <c r="H109" s="1"/>
  <c r="H108" s="1"/>
  <c r="I124" i="2"/>
  <c r="H99" i="5"/>
  <c r="I114" i="2"/>
  <c r="H94" i="5"/>
  <c r="I129" i="2"/>
  <c r="H101" i="5"/>
  <c r="H129" i="2"/>
  <c r="G101" i="5"/>
  <c r="H119" i="2"/>
  <c r="G96" i="5"/>
  <c r="H175" i="2"/>
  <c r="G136" i="5"/>
  <c r="H164" i="2"/>
  <c r="H163" s="1"/>
  <c r="G131" i="5"/>
  <c r="I175" i="2"/>
  <c r="H136" i="5"/>
  <c r="I164" i="2"/>
  <c r="I163" s="1"/>
  <c r="H131" i="5"/>
  <c r="H170" i="2"/>
  <c r="G134" i="5"/>
  <c r="I170" i="2"/>
  <c r="H134" i="5"/>
  <c r="I197" i="2"/>
  <c r="I196" s="1"/>
  <c r="H149" i="5"/>
  <c r="I188" i="2"/>
  <c r="H144" i="5"/>
  <c r="H192" i="2"/>
  <c r="G146" i="5"/>
  <c r="H183" i="2"/>
  <c r="G142" i="5"/>
  <c r="I192" i="2"/>
  <c r="H146" i="5"/>
  <c r="I183" i="2"/>
  <c r="H142" i="5"/>
  <c r="H197" i="2"/>
  <c r="H196" s="1"/>
  <c r="G149" i="5"/>
  <c r="H188" i="2"/>
  <c r="G144" i="5"/>
  <c r="I256" i="2"/>
  <c r="I255" s="1"/>
  <c r="I254" s="1"/>
  <c r="H193" i="5"/>
  <c r="I204" i="2"/>
  <c r="I203" s="1"/>
  <c r="H155" i="5"/>
  <c r="H251" i="2"/>
  <c r="H250" s="1"/>
  <c r="H249" s="1"/>
  <c r="G189" i="5"/>
  <c r="G188" s="1"/>
  <c r="G187" s="1"/>
  <c r="G186" s="1"/>
  <c r="H216" i="2"/>
  <c r="H215" s="1"/>
  <c r="G164" i="5"/>
  <c r="I251" i="2"/>
  <c r="I250" s="1"/>
  <c r="I249" s="1"/>
  <c r="H189" i="5"/>
  <c r="H188" s="1"/>
  <c r="H187" s="1"/>
  <c r="H186" s="1"/>
  <c r="I224" i="2"/>
  <c r="I223" s="1"/>
  <c r="I216"/>
  <c r="I215" s="1"/>
  <c r="H164" i="5"/>
  <c r="I212" i="2"/>
  <c r="I211" s="1"/>
  <c r="H161" i="5"/>
  <c r="I220" i="2"/>
  <c r="I219" s="1"/>
  <c r="H167" i="5"/>
  <c r="H224" i="2"/>
  <c r="H223" s="1"/>
  <c r="G170" i="5"/>
  <c r="H212" i="2"/>
  <c r="H211" s="1"/>
  <c r="G161" i="5"/>
  <c r="H256" i="2"/>
  <c r="H255" s="1"/>
  <c r="H254" s="1"/>
  <c r="G193" i="5"/>
  <c r="H220" i="2"/>
  <c r="H219" s="1"/>
  <c r="G167" i="5"/>
  <c r="H204" i="2"/>
  <c r="H203" s="1"/>
  <c r="G155" i="5"/>
  <c r="I497" i="2"/>
  <c r="I496" s="1"/>
  <c r="I495" s="1"/>
  <c r="I494" s="1"/>
  <c r="H375" i="5"/>
  <c r="H374" s="1"/>
  <c r="H373" s="1"/>
  <c r="H372" s="1"/>
  <c r="H371" s="1"/>
  <c r="I481" i="2"/>
  <c r="I480" s="1"/>
  <c r="H362" i="5"/>
  <c r="I469" i="2"/>
  <c r="I468" s="1"/>
  <c r="H353" i="5"/>
  <c r="H491" i="2"/>
  <c r="H490" s="1"/>
  <c r="H489" s="1"/>
  <c r="H488" s="1"/>
  <c r="G370" i="5"/>
  <c r="G369" s="1"/>
  <c r="G368" s="1"/>
  <c r="G367" s="1"/>
  <c r="G366" s="1"/>
  <c r="I491" i="2"/>
  <c r="I490" s="1"/>
  <c r="I489" s="1"/>
  <c r="I488" s="1"/>
  <c r="H370" i="5"/>
  <c r="H369" s="1"/>
  <c r="H368" s="1"/>
  <c r="H367" s="1"/>
  <c r="H366" s="1"/>
  <c r="I473" i="2"/>
  <c r="I472" s="1"/>
  <c r="H356" i="5"/>
  <c r="H473" i="2"/>
  <c r="H472" s="1"/>
  <c r="G356" i="5"/>
  <c r="H497" i="2"/>
  <c r="H496" s="1"/>
  <c r="H495" s="1"/>
  <c r="H494" s="1"/>
  <c r="G375" i="5"/>
  <c r="G374" s="1"/>
  <c r="G373" s="1"/>
  <c r="G372" s="1"/>
  <c r="G371" s="1"/>
  <c r="H481" i="2"/>
  <c r="H480" s="1"/>
  <c r="G362" i="5"/>
  <c r="H469" i="2"/>
  <c r="H468" s="1"/>
  <c r="G353" i="5"/>
  <c r="I540" i="2"/>
  <c r="I539" s="1"/>
  <c r="H411" i="5"/>
  <c r="I532" i="2"/>
  <c r="I531" s="1"/>
  <c r="H405" i="5"/>
  <c r="I524" i="2"/>
  <c r="I520" s="1"/>
  <c r="H399" i="5"/>
  <c r="I505" i="2"/>
  <c r="I504" s="1"/>
  <c r="I503" s="1"/>
  <c r="H382" i="5"/>
  <c r="H536" i="2"/>
  <c r="H535" s="1"/>
  <c r="G408" i="5"/>
  <c r="H528" i="2"/>
  <c r="H527" s="1"/>
  <c r="G402" i="5"/>
  <c r="I536" i="2"/>
  <c r="I535" s="1"/>
  <c r="H408" i="5"/>
  <c r="I528" i="2"/>
  <c r="I527" s="1"/>
  <c r="H402" i="5"/>
  <c r="H540" i="2"/>
  <c r="H539" s="1"/>
  <c r="G411" i="5"/>
  <c r="H532" i="2"/>
  <c r="H531" s="1"/>
  <c r="G405" i="5"/>
  <c r="H524" i="2"/>
  <c r="H520" s="1"/>
  <c r="G399" i="5"/>
  <c r="H505" i="2"/>
  <c r="H504" s="1"/>
  <c r="H503" s="1"/>
  <c r="G382" i="5"/>
  <c r="H565" i="2"/>
  <c r="H564" s="1"/>
  <c r="G430" i="5"/>
  <c r="H550" i="2"/>
  <c r="G419" i="5"/>
  <c r="I565" i="2"/>
  <c r="I564" s="1"/>
  <c r="H430" i="5"/>
  <c r="I550" i="2"/>
  <c r="H419" i="5"/>
  <c r="H571" i="2"/>
  <c r="G435" i="5"/>
  <c r="G434" s="1"/>
  <c r="H561" i="2"/>
  <c r="H560" s="1"/>
  <c r="G427" i="5"/>
  <c r="H547" i="2"/>
  <c r="G417" i="5"/>
  <c r="I571" i="2"/>
  <c r="H435" i="5"/>
  <c r="H434" s="1"/>
  <c r="I561" i="2"/>
  <c r="I560" s="1"/>
  <c r="H427" i="5"/>
  <c r="I547" i="2"/>
  <c r="H417" i="5"/>
  <c r="I628" i="2"/>
  <c r="H474" i="5"/>
  <c r="I598" i="2"/>
  <c r="H458" i="5"/>
  <c r="H634" i="2"/>
  <c r="H633" s="1"/>
  <c r="H632" s="1"/>
  <c r="G478" i="5"/>
  <c r="H624" i="2"/>
  <c r="G472" i="5"/>
  <c r="H613" i="2"/>
  <c r="H612" s="1"/>
  <c r="G465" i="5"/>
  <c r="H603" i="2"/>
  <c r="G460" i="5"/>
  <c r="I607" i="2"/>
  <c r="H462" i="5"/>
  <c r="I583" i="2"/>
  <c r="I582" s="1"/>
  <c r="H445" i="5"/>
  <c r="I634" i="2"/>
  <c r="I633" s="1"/>
  <c r="I632" s="1"/>
  <c r="H478" i="5"/>
  <c r="I624" i="2"/>
  <c r="H472" i="5"/>
  <c r="I613" i="2"/>
  <c r="I612" s="1"/>
  <c r="H465" i="5"/>
  <c r="I603" i="2"/>
  <c r="H460" i="5"/>
  <c r="I619" i="2"/>
  <c r="H470" i="5"/>
  <c r="H628" i="2"/>
  <c r="G474" i="5"/>
  <c r="H619" i="2"/>
  <c r="G470" i="5"/>
  <c r="H607" i="2"/>
  <c r="G462" i="5"/>
  <c r="H598" i="2"/>
  <c r="G458" i="5"/>
  <c r="H583" i="2"/>
  <c r="H582" s="1"/>
  <c r="G445" i="5"/>
  <c r="I654" i="2"/>
  <c r="H514" i="5"/>
  <c r="H654" i="2"/>
  <c r="G514" i="5"/>
  <c r="I720" i="2"/>
  <c r="I719" s="1"/>
  <c r="I718" s="1"/>
  <c r="H608" i="5"/>
  <c r="H715" i="2"/>
  <c r="H714" s="1"/>
  <c r="G605" i="5"/>
  <c r="I711" i="2"/>
  <c r="I710" s="1"/>
  <c r="H602" i="5"/>
  <c r="I715" i="2"/>
  <c r="I714" s="1"/>
  <c r="H605" i="5"/>
  <c r="H711" i="2"/>
  <c r="H710" s="1"/>
  <c r="G602" i="5"/>
  <c r="H720" i="2"/>
  <c r="H719" s="1"/>
  <c r="H718" s="1"/>
  <c r="G608" i="5"/>
  <c r="H664" i="2"/>
  <c r="H663" s="1"/>
  <c r="H662" s="1"/>
  <c r="H661" s="1"/>
  <c r="G557" i="5"/>
  <c r="G556" s="1"/>
  <c r="H674" i="2"/>
  <c r="H670" s="1"/>
  <c r="G573" i="5"/>
  <c r="H678" i="2"/>
  <c r="H677" s="1"/>
  <c r="G576" i="5"/>
  <c r="H682" i="2"/>
  <c r="H681" s="1"/>
  <c r="G582" i="5"/>
  <c r="H686" i="2"/>
  <c r="H685" s="1"/>
  <c r="G579" i="5"/>
  <c r="H691" i="2"/>
  <c r="H690" s="1"/>
  <c r="G586" i="5"/>
  <c r="H695" i="2"/>
  <c r="H694" s="1"/>
  <c r="G589" i="5"/>
  <c r="H700" i="2"/>
  <c r="H699" s="1"/>
  <c r="H698" s="1"/>
  <c r="G593" i="5"/>
  <c r="H705" i="2"/>
  <c r="H704" s="1"/>
  <c r="H703" s="1"/>
  <c r="G597" i="5"/>
  <c r="I664" i="2"/>
  <c r="I663" s="1"/>
  <c r="I662" s="1"/>
  <c r="I661" s="1"/>
  <c r="H556" i="5"/>
  <c r="I674" i="2"/>
  <c r="I670" s="1"/>
  <c r="H572" i="5"/>
  <c r="H569" s="1"/>
  <c r="I678" i="2"/>
  <c r="I677" s="1"/>
  <c r="H576" i="5"/>
  <c r="I682" i="2"/>
  <c r="I681" s="1"/>
  <c r="H581" i="5"/>
  <c r="H580" s="1"/>
  <c r="I686" i="2"/>
  <c r="I685" s="1"/>
  <c r="H579" i="5"/>
  <c r="I691" i="2"/>
  <c r="I690" s="1"/>
  <c r="H586" i="5"/>
  <c r="I695" i="2"/>
  <c r="I694" s="1"/>
  <c r="H589" i="5"/>
  <c r="I700" i="2"/>
  <c r="I699" s="1"/>
  <c r="I698" s="1"/>
  <c r="H593" i="5"/>
  <c r="I705" i="2"/>
  <c r="I704" s="1"/>
  <c r="I703" s="1"/>
  <c r="H597" i="5"/>
  <c r="I756" i="2"/>
  <c r="I755" s="1"/>
  <c r="H650" i="5"/>
  <c r="H764" i="2"/>
  <c r="G656" i="5"/>
  <c r="I764" i="2"/>
  <c r="H655" i="5"/>
  <c r="I747" i="2"/>
  <c r="I746" s="1"/>
  <c r="I745" s="1"/>
  <c r="I744" s="1"/>
  <c r="H642" i="5"/>
  <c r="I735" i="2"/>
  <c r="I734" s="1"/>
  <c r="H629" i="5"/>
  <c r="E118" i="4" s="1"/>
  <c r="H747" i="2"/>
  <c r="H746" s="1"/>
  <c r="H745" s="1"/>
  <c r="H744" s="1"/>
  <c r="G642" i="5"/>
  <c r="H756" i="2"/>
  <c r="H755" s="1"/>
  <c r="G650" i="5"/>
  <c r="H735" i="2"/>
  <c r="H734" s="1"/>
  <c r="H729" s="1"/>
  <c r="G629" i="5"/>
  <c r="D118" i="4" s="1"/>
  <c r="I107" i="2"/>
  <c r="I106" s="1"/>
  <c r="I105" s="1"/>
  <c r="I104" s="1"/>
  <c r="I103" s="1"/>
  <c r="H82" i="5"/>
  <c r="H107" i="2"/>
  <c r="H106" s="1"/>
  <c r="H105" s="1"/>
  <c r="H104" s="1"/>
  <c r="H103" s="1"/>
  <c r="G82" i="5"/>
  <c r="I91" i="2"/>
  <c r="H48" i="5"/>
  <c r="H47" s="1"/>
  <c r="H91" i="2"/>
  <c r="G48" i="5"/>
  <c r="G47" s="1"/>
  <c r="I452" i="2"/>
  <c r="I451" s="1"/>
  <c r="I450" s="1"/>
  <c r="H339" i="5"/>
  <c r="I442" i="2"/>
  <c r="I441" s="1"/>
  <c r="I440" s="1"/>
  <c r="H331" i="5"/>
  <c r="I431" i="2"/>
  <c r="H324" i="5"/>
  <c r="I422" i="2"/>
  <c r="H320" i="5"/>
  <c r="I393" i="2"/>
  <c r="I412"/>
  <c r="I411" s="1"/>
  <c r="H312" i="5"/>
  <c r="I404" i="2"/>
  <c r="I403" s="1"/>
  <c r="H306" i="5"/>
  <c r="E565" i="4" s="1"/>
  <c r="E564" s="1"/>
  <c r="E563" s="1"/>
  <c r="I383" i="2"/>
  <c r="I382" s="1"/>
  <c r="I381" s="1"/>
  <c r="H291" i="5"/>
  <c r="H457" i="2"/>
  <c r="H456" s="1"/>
  <c r="H455" s="1"/>
  <c r="G343" i="5"/>
  <c r="H447" i="2"/>
  <c r="H446" s="1"/>
  <c r="H445" s="1"/>
  <c r="G335" i="5"/>
  <c r="H437" i="2"/>
  <c r="H436" s="1"/>
  <c r="G327" i="5"/>
  <c r="H427" i="2"/>
  <c r="G322" i="5"/>
  <c r="H398" i="2"/>
  <c r="H416"/>
  <c r="H415" s="1"/>
  <c r="G315" i="5"/>
  <c r="H408" i="2"/>
  <c r="H407" s="1"/>
  <c r="G309" i="5"/>
  <c r="I457" i="2"/>
  <c r="I456" s="1"/>
  <c r="I455" s="1"/>
  <c r="H343" i="5"/>
  <c r="I447" i="2"/>
  <c r="I446" s="1"/>
  <c r="I445" s="1"/>
  <c r="H335" i="5"/>
  <c r="I437" i="2"/>
  <c r="I436" s="1"/>
  <c r="H327" i="5"/>
  <c r="I427" i="2"/>
  <c r="H322" i="5"/>
  <c r="I398" i="2"/>
  <c r="I416"/>
  <c r="I415" s="1"/>
  <c r="H315" i="5"/>
  <c r="I408" i="2"/>
  <c r="I407" s="1"/>
  <c r="H309" i="5"/>
  <c r="H452" i="2"/>
  <c r="H451" s="1"/>
  <c r="H450" s="1"/>
  <c r="G339" i="5"/>
  <c r="H442" i="2"/>
  <c r="H441" s="1"/>
  <c r="H440" s="1"/>
  <c r="G331" i="5"/>
  <c r="H431" i="2"/>
  <c r="G324" i="5"/>
  <c r="H422" i="2"/>
  <c r="G320" i="5"/>
  <c r="H393" i="2"/>
  <c r="H412"/>
  <c r="H411" s="1"/>
  <c r="G312" i="5"/>
  <c r="H404" i="2"/>
  <c r="H403" s="1"/>
  <c r="G306" i="5"/>
  <c r="D565" i="4" s="1"/>
  <c r="D564" s="1"/>
  <c r="D563" s="1"/>
  <c r="H383" i="2"/>
  <c r="H382" s="1"/>
  <c r="H381" s="1"/>
  <c r="G291" i="5"/>
  <c r="I277" i="2"/>
  <c r="I272" s="1"/>
  <c r="I281"/>
  <c r="I280" s="1"/>
  <c r="H210" i="5"/>
  <c r="I264" i="2"/>
  <c r="I263" s="1"/>
  <c r="H200" i="5"/>
  <c r="H281" i="2"/>
  <c r="H280" s="1"/>
  <c r="G210" i="5"/>
  <c r="H264" i="2"/>
  <c r="H263" s="1"/>
  <c r="G200" i="5"/>
  <c r="H277" i="2"/>
  <c r="H272" s="1"/>
  <c r="I306"/>
  <c r="I305" s="1"/>
  <c r="I304" s="1"/>
  <c r="H229" i="5"/>
  <c r="H301" i="2"/>
  <c r="H300" s="1"/>
  <c r="G226" i="5"/>
  <c r="I301" i="2"/>
  <c r="I300" s="1"/>
  <c r="H226" i="5"/>
  <c r="H306" i="2"/>
  <c r="H305" s="1"/>
  <c r="H304" s="1"/>
  <c r="G229" i="5"/>
  <c r="I341" i="2"/>
  <c r="I340" s="1"/>
  <c r="H258" i="5"/>
  <c r="I332" i="2"/>
  <c r="H251" i="5"/>
  <c r="H347" i="2"/>
  <c r="H346" s="1"/>
  <c r="H345" s="1"/>
  <c r="H344" s="1"/>
  <c r="G263" i="5"/>
  <c r="G262" s="1"/>
  <c r="G261" s="1"/>
  <c r="G260" s="1"/>
  <c r="G259" s="1"/>
  <c r="H336" i="2"/>
  <c r="H335" s="1"/>
  <c r="G254" i="5"/>
  <c r="H329" i="2"/>
  <c r="G249" i="5"/>
  <c r="I347" i="2"/>
  <c r="I346" s="1"/>
  <c r="I345" s="1"/>
  <c r="I344" s="1"/>
  <c r="H263" i="5"/>
  <c r="I336" i="2"/>
  <c r="I335" s="1"/>
  <c r="H255" i="5"/>
  <c r="E449" i="4" s="1"/>
  <c r="I329" i="2"/>
  <c r="H249" i="5"/>
  <c r="H341" i="2"/>
  <c r="H340" s="1"/>
  <c r="G258" i="5"/>
  <c r="H332" i="2"/>
  <c r="G251" i="5"/>
  <c r="I324" i="2"/>
  <c r="H245" i="5"/>
  <c r="H324" i="2"/>
  <c r="G245" i="5"/>
  <c r="I357" i="2"/>
  <c r="I354" s="1"/>
  <c r="H271" i="5"/>
  <c r="H357" i="2"/>
  <c r="H354" s="1"/>
  <c r="G271" i="5"/>
  <c r="I637" i="2"/>
  <c r="H637"/>
  <c r="I868"/>
  <c r="H771" i="5"/>
  <c r="H868" i="2"/>
  <c r="G771" i="5"/>
  <c r="G772"/>
  <c r="H772"/>
  <c r="H854" i="2"/>
  <c r="H853" s="1"/>
  <c r="G760" i="5"/>
  <c r="I854" i="2"/>
  <c r="I853" s="1"/>
  <c r="H760" i="5"/>
  <c r="H859" i="2"/>
  <c r="H858" s="1"/>
  <c r="H857" s="1"/>
  <c r="G764" i="5"/>
  <c r="I859" i="2"/>
  <c r="I858" s="1"/>
  <c r="I857" s="1"/>
  <c r="H764" i="5"/>
  <c r="H850" i="2"/>
  <c r="H849" s="1"/>
  <c r="G757" i="5"/>
  <c r="I850" i="2"/>
  <c r="I849" s="1"/>
  <c r="H757" i="5"/>
  <c r="I845" i="2"/>
  <c r="I844" s="1"/>
  <c r="I843" s="1"/>
  <c r="H753" i="5"/>
  <c r="H845" i="2"/>
  <c r="H844" s="1"/>
  <c r="H843" s="1"/>
  <c r="G753" i="5"/>
  <c r="H840" i="2"/>
  <c r="H839" s="1"/>
  <c r="H838" s="1"/>
  <c r="G749" i="5"/>
  <c r="I840" i="2"/>
  <c r="I839" s="1"/>
  <c r="I838" s="1"/>
  <c r="H749" i="5"/>
  <c r="H829" i="2"/>
  <c r="H828" s="1"/>
  <c r="H827" s="1"/>
  <c r="G740" i="5"/>
  <c r="I829" i="2"/>
  <c r="I828" s="1"/>
  <c r="I827" s="1"/>
  <c r="H740" i="5"/>
  <c r="H824" i="2"/>
  <c r="H823" s="1"/>
  <c r="G736" i="5"/>
  <c r="I824" i="2"/>
  <c r="I823" s="1"/>
  <c r="H736" i="5"/>
  <c r="H820" i="2"/>
  <c r="H819" s="1"/>
  <c r="G733" i="5"/>
  <c r="I820" i="2"/>
  <c r="I819" s="1"/>
  <c r="H733" i="5"/>
  <c r="H809" i="2"/>
  <c r="H808" s="1"/>
  <c r="G724" i="5"/>
  <c r="I809" i="2"/>
  <c r="I808" s="1"/>
  <c r="H724" i="5"/>
  <c r="I805" i="2"/>
  <c r="I804" s="1"/>
  <c r="H721" i="5"/>
  <c r="H805" i="2"/>
  <c r="H804" s="1"/>
  <c r="G721" i="5"/>
  <c r="H800" i="2"/>
  <c r="H799" s="1"/>
  <c r="H798" s="1"/>
  <c r="G717" i="5"/>
  <c r="I800" i="2"/>
  <c r="I799" s="1"/>
  <c r="I798" s="1"/>
  <c r="H717" i="5"/>
  <c r="H795" i="2"/>
  <c r="H794" s="1"/>
  <c r="H793" s="1"/>
  <c r="G713" i="5"/>
  <c r="I795" i="2"/>
  <c r="I794" s="1"/>
  <c r="I793" s="1"/>
  <c r="H713" i="5"/>
  <c r="H790" i="2"/>
  <c r="H789" s="1"/>
  <c r="G709" i="5"/>
  <c r="I790" i="2"/>
  <c r="I789" s="1"/>
  <c r="H709" i="5"/>
  <c r="H786" i="2"/>
  <c r="H785" s="1"/>
  <c r="G706" i="5"/>
  <c r="I786" i="2"/>
  <c r="I785" s="1"/>
  <c r="H706" i="5"/>
  <c r="H782" i="2"/>
  <c r="H781" s="1"/>
  <c r="G703" i="5"/>
  <c r="I782" i="2"/>
  <c r="I781" s="1"/>
  <c r="H703" i="5"/>
  <c r="H515" i="2"/>
  <c r="H514" s="1"/>
  <c r="I515"/>
  <c r="I514" s="1"/>
  <c r="I286"/>
  <c r="H286"/>
  <c r="I233"/>
  <c r="I232" s="1"/>
  <c r="I231" s="1"/>
  <c r="H233"/>
  <c r="H232" s="1"/>
  <c r="H231" s="1"/>
  <c r="I243"/>
  <c r="H243"/>
  <c r="H360"/>
  <c r="J309"/>
  <c r="I360"/>
  <c r="H368"/>
  <c r="H367" s="1"/>
  <c r="I368"/>
  <c r="I367" s="1"/>
  <c r="I588"/>
  <c r="H588"/>
  <c r="I767"/>
  <c r="H767"/>
  <c r="H871"/>
  <c r="I871"/>
  <c r="H848" l="1"/>
  <c r="H169"/>
  <c r="I818"/>
  <c r="I817" s="1"/>
  <c r="H320"/>
  <c r="H319" s="1"/>
  <c r="I320"/>
  <c r="I319" s="1"/>
  <c r="I239"/>
  <c r="I238" s="1"/>
  <c r="H202"/>
  <c r="I202"/>
  <c r="D662" i="4"/>
  <c r="D661" s="1"/>
  <c r="D660" s="1"/>
  <c r="G364" i="5"/>
  <c r="G363" s="1"/>
  <c r="E662" i="4"/>
  <c r="E661" s="1"/>
  <c r="E660" s="1"/>
  <c r="G570" i="5"/>
  <c r="G433"/>
  <c r="G432" s="1"/>
  <c r="H433"/>
  <c r="H432" s="1"/>
  <c r="H818" i="2"/>
  <c r="H817" s="1"/>
  <c r="H392"/>
  <c r="H391" s="1"/>
  <c r="H390" s="1"/>
  <c r="I248"/>
  <c r="D532" i="4"/>
  <c r="D531" s="1"/>
  <c r="I328" i="2"/>
  <c r="I327" s="1"/>
  <c r="H780"/>
  <c r="H467"/>
  <c r="H466" s="1"/>
  <c r="H239"/>
  <c r="H238" s="1"/>
  <c r="E532" i="4"/>
  <c r="E531" s="1"/>
  <c r="I353" i="2"/>
  <c r="I352" s="1"/>
  <c r="I351" s="1"/>
  <c r="H353"/>
  <c r="H352" s="1"/>
  <c r="H351" s="1"/>
  <c r="H402"/>
  <c r="I402"/>
  <c r="I467"/>
  <c r="I466" s="1"/>
  <c r="I546"/>
  <c r="I570"/>
  <c r="H570"/>
  <c r="I848"/>
  <c r="H728"/>
  <c r="I731"/>
  <c r="I867"/>
  <c r="I866" s="1"/>
  <c r="I653"/>
  <c r="H653"/>
  <c r="H867"/>
  <c r="H866" s="1"/>
  <c r="G702" i="5"/>
  <c r="G701" s="1"/>
  <c r="D132" i="4"/>
  <c r="D131" s="1"/>
  <c r="D130" s="1"/>
  <c r="G708" i="5"/>
  <c r="G707" s="1"/>
  <c r="D138" i="4"/>
  <c r="D137" s="1"/>
  <c r="D136" s="1"/>
  <c r="H720" i="5"/>
  <c r="H719" s="1"/>
  <c r="E150" i="4"/>
  <c r="E149" s="1"/>
  <c r="E148" s="1"/>
  <c r="G732" i="5"/>
  <c r="G731" s="1"/>
  <c r="D162" i="4"/>
  <c r="D161" s="1"/>
  <c r="D160" s="1"/>
  <c r="G735" i="5"/>
  <c r="G734" s="1"/>
  <c r="D165" i="4"/>
  <c r="D164" s="1"/>
  <c r="D163" s="1"/>
  <c r="G748" i="5"/>
  <c r="G747" s="1"/>
  <c r="G746" s="1"/>
  <c r="D209" i="4"/>
  <c r="D208" s="1"/>
  <c r="D207" s="1"/>
  <c r="D206" s="1"/>
  <c r="G756" i="5"/>
  <c r="G755" s="1"/>
  <c r="D217" i="4"/>
  <c r="D216" s="1"/>
  <c r="D215" s="1"/>
  <c r="G759" i="5"/>
  <c r="G758" s="1"/>
  <c r="D220" i="4"/>
  <c r="D219" s="1"/>
  <c r="D218" s="1"/>
  <c r="H592" i="5"/>
  <c r="H591" s="1"/>
  <c r="H590" s="1"/>
  <c r="E200" i="4"/>
  <c r="E199" s="1"/>
  <c r="E198" s="1"/>
  <c r="E197" s="1"/>
  <c r="G596" i="5"/>
  <c r="G595" s="1"/>
  <c r="G594" s="1"/>
  <c r="D204" i="4"/>
  <c r="D203" s="1"/>
  <c r="D202" s="1"/>
  <c r="D201" s="1"/>
  <c r="G588" i="5"/>
  <c r="G587" s="1"/>
  <c r="D196" i="4"/>
  <c r="D195" s="1"/>
  <c r="D194" s="1"/>
  <c r="H601" i="5"/>
  <c r="H600" s="1"/>
  <c r="E244" i="4"/>
  <c r="E243" s="1"/>
  <c r="E242" s="1"/>
  <c r="H607" i="5"/>
  <c r="H606" s="1"/>
  <c r="E257" i="4"/>
  <c r="E256" s="1"/>
  <c r="E255" s="1"/>
  <c r="G716" i="5"/>
  <c r="G715" s="1"/>
  <c r="G714" s="1"/>
  <c r="D146" i="4"/>
  <c r="D145" s="1"/>
  <c r="D144" s="1"/>
  <c r="D143" s="1"/>
  <c r="G770" i="5"/>
  <c r="G769" s="1"/>
  <c r="G768" s="1"/>
  <c r="D231" i="4"/>
  <c r="D230" s="1"/>
  <c r="D229" s="1"/>
  <c r="D228" s="1"/>
  <c r="H585" i="5"/>
  <c r="H584" s="1"/>
  <c r="E193" i="4"/>
  <c r="E192" s="1"/>
  <c r="E191" s="1"/>
  <c r="G575" i="5"/>
  <c r="G574" s="1"/>
  <c r="D183" i="4"/>
  <c r="D182" s="1"/>
  <c r="D181" s="1"/>
  <c r="G705" i="5"/>
  <c r="G704" s="1"/>
  <c r="D135" i="4"/>
  <c r="D134" s="1"/>
  <c r="D133" s="1"/>
  <c r="G712" i="5"/>
  <c r="G711" s="1"/>
  <c r="G710" s="1"/>
  <c r="D142" i="4"/>
  <c r="D141" s="1"/>
  <c r="D140" s="1"/>
  <c r="D139" s="1"/>
  <c r="G723" i="5"/>
  <c r="G722" s="1"/>
  <c r="D153" i="4"/>
  <c r="D152" s="1"/>
  <c r="D151" s="1"/>
  <c r="G739" i="5"/>
  <c r="G738" s="1"/>
  <c r="G737" s="1"/>
  <c r="D169" i="4"/>
  <c r="D168" s="1"/>
  <c r="D167" s="1"/>
  <c r="D166" s="1"/>
  <c r="H752" i="5"/>
  <c r="H751" s="1"/>
  <c r="H750" s="1"/>
  <c r="E213" i="4"/>
  <c r="E212" s="1"/>
  <c r="E211" s="1"/>
  <c r="E210" s="1"/>
  <c r="G763" i="5"/>
  <c r="G762" s="1"/>
  <c r="G761" s="1"/>
  <c r="D224" i="4"/>
  <c r="D223" s="1"/>
  <c r="D222" s="1"/>
  <c r="D221" s="1"/>
  <c r="G578" i="5"/>
  <c r="G577" s="1"/>
  <c r="D186" i="4"/>
  <c r="D185" s="1"/>
  <c r="D184" s="1"/>
  <c r="G601" i="5"/>
  <c r="G600" s="1"/>
  <c r="D244" i="4"/>
  <c r="D243" s="1"/>
  <c r="D242" s="1"/>
  <c r="H513" i="5"/>
  <c r="E93" i="4"/>
  <c r="E92" s="1"/>
  <c r="H702" i="5"/>
  <c r="H701" s="1"/>
  <c r="E132" i="4"/>
  <c r="E131" s="1"/>
  <c r="E130" s="1"/>
  <c r="H705" i="5"/>
  <c r="H704" s="1"/>
  <c r="E135" i="4"/>
  <c r="E134" s="1"/>
  <c r="E133" s="1"/>
  <c r="H708" i="5"/>
  <c r="H707" s="1"/>
  <c r="E138" i="4"/>
  <c r="E137" s="1"/>
  <c r="E136" s="1"/>
  <c r="H712" i="5"/>
  <c r="H711" s="1"/>
  <c r="H710" s="1"/>
  <c r="E142" i="4"/>
  <c r="E141" s="1"/>
  <c r="E140" s="1"/>
  <c r="E139" s="1"/>
  <c r="H716" i="5"/>
  <c r="H715" s="1"/>
  <c r="H714" s="1"/>
  <c r="E146" i="4"/>
  <c r="E145" s="1"/>
  <c r="E144" s="1"/>
  <c r="E143" s="1"/>
  <c r="G720" i="5"/>
  <c r="G719" s="1"/>
  <c r="D150" i="4"/>
  <c r="D149" s="1"/>
  <c r="D148" s="1"/>
  <c r="H723" i="5"/>
  <c r="H722" s="1"/>
  <c r="E153" i="4"/>
  <c r="E152" s="1"/>
  <c r="E151" s="1"/>
  <c r="H732" i="5"/>
  <c r="H731" s="1"/>
  <c r="E162" i="4"/>
  <c r="E161" s="1"/>
  <c r="E160" s="1"/>
  <c r="H735" i="5"/>
  <c r="H734" s="1"/>
  <c r="E165" i="4"/>
  <c r="E164" s="1"/>
  <c r="E163" s="1"/>
  <c r="H739" i="5"/>
  <c r="H738" s="1"/>
  <c r="H737" s="1"/>
  <c r="E169" i="4"/>
  <c r="E168" s="1"/>
  <c r="E167" s="1"/>
  <c r="E166" s="1"/>
  <c r="H748" i="5"/>
  <c r="H747" s="1"/>
  <c r="H746" s="1"/>
  <c r="E209" i="4"/>
  <c r="E208" s="1"/>
  <c r="E207" s="1"/>
  <c r="E206" s="1"/>
  <c r="G752" i="5"/>
  <c r="G751" s="1"/>
  <c r="G750" s="1"/>
  <c r="D213" i="4"/>
  <c r="D212" s="1"/>
  <c r="D211" s="1"/>
  <c r="D210" s="1"/>
  <c r="H756" i="5"/>
  <c r="H755" s="1"/>
  <c r="E217" i="4"/>
  <c r="E216" s="1"/>
  <c r="E215" s="1"/>
  <c r="H763" i="5"/>
  <c r="H762" s="1"/>
  <c r="H761" s="1"/>
  <c r="E224" i="4"/>
  <c r="E223" s="1"/>
  <c r="E222" s="1"/>
  <c r="E221" s="1"/>
  <c r="H759" i="5"/>
  <c r="H758" s="1"/>
  <c r="E220" i="4"/>
  <c r="E219" s="1"/>
  <c r="E218" s="1"/>
  <c r="H770" i="5"/>
  <c r="H769" s="1"/>
  <c r="H768" s="1"/>
  <c r="E231" i="4"/>
  <c r="E230" s="1"/>
  <c r="E229" s="1"/>
  <c r="E228" s="1"/>
  <c r="G641" i="5"/>
  <c r="G640" s="1"/>
  <c r="G639" s="1"/>
  <c r="G638" s="1"/>
  <c r="H641"/>
  <c r="H640" s="1"/>
  <c r="H639" s="1"/>
  <c r="H638" s="1"/>
  <c r="G636" s="1"/>
  <c r="G635" s="1"/>
  <c r="H596"/>
  <c r="H595" s="1"/>
  <c r="E204" i="4"/>
  <c r="E203" s="1"/>
  <c r="E202" s="1"/>
  <c r="E201" s="1"/>
  <c r="H588" i="5"/>
  <c r="H587" s="1"/>
  <c r="E196" i="4"/>
  <c r="E195" s="1"/>
  <c r="E194" s="1"/>
  <c r="H578" i="5"/>
  <c r="H577" s="1"/>
  <c r="E186" i="4"/>
  <c r="E185" s="1"/>
  <c r="E184" s="1"/>
  <c r="H575" i="5"/>
  <c r="H574" s="1"/>
  <c r="E183" i="4"/>
  <c r="E182" s="1"/>
  <c r="E181" s="1"/>
  <c r="G592" i="5"/>
  <c r="G591" s="1"/>
  <c r="G590" s="1"/>
  <c r="D200" i="4"/>
  <c r="D199" s="1"/>
  <c r="D198" s="1"/>
  <c r="D197" s="1"/>
  <c r="G585" i="5"/>
  <c r="G584" s="1"/>
  <c r="G583" s="1"/>
  <c r="D193" i="4"/>
  <c r="D192" s="1"/>
  <c r="D191" s="1"/>
  <c r="D190" s="1"/>
  <c r="G581" i="5"/>
  <c r="G580" s="1"/>
  <c r="D189" i="4"/>
  <c r="D188" s="1"/>
  <c r="D187" s="1"/>
  <c r="G572" i="5"/>
  <c r="D180" i="4"/>
  <c r="D179" s="1"/>
  <c r="D176" s="1"/>
  <c r="G607" i="5"/>
  <c r="G606" s="1"/>
  <c r="D257" i="4"/>
  <c r="D256" s="1"/>
  <c r="D255" s="1"/>
  <c r="H604" i="5"/>
  <c r="H603" s="1"/>
  <c r="E247" i="4"/>
  <c r="E246" s="1"/>
  <c r="E245" s="1"/>
  <c r="G604" i="5"/>
  <c r="G603" s="1"/>
  <c r="D247" i="4"/>
  <c r="D246" s="1"/>
  <c r="D245" s="1"/>
  <c r="G513" i="5"/>
  <c r="D93" i="4"/>
  <c r="D92" s="1"/>
  <c r="G209" i="5"/>
  <c r="G208" s="1"/>
  <c r="D537" i="4"/>
  <c r="D536" s="1"/>
  <c r="D535" s="1"/>
  <c r="G311" i="5"/>
  <c r="G310" s="1"/>
  <c r="D574" i="4"/>
  <c r="D573" s="1"/>
  <c r="D572" s="1"/>
  <c r="H308" i="5"/>
  <c r="H307" s="1"/>
  <c r="E568" i="4"/>
  <c r="E567" s="1"/>
  <c r="E566" s="1"/>
  <c r="G314" i="5"/>
  <c r="G313" s="1"/>
  <c r="D571" i="4"/>
  <c r="D570" s="1"/>
  <c r="D569" s="1"/>
  <c r="H311" i="5"/>
  <c r="H310" s="1"/>
  <c r="E574" i="4"/>
  <c r="E573" s="1"/>
  <c r="E572" s="1"/>
  <c r="G461" i="5"/>
  <c r="D506" i="4"/>
  <c r="D505" s="1"/>
  <c r="H459" i="5"/>
  <c r="E504" i="4"/>
  <c r="E503" s="1"/>
  <c r="G459" i="5"/>
  <c r="D504" i="4"/>
  <c r="D503" s="1"/>
  <c r="H130" i="5"/>
  <c r="H129" s="1"/>
  <c r="E509" i="4"/>
  <c r="E508" s="1"/>
  <c r="E507" s="1"/>
  <c r="G119" i="5"/>
  <c r="D580" i="4"/>
  <c r="D579" s="1"/>
  <c r="G199" i="5"/>
  <c r="D525" i="4"/>
  <c r="D524" s="1"/>
  <c r="D523" s="1"/>
  <c r="H199" i="5"/>
  <c r="H198" s="1"/>
  <c r="E525" i="4"/>
  <c r="E524" s="1"/>
  <c r="E523" s="1"/>
  <c r="H209" i="5"/>
  <c r="H208" s="1"/>
  <c r="E537" i="4"/>
  <c r="E536" s="1"/>
  <c r="E535" s="1"/>
  <c r="H206" i="5"/>
  <c r="H203" s="1"/>
  <c r="G201" s="1"/>
  <c r="E534" i="4"/>
  <c r="E533" s="1"/>
  <c r="G305" i="5"/>
  <c r="G304" s="1"/>
  <c r="G299"/>
  <c r="D520" i="4"/>
  <c r="D519" s="1"/>
  <c r="H314" i="5"/>
  <c r="H313" s="1"/>
  <c r="E571" i="4"/>
  <c r="E570" s="1"/>
  <c r="E569" s="1"/>
  <c r="G308" i="5"/>
  <c r="G307" s="1"/>
  <c r="D568" i="4"/>
  <c r="D567" s="1"/>
  <c r="D566" s="1"/>
  <c r="G301" i="5"/>
  <c r="D522" i="4"/>
  <c r="D521" s="1"/>
  <c r="H305" i="5"/>
  <c r="H304" s="1"/>
  <c r="H299"/>
  <c r="E520" i="4"/>
  <c r="E519" s="1"/>
  <c r="H81" i="5"/>
  <c r="H79" s="1"/>
  <c r="H78" s="1"/>
  <c r="H77" s="1"/>
  <c r="E497" i="4"/>
  <c r="E496" s="1"/>
  <c r="E495" s="1"/>
  <c r="G457" i="5"/>
  <c r="D502" i="4"/>
  <c r="D501" s="1"/>
  <c r="H464" i="5"/>
  <c r="H463" s="1"/>
  <c r="E543" i="4"/>
  <c r="E542" s="1"/>
  <c r="E541" s="1"/>
  <c r="H461" i="5"/>
  <c r="E506" i="4"/>
  <c r="E505" s="1"/>
  <c r="G464" i="5"/>
  <c r="G463" s="1"/>
  <c r="D543" i="4"/>
  <c r="D542" s="1"/>
  <c r="D541" s="1"/>
  <c r="G133" i="5"/>
  <c r="D512" i="4"/>
  <c r="D511" s="1"/>
  <c r="H135" i="5"/>
  <c r="E514" i="4"/>
  <c r="E513" s="1"/>
  <c r="G135" i="5"/>
  <c r="D514" i="4"/>
  <c r="D513" s="1"/>
  <c r="H123" i="5"/>
  <c r="H122" s="1"/>
  <c r="H121" s="1"/>
  <c r="E584" i="4"/>
  <c r="E583" s="1"/>
  <c r="E582" s="1"/>
  <c r="E581" s="1"/>
  <c r="H119" i="5"/>
  <c r="H116" s="1"/>
  <c r="E580" i="4"/>
  <c r="E579" s="1"/>
  <c r="G123" i="5"/>
  <c r="G122" s="1"/>
  <c r="G121" s="1"/>
  <c r="D584" i="4"/>
  <c r="D583" s="1"/>
  <c r="D582" s="1"/>
  <c r="D581" s="1"/>
  <c r="G206" i="5"/>
  <c r="G203" s="1"/>
  <c r="D534" i="4"/>
  <c r="D533" s="1"/>
  <c r="H301" i="5"/>
  <c r="E522" i="4"/>
  <c r="E521" s="1"/>
  <c r="G81" i="5"/>
  <c r="G80" s="1"/>
  <c r="G79" s="1"/>
  <c r="G78" s="1"/>
  <c r="G77" s="1"/>
  <c r="E17" i="6" s="1"/>
  <c r="D497" i="4"/>
  <c r="D496" s="1"/>
  <c r="D495" s="1"/>
  <c r="H457" i="5"/>
  <c r="E502" i="4"/>
  <c r="E501" s="1"/>
  <c r="H133" i="5"/>
  <c r="E512" i="4"/>
  <c r="E511" s="1"/>
  <c r="G130" i="5"/>
  <c r="G129" s="1"/>
  <c r="D509" i="4"/>
  <c r="D508" s="1"/>
  <c r="D507" s="1"/>
  <c r="G270" i="5"/>
  <c r="D428" i="4"/>
  <c r="D427" s="1"/>
  <c r="G250" i="5"/>
  <c r="D445" i="4"/>
  <c r="D444" s="1"/>
  <c r="H250" i="5"/>
  <c r="E445" i="4"/>
  <c r="E444" s="1"/>
  <c r="H257" i="5"/>
  <c r="H256" s="1"/>
  <c r="E452" i="4"/>
  <c r="E451" s="1"/>
  <c r="E450" s="1"/>
  <c r="H228" i="5"/>
  <c r="H227" s="1"/>
  <c r="E671" i="4"/>
  <c r="E670" s="1"/>
  <c r="E669" s="1"/>
  <c r="G323" i="5"/>
  <c r="D593" i="4"/>
  <c r="D592" s="1"/>
  <c r="H321" i="5"/>
  <c r="E591" i="4"/>
  <c r="E590" s="1"/>
  <c r="H334" i="5"/>
  <c r="H333" s="1"/>
  <c r="H332" s="1"/>
  <c r="E602" i="4"/>
  <c r="E601" s="1"/>
  <c r="E600" s="1"/>
  <c r="G326" i="5"/>
  <c r="G325" s="1"/>
  <c r="D596" i="4"/>
  <c r="D595" s="1"/>
  <c r="D594" s="1"/>
  <c r="G342" i="5"/>
  <c r="G341" s="1"/>
  <c r="G340" s="1"/>
  <c r="D610" i="4"/>
  <c r="D609" s="1"/>
  <c r="D608" s="1"/>
  <c r="D607" s="1"/>
  <c r="H338" i="5"/>
  <c r="H337" s="1"/>
  <c r="H336" s="1"/>
  <c r="E606" i="4"/>
  <c r="E605" s="1"/>
  <c r="E604" s="1"/>
  <c r="E603" s="1"/>
  <c r="H649" i="5"/>
  <c r="H648" s="1"/>
  <c r="E635" i="4"/>
  <c r="E634" s="1"/>
  <c r="E633" s="1"/>
  <c r="G469" i="5"/>
  <c r="D655" i="4"/>
  <c r="D654" s="1"/>
  <c r="H477" i="5"/>
  <c r="H476" s="1"/>
  <c r="H475" s="1"/>
  <c r="E675" i="4"/>
  <c r="E674" s="1"/>
  <c r="E673" s="1"/>
  <c r="E672" s="1"/>
  <c r="G477" i="5"/>
  <c r="G476" s="1"/>
  <c r="G475" s="1"/>
  <c r="D675" i="4"/>
  <c r="D674" s="1"/>
  <c r="D673" s="1"/>
  <c r="D672" s="1"/>
  <c r="G429" i="5"/>
  <c r="G428" s="1"/>
  <c r="D627" i="4"/>
  <c r="D626" s="1"/>
  <c r="D625" s="1"/>
  <c r="G410" i="5"/>
  <c r="G409" s="1"/>
  <c r="D696" i="4"/>
  <c r="D695" s="1"/>
  <c r="D694" s="1"/>
  <c r="G407" i="5"/>
  <c r="G406" s="1"/>
  <c r="D693" i="4"/>
  <c r="D692" s="1"/>
  <c r="D691" s="1"/>
  <c r="H410" i="5"/>
  <c r="H409" s="1"/>
  <c r="E696" i="4"/>
  <c r="E695" s="1"/>
  <c r="E694" s="1"/>
  <c r="H352" i="5"/>
  <c r="H351" s="1"/>
  <c r="E270" i="4"/>
  <c r="E269" s="1"/>
  <c r="G166" i="5"/>
  <c r="G165" s="1"/>
  <c r="D344" i="4"/>
  <c r="D343" s="1"/>
  <c r="D342" s="1"/>
  <c r="G160" i="5"/>
  <c r="G159" s="1"/>
  <c r="D338" i="4"/>
  <c r="D337" s="1"/>
  <c r="D336" s="1"/>
  <c r="H163" i="5"/>
  <c r="H162" s="1"/>
  <c r="E341" i="4"/>
  <c r="E340" s="1"/>
  <c r="E339" s="1"/>
  <c r="H192" i="5"/>
  <c r="H191" s="1"/>
  <c r="H190" s="1"/>
  <c r="H185" s="1"/>
  <c r="E377" i="4"/>
  <c r="E376" s="1"/>
  <c r="E375" s="1"/>
  <c r="E374" s="1"/>
  <c r="G145" i="5"/>
  <c r="D370" i="4"/>
  <c r="D369" s="1"/>
  <c r="H100" i="5"/>
  <c r="E329" i="4"/>
  <c r="E328" s="1"/>
  <c r="H483" i="5"/>
  <c r="E381" i="4"/>
  <c r="E380" s="1"/>
  <c r="H270" i="5"/>
  <c r="E428" i="4"/>
  <c r="E427" s="1"/>
  <c r="H244" i="5"/>
  <c r="H241" s="1"/>
  <c r="E439" i="4"/>
  <c r="E438" s="1"/>
  <c r="G257" i="5"/>
  <c r="G256" s="1"/>
  <c r="D452" i="4"/>
  <c r="D451" s="1"/>
  <c r="D450" s="1"/>
  <c r="G248" i="5"/>
  <c r="D443" i="4"/>
  <c r="D442" s="1"/>
  <c r="G228" i="5"/>
  <c r="G227" s="1"/>
  <c r="D671" i="4"/>
  <c r="D670" s="1"/>
  <c r="D669" s="1"/>
  <c r="G225" i="5"/>
  <c r="G224" s="1"/>
  <c r="G290"/>
  <c r="G289" s="1"/>
  <c r="G288" s="1"/>
  <c r="G276" s="1"/>
  <c r="D401" i="4"/>
  <c r="D400" s="1"/>
  <c r="D399" s="1"/>
  <c r="D398" s="1"/>
  <c r="D385" s="1"/>
  <c r="G319" i="5"/>
  <c r="D589" i="4"/>
  <c r="D588" s="1"/>
  <c r="G330" i="5"/>
  <c r="G329" s="1"/>
  <c r="G328" s="1"/>
  <c r="D599" i="4"/>
  <c r="D598" s="1"/>
  <c r="D597" s="1"/>
  <c r="H326" i="5"/>
  <c r="H325" s="1"/>
  <c r="E596" i="4"/>
  <c r="E595" s="1"/>
  <c r="E594" s="1"/>
  <c r="H342" i="5"/>
  <c r="H341" s="1"/>
  <c r="H340" s="1"/>
  <c r="E610" i="4"/>
  <c r="E609" s="1"/>
  <c r="E608" s="1"/>
  <c r="E607" s="1"/>
  <c r="G321" i="5"/>
  <c r="D591" i="4"/>
  <c r="D590" s="1"/>
  <c r="G334" i="5"/>
  <c r="G333" s="1"/>
  <c r="G332" s="1"/>
  <c r="D602" i="4"/>
  <c r="D601" s="1"/>
  <c r="D600" s="1"/>
  <c r="H290" i="5"/>
  <c r="H289" s="1"/>
  <c r="H288" s="1"/>
  <c r="H276" s="1"/>
  <c r="E401" i="4"/>
  <c r="E400" s="1"/>
  <c r="E399" s="1"/>
  <c r="E398" s="1"/>
  <c r="E385" s="1"/>
  <c r="H319" i="5"/>
  <c r="E589" i="4"/>
  <c r="E588" s="1"/>
  <c r="H330" i="5"/>
  <c r="H329" s="1"/>
  <c r="H328" s="1"/>
  <c r="E599" i="4"/>
  <c r="E598" s="1"/>
  <c r="E597" s="1"/>
  <c r="G655" i="5"/>
  <c r="D641" i="4"/>
  <c r="D640" s="1"/>
  <c r="G444" i="5"/>
  <c r="G443" s="1"/>
  <c r="G442" s="1"/>
  <c r="D301" i="4"/>
  <c r="D300" s="1"/>
  <c r="G473" i="5"/>
  <c r="D659" i="4"/>
  <c r="D658" s="1"/>
  <c r="H471" i="5"/>
  <c r="E657" i="4"/>
  <c r="E656" s="1"/>
  <c r="H444" i="5"/>
  <c r="H443" s="1"/>
  <c r="H442" s="1"/>
  <c r="E301" i="4"/>
  <c r="E300" s="1"/>
  <c r="G471" i="5"/>
  <c r="D657" i="4"/>
  <c r="D656" s="1"/>
  <c r="H416" i="5"/>
  <c r="E614" i="4"/>
  <c r="E613" s="1"/>
  <c r="G426" i="5"/>
  <c r="G425" s="1"/>
  <c r="D624" i="4"/>
  <c r="D623" s="1"/>
  <c r="D622" s="1"/>
  <c r="H418" i="5"/>
  <c r="E616" i="4"/>
  <c r="E615" s="1"/>
  <c r="G418" i="5"/>
  <c r="D616" i="4"/>
  <c r="D615" s="1"/>
  <c r="G381" i="5"/>
  <c r="G380" s="1"/>
  <c r="G379" s="1"/>
  <c r="D303" i="4"/>
  <c r="D302" s="1"/>
  <c r="G404" i="5"/>
  <c r="G403" s="1"/>
  <c r="D690" i="4"/>
  <c r="D689" s="1"/>
  <c r="D688" s="1"/>
  <c r="H401" i="5"/>
  <c r="H400" s="1"/>
  <c r="E687" i="4"/>
  <c r="E686" s="1"/>
  <c r="E685" s="1"/>
  <c r="G401" i="5"/>
  <c r="G400" s="1"/>
  <c r="D687" i="4"/>
  <c r="D686" s="1"/>
  <c r="D685" s="1"/>
  <c r="H381" i="5"/>
  <c r="H380" s="1"/>
  <c r="H379" s="1"/>
  <c r="E303" i="4"/>
  <c r="E302" s="1"/>
  <c r="H404" i="5"/>
  <c r="H403" s="1"/>
  <c r="E690" i="4"/>
  <c r="E689" s="1"/>
  <c r="E688" s="1"/>
  <c r="G352" i="5"/>
  <c r="G351" s="1"/>
  <c r="D270" i="4"/>
  <c r="D269" s="1"/>
  <c r="H355" i="5"/>
  <c r="H354" s="1"/>
  <c r="E273" i="4"/>
  <c r="E272" s="1"/>
  <c r="E271" s="1"/>
  <c r="H361" i="5"/>
  <c r="H360" s="1"/>
  <c r="G358" s="1"/>
  <c r="G357" s="1"/>
  <c r="E279" i="4"/>
  <c r="E278" s="1"/>
  <c r="E277" s="1"/>
  <c r="G154" i="5"/>
  <c r="G153" s="1"/>
  <c r="D332" i="4"/>
  <c r="D331" s="1"/>
  <c r="D330" s="1"/>
  <c r="G192" i="5"/>
  <c r="G191" s="1"/>
  <c r="G190" s="1"/>
  <c r="G185" s="1"/>
  <c r="D377" i="4"/>
  <c r="D376" s="1"/>
  <c r="D375" s="1"/>
  <c r="D374" s="1"/>
  <c r="G169" i="5"/>
  <c r="D347" i="4"/>
  <c r="D346" s="1"/>
  <c r="H160" i="5"/>
  <c r="H159" s="1"/>
  <c r="E338" i="4"/>
  <c r="E337" s="1"/>
  <c r="E336" s="1"/>
  <c r="H169" i="5"/>
  <c r="E347" i="4"/>
  <c r="E346" s="1"/>
  <c r="G163" i="5"/>
  <c r="G162" s="1"/>
  <c r="D341" i="4"/>
  <c r="D340" s="1"/>
  <c r="D339" s="1"/>
  <c r="H154" i="5"/>
  <c r="H153" s="1"/>
  <c r="E332" i="4"/>
  <c r="E331" s="1"/>
  <c r="E330" s="1"/>
  <c r="G143" i="5"/>
  <c r="D368" i="4"/>
  <c r="D367" s="1"/>
  <c r="H141" i="5"/>
  <c r="E366" i="4"/>
  <c r="E365" s="1"/>
  <c r="G141" i="5"/>
  <c r="D366" i="4"/>
  <c r="D365" s="1"/>
  <c r="H143" i="5"/>
  <c r="E368" i="4"/>
  <c r="E367" s="1"/>
  <c r="G95" i="5"/>
  <c r="D324" i="4"/>
  <c r="D323" s="1"/>
  <c r="H93" i="5"/>
  <c r="E322" i="4"/>
  <c r="E321" s="1"/>
  <c r="H95" i="5"/>
  <c r="E324" i="4"/>
  <c r="E323" s="1"/>
  <c r="G93" i="5"/>
  <c r="D322" i="4"/>
  <c r="D321" s="1"/>
  <c r="G483" i="5"/>
  <c r="D381" i="4"/>
  <c r="D380" s="1"/>
  <c r="G244" i="5"/>
  <c r="D439" i="4"/>
  <c r="D438" s="1"/>
  <c r="H248" i="5"/>
  <c r="E443" i="4"/>
  <c r="E442" s="1"/>
  <c r="G253" i="5"/>
  <c r="G252" s="1"/>
  <c r="D448" i="4"/>
  <c r="D447" s="1"/>
  <c r="D446" s="1"/>
  <c r="H225" i="5"/>
  <c r="H224" s="1"/>
  <c r="G338"/>
  <c r="G337" s="1"/>
  <c r="G336" s="1"/>
  <c r="D606" i="4"/>
  <c r="D605" s="1"/>
  <c r="D604" s="1"/>
  <c r="D603" s="1"/>
  <c r="H323" i="5"/>
  <c r="E593" i="4"/>
  <c r="E592" s="1"/>
  <c r="G649" i="5"/>
  <c r="G648" s="1"/>
  <c r="D635" i="4"/>
  <c r="D634" s="1"/>
  <c r="D633" s="1"/>
  <c r="H469" i="5"/>
  <c r="E655" i="4"/>
  <c r="E654" s="1"/>
  <c r="H473" i="5"/>
  <c r="E659" i="4"/>
  <c r="E658" s="1"/>
  <c r="H426" i="5"/>
  <c r="H425" s="1"/>
  <c r="E624" i="4"/>
  <c r="E623" s="1"/>
  <c r="E622" s="1"/>
  <c r="G416" i="5"/>
  <c r="D614" i="4"/>
  <c r="D613" s="1"/>
  <c r="H429" i="5"/>
  <c r="H428" s="1"/>
  <c r="E627" i="4"/>
  <c r="E626" s="1"/>
  <c r="E625" s="1"/>
  <c r="G398" i="5"/>
  <c r="D684" i="4"/>
  <c r="D683" s="1"/>
  <c r="D680" s="1"/>
  <c r="H407" i="5"/>
  <c r="H406" s="1"/>
  <c r="E693" i="4"/>
  <c r="E692" s="1"/>
  <c r="E691" s="1"/>
  <c r="H398" i="5"/>
  <c r="H395" s="1"/>
  <c r="E684" i="4"/>
  <c r="E683" s="1"/>
  <c r="E680" s="1"/>
  <c r="G361" i="5"/>
  <c r="G360" s="1"/>
  <c r="D279" i="4"/>
  <c r="D278" s="1"/>
  <c r="D277" s="1"/>
  <c r="G355" i="5"/>
  <c r="G354" s="1"/>
  <c r="D273" i="4"/>
  <c r="D272" s="1"/>
  <c r="D271" s="1"/>
  <c r="H166" i="5"/>
  <c r="H165" s="1"/>
  <c r="E344" i="4"/>
  <c r="E343" s="1"/>
  <c r="E342" s="1"/>
  <c r="G148" i="5"/>
  <c r="G147" s="1"/>
  <c r="D373" i="4"/>
  <c r="D372" s="1"/>
  <c r="D371" s="1"/>
  <c r="H145" i="5"/>
  <c r="E370" i="4"/>
  <c r="E369" s="1"/>
  <c r="H148" i="5"/>
  <c r="H147" s="1"/>
  <c r="E373" i="4"/>
  <c r="E372" s="1"/>
  <c r="E371" s="1"/>
  <c r="G100" i="5"/>
  <c r="D329" i="4"/>
  <c r="D328" s="1"/>
  <c r="H98" i="5"/>
  <c r="E327" i="4"/>
  <c r="E326" s="1"/>
  <c r="G98" i="5"/>
  <c r="D327" i="4"/>
  <c r="D326" s="1"/>
  <c r="I123" i="2"/>
  <c r="H123"/>
  <c r="H248"/>
  <c r="I182"/>
  <c r="I181" s="1"/>
  <c r="I180" s="1"/>
  <c r="I179" s="1"/>
  <c r="I169"/>
  <c r="I162" s="1"/>
  <c r="I161" s="1"/>
  <c r="I160" s="1"/>
  <c r="I139"/>
  <c r="I113"/>
  <c r="H162"/>
  <c r="H161" s="1"/>
  <c r="H160" s="1"/>
  <c r="H113"/>
  <c r="H139"/>
  <c r="I780"/>
  <c r="I689"/>
  <c r="H182"/>
  <c r="H181" s="1"/>
  <c r="H180" s="1"/>
  <c r="H179" s="1"/>
  <c r="H763"/>
  <c r="H754" s="1"/>
  <c r="H689"/>
  <c r="I763"/>
  <c r="I754" s="1"/>
  <c r="I709"/>
  <c r="I708" s="1"/>
  <c r="I618"/>
  <c r="I617" s="1"/>
  <c r="I616" s="1"/>
  <c r="H546"/>
  <c r="I519"/>
  <c r="I502" s="1"/>
  <c r="I669"/>
  <c r="H669"/>
  <c r="H597"/>
  <c r="H596" s="1"/>
  <c r="H595" s="1"/>
  <c r="H618"/>
  <c r="H617" s="1"/>
  <c r="H616" s="1"/>
  <c r="H519"/>
  <c r="H502" s="1"/>
  <c r="H709"/>
  <c r="H708" s="1"/>
  <c r="I597"/>
  <c r="I596" s="1"/>
  <c r="I595" s="1"/>
  <c r="I299"/>
  <c r="I298" s="1"/>
  <c r="I285" s="1"/>
  <c r="I262"/>
  <c r="I261" s="1"/>
  <c r="I260" s="1"/>
  <c r="H421"/>
  <c r="H420" s="1"/>
  <c r="H419" s="1"/>
  <c r="I392"/>
  <c r="I391" s="1"/>
  <c r="I390" s="1"/>
  <c r="I421"/>
  <c r="I420" s="1"/>
  <c r="I419" s="1"/>
  <c r="H299"/>
  <c r="H298" s="1"/>
  <c r="H285" s="1"/>
  <c r="H262"/>
  <c r="H261" s="1"/>
  <c r="H260" s="1"/>
  <c r="H366"/>
  <c r="I366"/>
  <c r="H328"/>
  <c r="H327" s="1"/>
  <c r="H261" i="5"/>
  <c r="H262"/>
  <c r="H260" s="1"/>
  <c r="H259" s="1"/>
  <c r="H803" i="2"/>
  <c r="I803"/>
  <c r="J637"/>
  <c r="J103"/>
  <c r="I581"/>
  <c r="H581"/>
  <c r="H652" l="1"/>
  <c r="H651" s="1"/>
  <c r="H650" s="1"/>
  <c r="I652"/>
  <c r="I651" s="1"/>
  <c r="I650" s="1"/>
  <c r="H837"/>
  <c r="I779"/>
  <c r="H779"/>
  <c r="H778" s="1"/>
  <c r="I569"/>
  <c r="I568" s="1"/>
  <c r="H569"/>
  <c r="H568" s="1"/>
  <c r="H545"/>
  <c r="H544" s="1"/>
  <c r="I545"/>
  <c r="I544" s="1"/>
  <c r="D435" i="4"/>
  <c r="D434" s="1"/>
  <c r="E435"/>
  <c r="E434" s="1"/>
  <c r="G241" i="5"/>
  <c r="G240" s="1"/>
  <c r="H240"/>
  <c r="I201" i="2"/>
  <c r="D612" i="4"/>
  <c r="D611" s="1"/>
  <c r="D500"/>
  <c r="G415" i="5"/>
  <c r="G414" s="1"/>
  <c r="G413" s="1"/>
  <c r="G303"/>
  <c r="H303"/>
  <c r="E562" i="4"/>
  <c r="D562"/>
  <c r="E500"/>
  <c r="E576"/>
  <c r="E575" s="1"/>
  <c r="D576"/>
  <c r="D575" s="1"/>
  <c r="D530"/>
  <c r="E530"/>
  <c r="D379"/>
  <c r="D378" s="1"/>
  <c r="E379"/>
  <c r="E378" s="1"/>
  <c r="G569" i="5"/>
  <c r="G568" s="1"/>
  <c r="G567" s="1"/>
  <c r="G566" s="1"/>
  <c r="H482"/>
  <c r="H481" s="1"/>
  <c r="H480" s="1"/>
  <c r="G482"/>
  <c r="G481" s="1"/>
  <c r="G480" s="1"/>
  <c r="G479" s="1"/>
  <c r="H730"/>
  <c r="H729" s="1"/>
  <c r="G727" s="1"/>
  <c r="G726" s="1"/>
  <c r="G725" s="1"/>
  <c r="G730"/>
  <c r="H394"/>
  <c r="H378" s="1"/>
  <c r="F34" i="6" s="1"/>
  <c r="G396" i="5"/>
  <c r="G395" s="1"/>
  <c r="G394" s="1"/>
  <c r="G378" s="1"/>
  <c r="E34" i="6" s="1"/>
  <c r="H350" i="5"/>
  <c r="H349" s="1"/>
  <c r="F33" i="6" s="1"/>
  <c r="G350" i="5"/>
  <c r="G349" s="1"/>
  <c r="E33" i="6" s="1"/>
  <c r="I200" i="2"/>
  <c r="I159" s="1"/>
  <c r="G268" i="5"/>
  <c r="D441" i="4"/>
  <c r="D440" s="1"/>
  <c r="H456" i="5"/>
  <c r="H455" s="1"/>
  <c r="H454" s="1"/>
  <c r="H132"/>
  <c r="H128" s="1"/>
  <c r="H127" s="1"/>
  <c r="H126" s="1"/>
  <c r="F21" i="6" s="1"/>
  <c r="G198" i="5"/>
  <c r="G197" s="1"/>
  <c r="G196" s="1"/>
  <c r="G195" s="1"/>
  <c r="E25" i="6" s="1"/>
  <c r="E510" i="4"/>
  <c r="H115" i="5"/>
  <c r="H107" s="1"/>
  <c r="G105" s="1"/>
  <c r="G104" s="1"/>
  <c r="G103" s="1"/>
  <c r="G102" s="1"/>
  <c r="G117"/>
  <c r="G116" s="1"/>
  <c r="G115" s="1"/>
  <c r="G107" s="1"/>
  <c r="H754"/>
  <c r="H745" s="1"/>
  <c r="G743" s="1"/>
  <c r="G742" s="1"/>
  <c r="G741" s="1"/>
  <c r="H201" i="2"/>
  <c r="H200" s="1"/>
  <c r="H159" s="1"/>
  <c r="D325" i="4"/>
  <c r="I837" i="2"/>
  <c r="H727"/>
  <c r="I730"/>
  <c r="I729" s="1"/>
  <c r="I728" s="1"/>
  <c r="I727" s="1"/>
  <c r="J650"/>
  <c r="G599" i="5"/>
  <c r="G598" s="1"/>
  <c r="G754"/>
  <c r="G745" s="1"/>
  <c r="D175" i="4"/>
  <c r="D174" s="1"/>
  <c r="E175"/>
  <c r="H718" i="5"/>
  <c r="H568"/>
  <c r="H700"/>
  <c r="H583"/>
  <c r="H599"/>
  <c r="H598" s="1"/>
  <c r="D214" i="4"/>
  <c r="D205" s="1"/>
  <c r="G700" i="5"/>
  <c r="G718"/>
  <c r="E214" i="4"/>
  <c r="E205" s="1"/>
  <c r="E129"/>
  <c r="H80" i="5"/>
  <c r="E190" i="4"/>
  <c r="D159"/>
  <c r="D158" s="1"/>
  <c r="E147"/>
  <c r="D129"/>
  <c r="E159"/>
  <c r="E158" s="1"/>
  <c r="D147"/>
  <c r="G456" i="5"/>
  <c r="G455" s="1"/>
  <c r="G454" s="1"/>
  <c r="H298"/>
  <c r="H297" s="1"/>
  <c r="E518" i="4"/>
  <c r="H112" i="2"/>
  <c r="H111" s="1"/>
  <c r="H110" s="1"/>
  <c r="G132" i="5"/>
  <c r="G128" s="1"/>
  <c r="G127" s="1"/>
  <c r="G126" s="1"/>
  <c r="E21" i="6" s="1"/>
  <c r="H140" i="5"/>
  <c r="H139" s="1"/>
  <c r="H138" s="1"/>
  <c r="H137" s="1"/>
  <c r="F22" i="6" s="1"/>
  <c r="E441" i="4"/>
  <c r="E440" s="1"/>
  <c r="D518"/>
  <c r="D510"/>
  <c r="H197" i="5"/>
  <c r="H196" s="1"/>
  <c r="H195" s="1"/>
  <c r="F25" i="6" s="1"/>
  <c r="H668" i="2"/>
  <c r="H667" s="1"/>
  <c r="H660" s="1"/>
  <c r="H468" i="5"/>
  <c r="H467" s="1"/>
  <c r="H466" s="1"/>
  <c r="H223"/>
  <c r="H222" s="1"/>
  <c r="H211" s="1"/>
  <c r="F26" i="6" s="1"/>
  <c r="H247" i="5"/>
  <c r="H246" s="1"/>
  <c r="H92"/>
  <c r="G92"/>
  <c r="G468"/>
  <c r="G467" s="1"/>
  <c r="G466" s="1"/>
  <c r="G223"/>
  <c r="G222" s="1"/>
  <c r="G211" s="1"/>
  <c r="E26" i="6" s="1"/>
  <c r="H97" i="5"/>
  <c r="G318"/>
  <c r="G317" s="1"/>
  <c r="G298"/>
  <c r="G297" s="1"/>
  <c r="G247"/>
  <c r="G246" s="1"/>
  <c r="D364" i="4"/>
  <c r="D363" s="1"/>
  <c r="D362" s="1"/>
  <c r="G140" i="5"/>
  <c r="G139" s="1"/>
  <c r="G138" s="1"/>
  <c r="G137" s="1"/>
  <c r="E22" i="6" s="1"/>
  <c r="H318" i="5"/>
  <c r="H317" s="1"/>
  <c r="G97"/>
  <c r="E653" i="4"/>
  <c r="E299"/>
  <c r="E298" s="1"/>
  <c r="E587"/>
  <c r="E586" s="1"/>
  <c r="E679"/>
  <c r="D679"/>
  <c r="E320"/>
  <c r="E364"/>
  <c r="E363" s="1"/>
  <c r="E362" s="1"/>
  <c r="D299"/>
  <c r="D298" s="1"/>
  <c r="F385"/>
  <c r="D587"/>
  <c r="D586" s="1"/>
  <c r="D653"/>
  <c r="E612"/>
  <c r="E611" s="1"/>
  <c r="H415" i="5"/>
  <c r="E325" i="4"/>
  <c r="D320"/>
  <c r="I77" i="5"/>
  <c r="F17" i="6"/>
  <c r="G17" s="1"/>
  <c r="I112" i="2"/>
  <c r="I111" s="1"/>
  <c r="I110" s="1"/>
  <c r="J179"/>
  <c r="I668"/>
  <c r="I667" s="1"/>
  <c r="I660" s="1"/>
  <c r="J260"/>
  <c r="H594" i="5"/>
  <c r="I318" i="2"/>
  <c r="I317" s="1"/>
  <c r="I315" s="1"/>
  <c r="H318"/>
  <c r="H317" s="1"/>
  <c r="H315" s="1"/>
  <c r="J160"/>
  <c r="J502"/>
  <c r="J285"/>
  <c r="I365"/>
  <c r="H365"/>
  <c r="J351"/>
  <c r="I580"/>
  <c r="H580"/>
  <c r="J466"/>
  <c r="E128" i="4" l="1"/>
  <c r="D128"/>
  <c r="D127" s="1"/>
  <c r="G699" i="5"/>
  <c r="H699"/>
  <c r="H698" s="1"/>
  <c r="H697" s="1"/>
  <c r="F45" i="6" s="1"/>
  <c r="I543" i="2"/>
  <c r="I465" s="1"/>
  <c r="H543"/>
  <c r="H465" s="1"/>
  <c r="D652" i="4"/>
  <c r="D651" s="1"/>
  <c r="E652"/>
  <c r="E651" s="1"/>
  <c r="H414" i="5"/>
  <c r="H413" s="1"/>
  <c r="E585" i="4"/>
  <c r="D585"/>
  <c r="G296" i="5"/>
  <c r="H296"/>
  <c r="F378" i="4"/>
  <c r="G729" i="5"/>
  <c r="F38" i="6"/>
  <c r="F37" s="1"/>
  <c r="H479" i="5"/>
  <c r="I479" s="1"/>
  <c r="I480"/>
  <c r="E38" i="6"/>
  <c r="E37" s="1"/>
  <c r="G91" i="5"/>
  <c r="G90" s="1"/>
  <c r="G89" s="1"/>
  <c r="E19" i="6" s="1"/>
  <c r="I778" i="2"/>
  <c r="H649"/>
  <c r="J727"/>
  <c r="I649"/>
  <c r="E174" i="4"/>
  <c r="H567" i="5"/>
  <c r="H566" s="1"/>
  <c r="H441"/>
  <c r="G439" s="1"/>
  <c r="G438" s="1"/>
  <c r="G431" s="1"/>
  <c r="G412" s="1"/>
  <c r="E35" i="6" s="1"/>
  <c r="G25"/>
  <c r="G441" i="5"/>
  <c r="E36" i="6" s="1"/>
  <c r="G26"/>
  <c r="E433" i="4"/>
  <c r="E432" s="1"/>
  <c r="G21" i="6"/>
  <c r="I195" i="5"/>
  <c r="G22" i="6"/>
  <c r="J110" i="2"/>
  <c r="I126" i="5"/>
  <c r="H91"/>
  <c r="H90" s="1"/>
  <c r="H239"/>
  <c r="H238" s="1"/>
  <c r="H236" s="1"/>
  <c r="F28" i="6" s="1"/>
  <c r="J200" i="2"/>
  <c r="I211" i="5"/>
  <c r="G33" i="6"/>
  <c r="G239" i="5"/>
  <c r="G238" s="1"/>
  <c r="G236" s="1"/>
  <c r="E28" i="6" s="1"/>
  <c r="I137" i="5"/>
  <c r="F362" i="4"/>
  <c r="D433"/>
  <c r="D432" s="1"/>
  <c r="G34" i="6"/>
  <c r="I349" i="5"/>
  <c r="I378"/>
  <c r="F679" i="4"/>
  <c r="F298"/>
  <c r="H259" i="2"/>
  <c r="J660"/>
  <c r="J315"/>
  <c r="I259"/>
  <c r="J159"/>
  <c r="J365"/>
  <c r="J580"/>
  <c r="J543" l="1"/>
  <c r="G698" i="5"/>
  <c r="G697" s="1"/>
  <c r="E45" i="6" s="1"/>
  <c r="G45" s="1"/>
  <c r="E32"/>
  <c r="F651" i="4"/>
  <c r="G37" i="6"/>
  <c r="G38"/>
  <c r="H89" i="5"/>
  <c r="F19" i="6" s="1"/>
  <c r="G19" s="1"/>
  <c r="E127" i="4"/>
  <c r="F127" s="1"/>
  <c r="J465" i="2"/>
  <c r="J649"/>
  <c r="G348" i="5"/>
  <c r="F36" i="6"/>
  <c r="I441" i="5"/>
  <c r="H439" s="1"/>
  <c r="H438" s="1"/>
  <c r="H431" s="1"/>
  <c r="H412" s="1"/>
  <c r="G28" i="6"/>
  <c r="F432" i="4"/>
  <c r="I236" i="5"/>
  <c r="F585" i="4"/>
  <c r="J259" i="2"/>
  <c r="I886"/>
  <c r="I885" s="1"/>
  <c r="I884" s="1"/>
  <c r="I883" s="1"/>
  <c r="I777" s="1"/>
  <c r="H886"/>
  <c r="H885" s="1"/>
  <c r="H884" s="1"/>
  <c r="H883" s="1"/>
  <c r="H777" s="1"/>
  <c r="I893"/>
  <c r="H893"/>
  <c r="I938"/>
  <c r="H938"/>
  <c r="G825" i="5" s="1"/>
  <c r="D291" i="4" s="1"/>
  <c r="D290" s="1"/>
  <c r="D289" s="1"/>
  <c r="I934" i="2"/>
  <c r="H822" i="5" s="1"/>
  <c r="E288" i="4" s="1"/>
  <c r="E287" s="1"/>
  <c r="E286" s="1"/>
  <c r="H934" i="2"/>
  <c r="G822" i="5" s="1"/>
  <c r="D288" i="4" s="1"/>
  <c r="D287" s="1"/>
  <c r="D286" s="1"/>
  <c r="I926" i="2"/>
  <c r="H816" i="5" s="1"/>
  <c r="E268" i="4" s="1"/>
  <c r="E267" s="1"/>
  <c r="E266" s="1"/>
  <c r="H926" i="2"/>
  <c r="G816" i="5" s="1"/>
  <c r="D268" i="4" s="1"/>
  <c r="D267" s="1"/>
  <c r="D266" s="1"/>
  <c r="I942" i="2"/>
  <c r="H828" i="5" s="1"/>
  <c r="E294" i="4" s="1"/>
  <c r="E293" s="1"/>
  <c r="E292" s="1"/>
  <c r="H942" i="2"/>
  <c r="G828" i="5" s="1"/>
  <c r="D294" i="4" s="1"/>
  <c r="D293" s="1"/>
  <c r="D292" s="1"/>
  <c r="I948" i="2"/>
  <c r="H839" i="5" s="1"/>
  <c r="E297" i="4" s="1"/>
  <c r="E296" s="1"/>
  <c r="E295" s="1"/>
  <c r="H948" i="2"/>
  <c r="G839" i="5" s="1"/>
  <c r="D297" i="4" s="1"/>
  <c r="D296" s="1"/>
  <c r="D295" s="1"/>
  <c r="I954" i="2"/>
  <c r="H844" i="5" s="1"/>
  <c r="H954" i="2"/>
  <c r="G844" i="5" s="1"/>
  <c r="I957" i="2"/>
  <c r="H957"/>
  <c r="I964"/>
  <c r="I963" s="1"/>
  <c r="I962" s="1"/>
  <c r="H964"/>
  <c r="H963" s="1"/>
  <c r="H962" s="1"/>
  <c r="I970"/>
  <c r="H857" i="5" s="1"/>
  <c r="H970" i="2"/>
  <c r="G857" i="5" s="1"/>
  <c r="I975" i="2"/>
  <c r="H859" i="5" s="1"/>
  <c r="H975" i="2"/>
  <c r="G859" i="5" s="1"/>
  <c r="I979" i="2"/>
  <c r="H861" i="5" s="1"/>
  <c r="H979" i="2"/>
  <c r="G861" i="5" s="1"/>
  <c r="I983" i="2"/>
  <c r="H864" i="5" s="1"/>
  <c r="H983" i="2"/>
  <c r="G864" i="5" s="1"/>
  <c r="I987" i="2"/>
  <c r="H866" i="5" s="1"/>
  <c r="H987" i="2"/>
  <c r="G866" i="5" s="1"/>
  <c r="I998" i="2"/>
  <c r="I903" s="1"/>
  <c r="I899" s="1"/>
  <c r="H903"/>
  <c r="H899" s="1"/>
  <c r="I1001"/>
  <c r="I1005"/>
  <c r="I1004" s="1"/>
  <c r="I1003" s="1"/>
  <c r="I1012"/>
  <c r="I101"/>
  <c r="H101"/>
  <c r="I88"/>
  <c r="H88"/>
  <c r="I83"/>
  <c r="H83"/>
  <c r="I71"/>
  <c r="H71"/>
  <c r="I65"/>
  <c r="H19" i="5" s="1"/>
  <c r="H65" i="2"/>
  <c r="G19" i="5" s="1"/>
  <c r="I1258" i="2"/>
  <c r="I1271"/>
  <c r="I1267"/>
  <c r="I1263"/>
  <c r="I1253"/>
  <c r="I1249"/>
  <c r="I1244"/>
  <c r="I1240"/>
  <c r="I1235"/>
  <c r="I1231"/>
  <c r="I1223"/>
  <c r="I1214"/>
  <c r="D123" i="4"/>
  <c r="I1212" i="2"/>
  <c r="D122" i="4"/>
  <c r="I1208" i="2"/>
  <c r="I1204"/>
  <c r="I1200"/>
  <c r="H623" i="5" s="1"/>
  <c r="E112" i="4" s="1"/>
  <c r="G623" i="5"/>
  <c r="D112" i="4" s="1"/>
  <c r="I1198" i="2"/>
  <c r="D111" i="4"/>
  <c r="I1182" i="2"/>
  <c r="I1177"/>
  <c r="H559" i="5" s="1"/>
  <c r="I1173" i="2"/>
  <c r="I1169"/>
  <c r="I1164"/>
  <c r="I1155"/>
  <c r="I1151"/>
  <c r="I1147"/>
  <c r="I1143"/>
  <c r="I1139"/>
  <c r="I1131"/>
  <c r="I1127"/>
  <c r="I1118"/>
  <c r="I1109"/>
  <c r="I1105"/>
  <c r="I1101"/>
  <c r="I1085"/>
  <c r="I1078"/>
  <c r="I1073"/>
  <c r="I1068"/>
  <c r="I1067" s="1"/>
  <c r="I1066" s="1"/>
  <c r="I1065" s="1"/>
  <c r="I1045"/>
  <c r="I1044" s="1"/>
  <c r="I1059"/>
  <c r="I1058" s="1"/>
  <c r="I1039"/>
  <c r="I1033"/>
  <c r="I1029"/>
  <c r="I1024"/>
  <c r="H60" i="5" s="1"/>
  <c r="G60"/>
  <c r="I44" i="2"/>
  <c r="H44"/>
  <c r="I39"/>
  <c r="I38" s="1"/>
  <c r="H39"/>
  <c r="H38" s="1"/>
  <c r="I31"/>
  <c r="H31"/>
  <c r="I26"/>
  <c r="H26"/>
  <c r="G846" i="5" l="1"/>
  <c r="G845" s="1"/>
  <c r="H956" i="2"/>
  <c r="H846" i="5"/>
  <c r="E548" i="4" s="1"/>
  <c r="E547" s="1"/>
  <c r="I956" i="2"/>
  <c r="D548" i="4"/>
  <c r="D547" s="1"/>
  <c r="I412" i="5"/>
  <c r="H348"/>
  <c r="G346" s="1"/>
  <c r="G345" s="1"/>
  <c r="G344" s="1"/>
  <c r="F35" i="6"/>
  <c r="G35" s="1"/>
  <c r="H622" i="5"/>
  <c r="E111" i="4" s="1"/>
  <c r="E110" s="1"/>
  <c r="E109" s="1"/>
  <c r="H634" i="5"/>
  <c r="E123" i="4" s="1"/>
  <c r="H633" i="5"/>
  <c r="E122" i="4" s="1"/>
  <c r="D265"/>
  <c r="I697" i="5"/>
  <c r="I89"/>
  <c r="J777" i="2"/>
  <c r="G36" i="6"/>
  <c r="D110" i="4"/>
  <c r="D109" s="1"/>
  <c r="D121"/>
  <c r="D120" s="1"/>
  <c r="H860" i="5"/>
  <c r="E556" i="4"/>
  <c r="E555" s="1"/>
  <c r="H856" i="5"/>
  <c r="E552" i="4"/>
  <c r="E551" s="1"/>
  <c r="G858" i="5"/>
  <c r="D554" i="4"/>
  <c r="D553" s="1"/>
  <c r="G843" i="5"/>
  <c r="D546" i="4"/>
  <c r="D545" s="1"/>
  <c r="H863" i="5"/>
  <c r="E559" i="4"/>
  <c r="E558" s="1"/>
  <c r="H858" i="5"/>
  <c r="E554" i="4"/>
  <c r="E553" s="1"/>
  <c r="H843" i="5"/>
  <c r="E546" i="4"/>
  <c r="E545" s="1"/>
  <c r="H865" i="5"/>
  <c r="E561" i="4"/>
  <c r="E560" s="1"/>
  <c r="G863" i="5"/>
  <c r="D559" i="4"/>
  <c r="D558" s="1"/>
  <c r="G865" i="5"/>
  <c r="D561" i="4"/>
  <c r="D560" s="1"/>
  <c r="G860" i="5"/>
  <c r="D556" i="4"/>
  <c r="D555" s="1"/>
  <c r="G856" i="5"/>
  <c r="D552" i="4"/>
  <c r="D551" s="1"/>
  <c r="H59" i="5"/>
  <c r="E461" i="4"/>
  <c r="E460" s="1"/>
  <c r="G18" i="5"/>
  <c r="G17" s="1"/>
  <c r="D478" i="4"/>
  <c r="D477" s="1"/>
  <c r="D476" s="1"/>
  <c r="H18" i="5"/>
  <c r="E478" i="4"/>
  <c r="E477" s="1"/>
  <c r="E476" s="1"/>
  <c r="G59" i="5"/>
  <c r="D461" i="4"/>
  <c r="D460" s="1"/>
  <c r="I1038" i="2"/>
  <c r="I1037" s="1"/>
  <c r="I1036" s="1"/>
  <c r="H68" i="5"/>
  <c r="G68"/>
  <c r="H810"/>
  <c r="H809" s="1"/>
  <c r="H808" s="1"/>
  <c r="H807" s="1"/>
  <c r="H806" s="1"/>
  <c r="F50" i="6" s="1"/>
  <c r="H825" i="5"/>
  <c r="E291" i="4" s="1"/>
  <c r="E290" s="1"/>
  <c r="E289" s="1"/>
  <c r="E265" s="1"/>
  <c r="I898" i="2"/>
  <c r="I897" s="1"/>
  <c r="I896" s="1"/>
  <c r="I895" s="1"/>
  <c r="H898"/>
  <c r="H897" s="1"/>
  <c r="H896" s="1"/>
  <c r="H895" s="1"/>
  <c r="G38" i="5"/>
  <c r="H30" i="2"/>
  <c r="G35" i="5"/>
  <c r="H25" i="2"/>
  <c r="G73" i="5"/>
  <c r="G72" s="1"/>
  <c r="G71" s="1"/>
  <c r="H38"/>
  <c r="I30" i="2"/>
  <c r="H35" i="5"/>
  <c r="I25" i="2"/>
  <c r="H73" i="5"/>
  <c r="H72" s="1"/>
  <c r="H71" s="1"/>
  <c r="G810"/>
  <c r="G809" s="1"/>
  <c r="G808" s="1"/>
  <c r="G807" s="1"/>
  <c r="G806" s="1"/>
  <c r="E50" i="6" s="1"/>
  <c r="I43" i="2"/>
  <c r="I37" s="1"/>
  <c r="I36" s="1"/>
  <c r="I35" s="1"/>
  <c r="H76" i="5"/>
  <c r="I1028" i="2"/>
  <c r="H62" i="5"/>
  <c r="G64"/>
  <c r="I1032" i="2"/>
  <c r="H64" i="5"/>
  <c r="H43" i="2"/>
  <c r="G76" i="5"/>
  <c r="G62"/>
  <c r="G172"/>
  <c r="G183"/>
  <c r="G176"/>
  <c r="I1072" i="2"/>
  <c r="I1071" s="1"/>
  <c r="I1070" s="1"/>
  <c r="H176" i="5"/>
  <c r="I1077" i="2"/>
  <c r="I1076" s="1"/>
  <c r="I1075" s="1"/>
  <c r="H183" i="5"/>
  <c r="H172"/>
  <c r="I1100" i="2"/>
  <c r="I1099" s="1"/>
  <c r="H494" i="5"/>
  <c r="G521"/>
  <c r="D106" i="4" s="1"/>
  <c r="I1126" i="2"/>
  <c r="I1125" s="1"/>
  <c r="H518" i="5"/>
  <c r="G497"/>
  <c r="I1104" i="2"/>
  <c r="I1103" s="1"/>
  <c r="H497" i="5"/>
  <c r="I1117" i="2"/>
  <c r="I1116" s="1"/>
  <c r="I1115" s="1"/>
  <c r="H507" i="5"/>
  <c r="I1130" i="2"/>
  <c r="I1129" s="1"/>
  <c r="H521" i="5"/>
  <c r="E106" i="4" s="1"/>
  <c r="I1108" i="2"/>
  <c r="I1107" s="1"/>
  <c r="H500" i="5"/>
  <c r="G507"/>
  <c r="G494"/>
  <c r="G493" s="1"/>
  <c r="G500"/>
  <c r="G518"/>
  <c r="G528"/>
  <c r="G531"/>
  <c r="G534"/>
  <c r="G537"/>
  <c r="G540"/>
  <c r="G547"/>
  <c r="G546" s="1"/>
  <c r="G545" s="1"/>
  <c r="G544" s="1"/>
  <c r="G551"/>
  <c r="G554"/>
  <c r="G559"/>
  <c r="G558" s="1"/>
  <c r="G555" s="1"/>
  <c r="G562"/>
  <c r="I1138" i="2"/>
  <c r="I1137" s="1"/>
  <c r="H528" i="5"/>
  <c r="I1142" i="2"/>
  <c r="I1141" s="1"/>
  <c r="H531" i="5"/>
  <c r="I1146" i="2"/>
  <c r="I1145" s="1"/>
  <c r="H534" i="5"/>
  <c r="I1150" i="2"/>
  <c r="I1149" s="1"/>
  <c r="H537" i="5"/>
  <c r="I1154" i="2"/>
  <c r="I1153" s="1"/>
  <c r="H540" i="5"/>
  <c r="I1163" i="2"/>
  <c r="I1162" s="1"/>
  <c r="I1161" s="1"/>
  <c r="H547" i="5"/>
  <c r="H546" s="1"/>
  <c r="H545" s="1"/>
  <c r="H544" s="1"/>
  <c r="G542" s="1"/>
  <c r="G541" s="1"/>
  <c r="I1168" i="2"/>
  <c r="I1167" s="1"/>
  <c r="H551" i="5"/>
  <c r="I1172" i="2"/>
  <c r="I1171" s="1"/>
  <c r="H554" i="5"/>
  <c r="I1176" i="2"/>
  <c r="I1175" s="1"/>
  <c r="H558" i="5"/>
  <c r="H555" s="1"/>
  <c r="I1181" i="2"/>
  <c r="I1180" s="1"/>
  <c r="H562" i="5"/>
  <c r="G630"/>
  <c r="I1222" i="2"/>
  <c r="I1221" s="1"/>
  <c r="I1220" s="1"/>
  <c r="H658" i="5"/>
  <c r="I1207" i="2"/>
  <c r="I1206" s="1"/>
  <c r="H630" i="5"/>
  <c r="I1203" i="2"/>
  <c r="I1202" s="1"/>
  <c r="H626" i="5"/>
  <c r="G621"/>
  <c r="G620" s="1"/>
  <c r="G626"/>
  <c r="G632"/>
  <c r="G631" s="1"/>
  <c r="G658"/>
  <c r="I1234" i="2"/>
  <c r="H672" i="5"/>
  <c r="I1243" i="2"/>
  <c r="H676" i="5"/>
  <c r="I1252" i="2"/>
  <c r="H681" i="5"/>
  <c r="I1266" i="2"/>
  <c r="I1265" s="1"/>
  <c r="H692" i="5"/>
  <c r="I1257" i="2"/>
  <c r="I1256" s="1"/>
  <c r="I1255" s="1"/>
  <c r="H685" i="5"/>
  <c r="G669"/>
  <c r="G674"/>
  <c r="G679"/>
  <c r="G689"/>
  <c r="G695"/>
  <c r="I1230" i="2"/>
  <c r="I1229" s="1"/>
  <c r="H669" i="5"/>
  <c r="I1239" i="2"/>
  <c r="H674" i="5"/>
  <c r="I1248" i="2"/>
  <c r="H679" i="5"/>
  <c r="I1262" i="2"/>
  <c r="I1261" s="1"/>
  <c r="H689" i="5"/>
  <c r="I1270" i="2"/>
  <c r="I1269" s="1"/>
  <c r="H695" i="5"/>
  <c r="G672"/>
  <c r="G676"/>
  <c r="G681"/>
  <c r="G692"/>
  <c r="G685"/>
  <c r="I100" i="2"/>
  <c r="I99" s="1"/>
  <c r="I98" s="1"/>
  <c r="I97" s="1"/>
  <c r="I96" s="1"/>
  <c r="H54" i="5"/>
  <c r="H100" i="2"/>
  <c r="H99" s="1"/>
  <c r="H98" s="1"/>
  <c r="H97" s="1"/>
  <c r="H96" s="1"/>
  <c r="G54" i="5"/>
  <c r="H87" i="2"/>
  <c r="G46" i="5"/>
  <c r="G45" s="1"/>
  <c r="I82" i="2"/>
  <c r="H44" i="5"/>
  <c r="H43" s="1"/>
  <c r="I87" i="2"/>
  <c r="H46" i="5"/>
  <c r="H45" s="1"/>
  <c r="H82" i="2"/>
  <c r="G44" i="5"/>
  <c r="G43" s="1"/>
  <c r="H70" i="2"/>
  <c r="G22" i="5"/>
  <c r="I70" i="2"/>
  <c r="H22" i="5"/>
  <c r="H75" i="2"/>
  <c r="G24" i="5"/>
  <c r="I75" i="2"/>
  <c r="H24" i="5"/>
  <c r="G274"/>
  <c r="I1084" i="2"/>
  <c r="I1083" s="1"/>
  <c r="I1082" s="1"/>
  <c r="I1081" s="1"/>
  <c r="I1080" s="1"/>
  <c r="H274" i="5"/>
  <c r="H892" i="2"/>
  <c r="H891" s="1"/>
  <c r="H890" s="1"/>
  <c r="H889" s="1"/>
  <c r="H888" s="1"/>
  <c r="H776" s="1"/>
  <c r="G789" i="5"/>
  <c r="I892" i="2"/>
  <c r="I891" s="1"/>
  <c r="I890" s="1"/>
  <c r="I889" s="1"/>
  <c r="I888" s="1"/>
  <c r="I776" s="1"/>
  <c r="H789" i="5"/>
  <c r="G834"/>
  <c r="G833" s="1"/>
  <c r="G832" s="1"/>
  <c r="G831" s="1"/>
  <c r="G830" s="1"/>
  <c r="H834"/>
  <c r="H833" s="1"/>
  <c r="H832" s="1"/>
  <c r="H831" s="1"/>
  <c r="H830" s="1"/>
  <c r="H953" i="2"/>
  <c r="I953"/>
  <c r="G827" i="5"/>
  <c r="G826" s="1"/>
  <c r="H827"/>
  <c r="H826" s="1"/>
  <c r="H947" i="2"/>
  <c r="H946" s="1"/>
  <c r="H945" s="1"/>
  <c r="I947"/>
  <c r="I946" s="1"/>
  <c r="I945" s="1"/>
  <c r="H982"/>
  <c r="I982"/>
  <c r="H986"/>
  <c r="I986"/>
  <c r="H974"/>
  <c r="H978"/>
  <c r="H969"/>
  <c r="I974"/>
  <c r="I978"/>
  <c r="I969"/>
  <c r="I1057"/>
  <c r="I1056" s="1"/>
  <c r="I1055" s="1"/>
  <c r="I1054" s="1"/>
  <c r="I1043"/>
  <c r="I1042" s="1"/>
  <c r="I1041" s="1"/>
  <c r="I941"/>
  <c r="I940" s="1"/>
  <c r="H925"/>
  <c r="H924" s="1"/>
  <c r="H937"/>
  <c r="H936" s="1"/>
  <c r="I925"/>
  <c r="I924" s="1"/>
  <c r="I937"/>
  <c r="I936" s="1"/>
  <c r="H933"/>
  <c r="H932" s="1"/>
  <c r="G821" i="5"/>
  <c r="G820" s="1"/>
  <c r="H941" i="2"/>
  <c r="H940" s="1"/>
  <c r="I933"/>
  <c r="I932" s="1"/>
  <c r="H821" i="5"/>
  <c r="H820" s="1"/>
  <c r="G818" s="1"/>
  <c r="G817" s="1"/>
  <c r="G797"/>
  <c r="H797"/>
  <c r="H794" s="1"/>
  <c r="I997" i="2"/>
  <c r="H875" i="5"/>
  <c r="G877"/>
  <c r="I1000" i="2"/>
  <c r="H877" i="5"/>
  <c r="G875"/>
  <c r="G887"/>
  <c r="I1011" i="2"/>
  <c r="I1010" s="1"/>
  <c r="I1009" s="1"/>
  <c r="H887" i="5"/>
  <c r="H64" i="2"/>
  <c r="H63" s="1"/>
  <c r="I64"/>
  <c r="I63" s="1"/>
  <c r="I1211"/>
  <c r="I1210" s="1"/>
  <c r="I1197"/>
  <c r="I1196" s="1"/>
  <c r="G275" i="5" l="1"/>
  <c r="E31" i="6" s="1"/>
  <c r="G316" i="5"/>
  <c r="I1195" i="2"/>
  <c r="I1166"/>
  <c r="D544" i="4"/>
  <c r="E544"/>
  <c r="H845" i="5"/>
  <c r="F32" i="6"/>
  <c r="G32" s="1"/>
  <c r="I348" i="5"/>
  <c r="H346" s="1"/>
  <c r="H345" s="1"/>
  <c r="H344" s="1"/>
  <c r="D483" i="4"/>
  <c r="E121"/>
  <c r="E120" s="1"/>
  <c r="E483"/>
  <c r="H632" i="5"/>
  <c r="H631" s="1"/>
  <c r="H621"/>
  <c r="H620" s="1"/>
  <c r="G795"/>
  <c r="G794" s="1"/>
  <c r="I993" i="2"/>
  <c r="I992" s="1"/>
  <c r="I991" s="1"/>
  <c r="I990" s="1"/>
  <c r="I989" s="1"/>
  <c r="I923"/>
  <c r="I922" s="1"/>
  <c r="H923"/>
  <c r="I1247"/>
  <c r="I1136"/>
  <c r="I1135" s="1"/>
  <c r="I1098"/>
  <c r="I1097" s="1"/>
  <c r="G684" i="5"/>
  <c r="G683" s="1"/>
  <c r="G682" s="1"/>
  <c r="D80" i="4"/>
  <c r="G671" i="5"/>
  <c r="D66" i="4"/>
  <c r="D65" s="1"/>
  <c r="H673" i="5"/>
  <c r="E68" i="4"/>
  <c r="E67" s="1"/>
  <c r="G678" i="5"/>
  <c r="D73" i="4"/>
  <c r="D72" s="1"/>
  <c r="H675" i="5"/>
  <c r="E70" i="4"/>
  <c r="E69" s="1"/>
  <c r="G628" i="5"/>
  <c r="G627" s="1"/>
  <c r="D119" i="4"/>
  <c r="D117" s="1"/>
  <c r="D116" s="1"/>
  <c r="H561" i="5"/>
  <c r="H560" s="1"/>
  <c r="E103" i="4"/>
  <c r="E102" s="1"/>
  <c r="H553" i="5"/>
  <c r="H552" s="1"/>
  <c r="E90" i="4"/>
  <c r="E89" s="1"/>
  <c r="E88" s="1"/>
  <c r="H536" i="5"/>
  <c r="H535" s="1"/>
  <c r="E53" i="4"/>
  <c r="E52" s="1"/>
  <c r="E51" s="1"/>
  <c r="G553" i="5"/>
  <c r="G552" s="1"/>
  <c r="D90" i="4"/>
  <c r="D89" s="1"/>
  <c r="D88" s="1"/>
  <c r="G536" i="5"/>
  <c r="G535" s="1"/>
  <c r="D53" i="4"/>
  <c r="D52" s="1"/>
  <c r="D51" s="1"/>
  <c r="G874" i="5"/>
  <c r="D252" i="4"/>
  <c r="D251" s="1"/>
  <c r="G876" i="5"/>
  <c r="D254" i="4"/>
  <c r="D253" s="1"/>
  <c r="G625" i="5"/>
  <c r="G624" s="1"/>
  <c r="G619" s="1"/>
  <c r="D115" i="4"/>
  <c r="D114" s="1"/>
  <c r="D113" s="1"/>
  <c r="D108" s="1"/>
  <c r="G499" i="5"/>
  <c r="G498" s="1"/>
  <c r="D34" i="4"/>
  <c r="D33" s="1"/>
  <c r="D32" s="1"/>
  <c r="G506" i="5"/>
  <c r="G505" s="1"/>
  <c r="D79" i="4"/>
  <c r="H520" i="5"/>
  <c r="H519" s="1"/>
  <c r="H496"/>
  <c r="H495" s="1"/>
  <c r="E31" i="4"/>
  <c r="E30" s="1"/>
  <c r="E29" s="1"/>
  <c r="H517" i="5"/>
  <c r="H512" s="1"/>
  <c r="E97" i="4"/>
  <c r="H493" i="5"/>
  <c r="E28" i="4"/>
  <c r="E27" s="1"/>
  <c r="H876" i="5"/>
  <c r="E254" i="4"/>
  <c r="E253" s="1"/>
  <c r="G668" i="5"/>
  <c r="G667" s="1"/>
  <c r="D63" i="4"/>
  <c r="D62" s="1"/>
  <c r="D61" s="1"/>
  <c r="G517" i="5"/>
  <c r="D97" i="4"/>
  <c r="D28"/>
  <c r="D27" s="1"/>
  <c r="H499" i="5"/>
  <c r="H498" s="1"/>
  <c r="E34" i="4"/>
  <c r="E33" s="1"/>
  <c r="E32" s="1"/>
  <c r="H506" i="5"/>
  <c r="H505" s="1"/>
  <c r="E79" i="4"/>
  <c r="G496" i="5"/>
  <c r="G495" s="1"/>
  <c r="D31" i="4"/>
  <c r="D30" s="1"/>
  <c r="D29" s="1"/>
  <c r="G520" i="5"/>
  <c r="G519" s="1"/>
  <c r="H874"/>
  <c r="E252" i="4"/>
  <c r="E251" s="1"/>
  <c r="G680" i="5"/>
  <c r="D75" i="4"/>
  <c r="D74" s="1"/>
  <c r="H688" i="5"/>
  <c r="H687" s="1"/>
  <c r="E98" i="4"/>
  <c r="G694" i="5"/>
  <c r="G693" s="1"/>
  <c r="D107" i="4"/>
  <c r="H691" i="5"/>
  <c r="H690" s="1"/>
  <c r="E101" i="4"/>
  <c r="E100" s="1"/>
  <c r="H628" i="5"/>
  <c r="H627" s="1"/>
  <c r="E119" i="4"/>
  <c r="E117" s="1"/>
  <c r="E116" s="1"/>
  <c r="H530" i="5"/>
  <c r="H529" s="1"/>
  <c r="E47" i="4"/>
  <c r="E46" s="1"/>
  <c r="E45" s="1"/>
  <c r="G561" i="5"/>
  <c r="G560" s="1"/>
  <c r="D103" i="4"/>
  <c r="D102" s="1"/>
  <c r="G530" i="5"/>
  <c r="G529" s="1"/>
  <c r="D47" i="4"/>
  <c r="D46" s="1"/>
  <c r="D45" s="1"/>
  <c r="G691" i="5"/>
  <c r="G690" s="1"/>
  <c r="D101" i="4"/>
  <c r="D100" s="1"/>
  <c r="G675" i="5"/>
  <c r="D70" i="4"/>
  <c r="D69" s="1"/>
  <c r="H694" i="5"/>
  <c r="H693" s="1"/>
  <c r="E107" i="4"/>
  <c r="H678" i="5"/>
  <c r="E73" i="4"/>
  <c r="E72" s="1"/>
  <c r="H668" i="5"/>
  <c r="H667" s="1"/>
  <c r="E63" i="4"/>
  <c r="E62" s="1"/>
  <c r="E61" s="1"/>
  <c r="G688" i="5"/>
  <c r="G687" s="1"/>
  <c r="D98" i="4"/>
  <c r="G673" i="5"/>
  <c r="D68" i="4"/>
  <c r="D67" s="1"/>
  <c r="H684" i="5"/>
  <c r="H683" s="1"/>
  <c r="H682" s="1"/>
  <c r="E80" i="4"/>
  <c r="H680" i="5"/>
  <c r="E75" i="4"/>
  <c r="E74" s="1"/>
  <c r="H671" i="5"/>
  <c r="E66" i="4"/>
  <c r="E65" s="1"/>
  <c r="H625" i="5"/>
  <c r="H624" s="1"/>
  <c r="E115" i="4"/>
  <c r="E114" s="1"/>
  <c r="E113" s="1"/>
  <c r="H550" i="5"/>
  <c r="H549" s="1"/>
  <c r="E87" i="4"/>
  <c r="E86" s="1"/>
  <c r="E85" s="1"/>
  <c r="H539" i="5"/>
  <c r="H538" s="1"/>
  <c r="E56" i="4"/>
  <c r="E55" s="1"/>
  <c r="E54" s="1"/>
  <c r="H533" i="5"/>
  <c r="H532" s="1"/>
  <c r="E50" i="4"/>
  <c r="E49" s="1"/>
  <c r="E48" s="1"/>
  <c r="H527" i="5"/>
  <c r="H526" s="1"/>
  <c r="E44" i="4"/>
  <c r="E43" s="1"/>
  <c r="E42" s="1"/>
  <c r="G550" i="5"/>
  <c r="G549" s="1"/>
  <c r="D87" i="4"/>
  <c r="D86" s="1"/>
  <c r="D85" s="1"/>
  <c r="G539" i="5"/>
  <c r="G538" s="1"/>
  <c r="D56" i="4"/>
  <c r="D55" s="1"/>
  <c r="D54" s="1"/>
  <c r="G533" i="5"/>
  <c r="G532" s="1"/>
  <c r="D50" i="4"/>
  <c r="D49" s="1"/>
  <c r="D48" s="1"/>
  <c r="G527" i="5"/>
  <c r="G526" s="1"/>
  <c r="D44" i="4"/>
  <c r="D43" s="1"/>
  <c r="D42" s="1"/>
  <c r="G855" i="5"/>
  <c r="H862"/>
  <c r="D550" i="4"/>
  <c r="H855" i="5"/>
  <c r="G862"/>
  <c r="G788"/>
  <c r="G787" s="1"/>
  <c r="G786" s="1"/>
  <c r="G785" s="1"/>
  <c r="G784" s="1"/>
  <c r="G696" s="1"/>
  <c r="D517" i="4"/>
  <c r="D516" s="1"/>
  <c r="D515" s="1"/>
  <c r="G23" i="5"/>
  <c r="G21"/>
  <c r="H53"/>
  <c r="H52" s="1"/>
  <c r="H51" s="1"/>
  <c r="H50" s="1"/>
  <c r="H49" s="1"/>
  <c r="F15" i="6" s="1"/>
  <c r="E540" i="4"/>
  <c r="E539" s="1"/>
  <c r="E538" s="1"/>
  <c r="H34" i="5"/>
  <c r="H33" s="1"/>
  <c r="E488" i="4"/>
  <c r="E487" s="1"/>
  <c r="E486" s="1"/>
  <c r="G34" i="5"/>
  <c r="G33" s="1"/>
  <c r="D488" i="4"/>
  <c r="D487" s="1"/>
  <c r="D486" s="1"/>
  <c r="E550"/>
  <c r="H788" i="5"/>
  <c r="H787" s="1"/>
  <c r="H786" s="1"/>
  <c r="H785" s="1"/>
  <c r="H784" s="1"/>
  <c r="H696" s="1"/>
  <c r="E517" i="4"/>
  <c r="E516" s="1"/>
  <c r="E515" s="1"/>
  <c r="H23" i="5"/>
  <c r="H21"/>
  <c r="G53"/>
  <c r="G52" s="1"/>
  <c r="G51" s="1"/>
  <c r="G50" s="1"/>
  <c r="G49" s="1"/>
  <c r="E15" i="6" s="1"/>
  <c r="D540" i="4"/>
  <c r="D539" s="1"/>
  <c r="D538" s="1"/>
  <c r="H37" i="5"/>
  <c r="H36" s="1"/>
  <c r="E491" i="4"/>
  <c r="E490" s="1"/>
  <c r="E489" s="1"/>
  <c r="G75" i="5"/>
  <c r="G74" s="1"/>
  <c r="D494" i="4"/>
  <c r="D493" s="1"/>
  <c r="D492" s="1"/>
  <c r="H75" i="5"/>
  <c r="H74" s="1"/>
  <c r="E494" i="4"/>
  <c r="E493" s="1"/>
  <c r="E492" s="1"/>
  <c r="G37" i="5"/>
  <c r="G36" s="1"/>
  <c r="D491" i="4"/>
  <c r="D490" s="1"/>
  <c r="D489" s="1"/>
  <c r="D557"/>
  <c r="E557"/>
  <c r="F265"/>
  <c r="G61" i="5"/>
  <c r="D463" i="4"/>
  <c r="D462" s="1"/>
  <c r="H63" i="5"/>
  <c r="E465" i="4"/>
  <c r="E464" s="1"/>
  <c r="G63" i="5"/>
  <c r="D465" i="4"/>
  <c r="D464" s="1"/>
  <c r="H61" i="5"/>
  <c r="E463" i="4"/>
  <c r="E462" s="1"/>
  <c r="G886" i="5"/>
  <c r="G885" s="1"/>
  <c r="D420" i="4"/>
  <c r="D419" s="1"/>
  <c r="D418" s="1"/>
  <c r="H272" i="5"/>
  <c r="E431" i="4"/>
  <c r="E429" s="1"/>
  <c r="E424" s="1"/>
  <c r="G657" i="5"/>
  <c r="G654" s="1"/>
  <c r="D643" i="4"/>
  <c r="D642" s="1"/>
  <c r="D639" s="1"/>
  <c r="D632" s="1"/>
  <c r="H175" i="5"/>
  <c r="H174" s="1"/>
  <c r="H173" s="1"/>
  <c r="E353" i="4"/>
  <c r="E352" s="1"/>
  <c r="E351" s="1"/>
  <c r="E350" s="1"/>
  <c r="G182" i="5"/>
  <c r="D360" i="4"/>
  <c r="D359" s="1"/>
  <c r="H67" i="5"/>
  <c r="H66" s="1"/>
  <c r="H65" s="1"/>
  <c r="E469" i="4"/>
  <c r="E468" s="1"/>
  <c r="E467" s="1"/>
  <c r="E466" s="1"/>
  <c r="H171" i="5"/>
  <c r="H168" s="1"/>
  <c r="H152" s="1"/>
  <c r="E349" i="4"/>
  <c r="E348" s="1"/>
  <c r="E345" s="1"/>
  <c r="E319" s="1"/>
  <c r="G171" i="5"/>
  <c r="G168" s="1"/>
  <c r="G152" s="1"/>
  <c r="D349" i="4"/>
  <c r="D348" s="1"/>
  <c r="D345" s="1"/>
  <c r="D319" s="1"/>
  <c r="H886" i="5"/>
  <c r="H885" s="1"/>
  <c r="E420" i="4"/>
  <c r="E419" s="1"/>
  <c r="E418" s="1"/>
  <c r="G272" i="5"/>
  <c r="D431" i="4"/>
  <c r="D429" s="1"/>
  <c r="D424" s="1"/>
  <c r="H657" i="5"/>
  <c r="H654" s="1"/>
  <c r="H647" s="1"/>
  <c r="E643" i="4"/>
  <c r="E642" s="1"/>
  <c r="E639" s="1"/>
  <c r="E632" s="1"/>
  <c r="H182" i="5"/>
  <c r="H179" s="1"/>
  <c r="E360" i="4"/>
  <c r="E359" s="1"/>
  <c r="G175" i="5"/>
  <c r="G174" s="1"/>
  <c r="G173" s="1"/>
  <c r="D353" i="4"/>
  <c r="D352" s="1"/>
  <c r="D351" s="1"/>
  <c r="D350" s="1"/>
  <c r="G67" i="5"/>
  <c r="G66" s="1"/>
  <c r="G65" s="1"/>
  <c r="D469" i="4"/>
  <c r="D468" s="1"/>
  <c r="D467" s="1"/>
  <c r="D466" s="1"/>
  <c r="G50" i="6"/>
  <c r="I1023" i="2"/>
  <c r="I1022" s="1"/>
  <c r="I1021" s="1"/>
  <c r="I1020" s="1"/>
  <c r="I1019" s="1"/>
  <c r="H37"/>
  <c r="H36" s="1"/>
  <c r="H35" s="1"/>
  <c r="I69"/>
  <c r="I62" s="1"/>
  <c r="I61" s="1"/>
  <c r="I60" s="1"/>
  <c r="G838" i="5"/>
  <c r="G837" s="1"/>
  <c r="G836" s="1"/>
  <c r="H69" i="2"/>
  <c r="H62" s="1"/>
  <c r="H61" s="1"/>
  <c r="H60" s="1"/>
  <c r="I806" i="5"/>
  <c r="H838"/>
  <c r="H837" s="1"/>
  <c r="H836" s="1"/>
  <c r="I1064" i="2"/>
  <c r="I1063" s="1"/>
  <c r="I1062" s="1"/>
  <c r="I1124"/>
  <c r="H981"/>
  <c r="J1081"/>
  <c r="H81"/>
  <c r="H80" s="1"/>
  <c r="H79" s="1"/>
  <c r="H78" s="1"/>
  <c r="I1233"/>
  <c r="H952"/>
  <c r="I81"/>
  <c r="I80" s="1"/>
  <c r="I79" s="1"/>
  <c r="I78" s="1"/>
  <c r="I1260"/>
  <c r="G42" i="5"/>
  <c r="G41" s="1"/>
  <c r="G40" s="1"/>
  <c r="G39" s="1"/>
  <c r="E14" i="6" s="1"/>
  <c r="H42" i="5"/>
  <c r="H41" s="1"/>
  <c r="H40" s="1"/>
  <c r="H39" s="1"/>
  <c r="F14" i="6" s="1"/>
  <c r="J1080" i="2"/>
  <c r="H968"/>
  <c r="I952"/>
  <c r="I981"/>
  <c r="I968"/>
  <c r="H800" i="5"/>
  <c r="H799" s="1"/>
  <c r="I1194" i="2"/>
  <c r="I1193" s="1"/>
  <c r="J1055"/>
  <c r="J1054"/>
  <c r="J1041"/>
  <c r="J776"/>
  <c r="I1008"/>
  <c r="I1007" s="1"/>
  <c r="J888"/>
  <c r="J96"/>
  <c r="H992"/>
  <c r="H991" s="1"/>
  <c r="H990" s="1"/>
  <c r="H989" s="1"/>
  <c r="H17" i="5"/>
  <c r="H316" l="1"/>
  <c r="H275" s="1"/>
  <c r="E108" i="4"/>
  <c r="E417"/>
  <c r="D417"/>
  <c r="H884" i="5"/>
  <c r="H883" s="1"/>
  <c r="G884"/>
  <c r="G883" s="1"/>
  <c r="H492"/>
  <c r="H619"/>
  <c r="H618" s="1"/>
  <c r="H617" s="1"/>
  <c r="G548"/>
  <c r="H548"/>
  <c r="G502"/>
  <c r="G501" s="1"/>
  <c r="G492" s="1"/>
  <c r="G491" s="1"/>
  <c r="H504"/>
  <c r="G652"/>
  <c r="G651" s="1"/>
  <c r="G647" s="1"/>
  <c r="F632" i="4"/>
  <c r="G525" i="5"/>
  <c r="G524" s="1"/>
  <c r="E248" i="4"/>
  <c r="E241" s="1"/>
  <c r="E240" s="1"/>
  <c r="D248"/>
  <c r="D241" s="1"/>
  <c r="D240" s="1"/>
  <c r="D356"/>
  <c r="D355" s="1"/>
  <c r="D318" s="1"/>
  <c r="E356"/>
  <c r="E355" s="1"/>
  <c r="E318" s="1"/>
  <c r="D41"/>
  <c r="E41"/>
  <c r="D26"/>
  <c r="E26"/>
  <c r="H525" i="5"/>
  <c r="H524" s="1"/>
  <c r="H491"/>
  <c r="E64" i="4"/>
  <c r="E99"/>
  <c r="H670" i="5"/>
  <c r="H871"/>
  <c r="H870" s="1"/>
  <c r="H869" s="1"/>
  <c r="H868" s="1"/>
  <c r="F55" i="6" s="1"/>
  <c r="F54" s="1"/>
  <c r="H511" i="5"/>
  <c r="G509" s="1"/>
  <c r="G508" s="1"/>
  <c r="G504" s="1"/>
  <c r="G515"/>
  <c r="G512" s="1"/>
  <c r="G872"/>
  <c r="G871" s="1"/>
  <c r="G870" s="1"/>
  <c r="G869" s="1"/>
  <c r="G868" s="1"/>
  <c r="G867" s="1"/>
  <c r="G267"/>
  <c r="G266" s="1"/>
  <c r="G265" s="1"/>
  <c r="H267"/>
  <c r="H266" s="1"/>
  <c r="H265" s="1"/>
  <c r="H178"/>
  <c r="H151" s="1"/>
  <c r="H150" s="1"/>
  <c r="F23" i="6" s="1"/>
  <c r="F20" s="1"/>
  <c r="G180" i="5"/>
  <c r="G179" s="1"/>
  <c r="G178" s="1"/>
  <c r="G151" s="1"/>
  <c r="G150" s="1"/>
  <c r="E23" i="6" s="1"/>
  <c r="E20" s="1"/>
  <c r="J35" i="2"/>
  <c r="D99" i="4"/>
  <c r="I1228" i="2"/>
  <c r="I1227" s="1"/>
  <c r="I1226" s="1"/>
  <c r="I1225" s="1"/>
  <c r="G854" i="5"/>
  <c r="G853" s="1"/>
  <c r="G848" s="1"/>
  <c r="E53" i="6" s="1"/>
  <c r="G686" i="5"/>
  <c r="J1193" i="2"/>
  <c r="H686" i="5"/>
  <c r="G677"/>
  <c r="H677"/>
  <c r="G618"/>
  <c r="G670"/>
  <c r="E71" i="4"/>
  <c r="E105"/>
  <c r="E104" s="1"/>
  <c r="D78"/>
  <c r="D77" s="1"/>
  <c r="D76" s="1"/>
  <c r="D71"/>
  <c r="D64"/>
  <c r="E96"/>
  <c r="E91" s="1"/>
  <c r="D96"/>
  <c r="D91" s="1"/>
  <c r="D105"/>
  <c r="D104" s="1"/>
  <c r="E78"/>
  <c r="E77" s="1"/>
  <c r="E76" s="1"/>
  <c r="E459"/>
  <c r="E458" s="1"/>
  <c r="E457" s="1"/>
  <c r="H854" i="5"/>
  <c r="H853" s="1"/>
  <c r="H848" s="1"/>
  <c r="H20"/>
  <c r="G20"/>
  <c r="F46" i="6"/>
  <c r="F44" s="1"/>
  <c r="G70" i="5"/>
  <c r="G69" s="1"/>
  <c r="I784"/>
  <c r="G15" i="6"/>
  <c r="E46"/>
  <c r="E44" s="1"/>
  <c r="I49" i="5"/>
  <c r="H70"/>
  <c r="H69" s="1"/>
  <c r="G58"/>
  <c r="G57" s="1"/>
  <c r="G56" s="1"/>
  <c r="H58"/>
  <c r="H57" s="1"/>
  <c r="H56" s="1"/>
  <c r="D459" i="4"/>
  <c r="D458" s="1"/>
  <c r="D457" s="1"/>
  <c r="I696" i="5"/>
  <c r="G14" i="6"/>
  <c r="J1062" i="2"/>
  <c r="H59"/>
  <c r="H922"/>
  <c r="I59"/>
  <c r="J60"/>
  <c r="J1063"/>
  <c r="H967"/>
  <c r="H966" s="1"/>
  <c r="H961" s="1"/>
  <c r="H951"/>
  <c r="H950" s="1"/>
  <c r="H944" s="1"/>
  <c r="G815" i="5" s="1"/>
  <c r="G814" s="1"/>
  <c r="G824"/>
  <c r="G823" s="1"/>
  <c r="I951" i="2"/>
  <c r="I950" s="1"/>
  <c r="I944" s="1"/>
  <c r="H815" i="5" s="1"/>
  <c r="H814" s="1"/>
  <c r="H824"/>
  <c r="H823" s="1"/>
  <c r="I1096" i="2"/>
  <c r="I1095" s="1"/>
  <c r="J1095" s="1"/>
  <c r="I1134"/>
  <c r="I1133" s="1"/>
  <c r="I39" i="5"/>
  <c r="I967" i="2"/>
  <c r="I966" s="1"/>
  <c r="I961" s="1"/>
  <c r="I1018"/>
  <c r="J1020"/>
  <c r="J1007"/>
  <c r="J989"/>
  <c r="J78"/>
  <c r="J990"/>
  <c r="F31" i="6" l="1"/>
  <c r="G31" s="1"/>
  <c r="I275" i="5"/>
  <c r="G882"/>
  <c r="E57" i="6"/>
  <c r="E56" s="1"/>
  <c r="F57"/>
  <c r="F56" s="1"/>
  <c r="I883" i="5"/>
  <c r="H882"/>
  <c r="I882" s="1"/>
  <c r="F53" i="6"/>
  <c r="G53" s="1"/>
  <c r="G617" i="5"/>
  <c r="E42" i="6" s="1"/>
  <c r="G511" i="5"/>
  <c r="G490" s="1"/>
  <c r="G489" s="1"/>
  <c r="E40" i="6" s="1"/>
  <c r="G523" i="5"/>
  <c r="H523"/>
  <c r="G16"/>
  <c r="G15" s="1"/>
  <c r="G14" s="1"/>
  <c r="E12" i="6" s="1"/>
  <c r="H16" i="5"/>
  <c r="H15" s="1"/>
  <c r="F42" i="6"/>
  <c r="H666" i="5"/>
  <c r="H665" s="1"/>
  <c r="H664" s="1"/>
  <c r="H663" s="1"/>
  <c r="F43" i="6" s="1"/>
  <c r="E60" i="4"/>
  <c r="E25" s="1"/>
  <c r="H490" i="5"/>
  <c r="H489" s="1"/>
  <c r="F40" i="6" s="1"/>
  <c r="F240" i="4"/>
  <c r="H867" i="5"/>
  <c r="I867" s="1"/>
  <c r="H813"/>
  <c r="H812" s="1"/>
  <c r="F51" i="6" s="1"/>
  <c r="G813" i="5"/>
  <c r="G812" s="1"/>
  <c r="E51" i="6" s="1"/>
  <c r="F30"/>
  <c r="F24" s="1"/>
  <c r="I265" i="5"/>
  <c r="H194"/>
  <c r="G194"/>
  <c r="E30" i="6"/>
  <c r="E24" s="1"/>
  <c r="I868" i="5"/>
  <c r="E55" i="6"/>
  <c r="E54" s="1"/>
  <c r="G54" s="1"/>
  <c r="G666" i="5"/>
  <c r="G665" s="1"/>
  <c r="G664" s="1"/>
  <c r="G663" s="1"/>
  <c r="E43" i="6" s="1"/>
  <c r="J1018" i="2"/>
  <c r="E84" i="4"/>
  <c r="D84"/>
  <c r="D60"/>
  <c r="D25" s="1"/>
  <c r="G55" i="5"/>
  <c r="E16" i="6" s="1"/>
  <c r="G44"/>
  <c r="G46"/>
  <c r="H55" i="5"/>
  <c r="F16" i="6" s="1"/>
  <c r="F318" i="4"/>
  <c r="F417"/>
  <c r="G125" i="5"/>
  <c r="F457" i="4"/>
  <c r="I150" i="5"/>
  <c r="H125"/>
  <c r="G23" i="6"/>
  <c r="G20"/>
  <c r="J59" i="2"/>
  <c r="G800" i="5"/>
  <c r="G799" s="1"/>
  <c r="H914" i="2"/>
  <c r="H58" s="1"/>
  <c r="I914"/>
  <c r="I58" s="1"/>
  <c r="J922"/>
  <c r="J895"/>
  <c r="J1133"/>
  <c r="J944"/>
  <c r="G842" i="5"/>
  <c r="G841" s="1"/>
  <c r="G840" s="1"/>
  <c r="G829" s="1"/>
  <c r="E52" i="6" s="1"/>
  <c r="I1094" i="2"/>
  <c r="I1061" s="1"/>
  <c r="J1225"/>
  <c r="J961"/>
  <c r="J1019"/>
  <c r="G57" i="6" l="1"/>
  <c r="G56"/>
  <c r="G522" i="5"/>
  <c r="E41" i="6" s="1"/>
  <c r="E39" s="1"/>
  <c r="H522" i="5"/>
  <c r="F41" i="6" s="1"/>
  <c r="I617" i="5"/>
  <c r="G42" i="6"/>
  <c r="G43"/>
  <c r="G40"/>
  <c r="I489" i="5"/>
  <c r="G24" i="6"/>
  <c r="G30"/>
  <c r="I194" i="5"/>
  <c r="I663"/>
  <c r="G55" i="6"/>
  <c r="E24" i="4"/>
  <c r="D24"/>
  <c r="G16" i="6"/>
  <c r="I55" i="5"/>
  <c r="I125"/>
  <c r="G51" i="6"/>
  <c r="E49"/>
  <c r="H793" i="5"/>
  <c r="H792" s="1"/>
  <c r="H791" s="1"/>
  <c r="G793"/>
  <c r="G792" s="1"/>
  <c r="G791" s="1"/>
  <c r="G790" s="1"/>
  <c r="E48" i="6" s="1"/>
  <c r="E47" s="1"/>
  <c r="J1094" i="2"/>
  <c r="J1061"/>
  <c r="J914"/>
  <c r="I848" i="5"/>
  <c r="G805"/>
  <c r="I812"/>
  <c r="J58" i="2"/>
  <c r="H14" i="5"/>
  <c r="F12" i="6" s="1"/>
  <c r="I23" i="2"/>
  <c r="H23"/>
  <c r="I18"/>
  <c r="H18"/>
  <c r="I522" i="5" l="1"/>
  <c r="G488"/>
  <c r="H488"/>
  <c r="F39" i="6"/>
  <c r="G39" s="1"/>
  <c r="G41"/>
  <c r="H842" i="5"/>
  <c r="H841" s="1"/>
  <c r="H840" s="1"/>
  <c r="H829" s="1"/>
  <c r="H805" s="1"/>
  <c r="I805" s="1"/>
  <c r="F24" i="4"/>
  <c r="I22" i="2"/>
  <c r="I17" s="1"/>
  <c r="H32" i="5"/>
  <c r="H22" i="2"/>
  <c r="H17" s="1"/>
  <c r="G32" i="5"/>
  <c r="H790"/>
  <c r="F48" i="6" s="1"/>
  <c r="I791" i="5"/>
  <c r="G12" i="6"/>
  <c r="G30" i="5"/>
  <c r="H30"/>
  <c r="I14"/>
  <c r="I488" l="1"/>
  <c r="F52" i="6"/>
  <c r="G52" s="1"/>
  <c r="I829" i="5"/>
  <c r="I16" i="2"/>
  <c r="I15" s="1"/>
  <c r="I14" s="1"/>
  <c r="I13" s="1"/>
  <c r="H16"/>
  <c r="H15" s="1"/>
  <c r="H14" s="1"/>
  <c r="H29" i="5"/>
  <c r="E481" i="4"/>
  <c r="E480" s="1"/>
  <c r="D485"/>
  <c r="D484" s="1"/>
  <c r="G31" i="5"/>
  <c r="E482" i="4"/>
  <c r="G29" i="5"/>
  <c r="D481" i="4"/>
  <c r="D480" s="1"/>
  <c r="E485"/>
  <c r="E484" s="1"/>
  <c r="H31" i="5"/>
  <c r="H28" s="1"/>
  <c r="D482" i="4"/>
  <c r="I790" i="5"/>
  <c r="G48" i="6"/>
  <c r="F47"/>
  <c r="G47" s="1"/>
  <c r="F49" l="1"/>
  <c r="G49" s="1"/>
  <c r="G28" i="5"/>
  <c r="H13" i="2"/>
  <c r="H12" s="1"/>
  <c r="H1289" s="1"/>
  <c r="J14"/>
  <c r="H27" i="5"/>
  <c r="H26" s="1"/>
  <c r="H25" s="1"/>
  <c r="H13" s="1"/>
  <c r="H898" s="1"/>
  <c r="E479" i="4"/>
  <c r="E475" s="1"/>
  <c r="D479"/>
  <c r="I12" i="2"/>
  <c r="E474" i="4" l="1"/>
  <c r="E697" s="1"/>
  <c r="G27" i="5"/>
  <c r="G26" s="1"/>
  <c r="G25" s="1"/>
  <c r="I25" s="1"/>
  <c r="D475" i="4"/>
  <c r="D474" s="1"/>
  <c r="J13" i="2"/>
  <c r="F13" i="6"/>
  <c r="F11" s="1"/>
  <c r="J12" i="2"/>
  <c r="I1289"/>
  <c r="J1289" l="1"/>
  <c r="E13" i="6"/>
  <c r="E11" s="1"/>
  <c r="E60" s="1"/>
  <c r="G13" i="5"/>
  <c r="G898" s="1"/>
  <c r="I898" s="1"/>
  <c r="D697" i="4"/>
  <c r="F697" s="1"/>
  <c r="F474"/>
  <c r="G13" i="6"/>
  <c r="F60"/>
  <c r="G11" l="1"/>
  <c r="I13" i="5"/>
  <c r="G60" i="6"/>
</calcChain>
</file>

<file path=xl/sharedStrings.xml><?xml version="1.0" encoding="utf-8"?>
<sst xmlns="http://schemas.openxmlformats.org/spreadsheetml/2006/main" count="9096" uniqueCount="1060">
  <si>
    <t>000</t>
  </si>
  <si>
    <t>242</t>
  </si>
  <si>
    <t>Закупка товаров, работ, услуг в сфере информационно-коммуникационных технологий</t>
  </si>
  <si>
    <t>Субвенции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</si>
  <si>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Подпрограмма 1 "Создание условий для совершенствования системы муниципального управления"</t>
  </si>
  <si>
    <t>Муниципальная программа "Совершенствование и развитие муниципального управления в городе Урай" на 2015-2017 год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</si>
  <si>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</si>
  <si>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</si>
  <si>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</si>
  <si>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Субвенции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</si>
  <si>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Основное мероприятие "Дошкольное образование"</t>
  </si>
  <si>
    <t xml:space="preserve">Подпрограмма 1 "Модернизация образования"      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</si>
  <si>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</si>
  <si>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</si>
  <si>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</si>
  <si>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622</t>
  </si>
  <si>
    <t>Субсидии автономным учреждениям на иные цели</t>
  </si>
  <si>
    <t>Иные межбюджетные трансферты в рамках наказов избирателей депутатам Думы Ханты-Мансийского автономного округа - Югры</t>
  </si>
  <si>
    <t>244</t>
  </si>
  <si>
    <t>Прочая закупка товаров, работ и услуг для обеспечения государственных (муниципальных) нужд</t>
  </si>
  <si>
    <t>Иные межбюджетные трансферты  на организацию и проведение единого государственного экзамена в рамках подпрограммы «Система оценки качества образования и информационная прозрачность системы образования» государственной программы «Развитие образования в Ханты-Мансийском автономном округе - Югры на 2016-2020 годы»</t>
  </si>
  <si>
    <t>Мероприятия муниципальной программы</t>
  </si>
  <si>
    <t>Подпрограмма 3 "Обеспечение условий для реализации образовательных программ" </t>
  </si>
  <si>
    <t xml:space="preserve">Подпрограмма 2 "Развитие кадрового потенциала"     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</si>
  <si>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</si>
  <si>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</si>
  <si>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</si>
  <si>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</si>
  <si>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</si>
  <si>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</si>
  <si>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</si>
  <si>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</si>
  <si>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122</t>
  </si>
  <si>
    <t>Иные выплаты персоналу государственных (муниципальных) органов, за исключением фонда оплаты труда</t>
  </si>
  <si>
    <t>Расходы на обеспечение функций органов местного самоуправления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</si>
  <si>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</si>
  <si>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</si>
  <si>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</si>
  <si>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Основное мероприятие "Развитие муниципальной системы образования"</t>
  </si>
  <si>
    <t>Другие вопросы в области образования</t>
  </si>
  <si>
    <t>612</t>
  </si>
  <si>
    <t>Субсидии бюджетным учреждениям на иные цели</t>
  </si>
  <si>
    <t>Муниципальная программа "Молодежь города Урай" на 2016-2020 годы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</si>
  <si>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</si>
  <si>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</si>
  <si>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</si>
  <si>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</si>
  <si>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</si>
  <si>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Подпрограмма 4 "Организация каникулярного отдыха детей и подростков" </t>
  </si>
  <si>
    <t>Молодежная политика и оздоровление детей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</si>
  <si>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</si>
  <si>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</si>
  <si>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</si>
  <si>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</si>
  <si>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</si>
  <si>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Основное мероприятие "Общее и дополнительное образование"</t>
  </si>
  <si>
    <t>Общее образование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</si>
  <si>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</si>
  <si>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Дошкольное образование</t>
  </si>
  <si>
    <t>Образование</t>
  </si>
  <si>
    <t>Муниципальная программа "Информационное общество - Урай" на 2016-2018 годы</t>
  </si>
  <si>
    <t>Связь и информатика</t>
  </si>
  <si>
    <t>Национальная экономика</t>
  </si>
  <si>
    <t>Подпрограмма 3 "Профилактика терроризма и экстремизма"</t>
  </si>
  <si>
    <t>Подпрограмма 2 "Профилактика незаконного оборота и потребления наркотических средств и психотропных веществ"</t>
  </si>
  <si>
    <t xml:space="preserve">Мероприятия муниципальной программы </t>
  </si>
  <si>
    <t>Подпрограмма 1 "Профилактика правонарушений"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</si>
  <si>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</si>
  <si>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</si>
  <si>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</si>
  <si>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</si>
  <si>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Обслуживание муниципального долга</t>
  </si>
  <si>
    <t>Прочие мероприятия органов местного самоуправления</t>
  </si>
  <si>
    <t>Подпрограмма 2 "Обеспечение сбалансированности и устойчивости местного бюджета"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</si>
  <si>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</si>
  <si>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</si>
  <si>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</si>
  <si>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870</t>
  </si>
  <si>
    <t>Резервные средства</t>
  </si>
  <si>
    <t>Резервные фонды</t>
  </si>
  <si>
    <t>Подпрограмма 1 "Организация бюджетного процесса в муниципальном образовании"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</si>
  <si>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</si>
  <si>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</si>
  <si>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Периодическая печать и издательства</t>
  </si>
  <si>
    <t>СРЕДСТВА МАССОВОЙ ИНФОРМАЦИИ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</si>
  <si>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</si>
  <si>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</si>
  <si>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социально ориентированных некоммерческих  организаций в городе Урай" на 2015 - 2017 годы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</si>
  <si>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</si>
  <si>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</si>
  <si>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Подпрограмма 1 "Развитие физической культуры и спорта в городе Урай"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</si>
  <si>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</si>
  <si>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</si>
  <si>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</si>
  <si>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«Преодоление социальной исключенности» государственной программы «Социальная поддержка жителей Ханты-Мансийского автономного округа – Югры»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</si>
  <si>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«Дети Югры» государственной программы «Социальная поддержка жителей Ханты-Мансийского автономного округа – Югры» на 2016–2020 годы</t>
  </si>
  <si>
    <t>Приобретение товаров, работ, услуг в пользу граждан в целях их социального обеспечения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</si>
  <si>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Югры" на 2016–2020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</si>
  <si>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</si>
  <si>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</si>
  <si>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Субсидии гражданам на приобретение жилья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</si>
  <si>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</si>
  <si>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</si>
  <si>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- Югры в 2016-2020 годах" 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</si>
  <si>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</si>
  <si>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</si>
  <si>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</si>
  <si>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Глава муниципального образования</t>
  </si>
  <si>
    <t>Пенсионное обеспечение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</si>
  <si>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</si>
  <si>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</si>
  <si>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Подпрограмма 1 «Укрепление материально-технической базы медицинских учреждений»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</si>
  <si>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</si>
  <si>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Другие вопросы в области здравоохранения</t>
  </si>
  <si>
    <t>ЗДРАВООХРАНЕНИЕ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</si>
  <si>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– Югре на 2016-2020 годы» </t>
  </si>
  <si>
    <t>Другие вопросы в области культуры, кинематографии</t>
  </si>
  <si>
    <t>462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</si>
  <si>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</si>
  <si>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Основное мероприятие «Укрепление материально-технической базы культурно-досуговых учреждений»</t>
  </si>
  <si>
    <t>Основное мероприятие "Организация фестивалей, конкурсов и праздников"</t>
  </si>
  <si>
    <t>Основное мероприятие "Обеспечение муниципальной поддержки досуговых учреждений культуры"</t>
  </si>
  <si>
    <t>Основное мероприятие "Поддержка и развитие театрального, хореографического, вокального и хорового искусства"</t>
  </si>
  <si>
    <t>Основное мероприятие "Совершенствование подготовки и повышение квалификации кадров"</t>
  </si>
  <si>
    <t>Подпрограмма 5 "Народное творчество и традиционная культура. Развитие культурно-досуговой деятельности"</t>
  </si>
  <si>
    <t>Основное мероприятие "Организация выставочной деятельности"</t>
  </si>
  <si>
    <t>Основное мероприятие "Обеспечение муниципальной поддержки музеев"</t>
  </si>
  <si>
    <t>Подпрограмма 2 «Музейное дело»</t>
  </si>
  <si>
    <t>Основное мероприятие "Обеспечение муниципальной поддержки библиотек"</t>
  </si>
  <si>
    <t>Основное мероприятие "Реализация проектов"</t>
  </si>
  <si>
    <t>Основное мероприятие "Совершенствование подготовки и повышения квалификации библиотечных кадров"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</si>
  <si>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</si>
  <si>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</si>
  <si>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- Югре на 2016-2020 годы" </t>
  </si>
  <si>
    <t>Основное мероприятие "Комплектование и сохранность библиотечных фондов"</t>
  </si>
  <si>
    <t>Подпрограмма 1 "Библиотечное дело"</t>
  </si>
  <si>
    <t>Муниципальная программа "Культура города Урай" на 2012-2016 годы</t>
  </si>
  <si>
    <t>Культура</t>
  </si>
  <si>
    <t>КУЛЬТУРА, КИНЕМАТОГРАФИЯ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</si>
  <si>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</si>
  <si>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Основное мероприятие "Обеспечение муниципальной поддержки детских школ искусств"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</si>
  <si>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</si>
  <si>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</si>
  <si>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Основное мероприятие "Укрепление материально-технической базы детских школ искусств"</t>
  </si>
  <si>
    <t>Подпрограмма 4 "Художественное образование"</t>
  </si>
  <si>
    <t>Муниципальная программа "Охрана окружающей среды в границах города Урай" на 2012-2016 годы</t>
  </si>
  <si>
    <t>Другие вопросы в области охраны окружающей среды</t>
  </si>
  <si>
    <t>Охрана окружающей среды</t>
  </si>
  <si>
    <t>Подпрограмма 2 "Создание условий для развития энергосбережения и повышения энергетической эффективности в городе Урай"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</si>
  <si>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</si>
  <si>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</si>
  <si>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112</t>
  </si>
  <si>
    <t>Иные выплаты персоналу учреждений, за исключением фонда оплаты труда</t>
  </si>
  <si>
    <t>111</t>
  </si>
  <si>
    <t>Фонд оплаты труда учреждений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</si>
  <si>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</si>
  <si>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</si>
  <si>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2016-2020 годах"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</si>
  <si>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</si>
  <si>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</si>
  <si>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</si>
  <si>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</si>
  <si>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</si>
  <si>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</si>
  <si>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</si>
  <si>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</si>
  <si>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</si>
  <si>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Подпрограмма 4 "Благоустройство и озеленение города Урай"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</si>
  <si>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</si>
  <si>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</si>
  <si>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</si>
  <si>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Софинансирование из средств местного бюджета cубсидии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</si>
  <si>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</si>
  <si>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(*)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</si>
  <si>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</si>
  <si>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2016 – 2020 годы </t>
  </si>
  <si>
    <t>Софинансирование из средств местного бюджета cубсидии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ХМАО – Югре в 2016-2020 годах»</t>
  </si>
  <si>
    <t>Коммунальное хозяйство</t>
  </si>
  <si>
    <t>Подпрограмма 4 "Управление и распоряжение муниципальным имуществом муниципального образования город Урай"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</si>
  <si>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</si>
  <si>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</si>
  <si>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</si>
  <si>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</si>
  <si>
    <t>Жилищное хозяйство</t>
  </si>
  <si>
    <t>Жилищно-коммунальное хозяйство</t>
  </si>
  <si>
    <t>Подпрограмма 3 "Развитие информационной системы обеспечения градостроительной деятельности"</t>
  </si>
  <si>
    <t>Подпрограмма 2 "Управление земельными ресурсами"</t>
  </si>
  <si>
    <t>Субсидии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</t>
  </si>
  <si>
    <t>Подпрограмма 1 "Обеспечение территории города Урай документами градорегулирования"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</si>
  <si>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Ханты-Мансийском автономном округе – Югре на 2016-2020 годы"  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</si>
  <si>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</si>
  <si>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</si>
  <si>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</si>
  <si>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Подпрограмма 3 "Развитие сельскохозяйственных товаропроизводителей"</t>
  </si>
  <si>
    <t>Подпрограмма 2 "Развитие потребительского рынка"</t>
  </si>
  <si>
    <t>Софинансирование из средств местного бюджета 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</si>
  <si>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</si>
  <si>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Подпрограмма 1 "Развитие малого и среднего предпринимательства"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</si>
  <si>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</si>
  <si>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Другие вопросы в области национальной экономики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</si>
  <si>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</si>
  <si>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</si>
  <si>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Основное мероприятие "Капитальный ремонт и ремонт автомобильных дорог"</t>
  </si>
  <si>
    <t>Основное мероприятие "Реконструкция автомобильных дорог"</t>
  </si>
  <si>
    <t>Подпрограмма 1 "Дорожное хозяйство"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</si>
  <si>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</si>
  <si>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</si>
  <si>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Подпрограмма 2 "Транспорт"</t>
  </si>
  <si>
    <t>Транспорт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</si>
  <si>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</si>
  <si>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Прочие мероприятия в сфере жилищно-коммунального хозяйства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</si>
  <si>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- Югре" в 2016-2020 годах</t>
  </si>
  <si>
    <t>Сельское хозяйство и рыболовство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</si>
  <si>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</si>
  <si>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2016-2020 годы"  </t>
  </si>
  <si>
    <t>Общеэкономические вопросы</t>
  </si>
  <si>
    <t>Подпрограмма 2 "Мероприятия в сфере укрепления пожарной безопасности в городе Урай"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</si>
  <si>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</si>
  <si>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</si>
  <si>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</si>
  <si>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</si>
  <si>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</si>
  <si>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</si>
  <si>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</si>
  <si>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</si>
  <si>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Защита населения и территории от чрезвычайных ситуаций природного и техногенного характера, гражданская оборона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</si>
  <si>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бюджета автономного округа)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</si>
  <si>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2016-2020 годах» (средства федерального бюджета)</t>
  </si>
  <si>
    <t>Органы юстиции</t>
  </si>
  <si>
    <t>Подпрограмма 3 "Развитие муниципальной службы и резерва управленческих кадров"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</si>
  <si>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Ханты-Мансийского автономного округа – Югры на 2016–2020 годы" 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</si>
  <si>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2016-2020 годах"</t>
  </si>
  <si>
    <t>Другие общегосударственные вопросы</t>
  </si>
  <si>
    <t>Обеспечение проведения выборов и референдумов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</si>
  <si>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</si>
  <si>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Судебная система</t>
  </si>
  <si>
    <t>853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</si>
  <si>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</si>
  <si>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</si>
  <si>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</si>
  <si>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Руководитель контрольно-счетной палаты муниципального образования и его заместители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</si>
  <si>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</si>
  <si>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</si>
  <si>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</si>
  <si>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2016 год</t>
  </si>
  <si>
    <t>ВР</t>
  </si>
  <si>
    <t>ЦСР</t>
  </si>
  <si>
    <t>ПР</t>
  </si>
  <si>
    <t>РЗ</t>
  </si>
  <si>
    <t>Вед</t>
  </si>
  <si>
    <t>Наименование</t>
  </si>
  <si>
    <t>тыс.руб.</t>
  </si>
  <si>
    <t>% исполнения</t>
  </si>
  <si>
    <t>№ п/п</t>
  </si>
  <si>
    <t>1.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</si>
  <si>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</si>
  <si>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</si>
  <si>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</si>
  <si>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</si>
  <si>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</si>
  <si>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>Наименование показателя</t>
  </si>
  <si>
    <t>(тыс.руб.)</t>
  </si>
  <si>
    <t xml:space="preserve">Наименование показателя </t>
  </si>
  <si>
    <t>Код источника финансирования по КИВФ,КИВнФ</t>
  </si>
  <si>
    <t>Источники финансирования дефицита бюджета - всего</t>
  </si>
  <si>
    <t>000 90 00 00 00 00 0000 000</t>
  </si>
  <si>
    <t>в том числе по видам источников</t>
  </si>
  <si>
    <t>ИСТОЧНИКИ ВНУТРЕННЕГО ФИНАНСИРОВАНИЯ ДЕФИЦИТОВ  БЮДЖЕТОВ</t>
  </si>
  <si>
    <t>000  01  00  00  00  00  0000  000</t>
  </si>
  <si>
    <t>Получение кредитов от кредитных организаций бюджетами городских округов в валюте Российской Федерации</t>
  </si>
  <si>
    <t>000 01  02  00  00  04  0000  710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</si>
  <si>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</si>
  <si>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000 01  03  01  00  00  0000  000</t>
  </si>
  <si>
    <t>Получение кредитов от других бюджетов бюджетной системы Российской Федерации  бюджетами городских  округов в валюте Российской Федерации</t>
  </si>
  <si>
    <t>000 01  03  01  00  04  0000  710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</si>
  <si>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</si>
  <si>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000 01  03  01  00  04  0000  810</t>
  </si>
  <si>
    <t xml:space="preserve">Изменение остатков средств на счетах по учету средств бюджета </t>
  </si>
  <si>
    <t>000 01  05  00  00  00  0000  000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</si>
  <si>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</si>
  <si>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</si>
  <si>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</si>
  <si>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</si>
  <si>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6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</si>
  <si>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</si>
  <si>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</si>
  <si>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</si>
  <si>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</si>
  <si>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</si>
  <si>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</si>
  <si>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</si>
  <si>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</si>
  <si>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</si>
  <si>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</si>
  <si>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</si>
  <si>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</si>
  <si>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</si>
  <si>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</si>
  <si>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</si>
  <si>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</si>
  <si>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3.4.1.</t>
  </si>
  <si>
    <t>в том числе средства дорожного фонда</t>
  </si>
  <si>
    <t>3.5.</t>
  </si>
  <si>
    <t>3.6.</t>
  </si>
  <si>
    <t>4.</t>
  </si>
  <si>
    <t>4.1.</t>
  </si>
  <si>
    <t>4.2.</t>
  </si>
  <si>
    <t>4.3.</t>
  </si>
  <si>
    <t>4.4.</t>
  </si>
  <si>
    <t>5.</t>
  </si>
  <si>
    <t>5.1.</t>
  </si>
  <si>
    <t>6.</t>
  </si>
  <si>
    <t>6.1.</t>
  </si>
  <si>
    <t>6.2.</t>
  </si>
  <si>
    <t>6.3.</t>
  </si>
  <si>
    <t>6.4.</t>
  </si>
  <si>
    <t>7.</t>
  </si>
  <si>
    <t>7.1.</t>
  </si>
  <si>
    <t>7.2.</t>
  </si>
  <si>
    <t>8.1.</t>
  </si>
  <si>
    <t>9.</t>
  </si>
  <si>
    <t>9.1.</t>
  </si>
  <si>
    <t>9.2.</t>
  </si>
  <si>
    <t>9.3.</t>
  </si>
  <si>
    <t>9.4.</t>
  </si>
  <si>
    <t>10.</t>
  </si>
  <si>
    <t>10.1.</t>
  </si>
  <si>
    <t>11.</t>
  </si>
  <si>
    <t>11.1.</t>
  </si>
  <si>
    <t>12.</t>
  </si>
  <si>
    <t>12.1.</t>
  </si>
  <si>
    <t>1.8.</t>
  </si>
  <si>
    <t>8..</t>
  </si>
  <si>
    <t>Обслуживание государственного (муниципального) долга</t>
  </si>
  <si>
    <t>Администрация города Урай</t>
  </si>
  <si>
    <t>Комитет по финансам администрации города Урай</t>
  </si>
  <si>
    <t>Управление образования администрации города Урай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</si>
  <si>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</si>
  <si>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</si>
  <si>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закупки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</si>
  <si>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</si>
  <si>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</si>
  <si>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Субсидии автономным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</si>
  <si>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</si>
  <si>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</si>
  <si>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</si>
  <si>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Социальные выплаты гражданам, кроме публичных нормативных социальных выплат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</si>
  <si>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</si>
  <si>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субсидий муниципальным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</si>
  <si>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</si>
  <si>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Расходы на выплаты персоналу казенных учреждений</t>
  </si>
  <si>
    <t>Капитальные вложения в объекты государственной (муниципальной) собственности</t>
  </si>
  <si>
    <t>Предоставление субсидий  бюджетным, автономным учреждениям и иным некоммерческим организациям</t>
  </si>
  <si>
    <t>Дума города Урей</t>
  </si>
  <si>
    <t>Муниципальная программа "Совершенствование и развитие муниципального управления в городе Урей" на 2015-2017 год</t>
  </si>
  <si>
    <t xml:space="preserve">(муниципальным программам и непрограммным направлениям деятельности), </t>
  </si>
  <si>
    <t xml:space="preserve">                          группам (группам и подгруппам) видов расходов классификации расходов бюджетов </t>
  </si>
  <si>
    <t xml:space="preserve">                                          </t>
  </si>
  <si>
    <t>Рз</t>
  </si>
  <si>
    <t>3</t>
  </si>
  <si>
    <t>4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</si>
  <si>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</si>
  <si>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</si>
  <si>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</si>
  <si>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</si>
  <si>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21 0 00 00000</t>
  </si>
  <si>
    <t>Подпрограмма I "Создание условий для совершенствования системы муниципального управления"</t>
  </si>
  <si>
    <t>21 1 00 00000</t>
  </si>
  <si>
    <t>21 1 01 02030</t>
  </si>
  <si>
    <t>100</t>
  </si>
  <si>
    <t>120</t>
  </si>
  <si>
    <t>21 1 01 02040</t>
  </si>
  <si>
    <t>Закупка товаров, работ и услуг для  государственных (муниципальных) нужд</t>
  </si>
  <si>
    <t>200</t>
  </si>
  <si>
    <t>240</t>
  </si>
  <si>
    <t>21 1 01 02110</t>
  </si>
  <si>
    <t>03</t>
  </si>
  <si>
    <t>Муниципальная программа "Совершенствование и развитие муниципального управления в городе Урай" на 2015-2017 годы</t>
  </si>
  <si>
    <t>800</t>
  </si>
  <si>
    <t>21 1 01 02120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</si>
  <si>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</si>
  <si>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</si>
  <si>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850</t>
  </si>
  <si>
    <t>05</t>
  </si>
  <si>
    <t>21 1 08 51200</t>
  </si>
  <si>
    <t>06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</si>
  <si>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</si>
  <si>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20 0 00 00000</t>
  </si>
  <si>
    <t>20 1 00 00000</t>
  </si>
  <si>
    <t>20 1 01 02040</t>
  </si>
  <si>
    <t>20 2 00 00000</t>
  </si>
  <si>
    <t>20 2 01 02400</t>
  </si>
  <si>
    <t>21 1 01 02250</t>
  </si>
  <si>
    <t>07</t>
  </si>
  <si>
    <t>21 1 01 02400</t>
  </si>
  <si>
    <t>11</t>
  </si>
  <si>
    <t>13</t>
  </si>
  <si>
    <t>13 0 00 00000</t>
  </si>
  <si>
    <t>13 1 00 00000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</si>
  <si>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</si>
  <si>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13 1 01 84250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</si>
  <si>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</si>
  <si>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13 1 02 84270</t>
  </si>
  <si>
    <t xml:space="preserve">Муниципальная программа "Совершенствование и развитие муниципального управления в городе Урай" на 2015-2017 годы </t>
  </si>
  <si>
    <t>21 3 00 00000</t>
  </si>
  <si>
    <t>21 3 01 20700</t>
  </si>
  <si>
    <t>21 4 00 00000</t>
  </si>
  <si>
    <t>21 4 01 20700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</si>
  <si>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</si>
  <si>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21 1 03 59300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</si>
  <si>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</si>
  <si>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21 1 03 D9300</t>
  </si>
  <si>
    <t>09</t>
  </si>
  <si>
    <t>14 0 00 00000</t>
  </si>
  <si>
    <t>14 1 00 00000</t>
  </si>
  <si>
    <t>14 1 01 00590</t>
  </si>
  <si>
    <t>110</t>
  </si>
  <si>
    <t>14 1 02 20700</t>
  </si>
  <si>
    <t>14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</si>
  <si>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</si>
  <si>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13 1 03 82300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</si>
  <si>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</si>
  <si>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03 S2300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</si>
  <si>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</si>
  <si>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13 1 04 82310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</si>
  <si>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</si>
  <si>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13 1 04 S2310</t>
  </si>
  <si>
    <t>13 1 05 20700</t>
  </si>
  <si>
    <t>600</t>
  </si>
  <si>
    <t>610</t>
  </si>
  <si>
    <t>13 2 00 00000</t>
  </si>
  <si>
    <t>13 2 01 20700</t>
  </si>
  <si>
    <t>620</t>
  </si>
  <si>
    <t>13 3 00 00000</t>
  </si>
  <si>
    <t>13 3 01 20700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</si>
  <si>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</si>
  <si>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14 2 00 00000</t>
  </si>
  <si>
    <t>14 2 01 20700</t>
  </si>
  <si>
    <t>Национальная  экономика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</si>
  <si>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</si>
  <si>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>21 1 06 85060</t>
  </si>
  <si>
    <t>Предоставление субсидий  бюджетным, автономным учреждениям и иным не коммерческим организациям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</si>
  <si>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</si>
  <si>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21 1 06 S5060</t>
  </si>
  <si>
    <t>21 1 06 20700</t>
  </si>
  <si>
    <t>16 0 00 00000</t>
  </si>
  <si>
    <t>16 3 00 00000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</si>
  <si>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</si>
  <si>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16 3 02 84150</t>
  </si>
  <si>
    <t>35 0 00 00000</t>
  </si>
  <si>
    <t>35 1 00 00000</t>
  </si>
  <si>
    <t>Мероприятия  муниципальной программы</t>
  </si>
  <si>
    <t>35 1 02 20700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</si>
  <si>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</si>
  <si>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35 1 04 84200</t>
  </si>
  <si>
    <t xml:space="preserve">Транспорт            </t>
  </si>
  <si>
    <t>08</t>
  </si>
  <si>
    <t>18 0 00 00000</t>
  </si>
  <si>
    <t>18 2 00 00000</t>
  </si>
  <si>
    <t>18 2 01 20700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</si>
  <si>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</si>
  <si>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</t>
  </si>
  <si>
    <t>Дорожное хозяйство (в т.ч. дорожный фонд)</t>
  </si>
  <si>
    <t>18 1 00 00000</t>
  </si>
  <si>
    <t>18 1 01 00000</t>
  </si>
  <si>
    <t>18 1 01 20700</t>
  </si>
  <si>
    <t>400</t>
  </si>
  <si>
    <t>410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</si>
  <si>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</si>
  <si>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>в том числе дорожный фонд</t>
  </si>
  <si>
    <t>18 1 02 00000</t>
  </si>
  <si>
    <t>18 1 02 20700</t>
  </si>
  <si>
    <t>18 1 02 82390</t>
  </si>
  <si>
    <t>18 1 02 S2390</t>
  </si>
  <si>
    <t>10</t>
  </si>
  <si>
    <t>17 0 00 00000</t>
  </si>
  <si>
    <t>17 0 02 20700</t>
  </si>
  <si>
    <t>12</t>
  </si>
  <si>
    <t>16 1 00 00000</t>
  </si>
  <si>
    <t>16 2 00 00000</t>
  </si>
  <si>
    <t>16 2 01 20700</t>
  </si>
  <si>
    <t>16 3 01 20700</t>
  </si>
  <si>
    <t>21 1 02 00590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</si>
  <si>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</si>
  <si>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21 1 05 84120</t>
  </si>
  <si>
    <t>27 0 00 00000</t>
  </si>
  <si>
    <t>27 1 00 00000</t>
  </si>
  <si>
    <t>27 1 01 00590</t>
  </si>
  <si>
    <t>27 1 02 20700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</si>
  <si>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</si>
  <si>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27 1 03 82170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</si>
  <si>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</si>
  <si>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27 1 03 S2170</t>
  </si>
  <si>
    <t>27 2 00 00000</t>
  </si>
  <si>
    <t>27 2 01 20700</t>
  </si>
  <si>
    <t>27 3 00 00000</t>
  </si>
  <si>
    <t>27 3 01 20700</t>
  </si>
  <si>
    <t>11 0 00 00000</t>
  </si>
  <si>
    <t>11 0 01 20700</t>
  </si>
  <si>
    <t>11 0 02 82170</t>
  </si>
  <si>
    <t>11 0 02 S2170</t>
  </si>
  <si>
    <t>12 0 00 00000</t>
  </si>
  <si>
    <t>12 0 01 20700</t>
  </si>
  <si>
    <t>12 0 02 82190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</si>
  <si>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</si>
  <si>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</si>
  <si>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12 0 02 82430</t>
  </si>
  <si>
    <t>12 0 02 S2430</t>
  </si>
  <si>
    <t>35 2 00 00000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</si>
  <si>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</si>
  <si>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35 2 02 84230</t>
  </si>
  <si>
    <t>36 0 00 00000</t>
  </si>
  <si>
    <t>36 0 01 20700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</si>
  <si>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</si>
  <si>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36 0 02 82180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</si>
  <si>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</si>
  <si>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36 0 02 82430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</si>
  <si>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</si>
  <si>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36 0 02 S2180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</si>
  <si>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</si>
  <si>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36 0 02 S2430</t>
  </si>
  <si>
    <t>27 4 00 00000</t>
  </si>
  <si>
    <t>27 4 01 20700</t>
  </si>
  <si>
    <t>27 4 01 82430</t>
  </si>
  <si>
    <t>27 4 01 S2430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</si>
  <si>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</si>
  <si>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21 1 09 84220</t>
  </si>
  <si>
    <t>35 1 01 00590</t>
  </si>
  <si>
    <t>35 2 01 20700</t>
  </si>
  <si>
    <t>15 0 00 00000</t>
  </si>
  <si>
    <t>15 0 01 20700</t>
  </si>
  <si>
    <t>02 0 00 00000</t>
  </si>
  <si>
    <t xml:space="preserve">Подпрограмма 1 "Модернизация образования" </t>
  </si>
  <si>
    <t>02 1 00 00000</t>
  </si>
  <si>
    <t>02 1 01 00000</t>
  </si>
  <si>
    <t>02 1 01 00590</t>
  </si>
  <si>
    <t>02 1 01 84020</t>
  </si>
  <si>
    <t>02 1 01 20700</t>
  </si>
  <si>
    <t>Подпрограмма 3"Обеспечение условий для реализации образовательных программ"</t>
  </si>
  <si>
    <t>02 3 00 00000</t>
  </si>
  <si>
    <t>02 3 03 20700</t>
  </si>
  <si>
    <t>02 3 03 85160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</si>
  <si>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</si>
  <si>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</si>
  <si>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</si>
  <si>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</si>
  <si>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</si>
  <si>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</si>
  <si>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>02 1 02 20700</t>
  </si>
  <si>
    <t xml:space="preserve">Подпрограмма 2 "Развитие кадрового потенциала"    </t>
  </si>
  <si>
    <t>02 2 00 00000</t>
  </si>
  <si>
    <t>02 2 01 20700</t>
  </si>
  <si>
    <t>02 3 01 82460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</si>
  <si>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</si>
  <si>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02 3 02 84030</t>
  </si>
  <si>
    <t>05 0 00 00000</t>
  </si>
  <si>
    <t>Подпрограмма 4 «Художественное образование»</t>
  </si>
  <si>
    <t>05 4 00 00000</t>
  </si>
  <si>
    <t>05 4 01 00000</t>
  </si>
  <si>
    <t>05 4 01 20700</t>
  </si>
  <si>
    <t>05 4 01 82090</t>
  </si>
  <si>
    <t>05 4 01 S2090</t>
  </si>
  <si>
    <t>05 4 01 85160</t>
  </si>
  <si>
    <t>05 4 02 00000</t>
  </si>
  <si>
    <t>05 4 02 00590</t>
  </si>
  <si>
    <t xml:space="preserve">07 </t>
  </si>
  <si>
    <t>05 4 02 82440</t>
  </si>
  <si>
    <t>05 4 03 00000</t>
  </si>
  <si>
    <t>05 4 03 20700</t>
  </si>
  <si>
    <t>05 4 04 00000</t>
  </si>
  <si>
    <t>05 4 04 20700</t>
  </si>
  <si>
    <t>Муниципальная программа "Развитие физической культуры, спорта и туризма в городе Урай"на 2016-2018 годы</t>
  </si>
  <si>
    <t>06 0 00 00000</t>
  </si>
  <si>
    <t>06 1 00 00000</t>
  </si>
  <si>
    <t>06 1 01 00590</t>
  </si>
  <si>
    <t>06 1 01 82440</t>
  </si>
  <si>
    <t>06 1 02 85160</t>
  </si>
  <si>
    <t>Муниципальная программа "Поддержка социально ориентированных некоммерческих организаций в городе Урай" на 2015-2017 годы</t>
  </si>
  <si>
    <t>10 0 00 00000</t>
  </si>
  <si>
    <t>10 0 01 20700</t>
  </si>
  <si>
    <t>Подпрограмма 4 "Организация каникулярного отдыха детей и подростков"</t>
  </si>
  <si>
    <t>02 4 00 00000</t>
  </si>
  <si>
    <t>02 4 02 84080</t>
  </si>
  <si>
    <t>30 0 00 00000</t>
  </si>
  <si>
    <t>30 0 02 20700</t>
  </si>
  <si>
    <t>Муниципальная программа "Развитие физической культуры, спорта и туризма  в городе Урай" на 2016-2018 годы</t>
  </si>
  <si>
    <t>Подпрограмма I "Развитие физической культуры и спорта в городе Урай"</t>
  </si>
  <si>
    <t>06 1 02 20700</t>
  </si>
  <si>
    <t>30 0 01 00590</t>
  </si>
  <si>
    <t>02 1 03 00000</t>
  </si>
  <si>
    <t>02 1 03 00590</t>
  </si>
  <si>
    <t>02 1 03 02040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</si>
  <si>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</si>
  <si>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02 1 03 84050</t>
  </si>
  <si>
    <t xml:space="preserve">Культура, кинематография </t>
  </si>
  <si>
    <t xml:space="preserve">Культура </t>
  </si>
  <si>
    <t xml:space="preserve">Муниципальная программа "Культура города Урай" на 2012-2016 годы </t>
  </si>
  <si>
    <t>05 1 00 00000</t>
  </si>
  <si>
    <t>05 1 01 00000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</si>
  <si>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</si>
  <si>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</si>
  <si>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05 1 01 82070</t>
  </si>
  <si>
    <t>05 1 01 S2070</t>
  </si>
  <si>
    <t>05 1 02 00000</t>
  </si>
  <si>
    <t>05 1 02 20700</t>
  </si>
  <si>
    <t>05 1 03 00000</t>
  </si>
  <si>
    <t>05 1 03 20700</t>
  </si>
  <si>
    <t>05 1 04 00000</t>
  </si>
  <si>
    <t>05 1 04 00590</t>
  </si>
  <si>
    <t>05 1 04 82440</t>
  </si>
  <si>
    <t>05 2 00 00000</t>
  </si>
  <si>
    <t>05 2 01 00000</t>
  </si>
  <si>
    <t>05 2 01 00590</t>
  </si>
  <si>
    <t>05 2 01 82440</t>
  </si>
  <si>
    <t>05 2 02 00000</t>
  </si>
  <si>
    <t>05 2 02 20700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</si>
  <si>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</si>
  <si>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</si>
  <si>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</si>
  <si>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05 5 01 20700</t>
  </si>
  <si>
    <t>05 5 02 00000</t>
  </si>
  <si>
    <t>05 5 02 20700</t>
  </si>
  <si>
    <t>05 5 03 00000</t>
  </si>
  <si>
    <t>05 5 03 00590</t>
  </si>
  <si>
    <t>05 5 03 82440</t>
  </si>
  <si>
    <t>05 5 04 00000</t>
  </si>
  <si>
    <t>05 5 04 20700</t>
  </si>
  <si>
    <t>05 5 05 00000</t>
  </si>
  <si>
    <t>05 5 05 20700</t>
  </si>
  <si>
    <t>10 0 01 85160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</si>
  <si>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</si>
  <si>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>21 1 04 84100</t>
  </si>
  <si>
    <t>Здравоохранение</t>
  </si>
  <si>
    <t>01 0 00 00000</t>
  </si>
  <si>
    <t>01 1 00 00000</t>
  </si>
  <si>
    <t xml:space="preserve">Мероприятия муниципальной программы  </t>
  </si>
  <si>
    <t>01 1 02 20700</t>
  </si>
  <si>
    <t>300</t>
  </si>
  <si>
    <t>320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</si>
  <si>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</si>
  <si>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>11 0 03 R0200</t>
  </si>
  <si>
    <t xml:space="preserve">11 0 03 S0200 </t>
  </si>
  <si>
    <t>11 0 05 51350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</si>
  <si>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</si>
  <si>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02 1 01 84050</t>
  </si>
  <si>
    <t>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</si>
  <si>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</si>
  <si>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11 0 04 R0820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</si>
  <si>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</si>
  <si>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Физическая культура и спорт</t>
  </si>
  <si>
    <t xml:space="preserve">Средства массовой информации </t>
  </si>
  <si>
    <t>17 0 01 00590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</si>
  <si>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</si>
  <si>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</si>
  <si>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</si>
  <si>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Обслуживание  муниципального долга</t>
  </si>
  <si>
    <t>ВСЕГО РАСХОДОВ</t>
  </si>
  <si>
    <t>Приложение 2</t>
  </si>
  <si>
    <t xml:space="preserve">            Исполнение по разделам, подразделам, целевым статьям </t>
  </si>
  <si>
    <t>Приложение 3</t>
  </si>
  <si>
    <t>35 1 04 00000</t>
  </si>
  <si>
    <t>16 1 02 00000</t>
  </si>
  <si>
    <t>16 1 02 82380</t>
  </si>
  <si>
    <t>16 1 02 S2380</t>
  </si>
  <si>
    <t>12 0 02 00000</t>
  </si>
  <si>
    <t>06 1 02 00000</t>
  </si>
  <si>
    <t>21 1 11 84070</t>
  </si>
  <si>
    <t>02 3 03 85020</t>
  </si>
  <si>
    <t>02 4 03 20700</t>
  </si>
  <si>
    <t>02 4 01 S2050</t>
  </si>
  <si>
    <t>02 4 01 82050</t>
  </si>
  <si>
    <t>01 1 02 82010</t>
  </si>
  <si>
    <t>01 1 02 S2010</t>
  </si>
  <si>
    <t>11 0 03 S0200</t>
  </si>
  <si>
    <t>21 1 10 84060</t>
  </si>
  <si>
    <t>21 1 12 84090</t>
  </si>
  <si>
    <t>10 0 01 00000</t>
  </si>
  <si>
    <t>%                 исполнения</t>
  </si>
  <si>
    <t>Приложение № 5</t>
  </si>
  <si>
    <t>Исполнение по разделам и подразделам</t>
  </si>
  <si>
    <t>Приложение 4</t>
  </si>
  <si>
    <t>Иные межбюджетные трансферты на реализацию проекта, признанного победителем конкурсного отбора образовательных организаций, имеющих статус региональных инновационных площадок</t>
  </si>
  <si>
    <t>02 1 01 85220</t>
  </si>
  <si>
    <t>Иные межбюджетные трансферты на реализацию мероприятий по поддержке российского казачества</t>
  </si>
  <si>
    <t>02 1 02 85110</t>
  </si>
  <si>
    <t>Cубсидии на мероприятия подпрограммы "Обеспечение жильем молодых семей" федеральной целевой программы "Жилище" на 2015-2020 годы (федеральный бюджет)</t>
  </si>
  <si>
    <t>11 0 03 50200</t>
  </si>
  <si>
    <t>Основное мероприятие "Совершенствование подготовки и повышение квалификации музейных кадров"</t>
  </si>
  <si>
    <t>05 2 03 00000</t>
  </si>
  <si>
    <t>05 2 03 20700</t>
  </si>
  <si>
    <t>05 5 04 85160</t>
  </si>
  <si>
    <t>Закупка товаров, работ, услуг в целях капитального ремонта государственного (муниципального) имущества</t>
  </si>
  <si>
    <t>05 5 05 85160</t>
  </si>
  <si>
    <t>243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</si>
  <si>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</si>
  <si>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</si>
  <si>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</si>
  <si>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</si>
  <si>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</si>
  <si>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</si>
  <si>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</si>
  <si>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</si>
  <si>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21 2 01 82370</t>
  </si>
  <si>
    <t>21 2 01 S2360</t>
  </si>
  <si>
    <t>27 1 03 82171</t>
  </si>
  <si>
    <t>градостроительная деятельность</t>
  </si>
  <si>
    <t>27 1 03 S2171</t>
  </si>
  <si>
    <t>Субвенции на проведение сельскохозяйственной пересписи в 2016 году</t>
  </si>
  <si>
    <t>16 3 03 53910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</si>
  <si>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0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</si>
  <si>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0"/>
        <color theme="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</si>
  <si>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Исполнение госудасртвенных и муниципальных гарантий в алюте Российской Федерации</t>
  </si>
  <si>
    <t>000 01  06  04  01  00  0000 000</t>
  </si>
  <si>
    <t>Исполнение госудасртвенных и муниципальных гарантий в 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права тредования к бенифициара к принципалу</t>
  </si>
  <si>
    <t>000 01  06  04  01  04  0000 810</t>
  </si>
  <si>
    <t xml:space="preserve">Бюджетные кредиты предоставленные внутри страны 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</si>
  <si>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</si>
  <si>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Исполнение по ведомственной структуре расходов бюджета городского округа город Урай за 9 месяцев 2016 года</t>
  </si>
  <si>
    <t>Исполнено на 01.10.2016 г.</t>
  </si>
  <si>
    <t>Иные межбюджетные трансферты победителям конкурсов муниципальных образований Ханты-Мансийского автономного округа-Югры в области создания условий для деятельности народных дружин.</t>
  </si>
  <si>
    <t>13 1 03 85120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</si>
  <si>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</si>
  <si>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Субвенции на предоставление субсидий организациям на 1 килограмм реализованного и (или) отгруженного на собственную переработку молока</t>
  </si>
  <si>
    <t>16 3 04 R0430</t>
  </si>
  <si>
    <t>Подпрограмма 5 «Обеспечение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строительства»</t>
  </si>
  <si>
    <t>27 5 00 00000</t>
  </si>
  <si>
    <t>27 5 01 20700</t>
  </si>
  <si>
    <t>Субсидии на благоустройство территорий муниципальных образований</t>
  </si>
  <si>
    <t>27 4 01 82200</t>
  </si>
  <si>
    <t>35 1 02 82200</t>
  </si>
  <si>
    <t>Иные межбюджетные трасферты на организацию деятельности молодежных трудовых отрядов</t>
  </si>
  <si>
    <t>30 0 01 85210</t>
  </si>
  <si>
    <t>Иные межбюджетные трансферты на оказание финансовой поддержки в виде грантов победителям конкурса "Лучший оздоровительный лагерь ХМАО-Югры"</t>
  </si>
  <si>
    <t>30 0 02 85170</t>
  </si>
  <si>
    <t>Основное мероприятие "Укрепление материально-технической базы библиотек"</t>
  </si>
  <si>
    <t>05 1 05 00000</t>
  </si>
  <si>
    <t>05 1 05 85160</t>
  </si>
  <si>
    <t>17 0 01 85160</t>
  </si>
  <si>
    <t>02 2 01 85220</t>
  </si>
  <si>
    <t>Иные межбюджетные трасферты на реализацию мероприятий в сфере молодежной политики</t>
  </si>
  <si>
    <t>30 0 02 85030</t>
  </si>
  <si>
    <t>02 4 03 85170</t>
  </si>
  <si>
    <t xml:space="preserve"> за 9 месяцев 2016 года</t>
  </si>
  <si>
    <t>Исполнение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за 9 месяцев  2016 года</t>
  </si>
  <si>
    <t xml:space="preserve"> классификации расходов бюджетов за 9 месяцев 2016 года </t>
  </si>
  <si>
    <t>Исполнено на 01.10.2016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</si>
  <si>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9 месяцев 2016 года</t>
  </si>
  <si>
    <t>Приложение 1</t>
  </si>
  <si>
    <t>Исполнение по доходам бюджета городского округа город Урай за 9 месяцев 2016 года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</si>
  <si>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</si>
  <si>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</si>
  <si>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</si>
  <si>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</si>
  <si>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</si>
  <si>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</si>
  <si>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</si>
  <si>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</si>
  <si>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</si>
  <si>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</si>
  <si>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</si>
  <si>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</si>
  <si>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</si>
  <si>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</si>
  <si>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</si>
  <si>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</si>
  <si>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</si>
  <si>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</si>
  <si>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</si>
  <si>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</si>
  <si>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</si>
  <si>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</si>
  <si>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</si>
  <si>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</si>
  <si>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</si>
  <si>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</si>
  <si>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</si>
  <si>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</si>
  <si>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</si>
  <si>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</si>
  <si>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</si>
  <si>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</si>
  <si>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</si>
  <si>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</si>
  <si>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</si>
  <si>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</si>
  <si>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</si>
  <si>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</si>
  <si>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</si>
  <si>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</si>
  <si>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</si>
  <si>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</si>
  <si>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</si>
  <si>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</si>
  <si>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</si>
  <si>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</si>
  <si>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</si>
  <si>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</si>
  <si>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</si>
  <si>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</si>
  <si>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</si>
  <si>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</si>
  <si>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</si>
  <si>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Земельный налог</t>
  </si>
  <si>
    <t>000 1 06 06000 00 0000 110</t>
  </si>
  <si>
    <t>Земельный налог с организаций</t>
  </si>
  <si>
    <t>000 1 06 06030 00 0000 110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</si>
  <si>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</si>
  <si>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</si>
  <si>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</si>
  <si>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</si>
  <si>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</si>
  <si>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</si>
  <si>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</si>
  <si>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</si>
  <si>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</si>
  <si>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</si>
  <si>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</si>
  <si>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</si>
  <si>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</si>
  <si>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</si>
  <si>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</si>
  <si>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</si>
  <si>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осуществляющим перевозку опасных, тяжеловестных и (или) крупногабаритных грузов</t>
  </si>
  <si>
    <t>000 1 08 07170 01 0000 110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</si>
  <si>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</si>
  <si>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</si>
  <si>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</si>
  <si>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</si>
  <si>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</si>
  <si>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</si>
  <si>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</si>
  <si>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000  1  11  01000  00  0000  120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</si>
  <si>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</si>
  <si>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</si>
  <si>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</si>
  <si>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</si>
  <si>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</si>
  <si>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</si>
  <si>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</si>
  <si>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</si>
  <si>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</si>
  <si>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</si>
  <si>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</si>
  <si>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</si>
  <si>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</si>
  <si>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</si>
  <si>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</si>
  <si>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</si>
  <si>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</si>
  <si>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000 1 11 07014 04 0000 120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</si>
  <si>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</si>
  <si>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</si>
  <si>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 xml:space="preserve">  -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</si>
  <si>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000 1 11 08040 04 0000 120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</si>
  <si>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</si>
  <si>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</si>
  <si>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</si>
  <si>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</si>
  <si>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</si>
  <si>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</si>
  <si>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</si>
  <si>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</si>
  <si>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</si>
  <si>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</si>
  <si>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</si>
  <si>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</si>
  <si>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выбросы загрязняющих веществ в атмосферный воздух передвижными объектами</t>
  </si>
  <si>
    <t>000 1 12 01020 01 0000 120</t>
  </si>
  <si>
    <t xml:space="preserve"> - плата за сбросы загрязняющих веществ в водные объекты</t>
  </si>
  <si>
    <t>000 1 12 01030 01 0000 120</t>
  </si>
  <si>
    <t xml:space="preserve"> - плата за размещение отходов производства и потребления</t>
  </si>
  <si>
    <t>000 1 12 01040 01 0000 120</t>
  </si>
  <si>
    <t xml:space="preserve"> - 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</si>
  <si>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</si>
  <si>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</si>
  <si>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</si>
  <si>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</si>
  <si>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</si>
  <si>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</si>
  <si>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</si>
  <si>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</si>
  <si>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</si>
  <si>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</si>
  <si>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</si>
  <si>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</si>
  <si>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</si>
  <si>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</si>
  <si>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</si>
  <si>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</si>
  <si>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</si>
  <si>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</si>
  <si>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</si>
  <si>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</si>
  <si>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</si>
  <si>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</si>
  <si>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</si>
  <si>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>Доходы от продажи земельных участков 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</si>
  <si>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</si>
  <si>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</si>
  <si>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</si>
  <si>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</si>
  <si>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</si>
  <si>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</si>
  <si>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</si>
  <si>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</si>
  <si>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</si>
  <si>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</si>
  <si>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</si>
  <si>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</si>
  <si>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</si>
  <si>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</si>
  <si>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</si>
  <si>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</si>
  <si>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</si>
  <si>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 - 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 Российской Федерации</t>
  </si>
  <si>
    <t>000 1 16 03010 01 0000 140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</si>
  <si>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</si>
  <si>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</si>
  <si>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</si>
  <si>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</si>
  <si>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Денежные взыскания (штрафы) за  административные  правонарушения в области    государственного регулирования производства и  оборота  этилового спирта,    алкогольной,    спиртосодержащей продукции </t>
  </si>
  <si>
    <t>000 1 16 08000 01 0000 140</t>
  </si>
  <si>
    <t>Доходы от возмещения ущерба при возникновении страховых случаев</t>
  </si>
  <si>
    <t>000  1  16  23000  00  0000 140</t>
  </si>
  <si>
    <t xml:space="preserve">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</si>
  <si>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</si>
  <si>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 xml:space="preserve"> - 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</si>
  <si>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</si>
  <si>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</si>
  <si>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</si>
  <si>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- денежные взыскания (штрафы) за нарушение законодательства об охране и использовании животного мира</t>
  </si>
  <si>
    <t>000 1 16 25030 01 0000 140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</si>
  <si>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</si>
  <si>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</si>
  <si>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 - 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</si>
  <si>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</si>
  <si>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</si>
  <si>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</si>
  <si>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</si>
  <si>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</si>
  <si>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</t>
  </si>
  <si>
    <t>000 1 16 30010 01 0000 140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</si>
  <si>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</si>
  <si>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</si>
  <si>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</si>
  <si>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</si>
  <si>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</si>
  <si>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</si>
  <si>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</si>
  <si>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</si>
  <si>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</si>
  <si>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>000 1 16 37000 00 0000 140</t>
  </si>
  <si>
    <t xml:space="preserve"> -поступления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</si>
  <si>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</si>
  <si>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</si>
  <si>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</si>
  <si>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</si>
  <si>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</si>
  <si>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-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</si>
  <si>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</si>
  <si>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</si>
  <si>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</si>
  <si>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</si>
  <si>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</si>
  <si>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</si>
  <si>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</si>
  <si>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</si>
  <si>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</si>
  <si>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</si>
  <si>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</si>
  <si>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</si>
  <si>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</si>
  <si>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</si>
  <si>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</si>
  <si>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 xml:space="preserve"> - дотации бюджетам городских округов на выравнивание бюджетной обеспеченности 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</si>
  <si>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</si>
  <si>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</si>
  <si>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</si>
  <si>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</si>
  <si>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</si>
  <si>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</si>
  <si>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</si>
  <si>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</si>
  <si>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</si>
  <si>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 xml:space="preserve">СУБСИДИИ БЮДЖЕТАМ БЮДЖЕТНОЙ СИСТЕМЫ РОССИЙСКОЙ ФЕДЕРАЦИИ (МЕЖБЮДЖЕТНЫЕ СУБСИДИИ)               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</si>
  <si>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</si>
  <si>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</si>
  <si>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</si>
  <si>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</si>
  <si>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</si>
  <si>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</si>
  <si>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</si>
  <si>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 xml:space="preserve"> -субсидии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</si>
  <si>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</si>
  <si>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</si>
  <si>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</si>
  <si>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</si>
  <si>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</si>
  <si>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Прочие субсидии</t>
  </si>
  <si>
    <t>000 2 02 02999 00 0000 151</t>
  </si>
  <si>
    <t xml:space="preserve"> - 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</si>
  <si>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</si>
  <si>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              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</si>
  <si>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</si>
  <si>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</si>
  <si>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</si>
  <si>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 xml:space="preserve">- субвенции бюджетам городских округов на государственную регистрацию актов гражданского  состояния                       </t>
  </si>
  <si>
    <t>000 2 02 03003 04 0000 151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</si>
  <si>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 Федерации           </t>
  </si>
  <si>
    <t>000 2 02 03007 00 0000 151</t>
  </si>
  <si>
    <t xml:space="preserve"> -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</si>
  <si>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</si>
  <si>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</si>
  <si>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</si>
  <si>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-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</si>
  <si>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</si>
  <si>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</si>
  <si>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000 2 02 03029 00 0000 151</t>
  </si>
  <si>
    <t xml:space="preserve"> - субвенции бюджетам городских округов на компенсацию части платы, взимаемой с родителей (законныхпредставителей)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(в том числе в части администрирования рабочих мест)</t>
  </si>
  <si>
    <t>000 2 02 03029 04 0000 151</t>
  </si>
  <si>
    <t>Субвенции бюджетам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</si>
  <si>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000 2 02 03070 00 0000 151</t>
  </si>
  <si>
    <t xml:space="preserve"> - субвенции бюджетам городских округов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</si>
  <si>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</si>
  <si>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1 килограмм реализованного и (или) отгруженного на собственную переработку молока</t>
  </si>
  <si>
    <t>000 2 02 03103 00 0000 151</t>
  </si>
  <si>
    <t xml:space="preserve"> - субвенции бюджетам городских округов на 1 килограмм реализованного и (или) отгруженного на собственную переработку молока</t>
  </si>
  <si>
    <t>000 2 02 03103 04 0000 151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</si>
  <si>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</si>
  <si>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</si>
  <si>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-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</si>
  <si>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</si>
  <si>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проведение Всеросийской сельскохозяйственной переписи в 2016 году</t>
  </si>
  <si>
    <t>000 2 02 03121 00 0000 151</t>
  </si>
  <si>
    <t xml:space="preserve"> - субвенции бюджетам городских округов на проведение Всероссийской сельскохозяйственной переписи в 2016 году</t>
  </si>
  <si>
    <t>000 2 02 03121 04 0000 151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</si>
  <si>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</si>
  <si>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</si>
  <si>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</si>
  <si>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</si>
  <si>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</si>
  <si>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000 2 02 04025 04 0000 151</t>
  </si>
  <si>
    <t>Прочие межбюджетные трансферты, передаваемые бюджетам</t>
  </si>
  <si>
    <t>000 2 02 04999 00 0000 151</t>
  </si>
  <si>
    <t>- 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</si>
  <si>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</si>
  <si>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</si>
  <si>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</si>
  <si>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</si>
  <si>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</si>
  <si>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 xml:space="preserve"> -прочие безвозмездные поступления в бюджеты городских округов</t>
  </si>
  <si>
    <t>000 2 07 04050 04 0000 180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</si>
  <si>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</si>
  <si>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</si>
  <si>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 назначение,  прошлых   лет   из  бюджетов городских округов
</t>
  </si>
  <si>
    <t xml:space="preserve">000 2 19 04000 04 0000 151
</t>
  </si>
  <si>
    <t>ИТОГО ДОХОДОВ</t>
  </si>
  <si>
    <t>к решению Думы города Урай</t>
  </si>
  <si>
    <t xml:space="preserve">       от 24 ноября 2016 года № 25       </t>
  </si>
  <si>
    <t>от 24 ноября 2016 года №25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</si>
</sst>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#,##0.0;[Red]\-#,##0.0;0.0"/>
    <numFmt numFmtId="165" formatCode="000"/>
    <numFmt numFmtId="166" formatCode="0000000000"/>
    <numFmt numFmtId="167" formatCode="00"/>
    <numFmt numFmtId="168" formatCode="#,##0.0"/>
    <numFmt numFmtId="169" formatCode="0.0"/>
    <numFmt numFmtId="170" formatCode="0000"/>
    <numFmt numFmtId="171" formatCode="#,##0.0;[Red]\-#,##0.0"/>
    <numFmt numFmtId="172" formatCode="&quot;+&quot;\ #,##0.0;&quot;-&quot;\ #,##0.0;&quot;&quot;\ 0.0"/>
    <numFmt numFmtId="173" formatCode="#,##0.0_ ;[Red]\-#,##0.0\ 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9" fontId="10" fillId="0" borderId="0" applyFont="0" applyFill="0" applyBorder="0" applyAlignment="0" applyProtection="0"/>
    <xf numFmtId="0" fontId="11" fillId="3" borderId="2">
      <alignment horizontal="left" vertical="top" wrapText="1"/>
    </xf>
    <xf numFmtId="0" fontId="15" fillId="0" borderId="0"/>
    <xf numFmtId="0" fontId="9" fillId="0" borderId="0"/>
    <xf numFmtId="43" fontId="10" fillId="0" borderId="0" applyFont="0" applyFill="0" applyBorder="0" applyAlignment="0" applyProtection="0"/>
  </cellStyleXfs>
  <cellXfs count="370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1" xfId="1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/>
    <xf numFmtId="0" fontId="8" fillId="2" borderId="1" xfId="0" applyFont="1" applyFill="1" applyBorder="1" applyAlignment="1">
      <alignment wrapText="1"/>
    </xf>
    <xf numFmtId="0" fontId="8" fillId="2" borderId="1" xfId="2" applyNumberFormat="1" applyFont="1" applyFill="1" applyBorder="1" applyAlignment="1" applyProtection="1">
      <alignment wrapText="1"/>
      <protection hidden="1"/>
    </xf>
    <xf numFmtId="0" fontId="8" fillId="2" borderId="0" xfId="0" applyFont="1" applyFill="1" applyAlignment="1"/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170" fontId="3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protection hidden="1"/>
    </xf>
    <xf numFmtId="170" fontId="2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0" fontId="2" fillId="0" borderId="1" xfId="1" applyFont="1" applyBorder="1" applyAlignment="1">
      <alignment wrapText="1"/>
    </xf>
    <xf numFmtId="0" fontId="8" fillId="0" borderId="1" xfId="1" applyFont="1" applyBorder="1"/>
    <xf numFmtId="165" fontId="17" fillId="0" borderId="1" xfId="1" applyNumberFormat="1" applyFont="1" applyFill="1" applyBorder="1" applyAlignment="1" applyProtection="1">
      <alignment wrapText="1"/>
      <protection hidden="1"/>
    </xf>
    <xf numFmtId="167" fontId="17" fillId="0" borderId="1" xfId="1" applyNumberFormat="1" applyFont="1" applyFill="1" applyBorder="1" applyAlignment="1" applyProtection="1">
      <alignment horizontal="center"/>
      <protection hidden="1"/>
    </xf>
    <xf numFmtId="166" fontId="17" fillId="0" borderId="1" xfId="1" applyNumberFormat="1" applyFont="1" applyFill="1" applyBorder="1" applyAlignment="1" applyProtection="1">
      <alignment horizontal="center"/>
      <protection hidden="1"/>
    </xf>
    <xf numFmtId="165" fontId="17" fillId="0" borderId="1" xfId="1" applyNumberFormat="1" applyFont="1" applyFill="1" applyBorder="1" applyAlignment="1" applyProtection="1">
      <alignment horizontal="center"/>
      <protection hidden="1"/>
    </xf>
    <xf numFmtId="164" fontId="17" fillId="0" borderId="1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169" fontId="17" fillId="0" borderId="1" xfId="1" applyNumberFormat="1" applyFont="1" applyBorder="1"/>
    <xf numFmtId="0" fontId="8" fillId="0" borderId="0" xfId="1" applyFont="1"/>
    <xf numFmtId="0" fontId="17" fillId="0" borderId="1" xfId="1" applyFont="1" applyBorder="1"/>
    <xf numFmtId="0" fontId="17" fillId="0" borderId="0" xfId="1" applyFont="1"/>
    <xf numFmtId="165" fontId="8" fillId="0" borderId="1" xfId="1" applyNumberFormat="1" applyFont="1" applyFill="1" applyBorder="1" applyAlignment="1" applyProtection="1">
      <alignment wrapText="1"/>
      <protection hidden="1"/>
    </xf>
    <xf numFmtId="167" fontId="8" fillId="0" borderId="1" xfId="1" applyNumberFormat="1" applyFont="1" applyFill="1" applyBorder="1" applyAlignment="1" applyProtection="1">
      <alignment horizontal="center"/>
      <protection hidden="1"/>
    </xf>
    <xf numFmtId="166" fontId="8" fillId="0" borderId="1" xfId="1" applyNumberFormat="1" applyFont="1" applyFill="1" applyBorder="1" applyAlignment="1" applyProtection="1">
      <alignment horizontal="center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0" fontId="8" fillId="2" borderId="1" xfId="6" applyFont="1" applyFill="1" applyBorder="1" applyAlignment="1">
      <alignment wrapText="1"/>
    </xf>
    <xf numFmtId="0" fontId="8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19" fillId="2" borderId="0" xfId="0" applyFont="1" applyFill="1" applyAlignment="1" applyProtection="1">
      <alignment wrapText="1"/>
      <protection locked="0"/>
    </xf>
    <xf numFmtId="0" fontId="21" fillId="2" borderId="5" xfId="0" applyFont="1" applyFill="1" applyBorder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168" fontId="17" fillId="2" borderId="1" xfId="0" applyNumberFormat="1" applyFont="1" applyFill="1" applyBorder="1" applyProtection="1">
      <protection locked="0"/>
    </xf>
    <xf numFmtId="0" fontId="17" fillId="2" borderId="1" xfId="0" applyFont="1" applyFill="1" applyBorder="1" applyAlignment="1" applyProtection="1">
      <alignment wrapText="1"/>
      <protection locked="0"/>
    </xf>
    <xf numFmtId="168" fontId="8" fillId="2" borderId="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17" fillId="2" borderId="1" xfId="0" applyFont="1" applyFill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right"/>
      <protection locked="0"/>
    </xf>
    <xf numFmtId="0" fontId="8" fillId="2" borderId="1" xfId="0" applyNumberFormat="1" applyFont="1" applyFill="1" applyBorder="1" applyAlignment="1" applyProtection="1">
      <alignment wrapText="1"/>
      <protection locked="0"/>
    </xf>
    <xf numFmtId="169" fontId="8" fillId="2" borderId="0" xfId="0" applyNumberFormat="1" applyFont="1" applyFill="1"/>
    <xf numFmtId="168" fontId="8" fillId="2" borderId="0" xfId="0" applyNumberFormat="1" applyFont="1" applyFill="1" applyProtection="1">
      <protection locked="0"/>
    </xf>
    <xf numFmtId="0" fontId="17" fillId="4" borderId="1" xfId="0" applyFont="1" applyFill="1" applyBorder="1" applyProtection="1">
      <protection locked="0"/>
    </xf>
    <xf numFmtId="169" fontId="8" fillId="2" borderId="0" xfId="0" applyNumberFormat="1" applyFont="1" applyFill="1" applyProtection="1">
      <protection locked="0"/>
    </xf>
    <xf numFmtId="0" fontId="19" fillId="2" borderId="0" xfId="0" applyFont="1" applyFill="1" applyAlignment="1" applyProtection="1">
      <alignment horizontal="center"/>
      <protection locked="0"/>
    </xf>
    <xf numFmtId="164" fontId="8" fillId="2" borderId="1" xfId="1" applyNumberFormat="1" applyFont="1" applyFill="1" applyBorder="1" applyAlignment="1" applyProtection="1">
      <protection hidden="1"/>
    </xf>
    <xf numFmtId="0" fontId="8" fillId="2" borderId="1" xfId="2" applyNumberFormat="1" applyFont="1" applyFill="1" applyBorder="1" applyAlignment="1" applyProtection="1">
      <alignment wrapText="1"/>
      <protection locked="0" hidden="1"/>
    </xf>
    <xf numFmtId="0" fontId="8" fillId="0" borderId="1" xfId="6" applyNumberFormat="1" applyFont="1" applyFill="1" applyBorder="1" applyAlignment="1" applyProtection="1">
      <alignment horizontal="left" wrapText="1"/>
      <protection locked="0" hidden="1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168" fontId="8" fillId="2" borderId="1" xfId="0" applyNumberFormat="1" applyFont="1" applyFill="1" applyBorder="1"/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17" fillId="2" borderId="5" xfId="0" applyFont="1" applyFill="1" applyBorder="1" applyAlignment="1" applyProtection="1">
      <alignment horizontal="right"/>
      <protection locked="0"/>
    </xf>
    <xf numFmtId="49" fontId="8" fillId="2" borderId="1" xfId="6" applyNumberFormat="1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right" wrapText="1"/>
      <protection locked="0"/>
    </xf>
    <xf numFmtId="49" fontId="8" fillId="2" borderId="1" xfId="0" applyNumberFormat="1" applyFont="1" applyFill="1" applyBorder="1" applyAlignment="1" applyProtection="1">
      <alignment horizontal="center" wrapText="1"/>
      <protection locked="0"/>
    </xf>
    <xf numFmtId="168" fontId="8" fillId="2" borderId="1" xfId="0" applyNumberFormat="1" applyFont="1" applyFill="1" applyBorder="1" applyAlignment="1" applyProtection="1">
      <alignment horizontal="right"/>
      <protection locked="0"/>
    </xf>
    <xf numFmtId="0" fontId="17" fillId="2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8" fillId="2" borderId="0" xfId="0" applyFont="1" applyFill="1" applyAlignment="1">
      <alignment wrapText="1"/>
    </xf>
    <xf numFmtId="0" fontId="8" fillId="0" borderId="1" xfId="0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wrapText="1"/>
    </xf>
    <xf numFmtId="0" fontId="8" fillId="0" borderId="1" xfId="6" applyNumberFormat="1" applyFont="1" applyFill="1" applyBorder="1" applyAlignment="1" applyProtection="1">
      <alignment horizontal="left" vertical="top" wrapText="1"/>
      <protection locked="0" hidden="1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/>
    <xf numFmtId="0" fontId="1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7" fillId="2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7" fillId="2" borderId="5" xfId="0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168" fontId="8" fillId="2" borderId="0" xfId="0" applyNumberFormat="1" applyFont="1" applyFill="1" applyAlignment="1" applyProtection="1">
      <alignment wrapText="1"/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19" fillId="2" borderId="0" xfId="0" applyFont="1" applyFill="1" applyAlignment="1"/>
    <xf numFmtId="166" fontId="17" fillId="0" borderId="1" xfId="1" applyNumberFormat="1" applyFont="1" applyFill="1" applyBorder="1" applyAlignment="1" applyProtection="1">
      <alignment wrapText="1"/>
      <protection hidden="1"/>
    </xf>
    <xf numFmtId="166" fontId="17" fillId="0" borderId="1" xfId="1" applyNumberFormat="1" applyFont="1" applyFill="1" applyBorder="1" applyAlignment="1" applyProtection="1">
      <alignment horizontal="right"/>
      <protection hidden="1"/>
    </xf>
    <xf numFmtId="165" fontId="17" fillId="0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Border="1"/>
    <xf numFmtId="166" fontId="8" fillId="0" borderId="1" xfId="1" applyNumberFormat="1" applyFont="1" applyFill="1" applyBorder="1" applyAlignment="1" applyProtection="1">
      <alignment wrapText="1"/>
      <protection hidden="1"/>
    </xf>
    <xf numFmtId="166" fontId="8" fillId="0" borderId="1" xfId="1" applyNumberFormat="1" applyFont="1" applyFill="1" applyBorder="1" applyAlignment="1" applyProtection="1">
      <alignment horizontal="right"/>
      <protection hidden="1"/>
    </xf>
    <xf numFmtId="165" fontId="8" fillId="0" borderId="1" xfId="1" applyNumberFormat="1" applyFont="1" applyFill="1" applyBorder="1" applyAlignment="1" applyProtection="1">
      <alignment horizontal="right"/>
      <protection hidden="1"/>
    </xf>
    <xf numFmtId="164" fontId="17" fillId="0" borderId="1" xfId="1" applyNumberFormat="1" applyFont="1" applyBorder="1"/>
    <xf numFmtId="166" fontId="12" fillId="0" borderId="1" xfId="1" applyNumberFormat="1" applyFont="1" applyFill="1" applyBorder="1" applyAlignment="1" applyProtection="1">
      <alignment wrapText="1"/>
      <protection hidden="1"/>
    </xf>
    <xf numFmtId="166" fontId="12" fillId="0" borderId="1" xfId="1" applyNumberFormat="1" applyFont="1" applyFill="1" applyBorder="1" applyAlignment="1" applyProtection="1">
      <alignment horizontal="right"/>
      <protection hidden="1"/>
    </xf>
    <xf numFmtId="165" fontId="12" fillId="0" borderId="1" xfId="1" applyNumberFormat="1" applyFont="1" applyFill="1" applyBorder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protection hidden="1"/>
    </xf>
    <xf numFmtId="164" fontId="12" fillId="0" borderId="1" xfId="1" applyNumberFormat="1" applyFont="1" applyBorder="1"/>
    <xf numFmtId="0" fontId="8" fillId="2" borderId="1" xfId="0" applyFont="1" applyFill="1" applyBorder="1" applyAlignment="1">
      <alignment horizontal="center" wrapText="1"/>
    </xf>
    <xf numFmtId="0" fontId="8" fillId="2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2" borderId="1" xfId="6" applyNumberFormat="1" applyFont="1" applyFill="1" applyBorder="1" applyAlignment="1" applyProtection="1">
      <alignment horizontal="left" wrapText="1"/>
      <protection locked="0" hidden="1"/>
    </xf>
    <xf numFmtId="0" fontId="8" fillId="0" borderId="1" xfId="1" applyNumberFormat="1" applyFont="1" applyFill="1" applyBorder="1" applyAlignment="1" applyProtection="1">
      <alignment horizontal="right"/>
      <protection hidden="1"/>
    </xf>
    <xf numFmtId="0" fontId="21" fillId="2" borderId="1" xfId="0" applyFont="1" applyFill="1" applyBorder="1" applyAlignment="1">
      <alignment horizontal="center" wrapText="1"/>
    </xf>
    <xf numFmtId="9" fontId="21" fillId="2" borderId="1" xfId="3" applyFont="1" applyFill="1" applyBorder="1" applyAlignment="1" applyProtection="1">
      <alignment horizontal="center"/>
      <protection locked="0"/>
    </xf>
    <xf numFmtId="0" fontId="18" fillId="2" borderId="0" xfId="0" applyFont="1" applyFill="1" applyProtection="1">
      <protection locked="0"/>
    </xf>
    <xf numFmtId="0" fontId="13" fillId="0" borderId="0" xfId="1" applyFont="1" applyProtection="1">
      <protection hidden="1"/>
    </xf>
    <xf numFmtId="0" fontId="13" fillId="0" borderId="0" xfId="1" applyNumberFormat="1" applyFont="1" applyFill="1" applyAlignment="1" applyProtection="1">
      <protection hidden="1"/>
    </xf>
    <xf numFmtId="0" fontId="14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/>
    <xf numFmtId="0" fontId="4" fillId="0" borderId="1" xfId="1" applyFont="1" applyBorder="1" applyAlignment="1">
      <alignment horizontal="center" wrapText="1"/>
    </xf>
    <xf numFmtId="0" fontId="8" fillId="0" borderId="1" xfId="0" applyFont="1" applyFill="1" applyBorder="1" applyAlignment="1">
      <alignment horizontal="right" wrapText="1"/>
    </xf>
    <xf numFmtId="0" fontId="17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protection hidden="1"/>
    </xf>
    <xf numFmtId="0" fontId="17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Border="1" applyAlignment="1" applyProtection="1">
      <alignment horizontal="right"/>
      <protection hidden="1"/>
    </xf>
    <xf numFmtId="0" fontId="21" fillId="0" borderId="1" xfId="1" applyNumberFormat="1" applyFont="1" applyFill="1" applyBorder="1" applyAlignment="1" applyProtection="1">
      <alignment horizontal="center" vertical="center"/>
      <protection hidden="1"/>
    </xf>
    <xf numFmtId="0" fontId="2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/>
    <xf numFmtId="168" fontId="8" fillId="0" borderId="1" xfId="0" applyNumberFormat="1" applyFont="1" applyFill="1" applyBorder="1" applyAlignment="1">
      <alignment wrapText="1"/>
    </xf>
    <xf numFmtId="0" fontId="8" fillId="2" borderId="1" xfId="0" applyFont="1" applyFill="1" applyBorder="1"/>
    <xf numFmtId="172" fontId="8" fillId="2" borderId="1" xfId="0" applyNumberFormat="1" applyFont="1" applyFill="1" applyBorder="1"/>
    <xf numFmtId="168" fontId="8" fillId="2" borderId="1" xfId="0" applyNumberFormat="1" applyFont="1" applyFill="1" applyBorder="1" applyAlignment="1">
      <alignment wrapText="1"/>
    </xf>
    <xf numFmtId="168" fontId="17" fillId="2" borderId="1" xfId="0" applyNumberFormat="1" applyFont="1" applyFill="1" applyBorder="1"/>
    <xf numFmtId="0" fontId="8" fillId="2" borderId="1" xfId="1" applyFont="1" applyFill="1" applyBorder="1"/>
    <xf numFmtId="165" fontId="8" fillId="2" borderId="1" xfId="1" applyNumberFormat="1" applyFont="1" applyFill="1" applyBorder="1" applyAlignment="1" applyProtection="1">
      <alignment wrapText="1"/>
      <protection hidden="1"/>
    </xf>
    <xf numFmtId="167" fontId="8" fillId="2" borderId="1" xfId="1" applyNumberFormat="1" applyFont="1" applyFill="1" applyBorder="1" applyAlignment="1" applyProtection="1">
      <alignment horizontal="center"/>
      <protection hidden="1"/>
    </xf>
    <xf numFmtId="166" fontId="8" fillId="2" borderId="1" xfId="1" applyNumberFormat="1" applyFont="1" applyFill="1" applyBorder="1" applyAlignment="1" applyProtection="1">
      <alignment horizontal="center"/>
      <protection hidden="1"/>
    </xf>
    <xf numFmtId="165" fontId="8" fillId="2" borderId="1" xfId="1" applyNumberFormat="1" applyFont="1" applyFill="1" applyBorder="1" applyAlignment="1" applyProtection="1">
      <alignment horizontal="center"/>
      <protection hidden="1"/>
    </xf>
    <xf numFmtId="0" fontId="8" fillId="2" borderId="0" xfId="1" applyFont="1" applyFill="1"/>
    <xf numFmtId="0" fontId="8" fillId="0" borderId="1" xfId="0" applyFont="1" applyFill="1" applyBorder="1" applyAlignment="1">
      <alignment horizontal="center" wrapText="1"/>
    </xf>
    <xf numFmtId="0" fontId="17" fillId="2" borderId="1" xfId="0" applyFont="1" applyFill="1" applyBorder="1"/>
    <xf numFmtId="172" fontId="17" fillId="2" borderId="0" xfId="0" applyNumberFormat="1" applyFont="1" applyFill="1" applyAlignment="1">
      <alignment wrapText="1"/>
    </xf>
    <xf numFmtId="172" fontId="8" fillId="2" borderId="0" xfId="0" applyNumberFormat="1" applyFont="1" applyFill="1" applyAlignment="1">
      <alignment wrapText="1"/>
    </xf>
    <xf numFmtId="167" fontId="17" fillId="2" borderId="1" xfId="1" applyNumberFormat="1" applyFont="1" applyFill="1" applyBorder="1" applyAlignment="1" applyProtection="1">
      <alignment horizontal="center"/>
      <protection hidden="1"/>
    </xf>
    <xf numFmtId="166" fontId="17" fillId="2" borderId="1" xfId="1" applyNumberFormat="1" applyFont="1" applyFill="1" applyBorder="1" applyAlignment="1" applyProtection="1">
      <alignment horizontal="center"/>
      <protection hidden="1"/>
    </xf>
    <xf numFmtId="165" fontId="17" fillId="2" borderId="1" xfId="1" applyNumberFormat="1" applyFont="1" applyFill="1" applyBorder="1" applyAlignment="1" applyProtection="1">
      <alignment horizontal="center"/>
      <protection hidden="1"/>
    </xf>
    <xf numFmtId="164" fontId="17" fillId="2" borderId="1" xfId="1" applyNumberFormat="1" applyFont="1" applyFill="1" applyBorder="1" applyAlignment="1" applyProtection="1">
      <protection hidden="1"/>
    </xf>
    <xf numFmtId="0" fontId="17" fillId="2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 wrapText="1"/>
    </xf>
    <xf numFmtId="49" fontId="17" fillId="2" borderId="1" xfId="0" applyNumberFormat="1" applyFont="1" applyFill="1" applyBorder="1" applyAlignment="1" applyProtection="1">
      <alignment horizontal="center" wrapText="1"/>
      <protection locked="0"/>
    </xf>
    <xf numFmtId="168" fontId="17" fillId="2" borderId="1" xfId="0" applyNumberFormat="1" applyFont="1" applyFill="1" applyBorder="1" applyAlignment="1" applyProtection="1">
      <alignment wrapText="1"/>
      <protection locked="0"/>
    </xf>
    <xf numFmtId="168" fontId="8" fillId="0" borderId="1" xfId="0" applyNumberFormat="1" applyFont="1" applyFill="1" applyBorder="1" applyAlignment="1">
      <alignment horizontal="right"/>
    </xf>
    <xf numFmtId="168" fontId="8" fillId="2" borderId="1" xfId="0" applyNumberFormat="1" applyFont="1" applyFill="1" applyBorder="1" applyAlignment="1">
      <alignment horizontal="right"/>
    </xf>
    <xf numFmtId="0" fontId="8" fillId="0" borderId="5" xfId="0" applyFont="1" applyFill="1" applyBorder="1" applyAlignment="1" applyProtection="1">
      <alignment horizontal="right"/>
      <protection locked="0"/>
    </xf>
    <xf numFmtId="168" fontId="8" fillId="0" borderId="1" xfId="0" applyNumberFormat="1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68" fontId="8" fillId="2" borderId="1" xfId="0" applyNumberFormat="1" applyFont="1" applyFill="1" applyBorder="1" applyAlignment="1" applyProtection="1">
      <alignment wrapText="1"/>
      <protection locked="0"/>
    </xf>
    <xf numFmtId="0" fontId="17" fillId="4" borderId="1" xfId="0" applyFont="1" applyFill="1" applyBorder="1" applyAlignment="1" applyProtection="1">
      <alignment horizontal="right"/>
      <protection locked="0"/>
    </xf>
    <xf numFmtId="49" fontId="17" fillId="4" borderId="1" xfId="0" applyNumberFormat="1" applyFont="1" applyFill="1" applyBorder="1" applyAlignment="1" applyProtection="1">
      <alignment horizontal="center"/>
      <protection locked="0"/>
    </xf>
    <xf numFmtId="49" fontId="17" fillId="4" borderId="1" xfId="0" applyNumberFormat="1" applyFont="1" applyFill="1" applyBorder="1" applyAlignment="1" applyProtection="1">
      <alignment horizontal="right"/>
      <protection locked="0"/>
    </xf>
    <xf numFmtId="168" fontId="17" fillId="4" borderId="1" xfId="0" applyNumberFormat="1" applyFont="1" applyFill="1" applyBorder="1" applyAlignment="1" applyProtection="1">
      <alignment horizontal="right"/>
      <protection locked="0"/>
    </xf>
    <xf numFmtId="0" fontId="11" fillId="2" borderId="0" xfId="0" applyFont="1" applyFill="1"/>
    <xf numFmtId="0" fontId="0" fillId="2" borderId="0" xfId="0" applyFill="1"/>
    <xf numFmtId="168" fontId="11" fillId="2" borderId="0" xfId="0" applyNumberFormat="1" applyFont="1" applyFill="1"/>
    <xf numFmtId="169" fontId="17" fillId="2" borderId="0" xfId="0" applyNumberFormat="1" applyFont="1" applyFill="1" applyAlignment="1" applyProtection="1">
      <alignment wrapText="1"/>
      <protection locked="0"/>
    </xf>
    <xf numFmtId="49" fontId="17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left" wrapText="1"/>
    </xf>
    <xf numFmtId="172" fontId="8" fillId="0" borderId="1" xfId="0" applyNumberFormat="1" applyFont="1" applyFill="1" applyBorder="1"/>
    <xf numFmtId="49" fontId="8" fillId="2" borderId="6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17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17" fillId="5" borderId="1" xfId="0" applyFont="1" applyFill="1" applyBorder="1" applyAlignment="1">
      <alignment horizontal="right" wrapText="1"/>
    </xf>
    <xf numFmtId="0" fontId="8" fillId="5" borderId="1" xfId="0" applyFont="1" applyFill="1" applyBorder="1"/>
    <xf numFmtId="49" fontId="8" fillId="5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/>
    </xf>
    <xf numFmtId="168" fontId="8" fillId="5" borderId="1" xfId="0" applyNumberFormat="1" applyFont="1" applyFill="1" applyBorder="1"/>
    <xf numFmtId="172" fontId="8" fillId="5" borderId="1" xfId="0" applyNumberFormat="1" applyFont="1" applyFill="1" applyBorder="1"/>
    <xf numFmtId="0" fontId="8" fillId="5" borderId="0" xfId="0" applyFont="1" applyFill="1"/>
    <xf numFmtId="0" fontId="8" fillId="5" borderId="1" xfId="0" applyFont="1" applyFill="1" applyBorder="1" applyAlignment="1">
      <alignment wrapText="1"/>
    </xf>
    <xf numFmtId="0" fontId="8" fillId="2" borderId="1" xfId="0" applyFont="1" applyFill="1" applyBorder="1" applyProtection="1">
      <protection locked="0"/>
    </xf>
    <xf numFmtId="0" fontId="8" fillId="0" borderId="0" xfId="1" applyFont="1" applyProtection="1"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1" applyFont="1" applyAlignment="1">
      <alignment horizontal="right"/>
    </xf>
    <xf numFmtId="0" fontId="18" fillId="0" borderId="0" xfId="1" applyFont="1"/>
    <xf numFmtId="172" fontId="8" fillId="5" borderId="0" xfId="0" applyNumberFormat="1" applyFont="1" applyFill="1"/>
    <xf numFmtId="0" fontId="8" fillId="0" borderId="0" xfId="1" applyFont="1" applyBorder="1" applyProtection="1">
      <protection hidden="1"/>
    </xf>
    <xf numFmtId="0" fontId="8" fillId="2" borderId="0" xfId="1" applyFont="1" applyFill="1" applyAlignment="1">
      <alignment horizontal="center"/>
    </xf>
    <xf numFmtId="0" fontId="19" fillId="2" borderId="0" xfId="1" applyFont="1" applyFill="1" applyAlignment="1">
      <alignment horizontal="right"/>
    </xf>
    <xf numFmtId="0" fontId="17" fillId="2" borderId="0" xfId="1" applyNumberFormat="1" applyFont="1" applyFill="1" applyAlignment="1" applyProtection="1">
      <alignment horizontal="centerContinuous"/>
      <protection hidden="1"/>
    </xf>
    <xf numFmtId="0" fontId="17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centerContinuous"/>
      <protection hidden="1"/>
    </xf>
    <xf numFmtId="0" fontId="8" fillId="2" borderId="0" xfId="1" applyNumberFormat="1" applyFont="1" applyFill="1" applyAlignment="1" applyProtection="1">
      <protection hidden="1"/>
    </xf>
    <xf numFmtId="0" fontId="17" fillId="2" borderId="0" xfId="1" applyNumberFormat="1" applyFont="1" applyFill="1" applyAlignment="1" applyProtection="1">
      <protection hidden="1"/>
    </xf>
    <xf numFmtId="0" fontId="8" fillId="2" borderId="0" xfId="1" applyFont="1" applyFill="1" applyAlignment="1" applyProtection="1">
      <alignment horizontal="center"/>
      <protection hidden="1"/>
    </xf>
    <xf numFmtId="0" fontId="8" fillId="2" borderId="0" xfId="1" applyNumberFormat="1" applyFont="1" applyFill="1" applyBorder="1" applyAlignment="1" applyProtection="1">
      <alignment horizontal="right"/>
      <protection hidden="1"/>
    </xf>
    <xf numFmtId="0" fontId="21" fillId="2" borderId="1" xfId="1" applyFont="1" applyFill="1" applyBorder="1" applyAlignment="1">
      <alignment horizontal="center" wrapText="1"/>
    </xf>
    <xf numFmtId="0" fontId="21" fillId="2" borderId="1" xfId="1" applyNumberFormat="1" applyFont="1" applyFill="1" applyBorder="1" applyAlignment="1" applyProtection="1">
      <alignment horizontal="center" vertical="center"/>
      <protection hidden="1"/>
    </xf>
    <xf numFmtId="0" fontId="2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Font="1" applyFill="1" applyBorder="1" applyAlignment="1">
      <alignment horizontal="center"/>
    </xf>
    <xf numFmtId="0" fontId="6" fillId="2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1" applyNumberFormat="1" applyFont="1" applyFill="1" applyAlignment="1" applyProtection="1">
      <alignment horizontal="center"/>
      <protection hidden="1"/>
    </xf>
    <xf numFmtId="0" fontId="8" fillId="2" borderId="0" xfId="1" applyFont="1" applyFill="1" applyProtection="1">
      <protection hidden="1"/>
    </xf>
    <xf numFmtId="173" fontId="8" fillId="2" borderId="0" xfId="1" applyNumberFormat="1" applyFont="1" applyFill="1"/>
    <xf numFmtId="0" fontId="0" fillId="0" borderId="0" xfId="0" applyFont="1" applyAlignment="1"/>
    <xf numFmtId="0" fontId="11" fillId="2" borderId="0" xfId="0" applyFont="1" applyFill="1" applyAlignment="1">
      <alignment vertical="top"/>
    </xf>
    <xf numFmtId="168" fontId="11" fillId="2" borderId="0" xfId="0" applyNumberFormat="1" applyFont="1" applyFill="1" applyAlignment="1">
      <alignment horizontal="right" vertical="top"/>
    </xf>
    <xf numFmtId="0" fontId="0" fillId="2" borderId="0" xfId="0" applyFill="1" applyBorder="1"/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168" fontId="25" fillId="2" borderId="1" xfId="0" applyNumberFormat="1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 vertical="center"/>
    </xf>
    <xf numFmtId="0" fontId="3" fillId="2" borderId="2" xfId="4" applyFont="1" applyFill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2" xfId="4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8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49" fontId="25" fillId="2" borderId="1" xfId="0" applyNumberFormat="1" applyFont="1" applyFill="1" applyBorder="1" applyAlignment="1">
      <alignment horizontal="center" vertical="center"/>
    </xf>
    <xf numFmtId="168" fontId="25" fillId="2" borderId="3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5" fillId="2" borderId="1" xfId="0" applyFont="1" applyFill="1" applyBorder="1" applyAlignment="1">
      <alignment horizontal="left" vertical="center" wrapText="1"/>
    </xf>
    <xf numFmtId="0" fontId="27" fillId="2" borderId="0" xfId="0" applyFont="1" applyFill="1"/>
    <xf numFmtId="0" fontId="2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1" xfId="7" applyNumberFormat="1" applyFont="1" applyFill="1" applyBorder="1" applyAlignment="1">
      <alignment horizontal="center" vertical="center"/>
    </xf>
    <xf numFmtId="0" fontId="0" fillId="0" borderId="0" xfId="0" applyFill="1"/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168" fontId="25" fillId="0" borderId="1" xfId="7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9" fontId="2" fillId="0" borderId="1" xfId="7" applyNumberFormat="1" applyFont="1" applyFill="1" applyBorder="1" applyAlignment="1">
      <alignment horizontal="center" vertical="center"/>
    </xf>
    <xf numFmtId="169" fontId="2" fillId="0" borderId="1" xfId="7" applyNumberFormat="1" applyFont="1" applyFill="1" applyBorder="1" applyAlignment="1">
      <alignment horizontal="center" vertical="center" wrapText="1"/>
    </xf>
    <xf numFmtId="169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/>
    </xf>
    <xf numFmtId="0" fontId="28" fillId="2" borderId="0" xfId="0" applyFont="1" applyFill="1"/>
    <xf numFmtId="0" fontId="3" fillId="0" borderId="1" xfId="0" applyFont="1" applyFill="1" applyBorder="1" applyAlignment="1">
      <alignment vertical="center" wrapText="1"/>
    </xf>
    <xf numFmtId="168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7" applyNumberFormat="1" applyFont="1" applyFill="1" applyBorder="1" applyAlignment="1">
      <alignment horizontal="center" vertical="center" wrapText="1"/>
    </xf>
    <xf numFmtId="168" fontId="2" fillId="2" borderId="1" xfId="7" applyNumberFormat="1" applyFont="1" applyFill="1" applyBorder="1" applyAlignment="1">
      <alignment horizontal="center" vertical="center"/>
    </xf>
    <xf numFmtId="0" fontId="0" fillId="0" borderId="0" xfId="0" applyFont="1"/>
    <xf numFmtId="0" fontId="1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7" fillId="0" borderId="1" xfId="0" applyFont="1" applyBorder="1"/>
    <xf numFmtId="49" fontId="17" fillId="0" borderId="1" xfId="0" applyNumberFormat="1" applyFont="1" applyBorder="1" applyAlignment="1">
      <alignment horizontal="center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4" xfId="5" applyNumberFormat="1" applyFont="1" applyFill="1" applyBorder="1" applyAlignment="1">
      <alignment horizontal="left" wrapText="1" readingOrder="1"/>
    </xf>
    <xf numFmtId="0" fontId="8" fillId="0" borderId="7" xfId="5" applyNumberFormat="1" applyFont="1" applyFill="1" applyBorder="1" applyAlignment="1">
      <alignment horizontal="left" wrapText="1" readingOrder="1"/>
    </xf>
    <xf numFmtId="0" fontId="8" fillId="0" borderId="8" xfId="5" applyNumberFormat="1" applyFont="1" applyFill="1" applyBorder="1" applyAlignment="1">
      <alignment horizontal="left" wrapText="1" readingOrder="1"/>
    </xf>
    <xf numFmtId="0" fontId="8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8" fillId="0" borderId="0" xfId="0" applyNumberFormat="1" applyFont="1"/>
    <xf numFmtId="49" fontId="0" fillId="0" borderId="0" xfId="0" applyNumberFormat="1" applyFont="1"/>
    <xf numFmtId="168" fontId="1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right"/>
    </xf>
    <xf numFmtId="164" fontId="8" fillId="2" borderId="0" xfId="1" applyNumberFormat="1" applyFont="1" applyFill="1"/>
    <xf numFmtId="169" fontId="8" fillId="0" borderId="0" xfId="0" applyNumberFormat="1" applyFont="1" applyFill="1" applyAlignment="1">
      <alignment wrapText="1"/>
    </xf>
    <xf numFmtId="0" fontId="17" fillId="2" borderId="1" xfId="1" applyFont="1" applyFill="1" applyBorder="1" applyAlignment="1">
      <alignment horizontal="center"/>
    </xf>
    <xf numFmtId="165" fontId="17" fillId="2" borderId="1" xfId="1" applyNumberFormat="1" applyFont="1" applyFill="1" applyBorder="1" applyAlignment="1" applyProtection="1">
      <alignment wrapText="1"/>
      <protection hidden="1"/>
    </xf>
    <xf numFmtId="169" fontId="17" fillId="2" borderId="1" xfId="1" applyNumberFormat="1" applyFont="1" applyFill="1" applyBorder="1"/>
    <xf numFmtId="0" fontId="17" fillId="2" borderId="0" xfId="1" applyFont="1" applyFill="1"/>
    <xf numFmtId="0" fontId="17" fillId="2" borderId="1" xfId="1" applyFont="1" applyFill="1" applyBorder="1"/>
    <xf numFmtId="0" fontId="17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right" wrapText="1"/>
    </xf>
    <xf numFmtId="169" fontId="8" fillId="2" borderId="1" xfId="1" applyNumberFormat="1" applyFont="1" applyFill="1" applyBorder="1"/>
    <xf numFmtId="0" fontId="8" fillId="2" borderId="1" xfId="6" applyNumberFormat="1" applyFont="1" applyFill="1" applyBorder="1" applyAlignment="1" applyProtection="1">
      <alignment horizontal="left" wrapText="1"/>
      <protection hidden="1"/>
    </xf>
    <xf numFmtId="49" fontId="17" fillId="2" borderId="1" xfId="0" applyNumberFormat="1" applyFont="1" applyFill="1" applyBorder="1" applyAlignment="1">
      <alignment horizontal="center" wrapText="1"/>
    </xf>
    <xf numFmtId="168" fontId="17" fillId="2" borderId="1" xfId="0" applyNumberFormat="1" applyFont="1" applyFill="1" applyBorder="1" applyAlignment="1">
      <alignment wrapText="1"/>
    </xf>
    <xf numFmtId="0" fontId="17" fillId="2" borderId="1" xfId="1" applyNumberFormat="1" applyFont="1" applyFill="1" applyBorder="1" applyAlignment="1" applyProtection="1">
      <protection hidden="1"/>
    </xf>
    <xf numFmtId="0" fontId="17" fillId="2" borderId="1" xfId="1" applyNumberFormat="1" applyFont="1" applyFill="1" applyBorder="1" applyAlignment="1" applyProtection="1">
      <alignment horizontal="center"/>
      <protection hidden="1"/>
    </xf>
    <xf numFmtId="0" fontId="23" fillId="2" borderId="0" xfId="0" applyFont="1" applyFill="1" applyAlignment="1">
      <alignment horizontal="right" vertical="top"/>
    </xf>
    <xf numFmtId="0" fontId="0" fillId="0" borderId="0" xfId="0" applyAlignment="1"/>
    <xf numFmtId="0" fontId="24" fillId="2" borderId="0" xfId="0" applyFont="1" applyFill="1" applyBorder="1" applyAlignment="1">
      <alignment horizontal="center" vertical="top"/>
    </xf>
    <xf numFmtId="168" fontId="2" fillId="2" borderId="9" xfId="0" applyNumberFormat="1" applyFont="1" applyFill="1" applyBorder="1" applyAlignment="1">
      <alignment horizontal="right" vertical="top"/>
    </xf>
    <xf numFmtId="0" fontId="0" fillId="0" borderId="9" xfId="0" applyBorder="1" applyAlignment="1"/>
    <xf numFmtId="0" fontId="19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8" fillId="0" borderId="0" xfId="1" applyNumberFormat="1" applyFont="1" applyFill="1" applyBorder="1" applyAlignment="1" applyProtection="1">
      <alignment wrapText="1"/>
      <protection hidden="1"/>
    </xf>
    <xf numFmtId="0" fontId="10" fillId="0" borderId="0" xfId="0" applyFont="1" applyAlignment="1">
      <alignment horizontal="right"/>
    </xf>
    <xf numFmtId="0" fontId="16" fillId="2" borderId="0" xfId="0" applyFont="1" applyFill="1" applyAlignment="1">
      <alignment horizontal="center"/>
    </xf>
    <xf numFmtId="0" fontId="2" fillId="0" borderId="0" xfId="1" applyNumberFormat="1" applyFont="1" applyFill="1" applyAlignment="1" applyProtection="1">
      <alignment wrapText="1"/>
      <protection hidden="1"/>
    </xf>
    <xf numFmtId="0" fontId="1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22" fillId="0" borderId="0" xfId="0" applyFont="1" applyAlignment="1"/>
    <xf numFmtId="0" fontId="5" fillId="2" borderId="0" xfId="1" applyFont="1" applyFill="1" applyAlignment="1" applyProtection="1">
      <alignment horizontal="center"/>
      <protection hidden="1"/>
    </xf>
    <xf numFmtId="0" fontId="7" fillId="2" borderId="0" xfId="0" applyFont="1" applyFill="1" applyAlignment="1">
      <alignment horizontal="center"/>
    </xf>
    <xf numFmtId="0" fontId="17" fillId="2" borderId="0" xfId="1" applyNumberFormat="1" applyFont="1" applyFill="1" applyAlignment="1" applyProtection="1">
      <alignment horizontal="center" vertical="center"/>
      <protection hidden="1"/>
    </xf>
    <xf numFmtId="0" fontId="1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ont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9" fillId="2" borderId="0" xfId="1" applyFont="1" applyFill="1" applyAlignment="1">
      <alignment horizontal="right"/>
    </xf>
  </cellXfs>
  <cellStyles count="8">
    <cellStyle name="Normal" xfId="5"/>
    <cellStyle name="Обычный" xfId="0" builtinId="0"/>
    <cellStyle name="Обычный 2" xfId="1"/>
    <cellStyle name="Обычный 2 2" xfId="6"/>
    <cellStyle name="Обычный_Tmp7" xfId="2"/>
    <cellStyle name="Процентный" xfId="3" builtinId="5"/>
    <cellStyle name="Финансовый" xfId="7" builtinId="3"/>
    <cellStyle name="Элементы осей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2;&#1073;&#1086;&#1095;&#1072;&#1103;%202016%20&#1075;&#1086;&#1076;\&#1088;&#1077;&#1096;&#1077;&#1085;&#1080;&#1103;%20&#1044;&#1091;&#1084;&#1099;\&#1088;&#1077;&#1096;&#1077;&#1085;&#1080;&#1077;%20&#1085;&#1072;%20&#1086;&#1082;&#1090;&#1103;&#1073;&#1088;&#1100;%202016\&#1055;&#1088;&#1080;&#1083;&#1086;&#1078;&#1077;&#1085;&#1080;&#1077;%205,6,7,8,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3."/>
      <sheetName val="приложение 5"/>
      <sheetName val="приложение 6.3."/>
      <sheetName val="приложение 6"/>
      <sheetName val="приложение 7.3."/>
      <sheetName val="приложение 7"/>
      <sheetName val="приложение 8.3."/>
      <sheetName val="приложение 8"/>
    </sheetNames>
    <sheetDataSet>
      <sheetData sheetId="0"/>
      <sheetData sheetId="1"/>
      <sheetData sheetId="2"/>
      <sheetData sheetId="3"/>
      <sheetData sheetId="4"/>
      <sheetData sheetId="5"/>
      <sheetData sheetId="6">
        <row r="1123">
          <cell r="I1123">
            <v>0</v>
          </cell>
        </row>
        <row r="1187">
          <cell r="I1187">
            <v>0</v>
          </cell>
        </row>
        <row r="1192">
          <cell r="I119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workbookViewId="0">
      <pane xSplit="2" ySplit="8" topLeftCell="C154" activePane="bottomRight" state="frozen"/>
      <selection pane="topRight" activeCell="C1" sqref="C1"/>
      <selection pane="bottomLeft" activeCell="A9" sqref="A9"/>
      <selection pane="bottomRight" activeCell="A3" sqref="A3:E3"/>
    </sheetView>
  </sheetViews>
  <sheetFormatPr defaultRowHeight="15"/>
  <cols>
    <col min="1" max="1" width="34.85546875" style="186" customWidth="1"/>
    <col min="2" max="2" width="23.5703125" style="186" customWidth="1"/>
    <col min="3" max="3" width="16.140625" style="188" customWidth="1"/>
    <col min="4" max="4" width="13.85546875" style="187" customWidth="1"/>
    <col min="5" max="5" width="11.7109375" style="187" customWidth="1"/>
    <col min="6" max="256" width="9.140625" style="187"/>
    <col min="257" max="257" width="34.85546875" style="187" customWidth="1"/>
    <col min="258" max="258" width="23.5703125" style="187" customWidth="1"/>
    <col min="259" max="259" width="16.140625" style="187" customWidth="1"/>
    <col min="260" max="260" width="13.85546875" style="187" customWidth="1"/>
    <col min="261" max="261" width="13.5703125" style="187" customWidth="1"/>
    <col min="262" max="512" width="9.140625" style="187"/>
    <col min="513" max="513" width="34.85546875" style="187" customWidth="1"/>
    <col min="514" max="514" width="23.5703125" style="187" customWidth="1"/>
    <col min="515" max="515" width="16.140625" style="187" customWidth="1"/>
    <col min="516" max="516" width="13.85546875" style="187" customWidth="1"/>
    <col min="517" max="517" width="13.5703125" style="187" customWidth="1"/>
    <col min="518" max="768" width="9.140625" style="187"/>
    <col min="769" max="769" width="34.85546875" style="187" customWidth="1"/>
    <col min="770" max="770" width="23.5703125" style="187" customWidth="1"/>
    <col min="771" max="771" width="16.140625" style="187" customWidth="1"/>
    <col min="772" max="772" width="13.85546875" style="187" customWidth="1"/>
    <col min="773" max="773" width="13.5703125" style="187" customWidth="1"/>
    <col min="774" max="1024" width="9.140625" style="187"/>
    <col min="1025" max="1025" width="34.85546875" style="187" customWidth="1"/>
    <col min="1026" max="1026" width="23.5703125" style="187" customWidth="1"/>
    <col min="1027" max="1027" width="16.140625" style="187" customWidth="1"/>
    <col min="1028" max="1028" width="13.85546875" style="187" customWidth="1"/>
    <col min="1029" max="1029" width="13.5703125" style="187" customWidth="1"/>
    <col min="1030" max="1280" width="9.140625" style="187"/>
    <col min="1281" max="1281" width="34.85546875" style="187" customWidth="1"/>
    <col min="1282" max="1282" width="23.5703125" style="187" customWidth="1"/>
    <col min="1283" max="1283" width="16.140625" style="187" customWidth="1"/>
    <col min="1284" max="1284" width="13.85546875" style="187" customWidth="1"/>
    <col min="1285" max="1285" width="13.5703125" style="187" customWidth="1"/>
    <col min="1286" max="1536" width="9.140625" style="187"/>
    <col min="1537" max="1537" width="34.85546875" style="187" customWidth="1"/>
    <col min="1538" max="1538" width="23.5703125" style="187" customWidth="1"/>
    <col min="1539" max="1539" width="16.140625" style="187" customWidth="1"/>
    <col min="1540" max="1540" width="13.85546875" style="187" customWidth="1"/>
    <col min="1541" max="1541" width="13.5703125" style="187" customWidth="1"/>
    <col min="1542" max="1792" width="9.140625" style="187"/>
    <col min="1793" max="1793" width="34.85546875" style="187" customWidth="1"/>
    <col min="1794" max="1794" width="23.5703125" style="187" customWidth="1"/>
    <col min="1795" max="1795" width="16.140625" style="187" customWidth="1"/>
    <col min="1796" max="1796" width="13.85546875" style="187" customWidth="1"/>
    <col min="1797" max="1797" width="13.5703125" style="187" customWidth="1"/>
    <col min="1798" max="2048" width="9.140625" style="187"/>
    <col min="2049" max="2049" width="34.85546875" style="187" customWidth="1"/>
    <col min="2050" max="2050" width="23.5703125" style="187" customWidth="1"/>
    <col min="2051" max="2051" width="16.140625" style="187" customWidth="1"/>
    <col min="2052" max="2052" width="13.85546875" style="187" customWidth="1"/>
    <col min="2053" max="2053" width="13.5703125" style="187" customWidth="1"/>
    <col min="2054" max="2304" width="9.140625" style="187"/>
    <col min="2305" max="2305" width="34.85546875" style="187" customWidth="1"/>
    <col min="2306" max="2306" width="23.5703125" style="187" customWidth="1"/>
    <col min="2307" max="2307" width="16.140625" style="187" customWidth="1"/>
    <col min="2308" max="2308" width="13.85546875" style="187" customWidth="1"/>
    <col min="2309" max="2309" width="13.5703125" style="187" customWidth="1"/>
    <col min="2310" max="2560" width="9.140625" style="187"/>
    <col min="2561" max="2561" width="34.85546875" style="187" customWidth="1"/>
    <col min="2562" max="2562" width="23.5703125" style="187" customWidth="1"/>
    <col min="2563" max="2563" width="16.140625" style="187" customWidth="1"/>
    <col min="2564" max="2564" width="13.85546875" style="187" customWidth="1"/>
    <col min="2565" max="2565" width="13.5703125" style="187" customWidth="1"/>
    <col min="2566" max="2816" width="9.140625" style="187"/>
    <col min="2817" max="2817" width="34.85546875" style="187" customWidth="1"/>
    <col min="2818" max="2818" width="23.5703125" style="187" customWidth="1"/>
    <col min="2819" max="2819" width="16.140625" style="187" customWidth="1"/>
    <col min="2820" max="2820" width="13.85546875" style="187" customWidth="1"/>
    <col min="2821" max="2821" width="13.5703125" style="187" customWidth="1"/>
    <col min="2822" max="3072" width="9.140625" style="187"/>
    <col min="3073" max="3073" width="34.85546875" style="187" customWidth="1"/>
    <col min="3074" max="3074" width="23.5703125" style="187" customWidth="1"/>
    <col min="3075" max="3075" width="16.140625" style="187" customWidth="1"/>
    <col min="3076" max="3076" width="13.85546875" style="187" customWidth="1"/>
    <col min="3077" max="3077" width="13.5703125" style="187" customWidth="1"/>
    <col min="3078" max="3328" width="9.140625" style="187"/>
    <col min="3329" max="3329" width="34.85546875" style="187" customWidth="1"/>
    <col min="3330" max="3330" width="23.5703125" style="187" customWidth="1"/>
    <col min="3331" max="3331" width="16.140625" style="187" customWidth="1"/>
    <col min="3332" max="3332" width="13.85546875" style="187" customWidth="1"/>
    <col min="3333" max="3333" width="13.5703125" style="187" customWidth="1"/>
    <col min="3334" max="3584" width="9.140625" style="187"/>
    <col min="3585" max="3585" width="34.85546875" style="187" customWidth="1"/>
    <col min="3586" max="3586" width="23.5703125" style="187" customWidth="1"/>
    <col min="3587" max="3587" width="16.140625" style="187" customWidth="1"/>
    <col min="3588" max="3588" width="13.85546875" style="187" customWidth="1"/>
    <col min="3589" max="3589" width="13.5703125" style="187" customWidth="1"/>
    <col min="3590" max="3840" width="9.140625" style="187"/>
    <col min="3841" max="3841" width="34.85546875" style="187" customWidth="1"/>
    <col min="3842" max="3842" width="23.5703125" style="187" customWidth="1"/>
    <col min="3843" max="3843" width="16.140625" style="187" customWidth="1"/>
    <col min="3844" max="3844" width="13.85546875" style="187" customWidth="1"/>
    <col min="3845" max="3845" width="13.5703125" style="187" customWidth="1"/>
    <col min="3846" max="4096" width="9.140625" style="187"/>
    <col min="4097" max="4097" width="34.85546875" style="187" customWidth="1"/>
    <col min="4098" max="4098" width="23.5703125" style="187" customWidth="1"/>
    <col min="4099" max="4099" width="16.140625" style="187" customWidth="1"/>
    <col min="4100" max="4100" width="13.85546875" style="187" customWidth="1"/>
    <col min="4101" max="4101" width="13.5703125" style="187" customWidth="1"/>
    <col min="4102" max="4352" width="9.140625" style="187"/>
    <col min="4353" max="4353" width="34.85546875" style="187" customWidth="1"/>
    <col min="4354" max="4354" width="23.5703125" style="187" customWidth="1"/>
    <col min="4355" max="4355" width="16.140625" style="187" customWidth="1"/>
    <col min="4356" max="4356" width="13.85546875" style="187" customWidth="1"/>
    <col min="4357" max="4357" width="13.5703125" style="187" customWidth="1"/>
    <col min="4358" max="4608" width="9.140625" style="187"/>
    <col min="4609" max="4609" width="34.85546875" style="187" customWidth="1"/>
    <col min="4610" max="4610" width="23.5703125" style="187" customWidth="1"/>
    <col min="4611" max="4611" width="16.140625" style="187" customWidth="1"/>
    <col min="4612" max="4612" width="13.85546875" style="187" customWidth="1"/>
    <col min="4613" max="4613" width="13.5703125" style="187" customWidth="1"/>
    <col min="4614" max="4864" width="9.140625" style="187"/>
    <col min="4865" max="4865" width="34.85546875" style="187" customWidth="1"/>
    <col min="4866" max="4866" width="23.5703125" style="187" customWidth="1"/>
    <col min="4867" max="4867" width="16.140625" style="187" customWidth="1"/>
    <col min="4868" max="4868" width="13.85546875" style="187" customWidth="1"/>
    <col min="4869" max="4869" width="13.5703125" style="187" customWidth="1"/>
    <col min="4870" max="5120" width="9.140625" style="187"/>
    <col min="5121" max="5121" width="34.85546875" style="187" customWidth="1"/>
    <col min="5122" max="5122" width="23.5703125" style="187" customWidth="1"/>
    <col min="5123" max="5123" width="16.140625" style="187" customWidth="1"/>
    <col min="5124" max="5124" width="13.85546875" style="187" customWidth="1"/>
    <col min="5125" max="5125" width="13.5703125" style="187" customWidth="1"/>
    <col min="5126" max="5376" width="9.140625" style="187"/>
    <col min="5377" max="5377" width="34.85546875" style="187" customWidth="1"/>
    <col min="5378" max="5378" width="23.5703125" style="187" customWidth="1"/>
    <col min="5379" max="5379" width="16.140625" style="187" customWidth="1"/>
    <col min="5380" max="5380" width="13.85546875" style="187" customWidth="1"/>
    <col min="5381" max="5381" width="13.5703125" style="187" customWidth="1"/>
    <col min="5382" max="5632" width="9.140625" style="187"/>
    <col min="5633" max="5633" width="34.85546875" style="187" customWidth="1"/>
    <col min="5634" max="5634" width="23.5703125" style="187" customWidth="1"/>
    <col min="5635" max="5635" width="16.140625" style="187" customWidth="1"/>
    <col min="5636" max="5636" width="13.85546875" style="187" customWidth="1"/>
    <col min="5637" max="5637" width="13.5703125" style="187" customWidth="1"/>
    <col min="5638" max="5888" width="9.140625" style="187"/>
    <col min="5889" max="5889" width="34.85546875" style="187" customWidth="1"/>
    <col min="5890" max="5890" width="23.5703125" style="187" customWidth="1"/>
    <col min="5891" max="5891" width="16.140625" style="187" customWidth="1"/>
    <col min="5892" max="5892" width="13.85546875" style="187" customWidth="1"/>
    <col min="5893" max="5893" width="13.5703125" style="187" customWidth="1"/>
    <col min="5894" max="6144" width="9.140625" style="187"/>
    <col min="6145" max="6145" width="34.85546875" style="187" customWidth="1"/>
    <col min="6146" max="6146" width="23.5703125" style="187" customWidth="1"/>
    <col min="6147" max="6147" width="16.140625" style="187" customWidth="1"/>
    <col min="6148" max="6148" width="13.85546875" style="187" customWidth="1"/>
    <col min="6149" max="6149" width="13.5703125" style="187" customWidth="1"/>
    <col min="6150" max="6400" width="9.140625" style="187"/>
    <col min="6401" max="6401" width="34.85546875" style="187" customWidth="1"/>
    <col min="6402" max="6402" width="23.5703125" style="187" customWidth="1"/>
    <col min="6403" max="6403" width="16.140625" style="187" customWidth="1"/>
    <col min="6404" max="6404" width="13.85546875" style="187" customWidth="1"/>
    <col min="6405" max="6405" width="13.5703125" style="187" customWidth="1"/>
    <col min="6406" max="6656" width="9.140625" style="187"/>
    <col min="6657" max="6657" width="34.85546875" style="187" customWidth="1"/>
    <col min="6658" max="6658" width="23.5703125" style="187" customWidth="1"/>
    <col min="6659" max="6659" width="16.140625" style="187" customWidth="1"/>
    <col min="6660" max="6660" width="13.85546875" style="187" customWidth="1"/>
    <col min="6661" max="6661" width="13.5703125" style="187" customWidth="1"/>
    <col min="6662" max="6912" width="9.140625" style="187"/>
    <col min="6913" max="6913" width="34.85546875" style="187" customWidth="1"/>
    <col min="6914" max="6914" width="23.5703125" style="187" customWidth="1"/>
    <col min="6915" max="6915" width="16.140625" style="187" customWidth="1"/>
    <col min="6916" max="6916" width="13.85546875" style="187" customWidth="1"/>
    <col min="6917" max="6917" width="13.5703125" style="187" customWidth="1"/>
    <col min="6918" max="7168" width="9.140625" style="187"/>
    <col min="7169" max="7169" width="34.85546875" style="187" customWidth="1"/>
    <col min="7170" max="7170" width="23.5703125" style="187" customWidth="1"/>
    <col min="7171" max="7171" width="16.140625" style="187" customWidth="1"/>
    <col min="7172" max="7172" width="13.85546875" style="187" customWidth="1"/>
    <col min="7173" max="7173" width="13.5703125" style="187" customWidth="1"/>
    <col min="7174" max="7424" width="9.140625" style="187"/>
    <col min="7425" max="7425" width="34.85546875" style="187" customWidth="1"/>
    <col min="7426" max="7426" width="23.5703125" style="187" customWidth="1"/>
    <col min="7427" max="7427" width="16.140625" style="187" customWidth="1"/>
    <col min="7428" max="7428" width="13.85546875" style="187" customWidth="1"/>
    <col min="7429" max="7429" width="13.5703125" style="187" customWidth="1"/>
    <col min="7430" max="7680" width="9.140625" style="187"/>
    <col min="7681" max="7681" width="34.85546875" style="187" customWidth="1"/>
    <col min="7682" max="7682" width="23.5703125" style="187" customWidth="1"/>
    <col min="7683" max="7683" width="16.140625" style="187" customWidth="1"/>
    <col min="7684" max="7684" width="13.85546875" style="187" customWidth="1"/>
    <col min="7685" max="7685" width="13.5703125" style="187" customWidth="1"/>
    <col min="7686" max="7936" width="9.140625" style="187"/>
    <col min="7937" max="7937" width="34.85546875" style="187" customWidth="1"/>
    <col min="7938" max="7938" width="23.5703125" style="187" customWidth="1"/>
    <col min="7939" max="7939" width="16.140625" style="187" customWidth="1"/>
    <col min="7940" max="7940" width="13.85546875" style="187" customWidth="1"/>
    <col min="7941" max="7941" width="13.5703125" style="187" customWidth="1"/>
    <col min="7942" max="8192" width="9.140625" style="187"/>
    <col min="8193" max="8193" width="34.85546875" style="187" customWidth="1"/>
    <col min="8194" max="8194" width="23.5703125" style="187" customWidth="1"/>
    <col min="8195" max="8195" width="16.140625" style="187" customWidth="1"/>
    <col min="8196" max="8196" width="13.85546875" style="187" customWidth="1"/>
    <col min="8197" max="8197" width="13.5703125" style="187" customWidth="1"/>
    <col min="8198" max="8448" width="9.140625" style="187"/>
    <col min="8449" max="8449" width="34.85546875" style="187" customWidth="1"/>
    <col min="8450" max="8450" width="23.5703125" style="187" customWidth="1"/>
    <col min="8451" max="8451" width="16.140625" style="187" customWidth="1"/>
    <col min="8452" max="8452" width="13.85546875" style="187" customWidth="1"/>
    <col min="8453" max="8453" width="13.5703125" style="187" customWidth="1"/>
    <col min="8454" max="8704" width="9.140625" style="187"/>
    <col min="8705" max="8705" width="34.85546875" style="187" customWidth="1"/>
    <col min="8706" max="8706" width="23.5703125" style="187" customWidth="1"/>
    <col min="8707" max="8707" width="16.140625" style="187" customWidth="1"/>
    <col min="8708" max="8708" width="13.85546875" style="187" customWidth="1"/>
    <col min="8709" max="8709" width="13.5703125" style="187" customWidth="1"/>
    <col min="8710" max="8960" width="9.140625" style="187"/>
    <col min="8961" max="8961" width="34.85546875" style="187" customWidth="1"/>
    <col min="8962" max="8962" width="23.5703125" style="187" customWidth="1"/>
    <col min="8963" max="8963" width="16.140625" style="187" customWidth="1"/>
    <col min="8964" max="8964" width="13.85546875" style="187" customWidth="1"/>
    <col min="8965" max="8965" width="13.5703125" style="187" customWidth="1"/>
    <col min="8966" max="9216" width="9.140625" style="187"/>
    <col min="9217" max="9217" width="34.85546875" style="187" customWidth="1"/>
    <col min="9218" max="9218" width="23.5703125" style="187" customWidth="1"/>
    <col min="9219" max="9219" width="16.140625" style="187" customWidth="1"/>
    <col min="9220" max="9220" width="13.85546875" style="187" customWidth="1"/>
    <col min="9221" max="9221" width="13.5703125" style="187" customWidth="1"/>
    <col min="9222" max="9472" width="9.140625" style="187"/>
    <col min="9473" max="9473" width="34.85546875" style="187" customWidth="1"/>
    <col min="9474" max="9474" width="23.5703125" style="187" customWidth="1"/>
    <col min="9475" max="9475" width="16.140625" style="187" customWidth="1"/>
    <col min="9476" max="9476" width="13.85546875" style="187" customWidth="1"/>
    <col min="9477" max="9477" width="13.5703125" style="187" customWidth="1"/>
    <col min="9478" max="9728" width="9.140625" style="187"/>
    <col min="9729" max="9729" width="34.85546875" style="187" customWidth="1"/>
    <col min="9730" max="9730" width="23.5703125" style="187" customWidth="1"/>
    <col min="9731" max="9731" width="16.140625" style="187" customWidth="1"/>
    <col min="9732" max="9732" width="13.85546875" style="187" customWidth="1"/>
    <col min="9733" max="9733" width="13.5703125" style="187" customWidth="1"/>
    <col min="9734" max="9984" width="9.140625" style="187"/>
    <col min="9985" max="9985" width="34.85546875" style="187" customWidth="1"/>
    <col min="9986" max="9986" width="23.5703125" style="187" customWidth="1"/>
    <col min="9987" max="9987" width="16.140625" style="187" customWidth="1"/>
    <col min="9988" max="9988" width="13.85546875" style="187" customWidth="1"/>
    <col min="9989" max="9989" width="13.5703125" style="187" customWidth="1"/>
    <col min="9990" max="10240" width="9.140625" style="187"/>
    <col min="10241" max="10241" width="34.85546875" style="187" customWidth="1"/>
    <col min="10242" max="10242" width="23.5703125" style="187" customWidth="1"/>
    <col min="10243" max="10243" width="16.140625" style="187" customWidth="1"/>
    <col min="10244" max="10244" width="13.85546875" style="187" customWidth="1"/>
    <col min="10245" max="10245" width="13.5703125" style="187" customWidth="1"/>
    <col min="10246" max="10496" width="9.140625" style="187"/>
    <col min="10497" max="10497" width="34.85546875" style="187" customWidth="1"/>
    <col min="10498" max="10498" width="23.5703125" style="187" customWidth="1"/>
    <col min="10499" max="10499" width="16.140625" style="187" customWidth="1"/>
    <col min="10500" max="10500" width="13.85546875" style="187" customWidth="1"/>
    <col min="10501" max="10501" width="13.5703125" style="187" customWidth="1"/>
    <col min="10502" max="10752" width="9.140625" style="187"/>
    <col min="10753" max="10753" width="34.85546875" style="187" customWidth="1"/>
    <col min="10754" max="10754" width="23.5703125" style="187" customWidth="1"/>
    <col min="10755" max="10755" width="16.140625" style="187" customWidth="1"/>
    <col min="10756" max="10756" width="13.85546875" style="187" customWidth="1"/>
    <col min="10757" max="10757" width="13.5703125" style="187" customWidth="1"/>
    <col min="10758" max="11008" width="9.140625" style="187"/>
    <col min="11009" max="11009" width="34.85546875" style="187" customWidth="1"/>
    <col min="11010" max="11010" width="23.5703125" style="187" customWidth="1"/>
    <col min="11011" max="11011" width="16.140625" style="187" customWidth="1"/>
    <col min="11012" max="11012" width="13.85546875" style="187" customWidth="1"/>
    <col min="11013" max="11013" width="13.5703125" style="187" customWidth="1"/>
    <col min="11014" max="11264" width="9.140625" style="187"/>
    <col min="11265" max="11265" width="34.85546875" style="187" customWidth="1"/>
    <col min="11266" max="11266" width="23.5703125" style="187" customWidth="1"/>
    <col min="11267" max="11267" width="16.140625" style="187" customWidth="1"/>
    <col min="11268" max="11268" width="13.85546875" style="187" customWidth="1"/>
    <col min="11269" max="11269" width="13.5703125" style="187" customWidth="1"/>
    <col min="11270" max="11520" width="9.140625" style="187"/>
    <col min="11521" max="11521" width="34.85546875" style="187" customWidth="1"/>
    <col min="11522" max="11522" width="23.5703125" style="187" customWidth="1"/>
    <col min="11523" max="11523" width="16.140625" style="187" customWidth="1"/>
    <col min="11524" max="11524" width="13.85546875" style="187" customWidth="1"/>
    <col min="11525" max="11525" width="13.5703125" style="187" customWidth="1"/>
    <col min="11526" max="11776" width="9.140625" style="187"/>
    <col min="11777" max="11777" width="34.85546875" style="187" customWidth="1"/>
    <col min="11778" max="11778" width="23.5703125" style="187" customWidth="1"/>
    <col min="11779" max="11779" width="16.140625" style="187" customWidth="1"/>
    <col min="11780" max="11780" width="13.85546875" style="187" customWidth="1"/>
    <col min="11781" max="11781" width="13.5703125" style="187" customWidth="1"/>
    <col min="11782" max="12032" width="9.140625" style="187"/>
    <col min="12033" max="12033" width="34.85546875" style="187" customWidth="1"/>
    <col min="12034" max="12034" width="23.5703125" style="187" customWidth="1"/>
    <col min="12035" max="12035" width="16.140625" style="187" customWidth="1"/>
    <col min="12036" max="12036" width="13.85546875" style="187" customWidth="1"/>
    <col min="12037" max="12037" width="13.5703125" style="187" customWidth="1"/>
    <col min="12038" max="12288" width="9.140625" style="187"/>
    <col min="12289" max="12289" width="34.85546875" style="187" customWidth="1"/>
    <col min="12290" max="12290" width="23.5703125" style="187" customWidth="1"/>
    <col min="12291" max="12291" width="16.140625" style="187" customWidth="1"/>
    <col min="12292" max="12292" width="13.85546875" style="187" customWidth="1"/>
    <col min="12293" max="12293" width="13.5703125" style="187" customWidth="1"/>
    <col min="12294" max="12544" width="9.140625" style="187"/>
    <col min="12545" max="12545" width="34.85546875" style="187" customWidth="1"/>
    <col min="12546" max="12546" width="23.5703125" style="187" customWidth="1"/>
    <col min="12547" max="12547" width="16.140625" style="187" customWidth="1"/>
    <col min="12548" max="12548" width="13.85546875" style="187" customWidth="1"/>
    <col min="12549" max="12549" width="13.5703125" style="187" customWidth="1"/>
    <col min="12550" max="12800" width="9.140625" style="187"/>
    <col min="12801" max="12801" width="34.85546875" style="187" customWidth="1"/>
    <col min="12802" max="12802" width="23.5703125" style="187" customWidth="1"/>
    <col min="12803" max="12803" width="16.140625" style="187" customWidth="1"/>
    <col min="12804" max="12804" width="13.85546875" style="187" customWidth="1"/>
    <col min="12805" max="12805" width="13.5703125" style="187" customWidth="1"/>
    <col min="12806" max="13056" width="9.140625" style="187"/>
    <col min="13057" max="13057" width="34.85546875" style="187" customWidth="1"/>
    <col min="13058" max="13058" width="23.5703125" style="187" customWidth="1"/>
    <col min="13059" max="13059" width="16.140625" style="187" customWidth="1"/>
    <col min="13060" max="13060" width="13.85546875" style="187" customWidth="1"/>
    <col min="13061" max="13061" width="13.5703125" style="187" customWidth="1"/>
    <col min="13062" max="13312" width="9.140625" style="187"/>
    <col min="13313" max="13313" width="34.85546875" style="187" customWidth="1"/>
    <col min="13314" max="13314" width="23.5703125" style="187" customWidth="1"/>
    <col min="13315" max="13315" width="16.140625" style="187" customWidth="1"/>
    <col min="13316" max="13316" width="13.85546875" style="187" customWidth="1"/>
    <col min="13317" max="13317" width="13.5703125" style="187" customWidth="1"/>
    <col min="13318" max="13568" width="9.140625" style="187"/>
    <col min="13569" max="13569" width="34.85546875" style="187" customWidth="1"/>
    <col min="13570" max="13570" width="23.5703125" style="187" customWidth="1"/>
    <col min="13571" max="13571" width="16.140625" style="187" customWidth="1"/>
    <col min="13572" max="13572" width="13.85546875" style="187" customWidth="1"/>
    <col min="13573" max="13573" width="13.5703125" style="187" customWidth="1"/>
    <col min="13574" max="13824" width="9.140625" style="187"/>
    <col min="13825" max="13825" width="34.85546875" style="187" customWidth="1"/>
    <col min="13826" max="13826" width="23.5703125" style="187" customWidth="1"/>
    <col min="13827" max="13827" width="16.140625" style="187" customWidth="1"/>
    <col min="13828" max="13828" width="13.85546875" style="187" customWidth="1"/>
    <col min="13829" max="13829" width="13.5703125" style="187" customWidth="1"/>
    <col min="13830" max="14080" width="9.140625" style="187"/>
    <col min="14081" max="14081" width="34.85546875" style="187" customWidth="1"/>
    <col min="14082" max="14082" width="23.5703125" style="187" customWidth="1"/>
    <col min="14083" max="14083" width="16.140625" style="187" customWidth="1"/>
    <col min="14084" max="14084" width="13.85546875" style="187" customWidth="1"/>
    <col min="14085" max="14085" width="13.5703125" style="187" customWidth="1"/>
    <col min="14086" max="14336" width="9.140625" style="187"/>
    <col min="14337" max="14337" width="34.85546875" style="187" customWidth="1"/>
    <col min="14338" max="14338" width="23.5703125" style="187" customWidth="1"/>
    <col min="14339" max="14339" width="16.140625" style="187" customWidth="1"/>
    <col min="14340" max="14340" width="13.85546875" style="187" customWidth="1"/>
    <col min="14341" max="14341" width="13.5703125" style="187" customWidth="1"/>
    <col min="14342" max="14592" width="9.140625" style="187"/>
    <col min="14593" max="14593" width="34.85546875" style="187" customWidth="1"/>
    <col min="14594" max="14594" width="23.5703125" style="187" customWidth="1"/>
    <col min="14595" max="14595" width="16.140625" style="187" customWidth="1"/>
    <col min="14596" max="14596" width="13.85546875" style="187" customWidth="1"/>
    <col min="14597" max="14597" width="13.5703125" style="187" customWidth="1"/>
    <col min="14598" max="14848" width="9.140625" style="187"/>
    <col min="14849" max="14849" width="34.85546875" style="187" customWidth="1"/>
    <col min="14850" max="14850" width="23.5703125" style="187" customWidth="1"/>
    <col min="14851" max="14851" width="16.140625" style="187" customWidth="1"/>
    <col min="14852" max="14852" width="13.85546875" style="187" customWidth="1"/>
    <col min="14853" max="14853" width="13.5703125" style="187" customWidth="1"/>
    <col min="14854" max="15104" width="9.140625" style="187"/>
    <col min="15105" max="15105" width="34.85546875" style="187" customWidth="1"/>
    <col min="15106" max="15106" width="23.5703125" style="187" customWidth="1"/>
    <col min="15107" max="15107" width="16.140625" style="187" customWidth="1"/>
    <col min="15108" max="15108" width="13.85546875" style="187" customWidth="1"/>
    <col min="15109" max="15109" width="13.5703125" style="187" customWidth="1"/>
    <col min="15110" max="15360" width="9.140625" style="187"/>
    <col min="15361" max="15361" width="34.85546875" style="187" customWidth="1"/>
    <col min="15362" max="15362" width="23.5703125" style="187" customWidth="1"/>
    <col min="15363" max="15363" width="16.140625" style="187" customWidth="1"/>
    <col min="15364" max="15364" width="13.85546875" style="187" customWidth="1"/>
    <col min="15365" max="15365" width="13.5703125" style="187" customWidth="1"/>
    <col min="15366" max="15616" width="9.140625" style="187"/>
    <col min="15617" max="15617" width="34.85546875" style="187" customWidth="1"/>
    <col min="15618" max="15618" width="23.5703125" style="187" customWidth="1"/>
    <col min="15619" max="15619" width="16.140625" style="187" customWidth="1"/>
    <col min="15620" max="15620" width="13.85546875" style="187" customWidth="1"/>
    <col min="15621" max="15621" width="13.5703125" style="187" customWidth="1"/>
    <col min="15622" max="15872" width="9.140625" style="187"/>
    <col min="15873" max="15873" width="34.85546875" style="187" customWidth="1"/>
    <col min="15874" max="15874" width="23.5703125" style="187" customWidth="1"/>
    <col min="15875" max="15875" width="16.140625" style="187" customWidth="1"/>
    <col min="15876" max="15876" width="13.85546875" style="187" customWidth="1"/>
    <col min="15877" max="15877" width="13.5703125" style="187" customWidth="1"/>
    <col min="15878" max="16128" width="9.140625" style="187"/>
    <col min="16129" max="16129" width="34.85546875" style="187" customWidth="1"/>
    <col min="16130" max="16130" width="23.5703125" style="187" customWidth="1"/>
    <col min="16131" max="16131" width="16.140625" style="187" customWidth="1"/>
    <col min="16132" max="16132" width="13.85546875" style="187" customWidth="1"/>
    <col min="16133" max="16133" width="13.5703125" style="187" customWidth="1"/>
    <col min="16134" max="16384" width="9.140625" style="187"/>
  </cols>
  <sheetData>
    <row r="1" spans="1:5">
      <c r="A1" s="342" t="s">
        <v>747</v>
      </c>
      <c r="B1" s="343"/>
      <c r="C1" s="343"/>
      <c r="D1" s="343"/>
      <c r="E1" s="343"/>
    </row>
    <row r="2" spans="1:5">
      <c r="B2" s="342" t="s">
        <v>1057</v>
      </c>
      <c r="C2" s="342"/>
      <c r="D2" s="343"/>
      <c r="E2" s="343"/>
    </row>
    <row r="3" spans="1:5">
      <c r="A3" s="342" t="s">
        <v>1058</v>
      </c>
      <c r="B3" s="368"/>
      <c r="C3" s="368"/>
      <c r="D3" s="368"/>
      <c r="E3" s="368"/>
    </row>
    <row r="4" spans="1:5">
      <c r="B4" s="232"/>
      <c r="C4" s="233"/>
    </row>
    <row r="5" spans="1:5" s="234" customFormat="1" ht="15.75">
      <c r="A5" s="344" t="s">
        <v>748</v>
      </c>
      <c r="B5" s="344"/>
      <c r="C5" s="344"/>
      <c r="D5" s="343"/>
      <c r="E5" s="343"/>
    </row>
    <row r="6" spans="1:5">
      <c r="A6" s="345" t="s">
        <v>251</v>
      </c>
      <c r="B6" s="346"/>
      <c r="C6" s="346"/>
      <c r="D6" s="346"/>
      <c r="E6" s="346"/>
    </row>
    <row r="7" spans="1:5" ht="25.5">
      <c r="A7" s="235" t="s">
        <v>260</v>
      </c>
      <c r="B7" s="235" t="s">
        <v>749</v>
      </c>
      <c r="C7" s="236" t="s">
        <v>244</v>
      </c>
      <c r="D7" s="236" t="s">
        <v>745</v>
      </c>
      <c r="E7" s="236" t="s">
        <v>252</v>
      </c>
    </row>
    <row r="8" spans="1:5" ht="11.25" customHeight="1">
      <c r="A8" s="237">
        <v>1</v>
      </c>
      <c r="B8" s="237">
        <v>2</v>
      </c>
      <c r="C8" s="237">
        <v>3</v>
      </c>
      <c r="D8" s="237">
        <v>4</v>
      </c>
      <c r="E8" s="237">
        <v>5</v>
      </c>
    </row>
    <row r="9" spans="1:5" ht="25.5">
      <c r="A9" s="238" t="s">
        <v>750</v>
      </c>
      <c r="B9" s="239" t="s">
        <v>751</v>
      </c>
      <c r="C9" s="240">
        <f>C10+C22+C33+C41+C49+C65+C72+C79+C90+C115+C16+C48</f>
        <v>812197.7</v>
      </c>
      <c r="D9" s="240">
        <f>D10+D22+D33+D41+D49+D65+D72+D79+D90+D115+D16+D48</f>
        <v>574888.6</v>
      </c>
      <c r="E9" s="240">
        <f>D9/C9*100</f>
        <v>70.781855205943089</v>
      </c>
    </row>
    <row r="10" spans="1:5">
      <c r="A10" s="241" t="s">
        <v>752</v>
      </c>
      <c r="B10" s="239" t="s">
        <v>753</v>
      </c>
      <c r="C10" s="240">
        <f>C11</f>
        <v>456958.8</v>
      </c>
      <c r="D10" s="240">
        <f>D11</f>
        <v>306510.40000000002</v>
      </c>
      <c r="E10" s="240">
        <f>D10/C10*100</f>
        <v>67.076156537525932</v>
      </c>
    </row>
    <row r="11" spans="1:5">
      <c r="A11" s="242" t="s">
        <v>754</v>
      </c>
      <c r="B11" s="243" t="s">
        <v>755</v>
      </c>
      <c r="C11" s="244">
        <f>SUM(C12:C15)</f>
        <v>456958.8</v>
      </c>
      <c r="D11" s="244">
        <f>SUM(D12:D15)</f>
        <v>306510.40000000002</v>
      </c>
      <c r="E11" s="244">
        <f>D11/C11*100</f>
        <v>67.076156537525932</v>
      </c>
    </row>
    <row r="12" spans="1:5" ht="102">
      <c r="A12" s="242" t="s">
        <v>756</v>
      </c>
      <c r="B12" s="243" t="s">
        <v>757</v>
      </c>
      <c r="C12" s="244">
        <v>445534.8</v>
      </c>
      <c r="D12" s="244">
        <v>299863.90000000002</v>
      </c>
      <c r="E12" s="244">
        <f>D12/C12*100</f>
        <v>67.304259959042483</v>
      </c>
    </row>
    <row r="13" spans="1:5" ht="140.25">
      <c r="A13" s="242" t="s">
        <v>758</v>
      </c>
      <c r="B13" s="243" t="s">
        <v>759</v>
      </c>
      <c r="C13" s="244">
        <v>3655.7</v>
      </c>
      <c r="D13" s="244">
        <v>3114.1</v>
      </c>
      <c r="E13" s="244">
        <f t="shared" ref="E13:E76" si="0">D13/C13*100</f>
        <v>85.184779932707826</v>
      </c>
    </row>
    <row r="14" spans="1:5" s="246" customFormat="1" ht="63.75">
      <c r="A14" s="242" t="s">
        <v>760</v>
      </c>
      <c r="B14" s="245" t="s">
        <v>761</v>
      </c>
      <c r="C14" s="244">
        <v>5483.5</v>
      </c>
      <c r="D14" s="244">
        <v>1732.2</v>
      </c>
      <c r="E14" s="244">
        <f t="shared" si="0"/>
        <v>31.589313394729647</v>
      </c>
    </row>
    <row r="15" spans="1:5" s="246" customFormat="1" ht="127.5">
      <c r="A15" s="242" t="s">
        <v>762</v>
      </c>
      <c r="B15" s="243" t="s">
        <v>763</v>
      </c>
      <c r="C15" s="244">
        <v>2284.8000000000002</v>
      </c>
      <c r="D15" s="244">
        <v>1800.2</v>
      </c>
      <c r="E15" s="244">
        <f t="shared" si="0"/>
        <v>78.790266106442573</v>
      </c>
    </row>
    <row r="16" spans="1:5" s="246" customFormat="1" ht="51">
      <c r="A16" s="241" t="s">
        <v>764</v>
      </c>
      <c r="B16" s="239" t="s">
        <v>765</v>
      </c>
      <c r="C16" s="240">
        <f>C17</f>
        <v>10162.6</v>
      </c>
      <c r="D16" s="240">
        <f>D17</f>
        <v>10744.3</v>
      </c>
      <c r="E16" s="240">
        <f t="shared" si="0"/>
        <v>105.72392891582862</v>
      </c>
    </row>
    <row r="17" spans="1:5" s="246" customFormat="1" ht="38.25">
      <c r="A17" s="247" t="s">
        <v>766</v>
      </c>
      <c r="B17" s="243" t="s">
        <v>767</v>
      </c>
      <c r="C17" s="244">
        <f>C18+C19+C20+C21</f>
        <v>10162.6</v>
      </c>
      <c r="D17" s="244">
        <f>D18+D19+D20+D21</f>
        <v>10744.3</v>
      </c>
      <c r="E17" s="244">
        <f t="shared" si="0"/>
        <v>105.72392891582862</v>
      </c>
    </row>
    <row r="18" spans="1:5" s="246" customFormat="1" ht="89.25">
      <c r="A18" s="247" t="s">
        <v>768</v>
      </c>
      <c r="B18" s="243" t="s">
        <v>769</v>
      </c>
      <c r="C18" s="244">
        <v>3455.3</v>
      </c>
      <c r="D18" s="244">
        <v>3611.2</v>
      </c>
      <c r="E18" s="244">
        <f t="shared" si="0"/>
        <v>104.51190924087632</v>
      </c>
    </row>
    <row r="19" spans="1:5" s="246" customFormat="1" ht="114.75">
      <c r="A19" s="247" t="s">
        <v>770</v>
      </c>
      <c r="B19" s="243" t="s">
        <v>771</v>
      </c>
      <c r="C19" s="244">
        <v>101.6</v>
      </c>
      <c r="D19" s="244">
        <v>57.6</v>
      </c>
      <c r="E19" s="244">
        <f t="shared" si="0"/>
        <v>56.69291338582677</v>
      </c>
    </row>
    <row r="20" spans="1:5" s="246" customFormat="1" ht="102">
      <c r="A20" s="247" t="s">
        <v>772</v>
      </c>
      <c r="B20" s="243" t="s">
        <v>773</v>
      </c>
      <c r="C20" s="244">
        <v>6605.7</v>
      </c>
      <c r="D20" s="244">
        <v>7574.2</v>
      </c>
      <c r="E20" s="244">
        <f t="shared" si="0"/>
        <v>114.6615801504761</v>
      </c>
    </row>
    <row r="21" spans="1:5" s="246" customFormat="1" ht="102">
      <c r="A21" s="247" t="s">
        <v>774</v>
      </c>
      <c r="B21" s="243" t="s">
        <v>775</v>
      </c>
      <c r="C21" s="244">
        <v>0</v>
      </c>
      <c r="D21" s="244">
        <v>-498.7</v>
      </c>
      <c r="E21" s="244">
        <v>0</v>
      </c>
    </row>
    <row r="22" spans="1:5">
      <c r="A22" s="241" t="s">
        <v>776</v>
      </c>
      <c r="B22" s="239" t="s">
        <v>777</v>
      </c>
      <c r="C22" s="240">
        <f>C23+C27+C29+C31</f>
        <v>124118.5</v>
      </c>
      <c r="D22" s="240">
        <f>D23+D27+D29+D31</f>
        <v>94731.8</v>
      </c>
      <c r="E22" s="240">
        <f t="shared" si="0"/>
        <v>76.323674552947381</v>
      </c>
    </row>
    <row r="23" spans="1:5" ht="38.25">
      <c r="A23" s="241" t="s">
        <v>778</v>
      </c>
      <c r="B23" s="243" t="s">
        <v>779</v>
      </c>
      <c r="C23" s="240">
        <f>C24+C25+C26</f>
        <v>69218.5</v>
      </c>
      <c r="D23" s="240">
        <f>D24+D25+D26</f>
        <v>61259.1</v>
      </c>
      <c r="E23" s="240">
        <f t="shared" si="0"/>
        <v>88.501051019597369</v>
      </c>
    </row>
    <row r="24" spans="1:5" ht="51">
      <c r="A24" s="248" t="s">
        <v>780</v>
      </c>
      <c r="B24" s="249" t="s">
        <v>781</v>
      </c>
      <c r="C24" s="250">
        <v>57451.4</v>
      </c>
      <c r="D24" s="250">
        <v>48902</v>
      </c>
      <c r="E24" s="244">
        <f t="shared" si="0"/>
        <v>85.118900496767708</v>
      </c>
    </row>
    <row r="25" spans="1:5" ht="63.75">
      <c r="A25" s="248" t="s">
        <v>782</v>
      </c>
      <c r="B25" s="249" t="s">
        <v>783</v>
      </c>
      <c r="C25" s="250">
        <v>6921.8</v>
      </c>
      <c r="D25" s="250">
        <v>7838.5</v>
      </c>
      <c r="E25" s="244">
        <f t="shared" si="0"/>
        <v>113.24366494264497</v>
      </c>
    </row>
    <row r="26" spans="1:5" ht="38.25">
      <c r="A26" s="248" t="s">
        <v>784</v>
      </c>
      <c r="B26" s="251" t="s">
        <v>785</v>
      </c>
      <c r="C26" s="250">
        <v>4845.3</v>
      </c>
      <c r="D26" s="250">
        <v>4518.6000000000004</v>
      </c>
      <c r="E26" s="244">
        <f t="shared" si="0"/>
        <v>93.257383443749617</v>
      </c>
    </row>
    <row r="27" spans="1:5" ht="25.5">
      <c r="A27" s="241" t="s">
        <v>786</v>
      </c>
      <c r="B27" s="239" t="s">
        <v>787</v>
      </c>
      <c r="C27" s="240">
        <f>C28</f>
        <v>49950</v>
      </c>
      <c r="D27" s="240">
        <f>D28</f>
        <v>29414.2</v>
      </c>
      <c r="E27" s="240">
        <f t="shared" si="0"/>
        <v>58.887287287287293</v>
      </c>
    </row>
    <row r="28" spans="1:5" ht="25.5">
      <c r="A28" s="242" t="s">
        <v>786</v>
      </c>
      <c r="B28" s="243" t="s">
        <v>788</v>
      </c>
      <c r="C28" s="244">
        <v>49950</v>
      </c>
      <c r="D28" s="244">
        <v>29414.2</v>
      </c>
      <c r="E28" s="244">
        <f t="shared" si="0"/>
        <v>58.887287287287293</v>
      </c>
    </row>
    <row r="29" spans="1:5">
      <c r="A29" s="252" t="s">
        <v>789</v>
      </c>
      <c r="B29" s="253" t="s">
        <v>790</v>
      </c>
      <c r="C29" s="240">
        <f>C30</f>
        <v>450</v>
      </c>
      <c r="D29" s="240">
        <f>D30</f>
        <v>50.5</v>
      </c>
      <c r="E29" s="240">
        <f t="shared" si="0"/>
        <v>11.222222222222221</v>
      </c>
    </row>
    <row r="30" spans="1:5" s="256" customFormat="1" ht="12.75">
      <c r="A30" s="254" t="s">
        <v>789</v>
      </c>
      <c r="B30" s="255" t="s">
        <v>791</v>
      </c>
      <c r="C30" s="244">
        <v>450</v>
      </c>
      <c r="D30" s="244">
        <v>50.5</v>
      </c>
      <c r="E30" s="244">
        <f t="shared" si="0"/>
        <v>11.222222222222221</v>
      </c>
    </row>
    <row r="31" spans="1:5" s="256" customFormat="1" ht="38.25">
      <c r="A31" s="252" t="s">
        <v>792</v>
      </c>
      <c r="B31" s="253" t="s">
        <v>793</v>
      </c>
      <c r="C31" s="240">
        <f>C32</f>
        <v>4500</v>
      </c>
      <c r="D31" s="240">
        <f>D32</f>
        <v>4008</v>
      </c>
      <c r="E31" s="240">
        <f t="shared" si="0"/>
        <v>89.066666666666677</v>
      </c>
    </row>
    <row r="32" spans="1:5" s="256" customFormat="1" ht="51">
      <c r="A32" s="254" t="s">
        <v>794</v>
      </c>
      <c r="B32" s="255" t="s">
        <v>795</v>
      </c>
      <c r="C32" s="244">
        <v>4500</v>
      </c>
      <c r="D32" s="244">
        <v>4008</v>
      </c>
      <c r="E32" s="244">
        <f t="shared" si="0"/>
        <v>89.066666666666677</v>
      </c>
    </row>
    <row r="33" spans="1:5">
      <c r="A33" s="241" t="s">
        <v>796</v>
      </c>
      <c r="B33" s="239" t="s">
        <v>797</v>
      </c>
      <c r="C33" s="240">
        <f>C34+C36</f>
        <v>28261.5</v>
      </c>
      <c r="D33" s="240">
        <f>D34+D36</f>
        <v>12309.5</v>
      </c>
      <c r="E33" s="240">
        <f t="shared" si="0"/>
        <v>43.555720680077137</v>
      </c>
    </row>
    <row r="34" spans="1:5" s="256" customFormat="1" ht="12.75">
      <c r="A34" s="241" t="s">
        <v>798</v>
      </c>
      <c r="B34" s="239" t="s">
        <v>799</v>
      </c>
      <c r="C34" s="240">
        <f>C35</f>
        <v>9500</v>
      </c>
      <c r="D34" s="240">
        <f>D35</f>
        <v>1067.4000000000001</v>
      </c>
      <c r="E34" s="240">
        <f t="shared" si="0"/>
        <v>11.235789473684212</v>
      </c>
    </row>
    <row r="35" spans="1:5" ht="63.75">
      <c r="A35" s="242" t="s">
        <v>800</v>
      </c>
      <c r="B35" s="243" t="s">
        <v>801</v>
      </c>
      <c r="C35" s="244">
        <v>9500</v>
      </c>
      <c r="D35" s="244">
        <v>1067.4000000000001</v>
      </c>
      <c r="E35" s="244">
        <f t="shared" si="0"/>
        <v>11.235789473684212</v>
      </c>
    </row>
    <row r="36" spans="1:5">
      <c r="A36" s="241" t="s">
        <v>802</v>
      </c>
      <c r="B36" s="239" t="s">
        <v>803</v>
      </c>
      <c r="C36" s="240">
        <f>C37+C39</f>
        <v>18761.5</v>
      </c>
      <c r="D36" s="240">
        <f>D37+D39</f>
        <v>11242.1</v>
      </c>
      <c r="E36" s="240">
        <f t="shared" si="0"/>
        <v>59.921115049436345</v>
      </c>
    </row>
    <row r="37" spans="1:5">
      <c r="A37" s="242" t="s">
        <v>804</v>
      </c>
      <c r="B37" s="243" t="s">
        <v>805</v>
      </c>
      <c r="C37" s="244">
        <f>C38</f>
        <v>13133</v>
      </c>
      <c r="D37" s="244">
        <f>D38</f>
        <v>10715.1</v>
      </c>
      <c r="E37" s="244">
        <f t="shared" si="0"/>
        <v>81.589126627579375</v>
      </c>
    </row>
    <row r="38" spans="1:5" ht="51">
      <c r="A38" s="248" t="s">
        <v>806</v>
      </c>
      <c r="B38" s="249" t="s">
        <v>807</v>
      </c>
      <c r="C38" s="250">
        <v>13133</v>
      </c>
      <c r="D38" s="250">
        <v>10715.1</v>
      </c>
      <c r="E38" s="244">
        <f t="shared" si="0"/>
        <v>81.589126627579375</v>
      </c>
    </row>
    <row r="39" spans="1:5">
      <c r="A39" s="242" t="s">
        <v>808</v>
      </c>
      <c r="B39" s="243" t="s">
        <v>809</v>
      </c>
      <c r="C39" s="244">
        <f>SUM(C40)</f>
        <v>5628.5</v>
      </c>
      <c r="D39" s="244">
        <f>SUM(D40)</f>
        <v>527</v>
      </c>
      <c r="E39" s="244">
        <f t="shared" si="0"/>
        <v>9.3630629830327798</v>
      </c>
    </row>
    <row r="40" spans="1:5" ht="51">
      <c r="A40" s="248" t="s">
        <v>810</v>
      </c>
      <c r="B40" s="249" t="s">
        <v>811</v>
      </c>
      <c r="C40" s="250">
        <v>5628.5</v>
      </c>
      <c r="D40" s="250">
        <v>527</v>
      </c>
      <c r="E40" s="244">
        <f t="shared" si="0"/>
        <v>9.3630629830327798</v>
      </c>
    </row>
    <row r="41" spans="1:5">
      <c r="A41" s="241" t="s">
        <v>812</v>
      </c>
      <c r="B41" s="239" t="s">
        <v>813</v>
      </c>
      <c r="C41" s="240">
        <f>C42+C44</f>
        <v>5305</v>
      </c>
      <c r="D41" s="240">
        <f>D42+D44</f>
        <v>4358</v>
      </c>
      <c r="E41" s="240">
        <f t="shared" si="0"/>
        <v>82.148916116870879</v>
      </c>
    </row>
    <row r="42" spans="1:5" ht="38.25">
      <c r="A42" s="242" t="s">
        <v>814</v>
      </c>
      <c r="B42" s="243" t="s">
        <v>815</v>
      </c>
      <c r="C42" s="244">
        <f>C43</f>
        <v>5258</v>
      </c>
      <c r="D42" s="244">
        <f>D43</f>
        <v>4315.8</v>
      </c>
      <c r="E42" s="244">
        <f t="shared" si="0"/>
        <v>82.080639026245734</v>
      </c>
    </row>
    <row r="43" spans="1:5" ht="63.75">
      <c r="A43" s="248" t="s">
        <v>816</v>
      </c>
      <c r="B43" s="249" t="s">
        <v>817</v>
      </c>
      <c r="C43" s="250">
        <v>5258</v>
      </c>
      <c r="D43" s="250">
        <v>4315.8</v>
      </c>
      <c r="E43" s="244">
        <f t="shared" si="0"/>
        <v>82.080639026245734</v>
      </c>
    </row>
    <row r="44" spans="1:5" ht="51">
      <c r="A44" s="242" t="s">
        <v>818</v>
      </c>
      <c r="B44" s="243" t="s">
        <v>819</v>
      </c>
      <c r="C44" s="244">
        <f>C45+C46</f>
        <v>47</v>
      </c>
      <c r="D44" s="244">
        <f>D45+D46</f>
        <v>42.2</v>
      </c>
      <c r="E44" s="244">
        <f t="shared" si="0"/>
        <v>89.787234042553195</v>
      </c>
    </row>
    <row r="45" spans="1:5" ht="38.25">
      <c r="A45" s="242" t="s">
        <v>820</v>
      </c>
      <c r="B45" s="243" t="s">
        <v>821</v>
      </c>
      <c r="C45" s="244">
        <v>15</v>
      </c>
      <c r="D45" s="244">
        <v>15</v>
      </c>
      <c r="E45" s="244">
        <f t="shared" si="0"/>
        <v>100</v>
      </c>
    </row>
    <row r="46" spans="1:5" s="246" customFormat="1" ht="76.5">
      <c r="A46" s="242" t="s">
        <v>822</v>
      </c>
      <c r="B46" s="243" t="s">
        <v>823</v>
      </c>
      <c r="C46" s="244">
        <f>C47</f>
        <v>32</v>
      </c>
      <c r="D46" s="244">
        <f>D47</f>
        <v>27.2</v>
      </c>
      <c r="E46" s="244">
        <f t="shared" si="0"/>
        <v>85</v>
      </c>
    </row>
    <row r="47" spans="1:5" s="246" customFormat="1" ht="140.25">
      <c r="A47" s="257" t="s">
        <v>824</v>
      </c>
      <c r="B47" s="258" t="s">
        <v>825</v>
      </c>
      <c r="C47" s="259">
        <v>32</v>
      </c>
      <c r="D47" s="259">
        <v>27.2</v>
      </c>
      <c r="E47" s="244">
        <f t="shared" si="0"/>
        <v>85</v>
      </c>
    </row>
    <row r="48" spans="1:5" ht="51">
      <c r="A48" s="241" t="s">
        <v>826</v>
      </c>
      <c r="B48" s="239" t="s">
        <v>827</v>
      </c>
      <c r="C48" s="240">
        <v>0</v>
      </c>
      <c r="D48" s="240">
        <v>0</v>
      </c>
      <c r="E48" s="240">
        <v>0</v>
      </c>
    </row>
    <row r="49" spans="1:5" ht="63.75">
      <c r="A49" s="241" t="s">
        <v>828</v>
      </c>
      <c r="B49" s="239" t="s">
        <v>829</v>
      </c>
      <c r="C49" s="240">
        <f>SUM(C52+C62+C50+C57+C60)</f>
        <v>155502.1</v>
      </c>
      <c r="D49" s="240">
        <f>SUM(D52+D62+D50+D57+D60)</f>
        <v>109207</v>
      </c>
      <c r="E49" s="240">
        <f t="shared" si="0"/>
        <v>70.228633568292636</v>
      </c>
    </row>
    <row r="50" spans="1:5" s="262" customFormat="1" ht="89.25">
      <c r="A50" s="242" t="s">
        <v>830</v>
      </c>
      <c r="B50" s="260" t="s">
        <v>831</v>
      </c>
      <c r="C50" s="261">
        <f>C51</f>
        <v>250</v>
      </c>
      <c r="D50" s="261">
        <f>D51</f>
        <v>1142.8</v>
      </c>
      <c r="E50" s="244">
        <f t="shared" si="0"/>
        <v>457.12</v>
      </c>
    </row>
    <row r="51" spans="1:5" s="265" customFormat="1" ht="76.5">
      <c r="A51" s="248" t="s">
        <v>832</v>
      </c>
      <c r="B51" s="263" t="s">
        <v>833</v>
      </c>
      <c r="C51" s="264">
        <v>250</v>
      </c>
      <c r="D51" s="264">
        <v>1142.8</v>
      </c>
      <c r="E51" s="244">
        <f t="shared" si="0"/>
        <v>457.12</v>
      </c>
    </row>
    <row r="52" spans="1:5" ht="114.75">
      <c r="A52" s="242" t="s">
        <v>834</v>
      </c>
      <c r="B52" s="243" t="s">
        <v>835</v>
      </c>
      <c r="C52" s="244">
        <f>SUM(C53+C55)</f>
        <v>83651.100000000006</v>
      </c>
      <c r="D52" s="244">
        <f>SUM(D53+D55)</f>
        <v>58033.599999999999</v>
      </c>
      <c r="E52" s="244">
        <f t="shared" si="0"/>
        <v>69.37577628985153</v>
      </c>
    </row>
    <row r="53" spans="1:5" ht="89.25">
      <c r="A53" s="242" t="s">
        <v>836</v>
      </c>
      <c r="B53" s="243" t="s">
        <v>837</v>
      </c>
      <c r="C53" s="244">
        <f>SUM(C54)</f>
        <v>81779</v>
      </c>
      <c r="D53" s="244">
        <f>SUM(D54)</f>
        <v>56676.5</v>
      </c>
      <c r="E53" s="244">
        <f t="shared" si="0"/>
        <v>69.304466916934672</v>
      </c>
    </row>
    <row r="54" spans="1:5" ht="114.75">
      <c r="A54" s="248" t="s">
        <v>838</v>
      </c>
      <c r="B54" s="249" t="s">
        <v>839</v>
      </c>
      <c r="C54" s="250">
        <v>81779</v>
      </c>
      <c r="D54" s="250">
        <v>56676.5</v>
      </c>
      <c r="E54" s="244">
        <f t="shared" si="0"/>
        <v>69.304466916934672</v>
      </c>
    </row>
    <row r="55" spans="1:5" ht="102">
      <c r="A55" s="242" t="s">
        <v>840</v>
      </c>
      <c r="B55" s="268" t="s">
        <v>841</v>
      </c>
      <c r="C55" s="244">
        <f>SUM(C56)</f>
        <v>1872.1</v>
      </c>
      <c r="D55" s="244">
        <f>SUM(D56)</f>
        <v>1357.1</v>
      </c>
      <c r="E55" s="244">
        <f t="shared" si="0"/>
        <v>72.490785748624546</v>
      </c>
    </row>
    <row r="56" spans="1:5" s="270" customFormat="1" ht="114.75">
      <c r="A56" s="266" t="s">
        <v>842</v>
      </c>
      <c r="B56" s="269" t="s">
        <v>843</v>
      </c>
      <c r="C56" s="250">
        <v>1872.1</v>
      </c>
      <c r="D56" s="250">
        <v>1357.1</v>
      </c>
      <c r="E56" s="244">
        <f t="shared" si="0"/>
        <v>72.490785748624546</v>
      </c>
    </row>
    <row r="57" spans="1:5" s="271" customFormat="1" ht="25.5">
      <c r="A57" s="242" t="s">
        <v>844</v>
      </c>
      <c r="B57" s="243" t="s">
        <v>845</v>
      </c>
      <c r="C57" s="244">
        <f>C58</f>
        <v>59</v>
      </c>
      <c r="D57" s="244">
        <f>D58</f>
        <v>62.7</v>
      </c>
      <c r="E57" s="244">
        <f t="shared" si="0"/>
        <v>106.27118644067797</v>
      </c>
    </row>
    <row r="58" spans="1:5" s="271" customFormat="1" ht="63.75">
      <c r="A58" s="242" t="s">
        <v>846</v>
      </c>
      <c r="B58" s="243" t="s">
        <v>847</v>
      </c>
      <c r="C58" s="244">
        <f>C59</f>
        <v>59</v>
      </c>
      <c r="D58" s="244">
        <f>D59</f>
        <v>62.7</v>
      </c>
      <c r="E58" s="244">
        <f t="shared" si="0"/>
        <v>106.27118644067797</v>
      </c>
    </row>
    <row r="59" spans="1:5" ht="76.5">
      <c r="A59" s="266" t="s">
        <v>848</v>
      </c>
      <c r="B59" s="249" t="s">
        <v>849</v>
      </c>
      <c r="C59" s="250">
        <v>59</v>
      </c>
      <c r="D59" s="250">
        <v>62.7</v>
      </c>
      <c r="E59" s="244">
        <f t="shared" si="0"/>
        <v>106.27118644067797</v>
      </c>
    </row>
    <row r="60" spans="1:5" s="271" customFormat="1" ht="127.5">
      <c r="A60" s="242" t="s">
        <v>850</v>
      </c>
      <c r="B60" s="243" t="s">
        <v>851</v>
      </c>
      <c r="C60" s="244">
        <f>C61</f>
        <v>0</v>
      </c>
      <c r="D60" s="244">
        <f>D61</f>
        <v>108</v>
      </c>
      <c r="E60" s="244">
        <v>0</v>
      </c>
    </row>
    <row r="61" spans="1:5" ht="114.75">
      <c r="A61" s="266" t="s">
        <v>852</v>
      </c>
      <c r="B61" s="249" t="s">
        <v>853</v>
      </c>
      <c r="C61" s="250">
        <v>0</v>
      </c>
      <c r="D61" s="250">
        <v>108</v>
      </c>
      <c r="E61" s="244">
        <v>0</v>
      </c>
    </row>
    <row r="62" spans="1:5" ht="114.75">
      <c r="A62" s="242" t="s">
        <v>854</v>
      </c>
      <c r="B62" s="243" t="s">
        <v>855</v>
      </c>
      <c r="C62" s="244">
        <f>C63</f>
        <v>71542</v>
      </c>
      <c r="D62" s="244">
        <f>D63</f>
        <v>49859.9</v>
      </c>
      <c r="E62" s="244">
        <f t="shared" si="0"/>
        <v>69.693187218696721</v>
      </c>
    </row>
    <row r="63" spans="1:5" ht="114.75">
      <c r="A63" s="242" t="s">
        <v>856</v>
      </c>
      <c r="B63" s="243" t="s">
        <v>857</v>
      </c>
      <c r="C63" s="244">
        <f>C64</f>
        <v>71542</v>
      </c>
      <c r="D63" s="244">
        <f>D64</f>
        <v>49859.9</v>
      </c>
      <c r="E63" s="244">
        <f t="shared" si="0"/>
        <v>69.693187218696721</v>
      </c>
    </row>
    <row r="64" spans="1:5" ht="114.75">
      <c r="A64" s="248" t="s">
        <v>858</v>
      </c>
      <c r="B64" s="249" t="s">
        <v>859</v>
      </c>
      <c r="C64" s="250">
        <v>71542</v>
      </c>
      <c r="D64" s="250">
        <v>49859.9</v>
      </c>
      <c r="E64" s="244">
        <f t="shared" si="0"/>
        <v>69.693187218696721</v>
      </c>
    </row>
    <row r="65" spans="1:5" ht="25.5">
      <c r="A65" s="241" t="s">
        <v>860</v>
      </c>
      <c r="B65" s="239" t="s">
        <v>861</v>
      </c>
      <c r="C65" s="240">
        <f>C66</f>
        <v>687.5</v>
      </c>
      <c r="D65" s="240">
        <f>D66</f>
        <v>1670.2</v>
      </c>
      <c r="E65" s="240">
        <f t="shared" si="0"/>
        <v>242.93818181818182</v>
      </c>
    </row>
    <row r="66" spans="1:5" s="246" customFormat="1" ht="25.5">
      <c r="A66" s="242" t="s">
        <v>862</v>
      </c>
      <c r="B66" s="243" t="s">
        <v>863</v>
      </c>
      <c r="C66" s="244">
        <f>C67+C68+C69+C70+C71</f>
        <v>687.5</v>
      </c>
      <c r="D66" s="244">
        <v>1670.2</v>
      </c>
      <c r="E66" s="244">
        <f t="shared" si="0"/>
        <v>242.93818181818182</v>
      </c>
    </row>
    <row r="67" spans="1:5" ht="38.25">
      <c r="A67" s="248" t="s">
        <v>864</v>
      </c>
      <c r="B67" s="249" t="s">
        <v>865</v>
      </c>
      <c r="C67" s="244">
        <v>100.4</v>
      </c>
      <c r="D67" s="244">
        <v>237.2</v>
      </c>
      <c r="E67" s="244">
        <f t="shared" si="0"/>
        <v>236.25498007968125</v>
      </c>
    </row>
    <row r="68" spans="1:5" s="246" customFormat="1" ht="38.25">
      <c r="A68" s="248" t="s">
        <v>866</v>
      </c>
      <c r="B68" s="249" t="s">
        <v>867</v>
      </c>
      <c r="C68" s="244">
        <v>0</v>
      </c>
      <c r="D68" s="244">
        <v>4.3</v>
      </c>
      <c r="E68" s="244">
        <v>0</v>
      </c>
    </row>
    <row r="69" spans="1:5" ht="25.5">
      <c r="A69" s="248" t="s">
        <v>868</v>
      </c>
      <c r="B69" s="249" t="s">
        <v>869</v>
      </c>
      <c r="C69" s="244">
        <v>125.1</v>
      </c>
      <c r="D69" s="244">
        <v>317.39999999999998</v>
      </c>
      <c r="E69" s="244">
        <f t="shared" si="0"/>
        <v>253.71702637889686</v>
      </c>
    </row>
    <row r="70" spans="1:5" ht="25.5">
      <c r="A70" s="248" t="s">
        <v>870</v>
      </c>
      <c r="B70" s="249" t="s">
        <v>871</v>
      </c>
      <c r="C70" s="244">
        <v>460.6</v>
      </c>
      <c r="D70" s="244">
        <v>1111.3</v>
      </c>
      <c r="E70" s="244">
        <f t="shared" si="0"/>
        <v>241.27225358228395</v>
      </c>
    </row>
    <row r="71" spans="1:5" ht="25.5">
      <c r="A71" s="248" t="s">
        <v>872</v>
      </c>
      <c r="B71" s="249" t="s">
        <v>873</v>
      </c>
      <c r="C71" s="244">
        <v>1.4</v>
      </c>
      <c r="D71" s="244">
        <v>0</v>
      </c>
      <c r="E71" s="244">
        <f t="shared" si="0"/>
        <v>0</v>
      </c>
    </row>
    <row r="72" spans="1:5" ht="38.25">
      <c r="A72" s="241" t="s">
        <v>874</v>
      </c>
      <c r="B72" s="239" t="s">
        <v>875</v>
      </c>
      <c r="C72" s="240">
        <f>C73+C76</f>
        <v>1727</v>
      </c>
      <c r="D72" s="240">
        <f>D73+D76</f>
        <v>1136.3</v>
      </c>
      <c r="E72" s="240">
        <f t="shared" si="0"/>
        <v>65.796178343949038</v>
      </c>
    </row>
    <row r="73" spans="1:5" s="246" customFormat="1" ht="25.5">
      <c r="A73" s="242" t="s">
        <v>876</v>
      </c>
      <c r="B73" s="243" t="s">
        <v>877</v>
      </c>
      <c r="C73" s="244">
        <f>C74</f>
        <v>407</v>
      </c>
      <c r="D73" s="244">
        <f>D74</f>
        <v>421.3</v>
      </c>
      <c r="E73" s="244">
        <f t="shared" si="0"/>
        <v>103.51351351351352</v>
      </c>
    </row>
    <row r="74" spans="1:5" ht="25.5">
      <c r="A74" s="242" t="s">
        <v>878</v>
      </c>
      <c r="B74" s="243" t="s">
        <v>879</v>
      </c>
      <c r="C74" s="244">
        <f>C75</f>
        <v>407</v>
      </c>
      <c r="D74" s="244">
        <f>D75</f>
        <v>421.3</v>
      </c>
      <c r="E74" s="244">
        <f t="shared" si="0"/>
        <v>103.51351351351352</v>
      </c>
    </row>
    <row r="75" spans="1:5" ht="38.25">
      <c r="A75" s="248" t="s">
        <v>880</v>
      </c>
      <c r="B75" s="249" t="s">
        <v>881</v>
      </c>
      <c r="C75" s="250">
        <v>407</v>
      </c>
      <c r="D75" s="250">
        <v>421.3</v>
      </c>
      <c r="E75" s="244">
        <f t="shared" si="0"/>
        <v>103.51351351351352</v>
      </c>
    </row>
    <row r="76" spans="1:5" ht="25.5">
      <c r="A76" s="242" t="s">
        <v>882</v>
      </c>
      <c r="B76" s="243" t="s">
        <v>883</v>
      </c>
      <c r="C76" s="244">
        <f>SUM(C77)</f>
        <v>1320</v>
      </c>
      <c r="D76" s="244">
        <f>SUM(D77)</f>
        <v>715</v>
      </c>
      <c r="E76" s="244">
        <f t="shared" si="0"/>
        <v>54.166666666666664</v>
      </c>
    </row>
    <row r="77" spans="1:5" ht="25.5">
      <c r="A77" s="242" t="s">
        <v>884</v>
      </c>
      <c r="B77" s="243" t="s">
        <v>885</v>
      </c>
      <c r="C77" s="244">
        <f>SUM(C78)</f>
        <v>1320</v>
      </c>
      <c r="D77" s="244">
        <f>SUM(D78)</f>
        <v>715</v>
      </c>
      <c r="E77" s="244">
        <f t="shared" ref="E77:E140" si="1">D77/C77*100</f>
        <v>54.166666666666664</v>
      </c>
    </row>
    <row r="78" spans="1:5" s="267" customFormat="1" ht="25.5">
      <c r="A78" s="248" t="s">
        <v>886</v>
      </c>
      <c r="B78" s="249" t="s">
        <v>887</v>
      </c>
      <c r="C78" s="250">
        <v>1320</v>
      </c>
      <c r="D78" s="250">
        <v>715</v>
      </c>
      <c r="E78" s="244">
        <f t="shared" si="1"/>
        <v>54.166666666666664</v>
      </c>
    </row>
    <row r="79" spans="1:5" ht="38.25">
      <c r="A79" s="241" t="s">
        <v>888</v>
      </c>
      <c r="B79" s="239" t="s">
        <v>889</v>
      </c>
      <c r="C79" s="240">
        <f>C80+C83</f>
        <v>21740.1</v>
      </c>
      <c r="D79" s="240">
        <f>D80+D83</f>
        <v>23156.5</v>
      </c>
      <c r="E79" s="240">
        <f t="shared" si="1"/>
        <v>106.51514942433569</v>
      </c>
    </row>
    <row r="80" spans="1:5" ht="102">
      <c r="A80" s="242" t="s">
        <v>890</v>
      </c>
      <c r="B80" s="243" t="s">
        <v>891</v>
      </c>
      <c r="C80" s="244">
        <f>C81</f>
        <v>20030.5</v>
      </c>
      <c r="D80" s="244">
        <f>D81</f>
        <v>18735.900000000001</v>
      </c>
      <c r="E80" s="244">
        <f t="shared" si="1"/>
        <v>93.53685629415142</v>
      </c>
    </row>
    <row r="81" spans="1:7" ht="127.5">
      <c r="A81" s="242" t="s">
        <v>892</v>
      </c>
      <c r="B81" s="243" t="s">
        <v>893</v>
      </c>
      <c r="C81" s="244">
        <f>C82</f>
        <v>20030.5</v>
      </c>
      <c r="D81" s="244">
        <f>D82</f>
        <v>18735.900000000001</v>
      </c>
      <c r="E81" s="244">
        <f t="shared" si="1"/>
        <v>93.53685629415142</v>
      </c>
    </row>
    <row r="82" spans="1:7" ht="127.5">
      <c r="A82" s="248" t="s">
        <v>894</v>
      </c>
      <c r="B82" s="249" t="s">
        <v>895</v>
      </c>
      <c r="C82" s="250">
        <v>20030.5</v>
      </c>
      <c r="D82" s="250">
        <v>18735.900000000001</v>
      </c>
      <c r="E82" s="250">
        <f t="shared" si="1"/>
        <v>93.53685629415142</v>
      </c>
    </row>
    <row r="83" spans="1:7" ht="63.75">
      <c r="A83" s="242" t="s">
        <v>896</v>
      </c>
      <c r="B83" s="243" t="s">
        <v>897</v>
      </c>
      <c r="C83" s="244">
        <f>C84+C86</f>
        <v>1709.6000000000001</v>
      </c>
      <c r="D83" s="244">
        <f>D84+D86+D88</f>
        <v>4420.6000000000004</v>
      </c>
      <c r="E83" s="244">
        <f t="shared" si="1"/>
        <v>258.57510528778664</v>
      </c>
    </row>
    <row r="84" spans="1:7" ht="38.25">
      <c r="A84" s="242" t="s">
        <v>898</v>
      </c>
      <c r="B84" s="243" t="s">
        <v>899</v>
      </c>
      <c r="C84" s="244">
        <f>C85</f>
        <v>1445.4</v>
      </c>
      <c r="D84" s="244">
        <f>D85</f>
        <v>4260.1000000000004</v>
      </c>
      <c r="E84" s="244">
        <f t="shared" si="1"/>
        <v>294.73502144735022</v>
      </c>
    </row>
    <row r="85" spans="1:7" ht="63.75">
      <c r="A85" s="248" t="s">
        <v>900</v>
      </c>
      <c r="B85" s="249" t="s">
        <v>901</v>
      </c>
      <c r="C85" s="250">
        <v>1445.4</v>
      </c>
      <c r="D85" s="250">
        <v>4260.1000000000004</v>
      </c>
      <c r="E85" s="250">
        <f t="shared" si="1"/>
        <v>294.73502144735022</v>
      </c>
    </row>
    <row r="86" spans="1:7" s="276" customFormat="1" ht="63.75">
      <c r="A86" s="272" t="s">
        <v>902</v>
      </c>
      <c r="B86" s="273" t="s">
        <v>903</v>
      </c>
      <c r="C86" s="274">
        <f>C87</f>
        <v>264.2</v>
      </c>
      <c r="D86" s="275">
        <f>D87</f>
        <v>74</v>
      </c>
      <c r="E86" s="244">
        <f t="shared" si="1"/>
        <v>28.009084027252086</v>
      </c>
      <c r="F86" s="187"/>
      <c r="G86" s="187"/>
    </row>
    <row r="87" spans="1:7" s="276" customFormat="1" ht="76.5">
      <c r="A87" s="277" t="s">
        <v>904</v>
      </c>
      <c r="B87" s="278" t="s">
        <v>905</v>
      </c>
      <c r="C87" s="279">
        <v>264.2</v>
      </c>
      <c r="D87" s="280">
        <v>74</v>
      </c>
      <c r="E87" s="250">
        <f t="shared" si="1"/>
        <v>28.009084027252086</v>
      </c>
      <c r="F87" s="187"/>
      <c r="G87" s="187"/>
    </row>
    <row r="88" spans="1:7" s="276" customFormat="1" ht="102">
      <c r="A88" s="272" t="s">
        <v>906</v>
      </c>
      <c r="B88" s="273" t="s">
        <v>907</v>
      </c>
      <c r="C88" s="274">
        <f>C89</f>
        <v>0</v>
      </c>
      <c r="D88" s="275">
        <f>D89</f>
        <v>86.5</v>
      </c>
      <c r="E88" s="244">
        <v>0</v>
      </c>
      <c r="F88" s="187"/>
      <c r="G88" s="187"/>
    </row>
    <row r="89" spans="1:7" s="276" customFormat="1" ht="127.5">
      <c r="A89" s="277" t="s">
        <v>908</v>
      </c>
      <c r="B89" s="278" t="s">
        <v>909</v>
      </c>
      <c r="C89" s="279">
        <v>0</v>
      </c>
      <c r="D89" s="280">
        <v>86.5</v>
      </c>
      <c r="E89" s="250">
        <v>0</v>
      </c>
      <c r="F89" s="187"/>
      <c r="G89" s="187"/>
    </row>
    <row r="90" spans="1:7" ht="25.5">
      <c r="A90" s="241" t="s">
        <v>910</v>
      </c>
      <c r="B90" s="239" t="s">
        <v>911</v>
      </c>
      <c r="C90" s="240">
        <f>C91+C103+C113+C96+C99+C108+C110+C94+C112+C95+C104</f>
        <v>7734.6</v>
      </c>
      <c r="D90" s="240">
        <f>D91+D103+D113+D96+D99+D108+D110+D94+D112+D95+D104</f>
        <v>10906</v>
      </c>
      <c r="E90" s="240">
        <f t="shared" si="1"/>
        <v>141.00276678819847</v>
      </c>
    </row>
    <row r="91" spans="1:7" ht="38.25">
      <c r="A91" s="242" t="s">
        <v>912</v>
      </c>
      <c r="B91" s="243" t="s">
        <v>913</v>
      </c>
      <c r="C91" s="244">
        <f>C92+C93</f>
        <v>115</v>
      </c>
      <c r="D91" s="244">
        <f>D92+D93</f>
        <v>432.9</v>
      </c>
      <c r="E91" s="244">
        <f t="shared" si="1"/>
        <v>376.43478260869563</v>
      </c>
    </row>
    <row r="92" spans="1:7" ht="102">
      <c r="A92" s="248" t="s">
        <v>914</v>
      </c>
      <c r="B92" s="249" t="s">
        <v>915</v>
      </c>
      <c r="C92" s="250">
        <v>115</v>
      </c>
      <c r="D92" s="250">
        <v>387.2</v>
      </c>
      <c r="E92" s="244">
        <f t="shared" si="1"/>
        <v>336.695652173913</v>
      </c>
    </row>
    <row r="93" spans="1:7" ht="76.5">
      <c r="A93" s="248" t="s">
        <v>916</v>
      </c>
      <c r="B93" s="249" t="s">
        <v>917</v>
      </c>
      <c r="C93" s="250">
        <v>0</v>
      </c>
      <c r="D93" s="250">
        <v>45.7</v>
      </c>
      <c r="E93" s="244">
        <v>0</v>
      </c>
      <c r="F93"/>
      <c r="G93"/>
    </row>
    <row r="94" spans="1:7" ht="76.5">
      <c r="A94" s="247" t="s">
        <v>918</v>
      </c>
      <c r="B94" s="260" t="s">
        <v>919</v>
      </c>
      <c r="C94" s="244">
        <v>255</v>
      </c>
      <c r="D94" s="244">
        <v>140</v>
      </c>
      <c r="E94" s="244">
        <f t="shared" si="1"/>
        <v>54.901960784313729</v>
      </c>
      <c r="F94"/>
      <c r="G94"/>
    </row>
    <row r="95" spans="1:7" customFormat="1" ht="76.5">
      <c r="A95" s="272" t="s">
        <v>920</v>
      </c>
      <c r="B95" s="281" t="s">
        <v>921</v>
      </c>
      <c r="C95" s="282">
        <v>0</v>
      </c>
      <c r="D95" s="283">
        <v>1.5</v>
      </c>
      <c r="E95" s="284">
        <v>0</v>
      </c>
      <c r="F95" s="187"/>
      <c r="G95" s="187"/>
    </row>
    <row r="96" spans="1:7" ht="25.5">
      <c r="A96" s="247" t="s">
        <v>922</v>
      </c>
      <c r="B96" s="260" t="s">
        <v>923</v>
      </c>
      <c r="C96" s="250">
        <f>SUM(C97)</f>
        <v>73.3</v>
      </c>
      <c r="D96" s="250">
        <f>SUM(D97)</f>
        <v>73.3</v>
      </c>
      <c r="E96" s="244">
        <f t="shared" si="1"/>
        <v>100</v>
      </c>
    </row>
    <row r="97" spans="1:7" s="246" customFormat="1" ht="63.75">
      <c r="A97" s="247" t="s">
        <v>924</v>
      </c>
      <c r="B97" s="260" t="s">
        <v>925</v>
      </c>
      <c r="C97" s="244">
        <f>C98</f>
        <v>73.3</v>
      </c>
      <c r="D97" s="244">
        <f>D98</f>
        <v>73.3</v>
      </c>
      <c r="E97" s="244">
        <f t="shared" si="1"/>
        <v>100</v>
      </c>
    </row>
    <row r="98" spans="1:7" ht="63.75">
      <c r="A98" s="266" t="s">
        <v>926</v>
      </c>
      <c r="B98" s="263" t="s">
        <v>927</v>
      </c>
      <c r="C98" s="250">
        <v>73.3</v>
      </c>
      <c r="D98" s="250">
        <v>73.3</v>
      </c>
      <c r="E98" s="244">
        <f t="shared" si="1"/>
        <v>100</v>
      </c>
    </row>
    <row r="99" spans="1:7" s="246" customFormat="1" ht="153">
      <c r="A99" s="242" t="s">
        <v>928</v>
      </c>
      <c r="B99" s="260" t="s">
        <v>929</v>
      </c>
      <c r="C99" s="244">
        <f>C100+C101+C102</f>
        <v>284</v>
      </c>
      <c r="D99" s="244">
        <f>D100+D101+D102</f>
        <v>993.2</v>
      </c>
      <c r="E99" s="244">
        <f t="shared" si="1"/>
        <v>349.71830985915494</v>
      </c>
    </row>
    <row r="100" spans="1:7" ht="51">
      <c r="A100" s="248" t="s">
        <v>930</v>
      </c>
      <c r="B100" s="263" t="s">
        <v>931</v>
      </c>
      <c r="C100" s="250">
        <v>84</v>
      </c>
      <c r="D100" s="250">
        <v>101.7</v>
      </c>
      <c r="E100" s="244">
        <f t="shared" si="1"/>
        <v>121.07142857142858</v>
      </c>
    </row>
    <row r="101" spans="1:7" s="246" customFormat="1" ht="38.25">
      <c r="A101" s="248" t="s">
        <v>932</v>
      </c>
      <c r="B101" s="263" t="s">
        <v>933</v>
      </c>
      <c r="C101" s="250">
        <v>150</v>
      </c>
      <c r="D101" s="250">
        <v>745</v>
      </c>
      <c r="E101" s="244">
        <f t="shared" si="1"/>
        <v>496.66666666666669</v>
      </c>
    </row>
    <row r="102" spans="1:7" ht="38.25">
      <c r="A102" s="248" t="s">
        <v>934</v>
      </c>
      <c r="B102" s="263" t="s">
        <v>935</v>
      </c>
      <c r="C102" s="250">
        <v>50</v>
      </c>
      <c r="D102" s="250">
        <v>146.5</v>
      </c>
      <c r="E102" s="244">
        <f t="shared" si="1"/>
        <v>293</v>
      </c>
    </row>
    <row r="103" spans="1:7" s="246" customFormat="1" ht="76.5">
      <c r="A103" s="242" t="s">
        <v>936</v>
      </c>
      <c r="B103" s="243" t="s">
        <v>937</v>
      </c>
      <c r="C103" s="244">
        <v>700</v>
      </c>
      <c r="D103" s="244">
        <v>500.5</v>
      </c>
      <c r="E103" s="244">
        <f t="shared" si="1"/>
        <v>71.5</v>
      </c>
      <c r="F103" s="187"/>
      <c r="G103" s="187"/>
    </row>
    <row r="104" spans="1:7" ht="38.25">
      <c r="A104" s="242" t="s">
        <v>938</v>
      </c>
      <c r="B104" s="243" t="s">
        <v>939</v>
      </c>
      <c r="C104" s="244">
        <f>C105+C107</f>
        <v>0</v>
      </c>
      <c r="D104" s="244">
        <f>D105+D107</f>
        <v>799.6</v>
      </c>
      <c r="E104" s="244">
        <v>0</v>
      </c>
    </row>
    <row r="105" spans="1:7" ht="63.75">
      <c r="A105" s="242" t="s">
        <v>940</v>
      </c>
      <c r="B105" s="243" t="s">
        <v>941</v>
      </c>
      <c r="C105" s="244">
        <f>C106</f>
        <v>0</v>
      </c>
      <c r="D105" s="244">
        <f>D106</f>
        <v>35</v>
      </c>
      <c r="E105" s="244">
        <v>0</v>
      </c>
    </row>
    <row r="106" spans="1:7" ht="76.5">
      <c r="A106" s="248" t="s">
        <v>942</v>
      </c>
      <c r="B106" s="249" t="s">
        <v>943</v>
      </c>
      <c r="C106" s="250">
        <v>0</v>
      </c>
      <c r="D106" s="250">
        <v>35</v>
      </c>
      <c r="E106" s="250">
        <v>0</v>
      </c>
      <c r="F106" s="246"/>
      <c r="G106" s="246"/>
    </row>
    <row r="107" spans="1:7" ht="38.25">
      <c r="A107" s="242" t="s">
        <v>944</v>
      </c>
      <c r="B107" s="243" t="s">
        <v>945</v>
      </c>
      <c r="C107" s="244">
        <f>C108</f>
        <v>0</v>
      </c>
      <c r="D107" s="244">
        <v>764.6</v>
      </c>
      <c r="E107" s="244">
        <v>0</v>
      </c>
      <c r="F107" s="267"/>
      <c r="G107" s="267"/>
    </row>
    <row r="108" spans="1:7" s="246" customFormat="1" ht="76.5">
      <c r="A108" s="242" t="s">
        <v>946</v>
      </c>
      <c r="B108" s="243" t="s">
        <v>947</v>
      </c>
      <c r="C108" s="244">
        <f>C109</f>
        <v>0</v>
      </c>
      <c r="D108" s="244">
        <f>D109</f>
        <v>213</v>
      </c>
      <c r="E108" s="244">
        <v>0</v>
      </c>
    </row>
    <row r="109" spans="1:7" s="267" customFormat="1" ht="89.25">
      <c r="A109" s="248" t="s">
        <v>948</v>
      </c>
      <c r="B109" s="249" t="s">
        <v>949</v>
      </c>
      <c r="C109" s="250">
        <v>0</v>
      </c>
      <c r="D109" s="250">
        <v>213</v>
      </c>
      <c r="E109" s="250">
        <v>0</v>
      </c>
    </row>
    <row r="110" spans="1:7" s="246" customFormat="1" ht="76.5">
      <c r="A110" s="242" t="s">
        <v>950</v>
      </c>
      <c r="B110" s="243" t="s">
        <v>951</v>
      </c>
      <c r="C110" s="244">
        <f>C111</f>
        <v>20</v>
      </c>
      <c r="D110" s="244">
        <f>D111</f>
        <v>262.5</v>
      </c>
      <c r="E110" s="244">
        <f t="shared" si="1"/>
        <v>1312.5</v>
      </c>
    </row>
    <row r="111" spans="1:7" s="267" customFormat="1" ht="89.25">
      <c r="A111" s="248" t="s">
        <v>952</v>
      </c>
      <c r="B111" s="249" t="s">
        <v>953</v>
      </c>
      <c r="C111" s="250">
        <v>20</v>
      </c>
      <c r="D111" s="250">
        <v>262.5</v>
      </c>
      <c r="E111" s="244">
        <f t="shared" si="1"/>
        <v>1312.5</v>
      </c>
      <c r="F111" s="246"/>
      <c r="G111" s="246"/>
    </row>
    <row r="112" spans="1:7" s="246" customFormat="1" ht="89.25">
      <c r="A112" s="242" t="s">
        <v>954</v>
      </c>
      <c r="B112" s="243" t="s">
        <v>955</v>
      </c>
      <c r="C112" s="244">
        <v>900</v>
      </c>
      <c r="D112" s="244">
        <v>579</v>
      </c>
      <c r="E112" s="244">
        <f t="shared" si="1"/>
        <v>64.333333333333329</v>
      </c>
    </row>
    <row r="113" spans="1:7" s="246" customFormat="1" ht="38.25">
      <c r="A113" s="242" t="s">
        <v>956</v>
      </c>
      <c r="B113" s="243" t="s">
        <v>957</v>
      </c>
      <c r="C113" s="244">
        <f>C114</f>
        <v>5387.3</v>
      </c>
      <c r="D113" s="244">
        <f>D114</f>
        <v>6910.5</v>
      </c>
      <c r="E113" s="244">
        <f t="shared" si="1"/>
        <v>128.27390343957083</v>
      </c>
      <c r="F113" s="267"/>
      <c r="G113" s="267"/>
    </row>
    <row r="114" spans="1:7" s="246" customFormat="1" ht="51">
      <c r="A114" s="248" t="s">
        <v>958</v>
      </c>
      <c r="B114" s="249" t="s">
        <v>959</v>
      </c>
      <c r="C114" s="250">
        <v>5387.3</v>
      </c>
      <c r="D114" s="250">
        <v>6910.5</v>
      </c>
      <c r="E114" s="244">
        <f t="shared" si="1"/>
        <v>128.27390343957083</v>
      </c>
      <c r="F114" s="267"/>
      <c r="G114" s="267"/>
    </row>
    <row r="115" spans="1:7" s="267" customFormat="1" ht="12.75">
      <c r="A115" s="241" t="s">
        <v>960</v>
      </c>
      <c r="B115" s="286" t="s">
        <v>961</v>
      </c>
      <c r="C115" s="240">
        <f>C116</f>
        <v>0</v>
      </c>
      <c r="D115" s="240">
        <f>D116</f>
        <v>158.6</v>
      </c>
      <c r="E115" s="240">
        <v>0</v>
      </c>
    </row>
    <row r="116" spans="1:7" s="267" customFormat="1">
      <c r="A116" s="242" t="s">
        <v>962</v>
      </c>
      <c r="B116" s="287" t="s">
        <v>963</v>
      </c>
      <c r="C116" s="244">
        <f>C117</f>
        <v>0</v>
      </c>
      <c r="D116" s="244">
        <f>D117</f>
        <v>158.6</v>
      </c>
      <c r="E116" s="244">
        <v>0</v>
      </c>
      <c r="F116" s="187"/>
      <c r="G116" s="187"/>
    </row>
    <row r="117" spans="1:7" ht="25.5">
      <c r="A117" s="266" t="s">
        <v>964</v>
      </c>
      <c r="B117" s="288" t="s">
        <v>965</v>
      </c>
      <c r="C117" s="250">
        <v>0</v>
      </c>
      <c r="D117" s="250">
        <v>158.6</v>
      </c>
      <c r="E117" s="244">
        <v>0</v>
      </c>
    </row>
    <row r="118" spans="1:7">
      <c r="A118" s="289" t="s">
        <v>966</v>
      </c>
      <c r="B118" s="290" t="s">
        <v>967</v>
      </c>
      <c r="C118" s="291">
        <f>C119+C158+C161</f>
        <v>2041384.1000000003</v>
      </c>
      <c r="D118" s="291">
        <f>D119+D158+D161</f>
        <v>1484322.6000000003</v>
      </c>
      <c r="E118" s="240">
        <f t="shared" si="1"/>
        <v>72.711578384489243</v>
      </c>
      <c r="F118" s="246"/>
      <c r="G118" s="246"/>
    </row>
    <row r="119" spans="1:7" ht="38.25">
      <c r="A119" s="242" t="s">
        <v>968</v>
      </c>
      <c r="B119" s="243" t="s">
        <v>969</v>
      </c>
      <c r="C119" s="244">
        <f>C120+C127+C136+C153</f>
        <v>1889397.8000000003</v>
      </c>
      <c r="D119" s="244">
        <f>D120+D127+D136+D153</f>
        <v>1378125.5000000002</v>
      </c>
      <c r="E119" s="244">
        <f t="shared" si="1"/>
        <v>72.939933559782915</v>
      </c>
    </row>
    <row r="120" spans="1:7" s="246" customFormat="1" ht="38.25">
      <c r="A120" s="241" t="s">
        <v>970</v>
      </c>
      <c r="B120" s="239" t="s">
        <v>971</v>
      </c>
      <c r="C120" s="240">
        <f>C121+C123+C125</f>
        <v>438952.3</v>
      </c>
      <c r="D120" s="240">
        <f>D121+D123+D125</f>
        <v>359380</v>
      </c>
      <c r="E120" s="240">
        <f t="shared" si="1"/>
        <v>81.872221651418613</v>
      </c>
      <c r="F120" s="187"/>
      <c r="G120" s="187"/>
    </row>
    <row r="121" spans="1:7" ht="25.5">
      <c r="A121" s="242" t="s">
        <v>972</v>
      </c>
      <c r="B121" s="243" t="s">
        <v>973</v>
      </c>
      <c r="C121" s="244">
        <f>SUM(C122:C122)</f>
        <v>404664.5</v>
      </c>
      <c r="D121" s="244">
        <f>SUM(D122:D122)</f>
        <v>323731.7</v>
      </c>
      <c r="E121" s="244">
        <f t="shared" si="1"/>
        <v>80.000024711829184</v>
      </c>
    </row>
    <row r="122" spans="1:7" ht="38.25">
      <c r="A122" s="248" t="s">
        <v>974</v>
      </c>
      <c r="B122" s="249" t="s">
        <v>975</v>
      </c>
      <c r="C122" s="250">
        <v>404664.5</v>
      </c>
      <c r="D122" s="250">
        <v>323731.7</v>
      </c>
      <c r="E122" s="244">
        <f t="shared" si="1"/>
        <v>80.000024711829184</v>
      </c>
    </row>
    <row r="123" spans="1:7" ht="38.25">
      <c r="A123" s="242" t="s">
        <v>976</v>
      </c>
      <c r="B123" s="243" t="s">
        <v>977</v>
      </c>
      <c r="C123" s="244">
        <f>SUM(C124)</f>
        <v>34287.800000000003</v>
      </c>
      <c r="D123" s="244">
        <f>SUM(D124)</f>
        <v>27430.3</v>
      </c>
      <c r="E123" s="244">
        <f t="shared" si="1"/>
        <v>80.000174989354804</v>
      </c>
    </row>
    <row r="124" spans="1:7" ht="51">
      <c r="A124" s="248" t="s">
        <v>978</v>
      </c>
      <c r="B124" s="249" t="s">
        <v>979</v>
      </c>
      <c r="C124" s="250">
        <v>34287.800000000003</v>
      </c>
      <c r="D124" s="250">
        <v>27430.3</v>
      </c>
      <c r="E124" s="244">
        <f t="shared" si="1"/>
        <v>80.000174989354804</v>
      </c>
      <c r="F124" s="267"/>
      <c r="G124" s="267"/>
    </row>
    <row r="125" spans="1:7">
      <c r="A125" s="242" t="s">
        <v>980</v>
      </c>
      <c r="B125" s="243" t="s">
        <v>981</v>
      </c>
      <c r="C125" s="244">
        <f>SUM(C126)</f>
        <v>0</v>
      </c>
      <c r="D125" s="244">
        <f>SUM(D126)</f>
        <v>8218</v>
      </c>
      <c r="E125" s="244">
        <v>0</v>
      </c>
    </row>
    <row r="126" spans="1:7" s="267" customFormat="1" ht="25.5">
      <c r="A126" s="248" t="s">
        <v>982</v>
      </c>
      <c r="B126" s="249" t="s">
        <v>983</v>
      </c>
      <c r="C126" s="250">
        <v>0</v>
      </c>
      <c r="D126" s="250">
        <v>8218</v>
      </c>
      <c r="E126" s="244">
        <v>0</v>
      </c>
      <c r="F126" s="187"/>
      <c r="G126" s="187"/>
    </row>
    <row r="127" spans="1:7" ht="51">
      <c r="A127" s="241" t="s">
        <v>984</v>
      </c>
      <c r="B127" s="239" t="s">
        <v>985</v>
      </c>
      <c r="C127" s="240">
        <f>C132+C134+C128+C130</f>
        <v>273147.30000000005</v>
      </c>
      <c r="D127" s="240">
        <f>D132+D134+D128+D130</f>
        <v>221488.5</v>
      </c>
      <c r="E127" s="240">
        <f t="shared" si="1"/>
        <v>81.087567038004764</v>
      </c>
    </row>
    <row r="128" spans="1:7" ht="89.25">
      <c r="A128" s="293" t="s">
        <v>986</v>
      </c>
      <c r="B128" s="294" t="s">
        <v>987</v>
      </c>
      <c r="C128" s="261">
        <f>SUM(C129)</f>
        <v>30033.8</v>
      </c>
      <c r="D128" s="261">
        <f>SUM(D129)</f>
        <v>26893.8</v>
      </c>
      <c r="E128" s="244">
        <f t="shared" si="1"/>
        <v>89.545112506575919</v>
      </c>
    </row>
    <row r="129" spans="1:7" ht="102">
      <c r="A129" s="248" t="s">
        <v>988</v>
      </c>
      <c r="B129" s="249" t="s">
        <v>989</v>
      </c>
      <c r="C129" s="250">
        <v>30033.8</v>
      </c>
      <c r="D129" s="250">
        <v>26893.8</v>
      </c>
      <c r="E129" s="244">
        <f t="shared" si="1"/>
        <v>89.545112506575919</v>
      </c>
    </row>
    <row r="130" spans="1:7" ht="25.5">
      <c r="A130" s="242" t="s">
        <v>990</v>
      </c>
      <c r="B130" s="292" t="s">
        <v>991</v>
      </c>
      <c r="C130" s="244">
        <f>C131</f>
        <v>6735.7</v>
      </c>
      <c r="D130" s="244">
        <f>D131</f>
        <v>6735.7</v>
      </c>
      <c r="E130" s="244">
        <f t="shared" si="1"/>
        <v>100</v>
      </c>
    </row>
    <row r="131" spans="1:7" ht="38.25">
      <c r="A131" s="248" t="s">
        <v>992</v>
      </c>
      <c r="B131" s="249" t="s">
        <v>993</v>
      </c>
      <c r="C131" s="250">
        <v>6735.7</v>
      </c>
      <c r="D131" s="250">
        <v>6735.7</v>
      </c>
      <c r="E131" s="244">
        <f t="shared" si="1"/>
        <v>100</v>
      </c>
    </row>
    <row r="132" spans="1:7" ht="51">
      <c r="A132" s="242" t="s">
        <v>994</v>
      </c>
      <c r="B132" s="243" t="s">
        <v>995</v>
      </c>
      <c r="C132" s="244">
        <f>C133</f>
        <v>23254.2</v>
      </c>
      <c r="D132" s="244">
        <f>D133</f>
        <v>18895.3</v>
      </c>
      <c r="E132" s="244">
        <f t="shared" si="1"/>
        <v>81.255429126781394</v>
      </c>
    </row>
    <row r="133" spans="1:7" ht="51">
      <c r="A133" s="248" t="s">
        <v>996</v>
      </c>
      <c r="B133" s="249" t="s">
        <v>997</v>
      </c>
      <c r="C133" s="250">
        <v>23254.2</v>
      </c>
      <c r="D133" s="250">
        <v>18895.3</v>
      </c>
      <c r="E133" s="244">
        <f t="shared" si="1"/>
        <v>81.255429126781394</v>
      </c>
    </row>
    <row r="134" spans="1:7">
      <c r="A134" s="242" t="s">
        <v>998</v>
      </c>
      <c r="B134" s="243" t="s">
        <v>999</v>
      </c>
      <c r="C134" s="244">
        <f>C135</f>
        <v>213123.6</v>
      </c>
      <c r="D134" s="244">
        <f>D135</f>
        <v>168963.7</v>
      </c>
      <c r="E134" s="244">
        <f t="shared" si="1"/>
        <v>79.279676206670686</v>
      </c>
    </row>
    <row r="135" spans="1:7" ht="25.5">
      <c r="A135" s="248" t="s">
        <v>1000</v>
      </c>
      <c r="B135" s="249" t="s">
        <v>1001</v>
      </c>
      <c r="C135" s="250">
        <f>195581.7+17541.9</f>
        <v>213123.6</v>
      </c>
      <c r="D135" s="250">
        <v>168963.7</v>
      </c>
      <c r="E135" s="244">
        <f t="shared" si="1"/>
        <v>79.279676206670686</v>
      </c>
    </row>
    <row r="136" spans="1:7" ht="51">
      <c r="A136" s="241" t="s">
        <v>1002</v>
      </c>
      <c r="B136" s="239" t="s">
        <v>1003</v>
      </c>
      <c r="C136" s="240">
        <f>SUM(C137+C139+C141+C143+C145+C149+C151+C147)</f>
        <v>1166061.2000000002</v>
      </c>
      <c r="D136" s="240">
        <f>SUM(D137+D139+D141+D143+D145+D149+D151+D147)</f>
        <v>787286.70000000007</v>
      </c>
      <c r="E136" s="240">
        <f t="shared" si="1"/>
        <v>67.516756410383948</v>
      </c>
    </row>
    <row r="137" spans="1:7" ht="38.25">
      <c r="A137" s="242" t="s">
        <v>1004</v>
      </c>
      <c r="B137" s="243" t="s">
        <v>1005</v>
      </c>
      <c r="C137" s="244">
        <f>C138</f>
        <v>5920.5</v>
      </c>
      <c r="D137" s="244">
        <f>D138</f>
        <v>4402.7</v>
      </c>
      <c r="E137" s="244">
        <f t="shared" si="1"/>
        <v>74.363651718604842</v>
      </c>
    </row>
    <row r="138" spans="1:7" ht="51">
      <c r="A138" s="248" t="s">
        <v>1006</v>
      </c>
      <c r="B138" s="249" t="s">
        <v>1007</v>
      </c>
      <c r="C138" s="250">
        <v>5920.5</v>
      </c>
      <c r="D138" s="250">
        <v>4402.7</v>
      </c>
      <c r="E138" s="250">
        <f t="shared" si="1"/>
        <v>74.363651718604842</v>
      </c>
      <c r="F138" s="246"/>
      <c r="G138" s="246"/>
    </row>
    <row r="139" spans="1:7" ht="63.75">
      <c r="A139" s="242" t="s">
        <v>1008</v>
      </c>
      <c r="B139" s="243" t="s">
        <v>1009</v>
      </c>
      <c r="C139" s="244">
        <f>C140</f>
        <v>29.5</v>
      </c>
      <c r="D139" s="244">
        <f>D140</f>
        <v>29.5</v>
      </c>
      <c r="E139" s="244">
        <f t="shared" si="1"/>
        <v>100</v>
      </c>
      <c r="F139" s="246"/>
      <c r="G139" s="246"/>
    </row>
    <row r="140" spans="1:7" s="246" customFormat="1" ht="63.75">
      <c r="A140" s="248" t="s">
        <v>1010</v>
      </c>
      <c r="B140" s="249" t="s">
        <v>1011</v>
      </c>
      <c r="C140" s="250">
        <v>29.5</v>
      </c>
      <c r="D140" s="250">
        <v>29.5</v>
      </c>
      <c r="E140" s="250">
        <f t="shared" si="1"/>
        <v>100</v>
      </c>
      <c r="F140" s="187"/>
      <c r="G140" s="187"/>
    </row>
    <row r="141" spans="1:7" ht="38.25">
      <c r="A141" s="242" t="s">
        <v>1012</v>
      </c>
      <c r="B141" s="243" t="s">
        <v>1013</v>
      </c>
      <c r="C141" s="244">
        <f>SUM(C142)</f>
        <v>1084295.8</v>
      </c>
      <c r="D141" s="244">
        <f>SUM(D142)</f>
        <v>744412.3</v>
      </c>
      <c r="E141" s="244">
        <f t="shared" ref="E141:E163" si="2">D141/C141*100</f>
        <v>68.653987223781556</v>
      </c>
    </row>
    <row r="142" spans="1:7" ht="51">
      <c r="A142" s="248" t="s">
        <v>1014</v>
      </c>
      <c r="B142" s="249" t="s">
        <v>1015</v>
      </c>
      <c r="C142" s="250">
        <f>1092420.2-200-7924.4</f>
        <v>1084295.8</v>
      </c>
      <c r="D142" s="250">
        <v>744412.3</v>
      </c>
      <c r="E142" s="244">
        <f t="shared" si="2"/>
        <v>68.653987223781556</v>
      </c>
      <c r="F142" s="295"/>
      <c r="G142" s="295"/>
    </row>
    <row r="143" spans="1:7" ht="89.25">
      <c r="A143" s="242" t="s">
        <v>1016</v>
      </c>
      <c r="B143" s="243" t="s">
        <v>1017</v>
      </c>
      <c r="C143" s="244">
        <f>C144</f>
        <v>31208</v>
      </c>
      <c r="D143" s="244">
        <f>D144</f>
        <v>17450</v>
      </c>
      <c r="E143" s="244">
        <f t="shared" si="2"/>
        <v>55.915149961548316</v>
      </c>
    </row>
    <row r="144" spans="1:7" s="295" customFormat="1" ht="140.25">
      <c r="A144" s="248" t="s">
        <v>1018</v>
      </c>
      <c r="B144" s="249" t="s">
        <v>1019</v>
      </c>
      <c r="C144" s="250">
        <f>36039-4831</f>
        <v>31208</v>
      </c>
      <c r="D144" s="250">
        <v>17450</v>
      </c>
      <c r="E144" s="244">
        <f t="shared" si="2"/>
        <v>55.915149961548316</v>
      </c>
      <c r="F144" s="187"/>
      <c r="G144" s="187"/>
    </row>
    <row r="145" spans="1:7" ht="89.25">
      <c r="A145" s="242" t="s">
        <v>1020</v>
      </c>
      <c r="B145" s="243" t="s">
        <v>1021</v>
      </c>
      <c r="C145" s="244">
        <f>SUM(C146)</f>
        <v>1519.3000000000002</v>
      </c>
      <c r="D145" s="244">
        <f>SUM(D146)</f>
        <v>1519.3</v>
      </c>
      <c r="E145" s="244">
        <f t="shared" si="2"/>
        <v>99.999999999999986</v>
      </c>
    </row>
    <row r="146" spans="1:7" ht="102">
      <c r="A146" s="248" t="s">
        <v>1022</v>
      </c>
      <c r="B146" s="249" t="s">
        <v>1023</v>
      </c>
      <c r="C146" s="250">
        <f>759.7+759.6</f>
        <v>1519.3000000000002</v>
      </c>
      <c r="D146" s="250">
        <v>1519.3</v>
      </c>
      <c r="E146" s="250">
        <f t="shared" si="2"/>
        <v>99.999999999999986</v>
      </c>
    </row>
    <row r="147" spans="1:7" ht="51">
      <c r="A147" s="242" t="s">
        <v>1024</v>
      </c>
      <c r="B147" s="243" t="s">
        <v>1025</v>
      </c>
      <c r="C147" s="244">
        <f>C148</f>
        <v>200</v>
      </c>
      <c r="D147" s="244">
        <f>D148</f>
        <v>200</v>
      </c>
      <c r="E147" s="244">
        <f t="shared" si="2"/>
        <v>100</v>
      </c>
    </row>
    <row r="148" spans="1:7" ht="51">
      <c r="A148" s="248" t="s">
        <v>1026</v>
      </c>
      <c r="B148" s="249" t="s">
        <v>1027</v>
      </c>
      <c r="C148" s="250">
        <v>200</v>
      </c>
      <c r="D148" s="250">
        <v>200</v>
      </c>
      <c r="E148" s="250">
        <f t="shared" si="2"/>
        <v>100</v>
      </c>
    </row>
    <row r="149" spans="1:7" ht="89.25">
      <c r="A149" s="242" t="s">
        <v>1028</v>
      </c>
      <c r="B149" s="243" t="s">
        <v>1029</v>
      </c>
      <c r="C149" s="244">
        <f>C150</f>
        <v>42645.599999999999</v>
      </c>
      <c r="D149" s="244">
        <f>D150</f>
        <v>19208.5</v>
      </c>
      <c r="E149" s="244">
        <f t="shared" si="2"/>
        <v>45.042161442212091</v>
      </c>
    </row>
    <row r="150" spans="1:7" ht="102">
      <c r="A150" s="248" t="s">
        <v>1030</v>
      </c>
      <c r="B150" s="249" t="s">
        <v>1031</v>
      </c>
      <c r="C150" s="250">
        <f>28675.7+13969.9</f>
        <v>42645.599999999999</v>
      </c>
      <c r="D150" s="250">
        <v>19208.5</v>
      </c>
      <c r="E150" s="250">
        <f t="shared" si="2"/>
        <v>45.042161442212091</v>
      </c>
    </row>
    <row r="151" spans="1:7" ht="38.25">
      <c r="A151" s="242" t="s">
        <v>1032</v>
      </c>
      <c r="B151" s="243" t="s">
        <v>1033</v>
      </c>
      <c r="C151" s="244">
        <f>C152</f>
        <v>242.5</v>
      </c>
      <c r="D151" s="244">
        <f>D152</f>
        <v>64.400000000000006</v>
      </c>
      <c r="E151" s="244">
        <f t="shared" si="2"/>
        <v>26.556701030927837</v>
      </c>
    </row>
    <row r="152" spans="1:7" ht="51">
      <c r="A152" s="248" t="s">
        <v>1034</v>
      </c>
      <c r="B152" s="249" t="s">
        <v>1035</v>
      </c>
      <c r="C152" s="250">
        <v>242.5</v>
      </c>
      <c r="D152" s="250">
        <v>64.400000000000006</v>
      </c>
      <c r="E152" s="250">
        <f t="shared" si="2"/>
        <v>26.556701030927837</v>
      </c>
    </row>
    <row r="153" spans="1:7" ht="25.5">
      <c r="A153" s="241" t="s">
        <v>1036</v>
      </c>
      <c r="B153" s="239" t="s">
        <v>1037</v>
      </c>
      <c r="C153" s="240">
        <f>C156+C154</f>
        <v>11237</v>
      </c>
      <c r="D153" s="240">
        <f>D156+D154</f>
        <v>9970.3000000000011</v>
      </c>
      <c r="E153" s="240">
        <f t="shared" si="2"/>
        <v>88.727418350093458</v>
      </c>
    </row>
    <row r="154" spans="1:7" ht="76.5">
      <c r="A154" s="242" t="s">
        <v>1038</v>
      </c>
      <c r="B154" s="243" t="s">
        <v>1039</v>
      </c>
      <c r="C154" s="244">
        <f>SUM(C155)</f>
        <v>10.199999999999999</v>
      </c>
      <c r="D154" s="244">
        <f>SUM(D155)</f>
        <v>10.199999999999999</v>
      </c>
      <c r="E154" s="244">
        <f t="shared" si="2"/>
        <v>100</v>
      </c>
    </row>
    <row r="155" spans="1:7" ht="63.75">
      <c r="A155" s="248" t="s">
        <v>1040</v>
      </c>
      <c r="B155" s="249" t="s">
        <v>1041</v>
      </c>
      <c r="C155" s="250">
        <v>10.199999999999999</v>
      </c>
      <c r="D155" s="250">
        <v>10.199999999999999</v>
      </c>
      <c r="E155" s="250">
        <f t="shared" si="2"/>
        <v>100</v>
      </c>
    </row>
    <row r="156" spans="1:7" ht="25.5">
      <c r="A156" s="247" t="s">
        <v>1042</v>
      </c>
      <c r="B156" s="243" t="s">
        <v>1043</v>
      </c>
      <c r="C156" s="244">
        <f>SUM(C157)</f>
        <v>11226.8</v>
      </c>
      <c r="D156" s="244">
        <f>SUM(D157)</f>
        <v>9960.1</v>
      </c>
      <c r="E156" s="244">
        <f t="shared" si="2"/>
        <v>88.717176755620486</v>
      </c>
    </row>
    <row r="157" spans="1:7" ht="38.25">
      <c r="A157" s="266" t="s">
        <v>1044</v>
      </c>
      <c r="B157" s="294" t="s">
        <v>1045</v>
      </c>
      <c r="C157" s="250">
        <f>8123+2632.5+251.3+220</f>
        <v>11226.8</v>
      </c>
      <c r="D157" s="250">
        <v>9960.1</v>
      </c>
      <c r="E157" s="250">
        <f t="shared" si="2"/>
        <v>88.717176755620486</v>
      </c>
      <c r="F157" s="246"/>
      <c r="G157" s="246"/>
    </row>
    <row r="158" spans="1:7" ht="25.5">
      <c r="A158" s="296" t="s">
        <v>1046</v>
      </c>
      <c r="B158" s="290" t="s">
        <v>1047</v>
      </c>
      <c r="C158" s="291">
        <f>C159</f>
        <v>151986.29999999999</v>
      </c>
      <c r="D158" s="291">
        <f>D159</f>
        <v>118786.3</v>
      </c>
      <c r="E158" s="240">
        <f t="shared" si="2"/>
        <v>78.155925895952478</v>
      </c>
    </row>
    <row r="159" spans="1:7" s="246" customFormat="1" ht="25.5">
      <c r="A159" s="242" t="s">
        <v>1048</v>
      </c>
      <c r="B159" s="243" t="s">
        <v>1049</v>
      </c>
      <c r="C159" s="244">
        <f>C160</f>
        <v>151986.29999999999</v>
      </c>
      <c r="D159" s="244">
        <f>D160</f>
        <v>118786.3</v>
      </c>
      <c r="E159" s="244">
        <f t="shared" si="2"/>
        <v>78.155925895952478</v>
      </c>
      <c r="F159" s="187"/>
      <c r="G159" s="187"/>
    </row>
    <row r="160" spans="1:7" ht="25.5">
      <c r="A160" s="277" t="s">
        <v>1050</v>
      </c>
      <c r="B160" s="278" t="s">
        <v>1051</v>
      </c>
      <c r="C160" s="279">
        <f>151686.3+300</f>
        <v>151986.29999999999</v>
      </c>
      <c r="D160" s="279">
        <v>118786.3</v>
      </c>
      <c r="E160" s="244">
        <f t="shared" si="2"/>
        <v>78.155925895952478</v>
      </c>
    </row>
    <row r="161" spans="1:5" ht="76.5">
      <c r="A161" s="289" t="s">
        <v>1052</v>
      </c>
      <c r="B161" s="289" t="s">
        <v>1053</v>
      </c>
      <c r="C161" s="297">
        <f>C162</f>
        <v>0</v>
      </c>
      <c r="D161" s="297">
        <f>D162</f>
        <v>-12589.2</v>
      </c>
      <c r="E161" s="240">
        <v>0</v>
      </c>
    </row>
    <row r="162" spans="1:5" ht="63.75">
      <c r="A162" s="285" t="s">
        <v>1054</v>
      </c>
      <c r="B162" s="298" t="s">
        <v>1055</v>
      </c>
      <c r="C162" s="299">
        <v>0</v>
      </c>
      <c r="D162" s="300">
        <v>-12589.2</v>
      </c>
      <c r="E162" s="244">
        <v>0</v>
      </c>
    </row>
    <row r="163" spans="1:5">
      <c r="A163" s="238" t="s">
        <v>1056</v>
      </c>
      <c r="B163" s="239"/>
      <c r="C163" s="240">
        <f>C9+C118</f>
        <v>2853581.8000000003</v>
      </c>
      <c r="D163" s="240">
        <f>D9+D118</f>
        <v>2059211.2000000002</v>
      </c>
      <c r="E163" s="240">
        <f t="shared" si="2"/>
        <v>72.162332966939999</v>
      </c>
    </row>
  </sheetData>
  <mergeCells count="5">
    <mergeCell ref="A1:E1"/>
    <mergeCell ref="B2:E2"/>
    <mergeCell ref="A3:E3"/>
    <mergeCell ref="A5:E5"/>
    <mergeCell ref="A6:E6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3"/>
  <sheetViews>
    <sheetView zoomScale="80" zoomScaleNormal="80" workbookViewId="0">
      <pane xSplit="6" ySplit="12" topLeftCell="G877" activePane="bottomRight" state="frozen"/>
      <selection pane="topRight" activeCell="G1" sqref="G1"/>
      <selection pane="bottomLeft" activeCell="A13" sqref="A13"/>
      <selection pane="bottomRight" activeCell="H3" sqref="H3:I3"/>
    </sheetView>
  </sheetViews>
  <sheetFormatPr defaultColWidth="9.140625" defaultRowHeight="12.75"/>
  <cols>
    <col min="1" max="1" width="4.140625" style="42" customWidth="1"/>
    <col min="2" max="2" width="52.140625" style="42" customWidth="1"/>
    <col min="3" max="3" width="4.85546875" style="42" customWidth="1"/>
    <col min="4" max="4" width="4.28515625" style="42" customWidth="1"/>
    <col min="5" max="5" width="14" style="42" customWidth="1"/>
    <col min="6" max="6" width="5.7109375" style="42" customWidth="1"/>
    <col min="7" max="7" width="12.28515625" style="42" customWidth="1"/>
    <col min="8" max="8" width="15.7109375" style="42" customWidth="1"/>
    <col min="9" max="9" width="14.85546875" style="42" customWidth="1"/>
    <col min="10" max="10" width="9.7109375" style="42" bestFit="1" customWidth="1"/>
    <col min="11" max="11" width="9.28515625" style="42" bestFit="1" customWidth="1"/>
    <col min="12" max="15" width="9.140625" style="42"/>
    <col min="16" max="16" width="9.28515625" style="42" bestFit="1" customWidth="1"/>
    <col min="17" max="16384" width="9.140625" style="42"/>
  </cols>
  <sheetData>
    <row r="1" spans="1:9" ht="15.75">
      <c r="H1" s="347" t="s">
        <v>657</v>
      </c>
      <c r="I1" s="347"/>
    </row>
    <row r="2" spans="1:9" ht="15.75">
      <c r="F2" s="347" t="s">
        <v>1057</v>
      </c>
      <c r="G2" s="350"/>
      <c r="H2" s="350"/>
      <c r="I2" s="350"/>
    </row>
    <row r="3" spans="1:9" ht="15.75">
      <c r="H3" s="347" t="s">
        <v>1059</v>
      </c>
      <c r="I3" s="343"/>
    </row>
    <row r="4" spans="1:9" ht="15.75">
      <c r="I4" s="44"/>
    </row>
    <row r="6" spans="1:9" s="45" customFormat="1" ht="15">
      <c r="A6" s="348" t="s">
        <v>658</v>
      </c>
      <c r="B6" s="349"/>
      <c r="C6" s="349"/>
      <c r="D6" s="349"/>
      <c r="E6" s="349"/>
      <c r="F6" s="349"/>
      <c r="G6" s="349"/>
      <c r="H6" s="349"/>
      <c r="I6" s="349"/>
    </row>
    <row r="7" spans="1:9" s="45" customFormat="1" ht="15">
      <c r="A7" s="348" t="s">
        <v>355</v>
      </c>
      <c r="B7" s="349"/>
      <c r="C7" s="349"/>
      <c r="D7" s="349"/>
      <c r="E7" s="349"/>
      <c r="F7" s="349"/>
      <c r="G7" s="349"/>
      <c r="H7" s="349"/>
      <c r="I7" s="349"/>
    </row>
    <row r="8" spans="1:9" s="45" customFormat="1" ht="15">
      <c r="A8" s="348" t="s">
        <v>356</v>
      </c>
      <c r="B8" s="349"/>
      <c r="C8" s="349"/>
      <c r="D8" s="349"/>
      <c r="E8" s="349"/>
      <c r="F8" s="349"/>
      <c r="G8" s="349"/>
      <c r="H8" s="349"/>
      <c r="I8" s="349"/>
    </row>
    <row r="9" spans="1:9" s="45" customFormat="1" ht="15">
      <c r="A9" s="348" t="s">
        <v>742</v>
      </c>
      <c r="B9" s="349"/>
      <c r="C9" s="349"/>
      <c r="D9" s="349"/>
      <c r="E9" s="349"/>
      <c r="F9" s="349"/>
      <c r="G9" s="349"/>
      <c r="H9" s="349"/>
      <c r="I9" s="349"/>
    </row>
    <row r="10" spans="1:9" ht="15.75">
      <c r="A10" s="46" t="s">
        <v>357</v>
      </c>
      <c r="B10" s="47"/>
      <c r="C10" s="44"/>
      <c r="D10" s="44"/>
      <c r="E10" s="44"/>
      <c r="F10" s="44"/>
      <c r="G10" s="44"/>
      <c r="H10" s="44"/>
      <c r="I10" s="66" t="s">
        <v>251</v>
      </c>
    </row>
    <row r="11" spans="1:9" s="135" customFormat="1" ht="29.25">
      <c r="A11" s="48" t="s">
        <v>253</v>
      </c>
      <c r="B11" s="49" t="s">
        <v>250</v>
      </c>
      <c r="C11" s="49" t="s">
        <v>358</v>
      </c>
      <c r="D11" s="49" t="s">
        <v>247</v>
      </c>
      <c r="E11" s="49" t="s">
        <v>246</v>
      </c>
      <c r="F11" s="134" t="s">
        <v>245</v>
      </c>
      <c r="G11" s="147" t="s">
        <v>244</v>
      </c>
      <c r="H11" s="147" t="s">
        <v>718</v>
      </c>
      <c r="I11" s="133" t="s">
        <v>252</v>
      </c>
    </row>
    <row r="12" spans="1:9" s="53" customFormat="1" ht="11.25">
      <c r="A12" s="50">
        <v>1</v>
      </c>
      <c r="B12" s="51">
        <v>2</v>
      </c>
      <c r="C12" s="111" t="s">
        <v>359</v>
      </c>
      <c r="D12" s="111" t="s">
        <v>360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</row>
    <row r="13" spans="1:9" s="107" customFormat="1">
      <c r="A13" s="81"/>
      <c r="B13" s="86" t="s">
        <v>82</v>
      </c>
      <c r="C13" s="54" t="s">
        <v>361</v>
      </c>
      <c r="D13" s="54" t="s">
        <v>362</v>
      </c>
      <c r="E13" s="54"/>
      <c r="F13" s="54"/>
      <c r="G13" s="55">
        <f>G14+G25+G39+G49+G55+G77+G83+G89</f>
        <v>268697.59999999998</v>
      </c>
      <c r="H13" s="55">
        <f>H14+H25+H39+H49+H55+H77+H83+H89</f>
        <v>209424.59999999998</v>
      </c>
      <c r="I13" s="55">
        <f>H13/G13*100</f>
        <v>77.940629168254574</v>
      </c>
    </row>
    <row r="14" spans="1:9" s="107" customFormat="1" ht="25.5">
      <c r="A14" s="81"/>
      <c r="B14" s="56" t="s">
        <v>363</v>
      </c>
      <c r="C14" s="173" t="s">
        <v>361</v>
      </c>
      <c r="D14" s="173" t="s">
        <v>364</v>
      </c>
      <c r="E14" s="173"/>
      <c r="F14" s="173"/>
      <c r="G14" s="55">
        <f>G15</f>
        <v>21430.300000000003</v>
      </c>
      <c r="H14" s="55">
        <f>H15</f>
        <v>19091.3</v>
      </c>
      <c r="I14" s="55">
        <f>H14/G14*100</f>
        <v>89.085547099200653</v>
      </c>
    </row>
    <row r="15" spans="1:9" s="107" customFormat="1" ht="25.5">
      <c r="A15" s="81"/>
      <c r="B15" s="58" t="s">
        <v>5</v>
      </c>
      <c r="C15" s="84" t="s">
        <v>361</v>
      </c>
      <c r="D15" s="84" t="s">
        <v>364</v>
      </c>
      <c r="E15" s="84" t="s">
        <v>365</v>
      </c>
      <c r="F15" s="84"/>
      <c r="G15" s="57">
        <f>G16</f>
        <v>21430.300000000003</v>
      </c>
      <c r="H15" s="57">
        <f>H16</f>
        <v>19091.3</v>
      </c>
      <c r="I15" s="57"/>
    </row>
    <row r="16" spans="1:9" s="107" customFormat="1" ht="25.5">
      <c r="A16" s="81"/>
      <c r="B16" s="58" t="s">
        <v>366</v>
      </c>
      <c r="C16" s="84" t="s">
        <v>361</v>
      </c>
      <c r="D16" s="84" t="s">
        <v>364</v>
      </c>
      <c r="E16" s="84" t="s">
        <v>367</v>
      </c>
      <c r="F16" s="84"/>
      <c r="G16" s="57">
        <f>G17+G20</f>
        <v>21430.300000000003</v>
      </c>
      <c r="H16" s="57">
        <f>H17+H20</f>
        <v>19091.3</v>
      </c>
      <c r="I16" s="57"/>
    </row>
    <row r="17" spans="1:10" s="88" customFormat="1">
      <c r="A17" s="74"/>
      <c r="B17" s="15" t="s">
        <v>107</v>
      </c>
      <c r="C17" s="75" t="s">
        <v>361</v>
      </c>
      <c r="D17" s="75" t="s">
        <v>364</v>
      </c>
      <c r="E17" s="75" t="s">
        <v>368</v>
      </c>
      <c r="F17" s="75"/>
      <c r="G17" s="76">
        <f>G18</f>
        <v>4221.3999999999996</v>
      </c>
      <c r="H17" s="76">
        <f>H18</f>
        <v>2855</v>
      </c>
      <c r="I17" s="76"/>
    </row>
    <row r="18" spans="1:10" s="88" customFormat="1" ht="51">
      <c r="A18" s="74"/>
      <c r="B18" s="15" t="s">
        <v>343</v>
      </c>
      <c r="C18" s="75" t="s">
        <v>361</v>
      </c>
      <c r="D18" s="75" t="s">
        <v>364</v>
      </c>
      <c r="E18" s="75" t="s">
        <v>368</v>
      </c>
      <c r="F18" s="75" t="s">
        <v>369</v>
      </c>
      <c r="G18" s="76">
        <f>G19</f>
        <v>4221.3999999999996</v>
      </c>
      <c r="H18" s="76">
        <f>H19</f>
        <v>2855</v>
      </c>
      <c r="I18" s="76"/>
    </row>
    <row r="19" spans="1:10" s="88" customFormat="1" ht="25.5">
      <c r="A19" s="74"/>
      <c r="B19" s="15" t="s">
        <v>255</v>
      </c>
      <c r="C19" s="75" t="s">
        <v>361</v>
      </c>
      <c r="D19" s="75" t="s">
        <v>364</v>
      </c>
      <c r="E19" s="75" t="s">
        <v>368</v>
      </c>
      <c r="F19" s="75" t="s">
        <v>370</v>
      </c>
      <c r="G19" s="76">
        <f>'приложение 5'!H65</f>
        <v>4221.3999999999996</v>
      </c>
      <c r="H19" s="76">
        <f>'приложение 5'!I65</f>
        <v>2855</v>
      </c>
      <c r="I19" s="76"/>
    </row>
    <row r="20" spans="1:10" s="107" customFormat="1" ht="25.5">
      <c r="A20" s="59"/>
      <c r="B20" s="58" t="s">
        <v>34</v>
      </c>
      <c r="C20" s="52" t="s">
        <v>361</v>
      </c>
      <c r="D20" s="52" t="s">
        <v>364</v>
      </c>
      <c r="E20" s="84" t="s">
        <v>371</v>
      </c>
      <c r="F20" s="54"/>
      <c r="G20" s="57">
        <f>G21+G23</f>
        <v>17208.900000000001</v>
      </c>
      <c r="H20" s="57">
        <f>H21+H23</f>
        <v>16236.3</v>
      </c>
      <c r="I20" s="57"/>
      <c r="J20" s="189"/>
    </row>
    <row r="21" spans="1:10" s="109" customFormat="1" ht="51">
      <c r="A21" s="60"/>
      <c r="B21" s="58" t="s">
        <v>343</v>
      </c>
      <c r="C21" s="52" t="s">
        <v>361</v>
      </c>
      <c r="D21" s="52" t="s">
        <v>364</v>
      </c>
      <c r="E21" s="84" t="s">
        <v>371</v>
      </c>
      <c r="F21" s="52" t="s">
        <v>369</v>
      </c>
      <c r="G21" s="57">
        <f>G22</f>
        <v>17128.900000000001</v>
      </c>
      <c r="H21" s="57">
        <f>H22</f>
        <v>16196.3</v>
      </c>
      <c r="I21" s="57"/>
    </row>
    <row r="22" spans="1:10" s="109" customFormat="1" ht="25.5">
      <c r="A22" s="60"/>
      <c r="B22" s="58" t="s">
        <v>255</v>
      </c>
      <c r="C22" s="52" t="s">
        <v>361</v>
      </c>
      <c r="D22" s="52" t="s">
        <v>364</v>
      </c>
      <c r="E22" s="84" t="s">
        <v>371</v>
      </c>
      <c r="F22" s="52" t="s">
        <v>370</v>
      </c>
      <c r="G22" s="57">
        <f>'приложение 5'!H71</f>
        <v>17128.900000000001</v>
      </c>
      <c r="H22" s="57">
        <f>'приложение 5'!I71</f>
        <v>16196.3</v>
      </c>
      <c r="I22" s="57"/>
    </row>
    <row r="23" spans="1:10" s="109" customFormat="1" ht="25.5">
      <c r="A23" s="60"/>
      <c r="B23" s="58" t="s">
        <v>372</v>
      </c>
      <c r="C23" s="52" t="s">
        <v>361</v>
      </c>
      <c r="D23" s="52" t="s">
        <v>364</v>
      </c>
      <c r="E23" s="84" t="s">
        <v>371</v>
      </c>
      <c r="F23" s="52" t="s">
        <v>373</v>
      </c>
      <c r="G23" s="57">
        <f>G24</f>
        <v>80</v>
      </c>
      <c r="H23" s="57">
        <f>H24</f>
        <v>40</v>
      </c>
      <c r="I23" s="57"/>
    </row>
    <row r="24" spans="1:10" s="109" customFormat="1" ht="25.5">
      <c r="A24" s="60"/>
      <c r="B24" s="58" t="s">
        <v>257</v>
      </c>
      <c r="C24" s="52" t="s">
        <v>361</v>
      </c>
      <c r="D24" s="52" t="s">
        <v>364</v>
      </c>
      <c r="E24" s="84" t="s">
        <v>371</v>
      </c>
      <c r="F24" s="52" t="s">
        <v>374</v>
      </c>
      <c r="G24" s="57">
        <f>'приложение 5'!H76</f>
        <v>80</v>
      </c>
      <c r="H24" s="57">
        <f>'приложение 5'!I76</f>
        <v>40</v>
      </c>
      <c r="I24" s="57"/>
    </row>
    <row r="25" spans="1:10" s="107" customFormat="1" ht="38.25">
      <c r="A25" s="81"/>
      <c r="B25" s="56" t="s">
        <v>243</v>
      </c>
      <c r="C25" s="173" t="s">
        <v>361</v>
      </c>
      <c r="D25" s="173" t="s">
        <v>376</v>
      </c>
      <c r="E25" s="173"/>
      <c r="F25" s="173"/>
      <c r="G25" s="55">
        <f>G26</f>
        <v>13274.2</v>
      </c>
      <c r="H25" s="55">
        <f>H26</f>
        <v>11862.8</v>
      </c>
      <c r="I25" s="55">
        <f>H25/G25*100</f>
        <v>89.367344171400148</v>
      </c>
    </row>
    <row r="26" spans="1:10" s="109" customFormat="1" ht="38.25">
      <c r="A26" s="108"/>
      <c r="B26" s="58" t="s">
        <v>377</v>
      </c>
      <c r="C26" s="84" t="s">
        <v>361</v>
      </c>
      <c r="D26" s="84" t="s">
        <v>376</v>
      </c>
      <c r="E26" s="84" t="s">
        <v>365</v>
      </c>
      <c r="F26" s="173"/>
      <c r="G26" s="57">
        <f>G27</f>
        <v>13274.2</v>
      </c>
      <c r="H26" s="181">
        <f>H27</f>
        <v>11862.8</v>
      </c>
      <c r="I26" s="181"/>
    </row>
    <row r="27" spans="1:10" s="109" customFormat="1" ht="25.5">
      <c r="A27" s="108"/>
      <c r="B27" s="58" t="s">
        <v>366</v>
      </c>
      <c r="C27" s="84" t="s">
        <v>361</v>
      </c>
      <c r="D27" s="84" t="s">
        <v>376</v>
      </c>
      <c r="E27" s="84" t="s">
        <v>367</v>
      </c>
      <c r="F27" s="84"/>
      <c r="G27" s="57">
        <f>G28+G33+G36</f>
        <v>13274.2</v>
      </c>
      <c r="H27" s="57">
        <f>H28+H33+H36</f>
        <v>11862.8</v>
      </c>
      <c r="I27" s="181"/>
    </row>
    <row r="28" spans="1:10" s="109" customFormat="1" ht="25.5">
      <c r="A28" s="108"/>
      <c r="B28" s="58" t="s">
        <v>34</v>
      </c>
      <c r="C28" s="84" t="s">
        <v>361</v>
      </c>
      <c r="D28" s="84" t="s">
        <v>376</v>
      </c>
      <c r="E28" s="84" t="s">
        <v>371</v>
      </c>
      <c r="F28" s="84"/>
      <c r="G28" s="57">
        <f>G29+G31</f>
        <v>6881.3</v>
      </c>
      <c r="H28" s="57">
        <f>H29+H31</f>
        <v>6739.0999999999995</v>
      </c>
      <c r="I28" s="181"/>
    </row>
    <row r="29" spans="1:10" s="109" customFormat="1" ht="51">
      <c r="A29" s="108"/>
      <c r="B29" s="58" t="s">
        <v>343</v>
      </c>
      <c r="C29" s="84" t="s">
        <v>361</v>
      </c>
      <c r="D29" s="84" t="s">
        <v>376</v>
      </c>
      <c r="E29" s="84" t="s">
        <v>371</v>
      </c>
      <c r="F29" s="84" t="s">
        <v>369</v>
      </c>
      <c r="G29" s="57">
        <f>G30</f>
        <v>6861.3</v>
      </c>
      <c r="H29" s="181">
        <f>H30</f>
        <v>6719.2999999999993</v>
      </c>
      <c r="I29" s="181"/>
    </row>
    <row r="30" spans="1:10" s="109" customFormat="1" ht="25.5">
      <c r="A30" s="108"/>
      <c r="B30" s="58" t="s">
        <v>255</v>
      </c>
      <c r="C30" s="84" t="s">
        <v>361</v>
      </c>
      <c r="D30" s="84" t="s">
        <v>376</v>
      </c>
      <c r="E30" s="84" t="s">
        <v>371</v>
      </c>
      <c r="F30" s="84" t="s">
        <v>370</v>
      </c>
      <c r="G30" s="57">
        <f>'приложение 5'!H18</f>
        <v>6861.3</v>
      </c>
      <c r="H30" s="57">
        <f>'приложение 5'!I18</f>
        <v>6719.2999999999993</v>
      </c>
      <c r="I30" s="181"/>
    </row>
    <row r="31" spans="1:10" s="109" customFormat="1">
      <c r="A31" s="60"/>
      <c r="B31" s="68" t="s">
        <v>258</v>
      </c>
      <c r="C31" s="84" t="s">
        <v>361</v>
      </c>
      <c r="D31" s="84" t="s">
        <v>376</v>
      </c>
      <c r="E31" s="84" t="s">
        <v>371</v>
      </c>
      <c r="F31" s="52" t="s">
        <v>378</v>
      </c>
      <c r="G31" s="57">
        <f>G32</f>
        <v>20</v>
      </c>
      <c r="H31" s="57">
        <f>H32</f>
        <v>19.8</v>
      </c>
      <c r="I31" s="57"/>
    </row>
    <row r="32" spans="1:10" s="109" customFormat="1">
      <c r="A32" s="60"/>
      <c r="B32" s="16" t="s">
        <v>259</v>
      </c>
      <c r="C32" s="84" t="s">
        <v>361</v>
      </c>
      <c r="D32" s="84" t="s">
        <v>376</v>
      </c>
      <c r="E32" s="84" t="s">
        <v>371</v>
      </c>
      <c r="F32" s="52" t="s">
        <v>382</v>
      </c>
      <c r="G32" s="57">
        <f>'приложение 5'!H23</f>
        <v>20</v>
      </c>
      <c r="H32" s="57">
        <f>'приложение 5'!I23</f>
        <v>19.8</v>
      </c>
      <c r="I32" s="57"/>
    </row>
    <row r="33" spans="1:9" s="99" customFormat="1" ht="25.5">
      <c r="A33" s="141"/>
      <c r="B33" s="130" t="s">
        <v>242</v>
      </c>
      <c r="C33" s="96" t="s">
        <v>361</v>
      </c>
      <c r="D33" s="96" t="s">
        <v>376</v>
      </c>
      <c r="E33" s="96" t="s">
        <v>375</v>
      </c>
      <c r="F33" s="96"/>
      <c r="G33" s="151">
        <f>G34</f>
        <v>3414.6</v>
      </c>
      <c r="H33" s="151">
        <f>H34</f>
        <v>2931</v>
      </c>
      <c r="I33" s="151"/>
    </row>
    <row r="34" spans="1:9" s="99" customFormat="1" ht="51">
      <c r="A34" s="141"/>
      <c r="B34" s="95" t="s">
        <v>343</v>
      </c>
      <c r="C34" s="96" t="s">
        <v>361</v>
      </c>
      <c r="D34" s="96" t="s">
        <v>376</v>
      </c>
      <c r="E34" s="96" t="s">
        <v>375</v>
      </c>
      <c r="F34" s="96" t="s">
        <v>369</v>
      </c>
      <c r="G34" s="151">
        <f>G35</f>
        <v>3414.6</v>
      </c>
      <c r="H34" s="151">
        <f>H35</f>
        <v>2931</v>
      </c>
      <c r="I34" s="151"/>
    </row>
    <row r="35" spans="1:9" s="99" customFormat="1" ht="25.5">
      <c r="A35" s="141"/>
      <c r="B35" s="95" t="s">
        <v>255</v>
      </c>
      <c r="C35" s="96" t="s">
        <v>361</v>
      </c>
      <c r="D35" s="96" t="s">
        <v>376</v>
      </c>
      <c r="E35" s="96" t="s">
        <v>375</v>
      </c>
      <c r="F35" s="96" t="s">
        <v>370</v>
      </c>
      <c r="G35" s="151">
        <f>'приложение 5'!H26</f>
        <v>3414.6</v>
      </c>
      <c r="H35" s="151">
        <f>'приложение 5'!I26</f>
        <v>2931</v>
      </c>
      <c r="I35" s="151"/>
    </row>
    <row r="36" spans="1:9" s="109" customFormat="1" ht="25.5">
      <c r="A36" s="108"/>
      <c r="B36" s="58" t="s">
        <v>241</v>
      </c>
      <c r="C36" s="84" t="s">
        <v>361</v>
      </c>
      <c r="D36" s="84" t="s">
        <v>376</v>
      </c>
      <c r="E36" s="84" t="s">
        <v>379</v>
      </c>
      <c r="F36" s="84"/>
      <c r="G36" s="57">
        <f>G37</f>
        <v>2978.3</v>
      </c>
      <c r="H36" s="181">
        <f>H37</f>
        <v>2192.7000000000003</v>
      </c>
      <c r="I36" s="181"/>
    </row>
    <row r="37" spans="1:9" s="109" customFormat="1" ht="51">
      <c r="A37" s="108"/>
      <c r="B37" s="58" t="s">
        <v>343</v>
      </c>
      <c r="C37" s="84" t="s">
        <v>361</v>
      </c>
      <c r="D37" s="84" t="s">
        <v>376</v>
      </c>
      <c r="E37" s="84" t="s">
        <v>379</v>
      </c>
      <c r="F37" s="84" t="s">
        <v>369</v>
      </c>
      <c r="G37" s="57">
        <f>G38</f>
        <v>2978.3</v>
      </c>
      <c r="H37" s="181">
        <f>H38</f>
        <v>2192.7000000000003</v>
      </c>
      <c r="I37" s="181"/>
    </row>
    <row r="38" spans="1:9" s="109" customFormat="1" ht="25.5">
      <c r="A38" s="108"/>
      <c r="B38" s="58" t="s">
        <v>255</v>
      </c>
      <c r="C38" s="84" t="s">
        <v>361</v>
      </c>
      <c r="D38" s="84" t="s">
        <v>376</v>
      </c>
      <c r="E38" s="84" t="s">
        <v>379</v>
      </c>
      <c r="F38" s="84" t="s">
        <v>370</v>
      </c>
      <c r="G38" s="57">
        <f>'приложение 5'!H31</f>
        <v>2978.3</v>
      </c>
      <c r="H38" s="57">
        <f>'приложение 5'!I31</f>
        <v>2192.7000000000003</v>
      </c>
      <c r="I38" s="181"/>
    </row>
    <row r="39" spans="1:9" s="107" customFormat="1" ht="38.25">
      <c r="A39" s="59"/>
      <c r="B39" s="56" t="s">
        <v>380</v>
      </c>
      <c r="C39" s="54" t="s">
        <v>361</v>
      </c>
      <c r="D39" s="54" t="s">
        <v>381</v>
      </c>
      <c r="E39" s="54"/>
      <c r="F39" s="54"/>
      <c r="G39" s="55">
        <f t="shared" ref="G39:H41" si="0">G40</f>
        <v>172562.6</v>
      </c>
      <c r="H39" s="55">
        <f t="shared" si="0"/>
        <v>136081.19999999998</v>
      </c>
      <c r="I39" s="55">
        <f>H39/G39*100</f>
        <v>78.85903434463782</v>
      </c>
    </row>
    <row r="40" spans="1:9" s="107" customFormat="1" ht="38.25">
      <c r="A40" s="59"/>
      <c r="B40" s="58" t="s">
        <v>377</v>
      </c>
      <c r="C40" s="52" t="s">
        <v>361</v>
      </c>
      <c r="D40" s="52" t="s">
        <v>381</v>
      </c>
      <c r="E40" s="84" t="s">
        <v>365</v>
      </c>
      <c r="F40" s="54"/>
      <c r="G40" s="57">
        <f t="shared" si="0"/>
        <v>172562.6</v>
      </c>
      <c r="H40" s="57">
        <f t="shared" si="0"/>
        <v>136081.19999999998</v>
      </c>
      <c r="I40" s="57"/>
    </row>
    <row r="41" spans="1:9" s="107" customFormat="1" ht="25.5">
      <c r="A41" s="59"/>
      <c r="B41" s="58" t="s">
        <v>366</v>
      </c>
      <c r="C41" s="52" t="s">
        <v>361</v>
      </c>
      <c r="D41" s="52" t="s">
        <v>381</v>
      </c>
      <c r="E41" s="84" t="s">
        <v>367</v>
      </c>
      <c r="F41" s="54"/>
      <c r="G41" s="57">
        <f t="shared" si="0"/>
        <v>172562.6</v>
      </c>
      <c r="H41" s="57">
        <f t="shared" si="0"/>
        <v>136081.19999999998</v>
      </c>
      <c r="I41" s="57"/>
    </row>
    <row r="42" spans="1:9" s="107" customFormat="1" ht="25.5">
      <c r="A42" s="59"/>
      <c r="B42" s="58" t="s">
        <v>34</v>
      </c>
      <c r="C42" s="52" t="s">
        <v>361</v>
      </c>
      <c r="D42" s="52" t="s">
        <v>381</v>
      </c>
      <c r="E42" s="84" t="s">
        <v>371</v>
      </c>
      <c r="F42" s="54"/>
      <c r="G42" s="57">
        <f>G43+G45+G47</f>
        <v>172562.6</v>
      </c>
      <c r="H42" s="57">
        <f>H43+H45+H47</f>
        <v>136081.19999999998</v>
      </c>
      <c r="I42" s="57"/>
    </row>
    <row r="43" spans="1:9" s="109" customFormat="1" ht="51">
      <c r="A43" s="60"/>
      <c r="B43" s="58" t="s">
        <v>343</v>
      </c>
      <c r="C43" s="52" t="s">
        <v>361</v>
      </c>
      <c r="D43" s="52" t="s">
        <v>381</v>
      </c>
      <c r="E43" s="84" t="s">
        <v>371</v>
      </c>
      <c r="F43" s="52" t="s">
        <v>369</v>
      </c>
      <c r="G43" s="57">
        <f>G44</f>
        <v>161232.79999999999</v>
      </c>
      <c r="H43" s="57">
        <f>H44</f>
        <v>129991.59999999999</v>
      </c>
      <c r="I43" s="57"/>
    </row>
    <row r="44" spans="1:9" s="109" customFormat="1" ht="25.5">
      <c r="A44" s="60"/>
      <c r="B44" s="58" t="s">
        <v>255</v>
      </c>
      <c r="C44" s="52" t="s">
        <v>361</v>
      </c>
      <c r="D44" s="52" t="s">
        <v>381</v>
      </c>
      <c r="E44" s="84" t="s">
        <v>371</v>
      </c>
      <c r="F44" s="52" t="s">
        <v>370</v>
      </c>
      <c r="G44" s="57">
        <f>'приложение 5'!H83</f>
        <v>161232.79999999999</v>
      </c>
      <c r="H44" s="57">
        <f>'приложение 5'!I83</f>
        <v>129991.59999999999</v>
      </c>
      <c r="I44" s="57"/>
    </row>
    <row r="45" spans="1:9" s="109" customFormat="1" ht="25.5">
      <c r="A45" s="60"/>
      <c r="B45" s="58" t="s">
        <v>372</v>
      </c>
      <c r="C45" s="52" t="s">
        <v>361</v>
      </c>
      <c r="D45" s="52" t="s">
        <v>381</v>
      </c>
      <c r="E45" s="84" t="s">
        <v>371</v>
      </c>
      <c r="F45" s="52" t="s">
        <v>373</v>
      </c>
      <c r="G45" s="57">
        <f>G46</f>
        <v>10968.7</v>
      </c>
      <c r="H45" s="57">
        <f>H46</f>
        <v>5781</v>
      </c>
      <c r="I45" s="57"/>
    </row>
    <row r="46" spans="1:9" s="109" customFormat="1" ht="25.5">
      <c r="A46" s="60"/>
      <c r="B46" s="58" t="s">
        <v>257</v>
      </c>
      <c r="C46" s="52" t="s">
        <v>361</v>
      </c>
      <c r="D46" s="52" t="s">
        <v>381</v>
      </c>
      <c r="E46" s="84" t="s">
        <v>371</v>
      </c>
      <c r="F46" s="52" t="s">
        <v>374</v>
      </c>
      <c r="G46" s="57">
        <f>'приложение 5'!H88</f>
        <v>10968.7</v>
      </c>
      <c r="H46" s="57">
        <f>'приложение 5'!I88</f>
        <v>5781</v>
      </c>
      <c r="I46" s="57"/>
    </row>
    <row r="47" spans="1:9" s="109" customFormat="1">
      <c r="A47" s="60"/>
      <c r="B47" s="68" t="s">
        <v>258</v>
      </c>
      <c r="C47" s="52" t="s">
        <v>361</v>
      </c>
      <c r="D47" s="52" t="s">
        <v>381</v>
      </c>
      <c r="E47" s="84" t="s">
        <v>371</v>
      </c>
      <c r="F47" s="52" t="s">
        <v>378</v>
      </c>
      <c r="G47" s="57">
        <f>G48</f>
        <v>361.1</v>
      </c>
      <c r="H47" s="57">
        <f>H48</f>
        <v>308.60000000000002</v>
      </c>
      <c r="I47" s="57"/>
    </row>
    <row r="48" spans="1:9" s="109" customFormat="1">
      <c r="A48" s="60"/>
      <c r="B48" s="68" t="s">
        <v>259</v>
      </c>
      <c r="C48" s="52" t="s">
        <v>361</v>
      </c>
      <c r="D48" s="52" t="s">
        <v>381</v>
      </c>
      <c r="E48" s="84" t="s">
        <v>371</v>
      </c>
      <c r="F48" s="52" t="s">
        <v>382</v>
      </c>
      <c r="G48" s="57">
        <f>'приложение 5'!H92</f>
        <v>361.1</v>
      </c>
      <c r="H48" s="57">
        <f>'приложение 5'!I92</f>
        <v>308.60000000000002</v>
      </c>
      <c r="I48" s="57"/>
    </row>
    <row r="49" spans="1:9" s="92" customFormat="1">
      <c r="A49" s="100"/>
      <c r="B49" s="170" t="s">
        <v>235</v>
      </c>
      <c r="C49" s="105" t="s">
        <v>361</v>
      </c>
      <c r="D49" s="105" t="s">
        <v>383</v>
      </c>
      <c r="E49" s="105"/>
      <c r="F49" s="105"/>
      <c r="G49" s="155">
        <f t="shared" ref="G49:H53" si="1">G50</f>
        <v>29.5</v>
      </c>
      <c r="H49" s="155">
        <f t="shared" si="1"/>
        <v>19.3</v>
      </c>
      <c r="I49" s="55">
        <f>H49/G49*100</f>
        <v>65.423728813559322</v>
      </c>
    </row>
    <row r="50" spans="1:9" s="92" customFormat="1" ht="38.25">
      <c r="A50" s="100"/>
      <c r="B50" s="15" t="s">
        <v>377</v>
      </c>
      <c r="C50" s="75" t="s">
        <v>361</v>
      </c>
      <c r="D50" s="75" t="s">
        <v>383</v>
      </c>
      <c r="E50" s="91" t="s">
        <v>365</v>
      </c>
      <c r="F50" s="105"/>
      <c r="G50" s="76">
        <f t="shared" si="1"/>
        <v>29.5</v>
      </c>
      <c r="H50" s="76">
        <f t="shared" si="1"/>
        <v>19.3</v>
      </c>
      <c r="I50" s="76"/>
    </row>
    <row r="51" spans="1:9" s="92" customFormat="1" ht="25.5">
      <c r="A51" s="100"/>
      <c r="B51" s="15" t="s">
        <v>366</v>
      </c>
      <c r="C51" s="75" t="s">
        <v>361</v>
      </c>
      <c r="D51" s="75" t="s">
        <v>383</v>
      </c>
      <c r="E51" s="91" t="s">
        <v>367</v>
      </c>
      <c r="F51" s="105"/>
      <c r="G51" s="76">
        <f t="shared" si="1"/>
        <v>29.5</v>
      </c>
      <c r="H51" s="76">
        <f t="shared" si="1"/>
        <v>19.3</v>
      </c>
      <c r="I51" s="76"/>
    </row>
    <row r="52" spans="1:9" s="88" customFormat="1" ht="165.75">
      <c r="A52" s="74"/>
      <c r="B52" s="104" t="s">
        <v>234</v>
      </c>
      <c r="C52" s="75" t="s">
        <v>361</v>
      </c>
      <c r="D52" s="75" t="s">
        <v>383</v>
      </c>
      <c r="E52" s="75" t="s">
        <v>384</v>
      </c>
      <c r="F52" s="75"/>
      <c r="G52" s="76">
        <f t="shared" si="1"/>
        <v>29.5</v>
      </c>
      <c r="H52" s="76">
        <f t="shared" si="1"/>
        <v>19.3</v>
      </c>
      <c r="I52" s="76"/>
    </row>
    <row r="53" spans="1:9" s="88" customFormat="1" ht="25.5">
      <c r="A53" s="74"/>
      <c r="B53" s="58" t="s">
        <v>372</v>
      </c>
      <c r="C53" s="75" t="s">
        <v>361</v>
      </c>
      <c r="D53" s="75" t="s">
        <v>383</v>
      </c>
      <c r="E53" s="75" t="s">
        <v>384</v>
      </c>
      <c r="F53" s="75" t="s">
        <v>373</v>
      </c>
      <c r="G53" s="76">
        <f t="shared" si="1"/>
        <v>29.5</v>
      </c>
      <c r="H53" s="76">
        <f t="shared" si="1"/>
        <v>19.3</v>
      </c>
      <c r="I53" s="76"/>
    </row>
    <row r="54" spans="1:9" s="88" customFormat="1" ht="25.5">
      <c r="A54" s="74"/>
      <c r="B54" s="15" t="s">
        <v>257</v>
      </c>
      <c r="C54" s="75" t="s">
        <v>361</v>
      </c>
      <c r="D54" s="75" t="s">
        <v>383</v>
      </c>
      <c r="E54" s="75" t="s">
        <v>384</v>
      </c>
      <c r="F54" s="75" t="s">
        <v>374</v>
      </c>
      <c r="G54" s="76">
        <f>'приложение 5'!H101</f>
        <v>29.5</v>
      </c>
      <c r="H54" s="76">
        <f>'приложение 5'!I101</f>
        <v>19.3</v>
      </c>
      <c r="I54" s="76"/>
    </row>
    <row r="55" spans="1:9" s="107" customFormat="1" ht="38.25">
      <c r="A55" s="83"/>
      <c r="B55" s="56" t="s">
        <v>81</v>
      </c>
      <c r="C55" s="54" t="s">
        <v>361</v>
      </c>
      <c r="D55" s="54" t="s">
        <v>385</v>
      </c>
      <c r="E55" s="54"/>
      <c r="F55" s="54"/>
      <c r="G55" s="55">
        <f>G56+G69</f>
        <v>41667.699999999997</v>
      </c>
      <c r="H55" s="55">
        <f>H56+H69</f>
        <v>29741.4</v>
      </c>
      <c r="I55" s="55">
        <f>H55/G55*100</f>
        <v>71.377589835772085</v>
      </c>
    </row>
    <row r="56" spans="1:9" s="107" customFormat="1" ht="76.5">
      <c r="A56" s="83"/>
      <c r="B56" s="104" t="s">
        <v>386</v>
      </c>
      <c r="C56" s="52" t="s">
        <v>361</v>
      </c>
      <c r="D56" s="52" t="s">
        <v>385</v>
      </c>
      <c r="E56" s="75" t="s">
        <v>387</v>
      </c>
      <c r="F56" s="54"/>
      <c r="G56" s="57">
        <f>G57+G65</f>
        <v>32528.999999999996</v>
      </c>
      <c r="H56" s="57">
        <f>H57+H65</f>
        <v>23364.2</v>
      </c>
      <c r="I56" s="57"/>
    </row>
    <row r="57" spans="1:9" s="107" customFormat="1" ht="25.5">
      <c r="A57" s="83"/>
      <c r="B57" s="104" t="s">
        <v>80</v>
      </c>
      <c r="C57" s="52" t="s">
        <v>361</v>
      </c>
      <c r="D57" s="52" t="s">
        <v>385</v>
      </c>
      <c r="E57" s="75" t="s">
        <v>388</v>
      </c>
      <c r="F57" s="54"/>
      <c r="G57" s="57">
        <f>G58</f>
        <v>32478.999999999996</v>
      </c>
      <c r="H57" s="57">
        <f>H58</f>
        <v>23339.3</v>
      </c>
      <c r="I57" s="57"/>
    </row>
    <row r="58" spans="1:9" s="107" customFormat="1" ht="25.5">
      <c r="A58" s="83"/>
      <c r="B58" s="15" t="s">
        <v>34</v>
      </c>
      <c r="C58" s="75" t="s">
        <v>361</v>
      </c>
      <c r="D58" s="75" t="s">
        <v>385</v>
      </c>
      <c r="E58" s="75" t="s">
        <v>389</v>
      </c>
      <c r="F58" s="75"/>
      <c r="G58" s="57">
        <f>G59+G61+G63</f>
        <v>32478.999999999996</v>
      </c>
      <c r="H58" s="57">
        <f>H59+H61+H63</f>
        <v>23339.3</v>
      </c>
      <c r="I58" s="57"/>
    </row>
    <row r="59" spans="1:9" s="107" customFormat="1" ht="51">
      <c r="A59" s="83"/>
      <c r="B59" s="15" t="s">
        <v>343</v>
      </c>
      <c r="C59" s="75" t="s">
        <v>361</v>
      </c>
      <c r="D59" s="75" t="s">
        <v>385</v>
      </c>
      <c r="E59" s="75" t="s">
        <v>389</v>
      </c>
      <c r="F59" s="75" t="s">
        <v>369</v>
      </c>
      <c r="G59" s="57">
        <f>G60</f>
        <v>29200.1</v>
      </c>
      <c r="H59" s="57">
        <f>H60</f>
        <v>21531.3</v>
      </c>
      <c r="I59" s="57"/>
    </row>
    <row r="60" spans="1:9" s="107" customFormat="1" ht="25.5">
      <c r="A60" s="83"/>
      <c r="B60" s="15" t="s">
        <v>255</v>
      </c>
      <c r="C60" s="75" t="s">
        <v>361</v>
      </c>
      <c r="D60" s="75" t="s">
        <v>385</v>
      </c>
      <c r="E60" s="75" t="s">
        <v>389</v>
      </c>
      <c r="F60" s="75" t="s">
        <v>370</v>
      </c>
      <c r="G60" s="57">
        <f>'приложение 5'!H1024</f>
        <v>29200.1</v>
      </c>
      <c r="H60" s="57">
        <f>'приложение 5'!I1024</f>
        <v>21531.3</v>
      </c>
      <c r="I60" s="57"/>
    </row>
    <row r="61" spans="1:9" s="107" customFormat="1" ht="25.5">
      <c r="A61" s="83"/>
      <c r="B61" s="58" t="s">
        <v>372</v>
      </c>
      <c r="C61" s="75" t="s">
        <v>361</v>
      </c>
      <c r="D61" s="75" t="s">
        <v>385</v>
      </c>
      <c r="E61" s="75" t="s">
        <v>389</v>
      </c>
      <c r="F61" s="75" t="s">
        <v>373</v>
      </c>
      <c r="G61" s="57">
        <f>G62</f>
        <v>3269.6000000000004</v>
      </c>
      <c r="H61" s="57">
        <f>H62</f>
        <v>1803.8</v>
      </c>
      <c r="I61" s="57"/>
    </row>
    <row r="62" spans="1:9" s="107" customFormat="1" ht="25.5">
      <c r="A62" s="83"/>
      <c r="B62" s="15" t="s">
        <v>339</v>
      </c>
      <c r="C62" s="75" t="s">
        <v>361</v>
      </c>
      <c r="D62" s="75" t="s">
        <v>385</v>
      </c>
      <c r="E62" s="75" t="s">
        <v>389</v>
      </c>
      <c r="F62" s="75" t="s">
        <v>374</v>
      </c>
      <c r="G62" s="57">
        <f>'приложение 5'!H1029</f>
        <v>3269.6000000000004</v>
      </c>
      <c r="H62" s="57">
        <f>'приложение 5'!I1029</f>
        <v>1803.8</v>
      </c>
      <c r="I62" s="57"/>
    </row>
    <row r="63" spans="1:9" s="107" customFormat="1">
      <c r="A63" s="83"/>
      <c r="B63" s="16" t="s">
        <v>258</v>
      </c>
      <c r="C63" s="75" t="s">
        <v>361</v>
      </c>
      <c r="D63" s="75" t="s">
        <v>385</v>
      </c>
      <c r="E63" s="75" t="s">
        <v>389</v>
      </c>
      <c r="F63" s="75" t="s">
        <v>378</v>
      </c>
      <c r="G63" s="57">
        <f>G64</f>
        <v>9.2999999999999989</v>
      </c>
      <c r="H63" s="57">
        <f>H64</f>
        <v>4.2</v>
      </c>
      <c r="I63" s="57"/>
    </row>
    <row r="64" spans="1:9" s="107" customFormat="1">
      <c r="A64" s="83"/>
      <c r="B64" s="16" t="s">
        <v>259</v>
      </c>
      <c r="C64" s="75" t="s">
        <v>361</v>
      </c>
      <c r="D64" s="75" t="s">
        <v>385</v>
      </c>
      <c r="E64" s="75" t="s">
        <v>389</v>
      </c>
      <c r="F64" s="75" t="s">
        <v>382</v>
      </c>
      <c r="G64" s="57">
        <f>'приложение 5'!H1033</f>
        <v>9.2999999999999989</v>
      </c>
      <c r="H64" s="57">
        <f>'приложение 5'!I1033</f>
        <v>4.2</v>
      </c>
      <c r="I64" s="57"/>
    </row>
    <row r="65" spans="1:11" s="107" customFormat="1" ht="25.5">
      <c r="A65" s="83"/>
      <c r="B65" s="104" t="s">
        <v>73</v>
      </c>
      <c r="C65" s="75" t="s">
        <v>361</v>
      </c>
      <c r="D65" s="75" t="s">
        <v>385</v>
      </c>
      <c r="E65" s="75" t="s">
        <v>390</v>
      </c>
      <c r="F65" s="75"/>
      <c r="G65" s="57">
        <f t="shared" ref="G65:H67" si="2">G66</f>
        <v>50</v>
      </c>
      <c r="H65" s="57">
        <f t="shared" si="2"/>
        <v>24.9</v>
      </c>
      <c r="I65" s="57"/>
    </row>
    <row r="66" spans="1:11" s="107" customFormat="1">
      <c r="A66" s="83"/>
      <c r="B66" s="15" t="s">
        <v>72</v>
      </c>
      <c r="C66" s="75" t="s">
        <v>361</v>
      </c>
      <c r="D66" s="75" t="s">
        <v>385</v>
      </c>
      <c r="E66" s="75" t="s">
        <v>391</v>
      </c>
      <c r="F66" s="75"/>
      <c r="G66" s="57">
        <f t="shared" si="2"/>
        <v>50</v>
      </c>
      <c r="H66" s="57">
        <f t="shared" si="2"/>
        <v>24.9</v>
      </c>
      <c r="I66" s="57"/>
    </row>
    <row r="67" spans="1:11" s="107" customFormat="1" ht="25.5">
      <c r="A67" s="83"/>
      <c r="B67" s="58" t="s">
        <v>372</v>
      </c>
      <c r="C67" s="75" t="s">
        <v>361</v>
      </c>
      <c r="D67" s="75" t="s">
        <v>385</v>
      </c>
      <c r="E67" s="75" t="s">
        <v>391</v>
      </c>
      <c r="F67" s="75" t="s">
        <v>373</v>
      </c>
      <c r="G67" s="57">
        <f t="shared" si="2"/>
        <v>50</v>
      </c>
      <c r="H67" s="57">
        <f t="shared" si="2"/>
        <v>24.9</v>
      </c>
      <c r="I67" s="57"/>
    </row>
    <row r="68" spans="1:11" s="107" customFormat="1" ht="25.5">
      <c r="A68" s="83"/>
      <c r="B68" s="15" t="s">
        <v>339</v>
      </c>
      <c r="C68" s="75" t="s">
        <v>361</v>
      </c>
      <c r="D68" s="75" t="s">
        <v>385</v>
      </c>
      <c r="E68" s="75" t="s">
        <v>391</v>
      </c>
      <c r="F68" s="75" t="s">
        <v>374</v>
      </c>
      <c r="G68" s="57">
        <f>'приложение 5'!H1039</f>
        <v>50</v>
      </c>
      <c r="H68" s="57">
        <f>'приложение 5'!I1039</f>
        <v>24.9</v>
      </c>
      <c r="I68" s="57"/>
    </row>
    <row r="69" spans="1:11" s="107" customFormat="1" ht="25.5">
      <c r="A69" s="83"/>
      <c r="B69" s="58" t="s">
        <v>5</v>
      </c>
      <c r="C69" s="84" t="s">
        <v>361</v>
      </c>
      <c r="D69" s="84" t="s">
        <v>385</v>
      </c>
      <c r="E69" s="84" t="s">
        <v>365</v>
      </c>
      <c r="F69" s="54"/>
      <c r="G69" s="57">
        <f>G70</f>
        <v>9138.7000000000007</v>
      </c>
      <c r="H69" s="57">
        <f>H70</f>
        <v>6377.1999999999989</v>
      </c>
      <c r="I69" s="57"/>
    </row>
    <row r="70" spans="1:11" s="107" customFormat="1" ht="25.5">
      <c r="A70" s="83"/>
      <c r="B70" s="58" t="s">
        <v>366</v>
      </c>
      <c r="C70" s="84" t="s">
        <v>361</v>
      </c>
      <c r="D70" s="84" t="s">
        <v>385</v>
      </c>
      <c r="E70" s="84" t="s">
        <v>367</v>
      </c>
      <c r="F70" s="54"/>
      <c r="G70" s="57">
        <f>G71+G74</f>
        <v>9138.7000000000007</v>
      </c>
      <c r="H70" s="57">
        <f>H71+H74</f>
        <v>6377.1999999999989</v>
      </c>
      <c r="I70" s="57"/>
    </row>
    <row r="71" spans="1:11" s="107" customFormat="1" ht="25.5">
      <c r="A71" s="83"/>
      <c r="B71" s="58" t="s">
        <v>34</v>
      </c>
      <c r="C71" s="84" t="s">
        <v>361</v>
      </c>
      <c r="D71" s="84" t="s">
        <v>385</v>
      </c>
      <c r="E71" s="84" t="s">
        <v>371</v>
      </c>
      <c r="F71" s="54"/>
      <c r="G71" s="57">
        <f>G72</f>
        <v>5097</v>
      </c>
      <c r="H71" s="57">
        <f>H72</f>
        <v>4419.7999999999993</v>
      </c>
      <c r="I71" s="57"/>
    </row>
    <row r="72" spans="1:11" s="109" customFormat="1" ht="51">
      <c r="A72" s="108"/>
      <c r="B72" s="58" t="s">
        <v>343</v>
      </c>
      <c r="C72" s="84" t="s">
        <v>361</v>
      </c>
      <c r="D72" s="84" t="s">
        <v>385</v>
      </c>
      <c r="E72" s="84" t="s">
        <v>371</v>
      </c>
      <c r="F72" s="52" t="s">
        <v>369</v>
      </c>
      <c r="G72" s="57">
        <f>G73</f>
        <v>5097</v>
      </c>
      <c r="H72" s="57">
        <f>H73</f>
        <v>4419.7999999999993</v>
      </c>
      <c r="I72" s="57"/>
    </row>
    <row r="73" spans="1:11" s="109" customFormat="1" ht="25.5">
      <c r="A73" s="108"/>
      <c r="B73" s="58" t="s">
        <v>255</v>
      </c>
      <c r="C73" s="84" t="s">
        <v>361</v>
      </c>
      <c r="D73" s="84" t="s">
        <v>385</v>
      </c>
      <c r="E73" s="84" t="s">
        <v>371</v>
      </c>
      <c r="F73" s="52" t="s">
        <v>370</v>
      </c>
      <c r="G73" s="57">
        <f>'приложение 5'!H39</f>
        <v>5097</v>
      </c>
      <c r="H73" s="57">
        <f>'приложение 5'!I39</f>
        <v>4419.7999999999993</v>
      </c>
      <c r="I73" s="57"/>
    </row>
    <row r="74" spans="1:11" s="109" customFormat="1" ht="25.5">
      <c r="A74" s="108"/>
      <c r="B74" s="58" t="s">
        <v>240</v>
      </c>
      <c r="C74" s="52" t="s">
        <v>361</v>
      </c>
      <c r="D74" s="52" t="s">
        <v>385</v>
      </c>
      <c r="E74" s="52" t="s">
        <v>392</v>
      </c>
      <c r="F74" s="52"/>
      <c r="G74" s="57">
        <f>G75</f>
        <v>4041.7000000000003</v>
      </c>
      <c r="H74" s="57">
        <f>H75</f>
        <v>1957.4</v>
      </c>
      <c r="I74" s="57"/>
    </row>
    <row r="75" spans="1:11" s="109" customFormat="1" ht="51">
      <c r="A75" s="108"/>
      <c r="B75" s="58" t="s">
        <v>343</v>
      </c>
      <c r="C75" s="52" t="s">
        <v>361</v>
      </c>
      <c r="D75" s="52" t="s">
        <v>385</v>
      </c>
      <c r="E75" s="52" t="s">
        <v>392</v>
      </c>
      <c r="F75" s="52" t="s">
        <v>369</v>
      </c>
      <c r="G75" s="57">
        <f>G76</f>
        <v>4041.7000000000003</v>
      </c>
      <c r="H75" s="57">
        <f>H76</f>
        <v>1957.4</v>
      </c>
      <c r="I75" s="57"/>
      <c r="K75" s="110"/>
    </row>
    <row r="76" spans="1:11" s="109" customFormat="1" ht="25.5">
      <c r="A76" s="108"/>
      <c r="B76" s="58" t="s">
        <v>255</v>
      </c>
      <c r="C76" s="52" t="s">
        <v>361</v>
      </c>
      <c r="D76" s="52" t="s">
        <v>385</v>
      </c>
      <c r="E76" s="52" t="s">
        <v>392</v>
      </c>
      <c r="F76" s="52" t="s">
        <v>370</v>
      </c>
      <c r="G76" s="57">
        <f>'приложение 5'!H44</f>
        <v>4041.7000000000003</v>
      </c>
      <c r="H76" s="57">
        <f>'приложение 5'!I44</f>
        <v>1957.4</v>
      </c>
      <c r="I76" s="57"/>
    </row>
    <row r="77" spans="1:11" s="107" customFormat="1">
      <c r="A77" s="59"/>
      <c r="B77" s="56" t="s">
        <v>233</v>
      </c>
      <c r="C77" s="54" t="s">
        <v>361</v>
      </c>
      <c r="D77" s="54" t="s">
        <v>393</v>
      </c>
      <c r="E77" s="54"/>
      <c r="F77" s="54"/>
      <c r="G77" s="57">
        <f>G78</f>
        <v>4950</v>
      </c>
      <c r="H77" s="57">
        <f>H78</f>
        <v>4440.1000000000004</v>
      </c>
      <c r="I77" s="55">
        <f>H77/G77*100</f>
        <v>89.698989898989907</v>
      </c>
    </row>
    <row r="78" spans="1:11" s="107" customFormat="1" ht="38.25">
      <c r="A78" s="59"/>
      <c r="B78" s="58" t="s">
        <v>377</v>
      </c>
      <c r="C78" s="52" t="s">
        <v>361</v>
      </c>
      <c r="D78" s="52" t="s">
        <v>393</v>
      </c>
      <c r="E78" s="84" t="s">
        <v>365</v>
      </c>
      <c r="F78" s="54"/>
      <c r="G78" s="57">
        <f>G79</f>
        <v>4950</v>
      </c>
      <c r="H78" s="57">
        <f>H79</f>
        <v>4440.1000000000004</v>
      </c>
      <c r="I78" s="57"/>
    </row>
    <row r="79" spans="1:11" s="107" customFormat="1" ht="25.5">
      <c r="A79" s="59"/>
      <c r="B79" s="58" t="s">
        <v>366</v>
      </c>
      <c r="C79" s="52" t="s">
        <v>361</v>
      </c>
      <c r="D79" s="52" t="s">
        <v>393</v>
      </c>
      <c r="E79" s="84" t="s">
        <v>367</v>
      </c>
      <c r="F79" s="54"/>
      <c r="G79" s="57">
        <f>G80</f>
        <v>4950</v>
      </c>
      <c r="H79" s="57">
        <f>H81</f>
        <v>4440.1000000000004</v>
      </c>
      <c r="I79" s="57"/>
    </row>
    <row r="80" spans="1:11" s="107" customFormat="1">
      <c r="A80" s="59"/>
      <c r="B80" s="15" t="s">
        <v>72</v>
      </c>
      <c r="C80" s="52" t="s">
        <v>361</v>
      </c>
      <c r="D80" s="52" t="s">
        <v>393</v>
      </c>
      <c r="E80" s="84" t="s">
        <v>394</v>
      </c>
      <c r="F80" s="54"/>
      <c r="G80" s="57">
        <f>G81</f>
        <v>4950</v>
      </c>
      <c r="H80" s="57">
        <f>H81</f>
        <v>4440.1000000000004</v>
      </c>
      <c r="I80" s="57"/>
    </row>
    <row r="81" spans="1:9" s="109" customFormat="1" ht="25.5">
      <c r="A81" s="60"/>
      <c r="B81" s="58" t="s">
        <v>372</v>
      </c>
      <c r="C81" s="52" t="s">
        <v>361</v>
      </c>
      <c r="D81" s="52" t="s">
        <v>393</v>
      </c>
      <c r="E81" s="84" t="s">
        <v>394</v>
      </c>
      <c r="F81" s="52" t="s">
        <v>373</v>
      </c>
      <c r="G81" s="57">
        <f>G82</f>
        <v>4950</v>
      </c>
      <c r="H81" s="57">
        <f>H82</f>
        <v>4440.1000000000004</v>
      </c>
      <c r="I81" s="57"/>
    </row>
    <row r="82" spans="1:9" s="109" customFormat="1" ht="25.5">
      <c r="A82" s="60"/>
      <c r="B82" s="58" t="s">
        <v>257</v>
      </c>
      <c r="C82" s="52" t="s">
        <v>361</v>
      </c>
      <c r="D82" s="52" t="s">
        <v>393</v>
      </c>
      <c r="E82" s="84" t="s">
        <v>394</v>
      </c>
      <c r="F82" s="52" t="s">
        <v>374</v>
      </c>
      <c r="G82" s="57">
        <f>'приложение 5'!H108</f>
        <v>4950</v>
      </c>
      <c r="H82" s="57">
        <f>'приложение 5'!I108</f>
        <v>4440.1000000000004</v>
      </c>
      <c r="I82" s="57"/>
    </row>
    <row r="83" spans="1:9">
      <c r="A83" s="59"/>
      <c r="B83" s="86" t="s">
        <v>79</v>
      </c>
      <c r="C83" s="54" t="s">
        <v>361</v>
      </c>
      <c r="D83" s="54" t="s">
        <v>395</v>
      </c>
      <c r="E83" s="54"/>
      <c r="F83" s="54"/>
      <c r="G83" s="55">
        <f t="shared" ref="G83:H87" si="3">G84</f>
        <v>1641</v>
      </c>
      <c r="H83" s="55">
        <f t="shared" si="3"/>
        <v>0</v>
      </c>
      <c r="I83" s="55">
        <f>H83/G83*100</f>
        <v>0</v>
      </c>
    </row>
    <row r="84" spans="1:9" ht="76.5">
      <c r="A84" s="60"/>
      <c r="B84" s="61" t="s">
        <v>386</v>
      </c>
      <c r="C84" s="52" t="s">
        <v>361</v>
      </c>
      <c r="D84" s="52" t="s">
        <v>395</v>
      </c>
      <c r="E84" s="52" t="s">
        <v>387</v>
      </c>
      <c r="F84" s="52"/>
      <c r="G84" s="57">
        <f t="shared" si="3"/>
        <v>1641</v>
      </c>
      <c r="H84" s="57">
        <f t="shared" si="3"/>
        <v>0</v>
      </c>
      <c r="I84" s="57"/>
    </row>
    <row r="85" spans="1:9" ht="25.5">
      <c r="A85" s="60"/>
      <c r="B85" s="61" t="s">
        <v>73</v>
      </c>
      <c r="C85" s="52" t="s">
        <v>361</v>
      </c>
      <c r="D85" s="52" t="s">
        <v>395</v>
      </c>
      <c r="E85" s="52" t="s">
        <v>390</v>
      </c>
      <c r="F85" s="52"/>
      <c r="G85" s="57">
        <f t="shared" si="3"/>
        <v>1641</v>
      </c>
      <c r="H85" s="57">
        <f t="shared" si="3"/>
        <v>0</v>
      </c>
      <c r="I85" s="57"/>
    </row>
    <row r="86" spans="1:9">
      <c r="A86" s="60"/>
      <c r="B86" s="58" t="s">
        <v>72</v>
      </c>
      <c r="C86" s="52" t="s">
        <v>361</v>
      </c>
      <c r="D86" s="52" t="s">
        <v>395</v>
      </c>
      <c r="E86" s="52" t="s">
        <v>391</v>
      </c>
      <c r="F86" s="52"/>
      <c r="G86" s="57">
        <f t="shared" si="3"/>
        <v>1641</v>
      </c>
      <c r="H86" s="57">
        <f t="shared" si="3"/>
        <v>0</v>
      </c>
      <c r="I86" s="57"/>
    </row>
    <row r="87" spans="1:9">
      <c r="A87" s="60"/>
      <c r="B87" s="58" t="s">
        <v>258</v>
      </c>
      <c r="C87" s="52" t="s">
        <v>361</v>
      </c>
      <c r="D87" s="52" t="s">
        <v>395</v>
      </c>
      <c r="E87" s="52" t="s">
        <v>391</v>
      </c>
      <c r="F87" s="52" t="s">
        <v>378</v>
      </c>
      <c r="G87" s="57">
        <f t="shared" si="3"/>
        <v>1641</v>
      </c>
      <c r="H87" s="57">
        <f t="shared" si="3"/>
        <v>0</v>
      </c>
      <c r="I87" s="57"/>
    </row>
    <row r="88" spans="1:9">
      <c r="A88" s="60"/>
      <c r="B88" s="58" t="s">
        <v>78</v>
      </c>
      <c r="C88" s="52" t="s">
        <v>361</v>
      </c>
      <c r="D88" s="52" t="s">
        <v>395</v>
      </c>
      <c r="E88" s="52" t="s">
        <v>391</v>
      </c>
      <c r="F88" s="52" t="s">
        <v>77</v>
      </c>
      <c r="G88" s="57">
        <f>'приложение 5'!H1046</f>
        <v>1641</v>
      </c>
      <c r="H88" s="57">
        <f>'приложение 5'!I1046</f>
        <v>0</v>
      </c>
      <c r="I88" s="57"/>
    </row>
    <row r="89" spans="1:9">
      <c r="A89" s="59"/>
      <c r="B89" s="56" t="s">
        <v>232</v>
      </c>
      <c r="C89" s="54" t="s">
        <v>361</v>
      </c>
      <c r="D89" s="54" t="s">
        <v>396</v>
      </c>
      <c r="E89" s="54"/>
      <c r="F89" s="54"/>
      <c r="G89" s="55">
        <f>G90+G102+G107</f>
        <v>13142.3</v>
      </c>
      <c r="H89" s="55">
        <f>H90+H102+H107</f>
        <v>8188.5</v>
      </c>
      <c r="I89" s="55">
        <f>H89/G89*100</f>
        <v>62.30644559932432</v>
      </c>
    </row>
    <row r="90" spans="1:9" ht="25.5">
      <c r="A90" s="77"/>
      <c r="B90" s="58" t="s">
        <v>67</v>
      </c>
      <c r="C90" s="52" t="s">
        <v>361</v>
      </c>
      <c r="D90" s="52" t="s">
        <v>396</v>
      </c>
      <c r="E90" s="52" t="s">
        <v>397</v>
      </c>
      <c r="F90" s="52"/>
      <c r="G90" s="57">
        <f>G91</f>
        <v>8325.5</v>
      </c>
      <c r="H90" s="57">
        <f>H91</f>
        <v>5949.4</v>
      </c>
      <c r="I90" s="57"/>
    </row>
    <row r="91" spans="1:9">
      <c r="A91" s="77"/>
      <c r="B91" s="58" t="s">
        <v>66</v>
      </c>
      <c r="C91" s="52" t="s">
        <v>361</v>
      </c>
      <c r="D91" s="52" t="s">
        <v>396</v>
      </c>
      <c r="E91" s="52" t="s">
        <v>398</v>
      </c>
      <c r="F91" s="52"/>
      <c r="G91" s="57">
        <f>G92+G97</f>
        <v>8325.5</v>
      </c>
      <c r="H91" s="57">
        <f>H92+H97</f>
        <v>5949.4</v>
      </c>
      <c r="I91" s="57"/>
    </row>
    <row r="92" spans="1:9" ht="155.25" customHeight="1">
      <c r="A92" s="77"/>
      <c r="B92" s="102" t="s">
        <v>399</v>
      </c>
      <c r="C92" s="52" t="s">
        <v>361</v>
      </c>
      <c r="D92" s="52" t="s">
        <v>396</v>
      </c>
      <c r="E92" s="52" t="s">
        <v>400</v>
      </c>
      <c r="F92" s="52"/>
      <c r="G92" s="57">
        <f>G93+G95</f>
        <v>1559.2</v>
      </c>
      <c r="H92" s="57">
        <f>H93+H95</f>
        <v>1282.4000000000001</v>
      </c>
      <c r="I92" s="57"/>
    </row>
    <row r="93" spans="1:9" ht="66.75" customHeight="1">
      <c r="A93" s="60"/>
      <c r="B93" s="58" t="s">
        <v>343</v>
      </c>
      <c r="C93" s="52" t="s">
        <v>361</v>
      </c>
      <c r="D93" s="52" t="s">
        <v>396</v>
      </c>
      <c r="E93" s="52" t="s">
        <v>400</v>
      </c>
      <c r="F93" s="52" t="s">
        <v>369</v>
      </c>
      <c r="G93" s="57">
        <f>G94</f>
        <v>1542.7</v>
      </c>
      <c r="H93" s="57">
        <f>H94</f>
        <v>1267.4000000000001</v>
      </c>
      <c r="I93" s="57"/>
    </row>
    <row r="94" spans="1:9" ht="25.5">
      <c r="A94" s="60"/>
      <c r="B94" s="58" t="s">
        <v>255</v>
      </c>
      <c r="C94" s="52" t="s">
        <v>361</v>
      </c>
      <c r="D94" s="52" t="s">
        <v>396</v>
      </c>
      <c r="E94" s="52" t="s">
        <v>400</v>
      </c>
      <c r="F94" s="52" t="s">
        <v>370</v>
      </c>
      <c r="G94" s="57">
        <f>'приложение 5'!H115</f>
        <v>1542.7</v>
      </c>
      <c r="H94" s="57">
        <f>'приложение 5'!I115</f>
        <v>1267.4000000000001</v>
      </c>
      <c r="I94" s="57"/>
    </row>
    <row r="95" spans="1:9" ht="25.5">
      <c r="A95" s="60"/>
      <c r="B95" s="58" t="s">
        <v>372</v>
      </c>
      <c r="C95" s="52" t="s">
        <v>361</v>
      </c>
      <c r="D95" s="52" t="s">
        <v>396</v>
      </c>
      <c r="E95" s="52" t="s">
        <v>400</v>
      </c>
      <c r="F95" s="52" t="s">
        <v>373</v>
      </c>
      <c r="G95" s="57">
        <f>G96</f>
        <v>16.5</v>
      </c>
      <c r="H95" s="57">
        <f>H96</f>
        <v>15</v>
      </c>
      <c r="I95" s="57"/>
    </row>
    <row r="96" spans="1:9" ht="25.5">
      <c r="A96" s="60"/>
      <c r="B96" s="58" t="s">
        <v>257</v>
      </c>
      <c r="C96" s="52" t="s">
        <v>361</v>
      </c>
      <c r="D96" s="52" t="s">
        <v>396</v>
      </c>
      <c r="E96" s="52" t="s">
        <v>400</v>
      </c>
      <c r="F96" s="52" t="s">
        <v>374</v>
      </c>
      <c r="G96" s="57">
        <f>'приложение 5'!H120</f>
        <v>16.5</v>
      </c>
      <c r="H96" s="57">
        <f>'приложение 5'!I120</f>
        <v>15</v>
      </c>
      <c r="I96" s="57"/>
    </row>
    <row r="97" spans="1:20" ht="76.5">
      <c r="A97" s="77"/>
      <c r="B97" s="102" t="s">
        <v>401</v>
      </c>
      <c r="C97" s="52" t="s">
        <v>361</v>
      </c>
      <c r="D97" s="106">
        <v>13</v>
      </c>
      <c r="E97" s="52" t="s">
        <v>402</v>
      </c>
      <c r="F97" s="52"/>
      <c r="G97" s="57">
        <f>G98+G100</f>
        <v>6766.3</v>
      </c>
      <c r="H97" s="57">
        <f>H98+H100</f>
        <v>4667</v>
      </c>
      <c r="I97" s="57"/>
    </row>
    <row r="98" spans="1:20" ht="51">
      <c r="A98" s="60"/>
      <c r="B98" s="58" t="s">
        <v>343</v>
      </c>
      <c r="C98" s="52" t="s">
        <v>361</v>
      </c>
      <c r="D98" s="106">
        <v>13</v>
      </c>
      <c r="E98" s="52" t="s">
        <v>402</v>
      </c>
      <c r="F98" s="52" t="s">
        <v>369</v>
      </c>
      <c r="G98" s="57">
        <f>G99</f>
        <v>5878.5</v>
      </c>
      <c r="H98" s="57">
        <f>H99</f>
        <v>4252</v>
      </c>
      <c r="I98" s="57"/>
    </row>
    <row r="99" spans="1:20" ht="25.5">
      <c r="A99" s="60"/>
      <c r="B99" s="58" t="s">
        <v>255</v>
      </c>
      <c r="C99" s="52" t="s">
        <v>361</v>
      </c>
      <c r="D99" s="106">
        <v>13</v>
      </c>
      <c r="E99" s="52" t="s">
        <v>402</v>
      </c>
      <c r="F99" s="52" t="s">
        <v>370</v>
      </c>
      <c r="G99" s="57">
        <f>'приложение 5'!H125</f>
        <v>5878.5</v>
      </c>
      <c r="H99" s="57">
        <f>'приложение 5'!I125</f>
        <v>4252</v>
      </c>
      <c r="I99" s="57"/>
    </row>
    <row r="100" spans="1:20" ht="25.5">
      <c r="A100" s="60"/>
      <c r="B100" s="58" t="s">
        <v>372</v>
      </c>
      <c r="C100" s="52" t="s">
        <v>361</v>
      </c>
      <c r="D100" s="106">
        <v>13</v>
      </c>
      <c r="E100" s="52" t="s">
        <v>402</v>
      </c>
      <c r="F100" s="52" t="s">
        <v>373</v>
      </c>
      <c r="G100" s="57">
        <f>G101</f>
        <v>887.8</v>
      </c>
      <c r="H100" s="57">
        <f>H101</f>
        <v>415</v>
      </c>
      <c r="I100" s="57"/>
    </row>
    <row r="101" spans="1:20" ht="25.5">
      <c r="A101" s="60"/>
      <c r="B101" s="58" t="s">
        <v>257</v>
      </c>
      <c r="C101" s="52" t="s">
        <v>361</v>
      </c>
      <c r="D101" s="106">
        <v>13</v>
      </c>
      <c r="E101" s="52" t="s">
        <v>402</v>
      </c>
      <c r="F101" s="52" t="s">
        <v>374</v>
      </c>
      <c r="G101" s="57">
        <f>'приложение 5'!H130</f>
        <v>887.8</v>
      </c>
      <c r="H101" s="57">
        <f>'приложение 5'!I130</f>
        <v>415</v>
      </c>
      <c r="I101" s="57"/>
    </row>
    <row r="102" spans="1:20" s="34" customFormat="1" ht="51">
      <c r="A102" s="26"/>
      <c r="B102" s="37" t="s">
        <v>198</v>
      </c>
      <c r="C102" s="38">
        <v>1</v>
      </c>
      <c r="D102" s="38">
        <v>13</v>
      </c>
      <c r="E102" s="39" t="s">
        <v>445</v>
      </c>
      <c r="F102" s="40"/>
      <c r="G102" s="32">
        <f t="shared" ref="G102:H105" si="4">G103</f>
        <v>242.5</v>
      </c>
      <c r="H102" s="32">
        <f t="shared" si="4"/>
        <v>63.6</v>
      </c>
      <c r="I102" s="26"/>
    </row>
    <row r="103" spans="1:20" s="34" customFormat="1" ht="25.5">
      <c r="A103" s="26"/>
      <c r="B103" s="37" t="s">
        <v>193</v>
      </c>
      <c r="C103" s="38">
        <v>1</v>
      </c>
      <c r="D103" s="38">
        <v>13</v>
      </c>
      <c r="E103" s="39" t="s">
        <v>446</v>
      </c>
      <c r="F103" s="40"/>
      <c r="G103" s="32">
        <f t="shared" si="4"/>
        <v>242.5</v>
      </c>
      <c r="H103" s="32">
        <f t="shared" si="4"/>
        <v>63.6</v>
      </c>
      <c r="I103" s="26"/>
    </row>
    <row r="104" spans="1:20" s="34" customFormat="1" ht="25.5">
      <c r="A104" s="26"/>
      <c r="B104" s="37" t="s">
        <v>707</v>
      </c>
      <c r="C104" s="38">
        <v>1</v>
      </c>
      <c r="D104" s="38">
        <v>13</v>
      </c>
      <c r="E104" s="39" t="s">
        <v>708</v>
      </c>
      <c r="F104" s="40"/>
      <c r="G104" s="32">
        <f t="shared" si="4"/>
        <v>242.5</v>
      </c>
      <c r="H104" s="32">
        <f t="shared" si="4"/>
        <v>63.6</v>
      </c>
      <c r="I104" s="26"/>
    </row>
    <row r="105" spans="1:20" s="34" customFormat="1" ht="25.5">
      <c r="A105" s="26"/>
      <c r="B105" s="15" t="s">
        <v>256</v>
      </c>
      <c r="C105" s="38">
        <v>1</v>
      </c>
      <c r="D105" s="38">
        <v>13</v>
      </c>
      <c r="E105" s="39" t="s">
        <v>708</v>
      </c>
      <c r="F105" s="40">
        <v>200</v>
      </c>
      <c r="G105" s="32">
        <f t="shared" si="4"/>
        <v>242.5</v>
      </c>
      <c r="H105" s="32">
        <f t="shared" si="4"/>
        <v>63.6</v>
      </c>
      <c r="I105" s="26"/>
    </row>
    <row r="106" spans="1:20" s="34" customFormat="1" ht="25.5">
      <c r="A106" s="26"/>
      <c r="B106" s="15" t="s">
        <v>339</v>
      </c>
      <c r="C106" s="38">
        <v>1</v>
      </c>
      <c r="D106" s="38">
        <v>13</v>
      </c>
      <c r="E106" s="39" t="s">
        <v>708</v>
      </c>
      <c r="F106" s="40">
        <v>240</v>
      </c>
      <c r="G106" s="32">
        <f>'приложение 5'!H137</f>
        <v>242.5</v>
      </c>
      <c r="H106" s="32">
        <f>'приложение 5'!I137</f>
        <v>63.6</v>
      </c>
      <c r="I106" s="26"/>
    </row>
    <row r="107" spans="1:20" ht="38.25">
      <c r="A107" s="60"/>
      <c r="B107" s="58" t="s">
        <v>403</v>
      </c>
      <c r="C107" s="52" t="s">
        <v>361</v>
      </c>
      <c r="D107" s="52" t="s">
        <v>396</v>
      </c>
      <c r="E107" s="52" t="s">
        <v>365</v>
      </c>
      <c r="F107" s="52"/>
      <c r="G107" s="57">
        <f>G108+G115+G121</f>
        <v>4574.3</v>
      </c>
      <c r="H107" s="57">
        <f>H108+H115+H121</f>
        <v>2175.5</v>
      </c>
      <c r="I107" s="57"/>
    </row>
    <row r="108" spans="1:20" ht="25.5">
      <c r="A108" s="60"/>
      <c r="B108" s="58" t="s">
        <v>4</v>
      </c>
      <c r="C108" s="52" t="s">
        <v>361</v>
      </c>
      <c r="D108" s="52" t="s">
        <v>396</v>
      </c>
      <c r="E108" s="52" t="s">
        <v>367</v>
      </c>
      <c r="F108" s="52"/>
      <c r="G108" s="57">
        <f>G109+G112</f>
        <v>767.9</v>
      </c>
      <c r="H108" s="57">
        <f>H109+H112</f>
        <v>637.20000000000005</v>
      </c>
      <c r="I108" s="57"/>
    </row>
    <row r="109" spans="1:20">
      <c r="A109" s="60"/>
      <c r="B109" s="58" t="s">
        <v>72</v>
      </c>
      <c r="C109" s="52" t="s">
        <v>361</v>
      </c>
      <c r="D109" s="52" t="s">
        <v>396</v>
      </c>
      <c r="E109" s="52" t="s">
        <v>394</v>
      </c>
      <c r="F109" s="52"/>
      <c r="G109" s="57">
        <f>G110</f>
        <v>258.89999999999998</v>
      </c>
      <c r="H109" s="57">
        <f>H110</f>
        <v>128.19999999999999</v>
      </c>
      <c r="I109" s="57"/>
    </row>
    <row r="110" spans="1:20" ht="25.5">
      <c r="A110" s="60"/>
      <c r="B110" s="58" t="s">
        <v>372</v>
      </c>
      <c r="C110" s="52" t="s">
        <v>361</v>
      </c>
      <c r="D110" s="52" t="s">
        <v>396</v>
      </c>
      <c r="E110" s="52" t="s">
        <v>394</v>
      </c>
      <c r="F110" s="52" t="s">
        <v>373</v>
      </c>
      <c r="G110" s="57">
        <f>G111</f>
        <v>258.89999999999998</v>
      </c>
      <c r="H110" s="57">
        <f>H111</f>
        <v>128.19999999999999</v>
      </c>
      <c r="I110" s="57"/>
    </row>
    <row r="111" spans="1:20" ht="25.5">
      <c r="A111" s="60"/>
      <c r="B111" s="58" t="s">
        <v>257</v>
      </c>
      <c r="C111" s="52" t="s">
        <v>361</v>
      </c>
      <c r="D111" s="52" t="s">
        <v>396</v>
      </c>
      <c r="E111" s="52" t="s">
        <v>394</v>
      </c>
      <c r="F111" s="52" t="s">
        <v>374</v>
      </c>
      <c r="G111" s="57">
        <f>'приложение 5'!H143</f>
        <v>258.89999999999998</v>
      </c>
      <c r="H111" s="57">
        <f>'приложение 5'!I143</f>
        <v>128.19999999999999</v>
      </c>
      <c r="I111" s="57"/>
    </row>
    <row r="112" spans="1:20" s="92" customFormat="1">
      <c r="A112" s="100"/>
      <c r="B112" s="15" t="s">
        <v>21</v>
      </c>
      <c r="C112" s="75" t="s">
        <v>361</v>
      </c>
      <c r="D112" s="75" t="s">
        <v>396</v>
      </c>
      <c r="E112" s="91" t="s">
        <v>444</v>
      </c>
      <c r="F112" s="105"/>
      <c r="G112" s="76">
        <f>G113</f>
        <v>509</v>
      </c>
      <c r="H112" s="76">
        <f>H113</f>
        <v>509</v>
      </c>
      <c r="I112" s="76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</row>
    <row r="113" spans="1:20" s="88" customFormat="1">
      <c r="A113" s="74"/>
      <c r="B113" s="16" t="s">
        <v>258</v>
      </c>
      <c r="C113" s="75" t="s">
        <v>361</v>
      </c>
      <c r="D113" s="75" t="s">
        <v>396</v>
      </c>
      <c r="E113" s="91" t="s">
        <v>444</v>
      </c>
      <c r="F113" s="75" t="s">
        <v>378</v>
      </c>
      <c r="G113" s="76">
        <f>G114</f>
        <v>509</v>
      </c>
      <c r="H113" s="76">
        <f>H114</f>
        <v>509</v>
      </c>
      <c r="I113" s="76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</row>
    <row r="114" spans="1:20" s="88" customFormat="1">
      <c r="A114" s="74"/>
      <c r="B114" s="16" t="s">
        <v>259</v>
      </c>
      <c r="C114" s="75" t="s">
        <v>361</v>
      </c>
      <c r="D114" s="75" t="s">
        <v>396</v>
      </c>
      <c r="E114" s="91" t="s">
        <v>444</v>
      </c>
      <c r="F114" s="75" t="s">
        <v>382</v>
      </c>
      <c r="G114" s="76">
        <f>'приложение 5'!H147</f>
        <v>509</v>
      </c>
      <c r="H114" s="76">
        <f>'приложение 5'!I147</f>
        <v>509</v>
      </c>
      <c r="I114" s="76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</row>
    <row r="115" spans="1:20" ht="25.5">
      <c r="A115" s="60"/>
      <c r="B115" s="58" t="s">
        <v>229</v>
      </c>
      <c r="C115" s="52" t="s">
        <v>361</v>
      </c>
      <c r="D115" s="52" t="s">
        <v>396</v>
      </c>
      <c r="E115" s="52" t="s">
        <v>404</v>
      </c>
      <c r="F115" s="52"/>
      <c r="G115" s="57">
        <f>G116</f>
        <v>623.9</v>
      </c>
      <c r="H115" s="57">
        <f>H116</f>
        <v>267.7</v>
      </c>
      <c r="I115" s="57"/>
    </row>
    <row r="116" spans="1:20">
      <c r="A116" s="60"/>
      <c r="B116" s="58" t="s">
        <v>21</v>
      </c>
      <c r="C116" s="52" t="s">
        <v>361</v>
      </c>
      <c r="D116" s="52" t="s">
        <v>396</v>
      </c>
      <c r="E116" s="52" t="s">
        <v>405</v>
      </c>
      <c r="F116" s="52"/>
      <c r="G116" s="57">
        <f>G117+G119</f>
        <v>623.9</v>
      </c>
      <c r="H116" s="57">
        <f>H117+H119</f>
        <v>267.7</v>
      </c>
      <c r="I116" s="57"/>
    </row>
    <row r="117" spans="1:20" s="99" customFormat="1" ht="51">
      <c r="A117" s="141"/>
      <c r="B117" s="95" t="s">
        <v>343</v>
      </c>
      <c r="C117" s="96" t="s">
        <v>361</v>
      </c>
      <c r="D117" s="96" t="s">
        <v>396</v>
      </c>
      <c r="E117" s="71" t="s">
        <v>405</v>
      </c>
      <c r="F117" s="71" t="s">
        <v>369</v>
      </c>
      <c r="G117" s="97">
        <f>G118</f>
        <v>54</v>
      </c>
      <c r="H117" s="97">
        <f>H118</f>
        <v>53.6</v>
      </c>
      <c r="I117" s="97"/>
    </row>
    <row r="118" spans="1:20" s="99" customFormat="1" ht="25.5">
      <c r="A118" s="141"/>
      <c r="B118" s="95" t="s">
        <v>255</v>
      </c>
      <c r="C118" s="96" t="s">
        <v>361</v>
      </c>
      <c r="D118" s="96" t="s">
        <v>396</v>
      </c>
      <c r="E118" s="71" t="s">
        <v>405</v>
      </c>
      <c r="F118" s="71" t="s">
        <v>370</v>
      </c>
      <c r="G118" s="97">
        <f>'приложение 5'!H53</f>
        <v>54</v>
      </c>
      <c r="H118" s="97">
        <f>'приложение 5'!I53</f>
        <v>53.6</v>
      </c>
      <c r="I118" s="97"/>
    </row>
    <row r="119" spans="1:20" ht="25.5">
      <c r="A119" s="60"/>
      <c r="B119" s="58" t="s">
        <v>372</v>
      </c>
      <c r="C119" s="52" t="s">
        <v>361</v>
      </c>
      <c r="D119" s="52" t="s">
        <v>396</v>
      </c>
      <c r="E119" s="52" t="s">
        <v>405</v>
      </c>
      <c r="F119" s="52" t="s">
        <v>373</v>
      </c>
      <c r="G119" s="57">
        <f>G120</f>
        <v>569.9</v>
      </c>
      <c r="H119" s="57">
        <f>H120</f>
        <v>214.1</v>
      </c>
      <c r="I119" s="57"/>
    </row>
    <row r="120" spans="1:20" ht="25.5">
      <c r="A120" s="60"/>
      <c r="B120" s="58" t="s">
        <v>257</v>
      </c>
      <c r="C120" s="52" t="s">
        <v>361</v>
      </c>
      <c r="D120" s="52" t="s">
        <v>396</v>
      </c>
      <c r="E120" s="52" t="s">
        <v>405</v>
      </c>
      <c r="F120" s="52" t="s">
        <v>374</v>
      </c>
      <c r="G120" s="57">
        <f>'приложение 5'!H152+'приложение 5'!H56+'приложение 5'!H1052</f>
        <v>569.9</v>
      </c>
      <c r="H120" s="57">
        <f>'приложение 5'!I152+'приложение 5'!I56+'приложение 5'!I1052</f>
        <v>214.1</v>
      </c>
      <c r="I120" s="57"/>
    </row>
    <row r="121" spans="1:20" ht="38.25">
      <c r="A121" s="60"/>
      <c r="B121" s="58" t="s">
        <v>178</v>
      </c>
      <c r="C121" s="52" t="s">
        <v>361</v>
      </c>
      <c r="D121" s="106">
        <v>13</v>
      </c>
      <c r="E121" s="52" t="s">
        <v>406</v>
      </c>
      <c r="F121" s="52"/>
      <c r="G121" s="57">
        <f t="shared" ref="G121:H123" si="5">G122</f>
        <v>3182.5</v>
      </c>
      <c r="H121" s="57">
        <f t="shared" si="5"/>
        <v>1270.5999999999999</v>
      </c>
      <c r="I121" s="57"/>
    </row>
    <row r="122" spans="1:20">
      <c r="A122" s="60"/>
      <c r="B122" s="58" t="s">
        <v>21</v>
      </c>
      <c r="C122" s="52" t="s">
        <v>361</v>
      </c>
      <c r="D122" s="106">
        <v>13</v>
      </c>
      <c r="E122" s="52" t="s">
        <v>407</v>
      </c>
      <c r="F122" s="52"/>
      <c r="G122" s="57">
        <f t="shared" si="5"/>
        <v>3182.5</v>
      </c>
      <c r="H122" s="57">
        <f t="shared" si="5"/>
        <v>1270.5999999999999</v>
      </c>
      <c r="I122" s="57"/>
    </row>
    <row r="123" spans="1:20" ht="25.5">
      <c r="A123" s="60"/>
      <c r="B123" s="58" t="s">
        <v>372</v>
      </c>
      <c r="C123" s="52" t="s">
        <v>361</v>
      </c>
      <c r="D123" s="106">
        <v>13</v>
      </c>
      <c r="E123" s="52" t="s">
        <v>407</v>
      </c>
      <c r="F123" s="52" t="s">
        <v>373</v>
      </c>
      <c r="G123" s="57">
        <f t="shared" si="5"/>
        <v>3182.5</v>
      </c>
      <c r="H123" s="57">
        <f t="shared" si="5"/>
        <v>1270.5999999999999</v>
      </c>
      <c r="I123" s="57"/>
    </row>
    <row r="124" spans="1:20" ht="25.5">
      <c r="A124" s="60"/>
      <c r="B124" s="58" t="s">
        <v>257</v>
      </c>
      <c r="C124" s="52" t="s">
        <v>361</v>
      </c>
      <c r="D124" s="106">
        <v>13</v>
      </c>
      <c r="E124" s="52" t="s">
        <v>407</v>
      </c>
      <c r="F124" s="52" t="s">
        <v>374</v>
      </c>
      <c r="G124" s="57">
        <f>'приложение 5'!H157</f>
        <v>3182.5</v>
      </c>
      <c r="H124" s="57">
        <f>'приложение 5'!I157</f>
        <v>1270.5999999999999</v>
      </c>
      <c r="I124" s="57"/>
    </row>
    <row r="125" spans="1:20" ht="25.5">
      <c r="A125" s="59"/>
      <c r="B125" s="56" t="s">
        <v>69</v>
      </c>
      <c r="C125" s="54" t="s">
        <v>376</v>
      </c>
      <c r="D125" s="54" t="s">
        <v>362</v>
      </c>
      <c r="E125" s="54"/>
      <c r="F125" s="54"/>
      <c r="G125" s="55">
        <f>G126+G137+G150</f>
        <v>39155.699999999997</v>
      </c>
      <c r="H125" s="55">
        <f>H126+H137+H150</f>
        <v>23941.000000000004</v>
      </c>
      <c r="I125" s="55">
        <f>H125/G125*100</f>
        <v>61.143077508510913</v>
      </c>
    </row>
    <row r="126" spans="1:20">
      <c r="A126" s="81"/>
      <c r="B126" s="56" t="s">
        <v>228</v>
      </c>
      <c r="C126" s="54" t="s">
        <v>376</v>
      </c>
      <c r="D126" s="54" t="s">
        <v>381</v>
      </c>
      <c r="E126" s="54"/>
      <c r="F126" s="54"/>
      <c r="G126" s="55">
        <f>G127</f>
        <v>5920.5</v>
      </c>
      <c r="H126" s="55">
        <f>H127</f>
        <v>3976.7</v>
      </c>
      <c r="I126" s="55">
        <f>H126/G126*100</f>
        <v>67.168313487036571</v>
      </c>
    </row>
    <row r="127" spans="1:20" ht="38.25">
      <c r="A127" s="81"/>
      <c r="B127" s="58" t="s">
        <v>377</v>
      </c>
      <c r="C127" s="52" t="s">
        <v>376</v>
      </c>
      <c r="D127" s="52" t="s">
        <v>381</v>
      </c>
      <c r="E127" s="84" t="s">
        <v>365</v>
      </c>
      <c r="F127" s="54"/>
      <c r="G127" s="57">
        <f>G128</f>
        <v>5920.5</v>
      </c>
      <c r="H127" s="57">
        <f>H128</f>
        <v>3976.7</v>
      </c>
      <c r="I127" s="57"/>
    </row>
    <row r="128" spans="1:20" ht="25.5">
      <c r="A128" s="81"/>
      <c r="B128" s="58" t="s">
        <v>4</v>
      </c>
      <c r="C128" s="52" t="s">
        <v>376</v>
      </c>
      <c r="D128" s="52" t="s">
        <v>381</v>
      </c>
      <c r="E128" s="84" t="s">
        <v>367</v>
      </c>
      <c r="F128" s="54"/>
      <c r="G128" s="57">
        <f>G129+G132</f>
        <v>5920.5</v>
      </c>
      <c r="H128" s="57">
        <f>H129+H132</f>
        <v>3976.7</v>
      </c>
      <c r="I128" s="57"/>
    </row>
    <row r="129" spans="1:9" s="92" customFormat="1" ht="240" customHeight="1">
      <c r="A129" s="103"/>
      <c r="B129" s="104" t="s">
        <v>408</v>
      </c>
      <c r="C129" s="75" t="s">
        <v>376</v>
      </c>
      <c r="D129" s="75" t="s">
        <v>381</v>
      </c>
      <c r="E129" s="91" t="s">
        <v>409</v>
      </c>
      <c r="F129" s="105"/>
      <c r="G129" s="76">
        <f>G130</f>
        <v>4664</v>
      </c>
      <c r="H129" s="76">
        <f>H130</f>
        <v>3167.1</v>
      </c>
      <c r="I129" s="76"/>
    </row>
    <row r="130" spans="1:9" s="88" customFormat="1" ht="68.25" customHeight="1">
      <c r="A130" s="74"/>
      <c r="B130" s="15" t="s">
        <v>343</v>
      </c>
      <c r="C130" s="75" t="s">
        <v>376</v>
      </c>
      <c r="D130" s="75" t="s">
        <v>381</v>
      </c>
      <c r="E130" s="91" t="s">
        <v>409</v>
      </c>
      <c r="F130" s="75" t="s">
        <v>369</v>
      </c>
      <c r="G130" s="76">
        <f>G131</f>
        <v>4664</v>
      </c>
      <c r="H130" s="76">
        <f>H131</f>
        <v>3167.1</v>
      </c>
      <c r="I130" s="76"/>
    </row>
    <row r="131" spans="1:9" s="88" customFormat="1" ht="25.5">
      <c r="A131" s="74"/>
      <c r="B131" s="15" t="s">
        <v>255</v>
      </c>
      <c r="C131" s="75" t="s">
        <v>376</v>
      </c>
      <c r="D131" s="75" t="s">
        <v>381</v>
      </c>
      <c r="E131" s="91" t="s">
        <v>409</v>
      </c>
      <c r="F131" s="75" t="s">
        <v>370</v>
      </c>
      <c r="G131" s="76">
        <f>'приложение 5'!H165</f>
        <v>4664</v>
      </c>
      <c r="H131" s="76">
        <f>'приложение 5'!I165</f>
        <v>3167.1</v>
      </c>
      <c r="I131" s="76"/>
    </row>
    <row r="132" spans="1:9" ht="234.75" customHeight="1">
      <c r="A132" s="81"/>
      <c r="B132" s="102" t="s">
        <v>410</v>
      </c>
      <c r="C132" s="52" t="s">
        <v>376</v>
      </c>
      <c r="D132" s="52" t="s">
        <v>381</v>
      </c>
      <c r="E132" s="84" t="s">
        <v>411</v>
      </c>
      <c r="F132" s="54"/>
      <c r="G132" s="57">
        <f>G133+G135</f>
        <v>1256.5</v>
      </c>
      <c r="H132" s="57">
        <f>H133+H135</f>
        <v>809.6</v>
      </c>
      <c r="I132" s="57"/>
    </row>
    <row r="133" spans="1:9" ht="66.75" customHeight="1">
      <c r="A133" s="60"/>
      <c r="B133" s="58" t="s">
        <v>343</v>
      </c>
      <c r="C133" s="52" t="s">
        <v>376</v>
      </c>
      <c r="D133" s="52" t="s">
        <v>381</v>
      </c>
      <c r="E133" s="84" t="s">
        <v>411</v>
      </c>
      <c r="F133" s="52" t="s">
        <v>369</v>
      </c>
      <c r="G133" s="57">
        <f>G134</f>
        <v>780.1</v>
      </c>
      <c r="H133" s="57">
        <f>H134</f>
        <v>565</v>
      </c>
      <c r="I133" s="57"/>
    </row>
    <row r="134" spans="1:9" ht="25.5">
      <c r="A134" s="60"/>
      <c r="B134" s="58" t="s">
        <v>255</v>
      </c>
      <c r="C134" s="52" t="s">
        <v>376</v>
      </c>
      <c r="D134" s="52" t="s">
        <v>381</v>
      </c>
      <c r="E134" s="84" t="s">
        <v>411</v>
      </c>
      <c r="F134" s="52" t="s">
        <v>370</v>
      </c>
      <c r="G134" s="57">
        <f>'приложение 5'!H171</f>
        <v>780.1</v>
      </c>
      <c r="H134" s="57">
        <f>'приложение 5'!I171</f>
        <v>565</v>
      </c>
      <c r="I134" s="57"/>
    </row>
    <row r="135" spans="1:9" ht="25.5">
      <c r="A135" s="60"/>
      <c r="B135" s="58" t="s">
        <v>372</v>
      </c>
      <c r="C135" s="52" t="s">
        <v>376</v>
      </c>
      <c r="D135" s="52" t="s">
        <v>381</v>
      </c>
      <c r="E135" s="84" t="s">
        <v>411</v>
      </c>
      <c r="F135" s="52" t="s">
        <v>373</v>
      </c>
      <c r="G135" s="57">
        <f>G136</f>
        <v>476.4</v>
      </c>
      <c r="H135" s="57">
        <f>H136</f>
        <v>244.6</v>
      </c>
      <c r="I135" s="57"/>
    </row>
    <row r="136" spans="1:9" ht="25.5">
      <c r="A136" s="60"/>
      <c r="B136" s="58" t="s">
        <v>257</v>
      </c>
      <c r="C136" s="52" t="s">
        <v>376</v>
      </c>
      <c r="D136" s="52" t="s">
        <v>381</v>
      </c>
      <c r="E136" s="84" t="s">
        <v>411</v>
      </c>
      <c r="F136" s="52" t="s">
        <v>374</v>
      </c>
      <c r="G136" s="57">
        <f>'приложение 5'!H176</f>
        <v>476.4</v>
      </c>
      <c r="H136" s="57">
        <f>'приложение 5'!I176</f>
        <v>244.6</v>
      </c>
      <c r="I136" s="57"/>
    </row>
    <row r="137" spans="1:9" ht="42.75" customHeight="1">
      <c r="A137" s="59"/>
      <c r="B137" s="56" t="s">
        <v>225</v>
      </c>
      <c r="C137" s="54" t="s">
        <v>376</v>
      </c>
      <c r="D137" s="54" t="s">
        <v>412</v>
      </c>
      <c r="E137" s="54"/>
      <c r="F137" s="54"/>
      <c r="G137" s="55">
        <f>G138</f>
        <v>23320.2</v>
      </c>
      <c r="H137" s="55">
        <f>H138</f>
        <v>16429.800000000003</v>
      </c>
      <c r="I137" s="55">
        <f>H137/G137*100</f>
        <v>70.453083592765068</v>
      </c>
    </row>
    <row r="138" spans="1:9" ht="38.25">
      <c r="A138" s="60"/>
      <c r="B138" s="58" t="s">
        <v>218</v>
      </c>
      <c r="C138" s="52" t="s">
        <v>376</v>
      </c>
      <c r="D138" s="52" t="s">
        <v>412</v>
      </c>
      <c r="E138" s="52" t="s">
        <v>413</v>
      </c>
      <c r="F138" s="52"/>
      <c r="G138" s="57">
        <f>G139</f>
        <v>23320.2</v>
      </c>
      <c r="H138" s="57">
        <f>H139</f>
        <v>16429.800000000003</v>
      </c>
      <c r="I138" s="57"/>
    </row>
    <row r="139" spans="1:9" ht="38.25">
      <c r="A139" s="60"/>
      <c r="B139" s="58" t="s">
        <v>217</v>
      </c>
      <c r="C139" s="52" t="s">
        <v>376</v>
      </c>
      <c r="D139" s="52" t="s">
        <v>412</v>
      </c>
      <c r="E139" s="52" t="s">
        <v>414</v>
      </c>
      <c r="F139" s="52"/>
      <c r="G139" s="57">
        <f>G140+G147</f>
        <v>23320.2</v>
      </c>
      <c r="H139" s="57">
        <f>H140+H147</f>
        <v>16429.800000000003</v>
      </c>
      <c r="I139" s="57"/>
    </row>
    <row r="140" spans="1:9" ht="25.5">
      <c r="A140" s="60"/>
      <c r="B140" s="58" t="s">
        <v>37</v>
      </c>
      <c r="C140" s="52" t="s">
        <v>376</v>
      </c>
      <c r="D140" s="52" t="s">
        <v>412</v>
      </c>
      <c r="E140" s="52" t="s">
        <v>415</v>
      </c>
      <c r="F140" s="52"/>
      <c r="G140" s="57">
        <f>G141+G143+G145</f>
        <v>23094.7</v>
      </c>
      <c r="H140" s="57">
        <f>H141+H143+H145</f>
        <v>16377.300000000001</v>
      </c>
      <c r="I140" s="57"/>
    </row>
    <row r="141" spans="1:9" ht="51">
      <c r="A141" s="60"/>
      <c r="B141" s="58" t="s">
        <v>343</v>
      </c>
      <c r="C141" s="52" t="s">
        <v>376</v>
      </c>
      <c r="D141" s="52" t="s">
        <v>412</v>
      </c>
      <c r="E141" s="52" t="s">
        <v>415</v>
      </c>
      <c r="F141" s="52" t="s">
        <v>369</v>
      </c>
      <c r="G141" s="57">
        <f>G142</f>
        <v>20024.3</v>
      </c>
      <c r="H141" s="57">
        <f>H142</f>
        <v>14995.2</v>
      </c>
      <c r="I141" s="57"/>
    </row>
    <row r="142" spans="1:9">
      <c r="A142" s="60"/>
      <c r="B142" s="58" t="s">
        <v>350</v>
      </c>
      <c r="C142" s="52" t="s">
        <v>376</v>
      </c>
      <c r="D142" s="52" t="s">
        <v>412</v>
      </c>
      <c r="E142" s="52" t="s">
        <v>415</v>
      </c>
      <c r="F142" s="52" t="s">
        <v>416</v>
      </c>
      <c r="G142" s="57">
        <f>'приложение 5'!H184</f>
        <v>20024.3</v>
      </c>
      <c r="H142" s="57">
        <f>'приложение 5'!I184</f>
        <v>14995.2</v>
      </c>
      <c r="I142" s="57"/>
    </row>
    <row r="143" spans="1:9" ht="25.5">
      <c r="A143" s="60"/>
      <c r="B143" s="58" t="s">
        <v>372</v>
      </c>
      <c r="C143" s="52" t="s">
        <v>376</v>
      </c>
      <c r="D143" s="52" t="s">
        <v>412</v>
      </c>
      <c r="E143" s="52" t="s">
        <v>415</v>
      </c>
      <c r="F143" s="52" t="s">
        <v>373</v>
      </c>
      <c r="G143" s="57">
        <f>G144</f>
        <v>2991.4</v>
      </c>
      <c r="H143" s="57">
        <f>H144</f>
        <v>1330</v>
      </c>
      <c r="I143" s="57"/>
    </row>
    <row r="144" spans="1:9" ht="25.5">
      <c r="A144" s="60"/>
      <c r="B144" s="58" t="s">
        <v>257</v>
      </c>
      <c r="C144" s="52" t="s">
        <v>376</v>
      </c>
      <c r="D144" s="52" t="s">
        <v>412</v>
      </c>
      <c r="E144" s="52" t="s">
        <v>415</v>
      </c>
      <c r="F144" s="52" t="s">
        <v>374</v>
      </c>
      <c r="G144" s="57">
        <f>'приложение 5'!H189</f>
        <v>2991.4</v>
      </c>
      <c r="H144" s="57">
        <f>'приложение 5'!I189</f>
        <v>1330</v>
      </c>
      <c r="I144" s="57"/>
    </row>
    <row r="145" spans="1:9">
      <c r="A145" s="60"/>
      <c r="B145" s="68" t="s">
        <v>258</v>
      </c>
      <c r="C145" s="52" t="s">
        <v>376</v>
      </c>
      <c r="D145" s="52" t="s">
        <v>412</v>
      </c>
      <c r="E145" s="52" t="s">
        <v>415</v>
      </c>
      <c r="F145" s="52" t="s">
        <v>378</v>
      </c>
      <c r="G145" s="57">
        <f>G146</f>
        <v>79</v>
      </c>
      <c r="H145" s="57">
        <f>H146</f>
        <v>52.1</v>
      </c>
      <c r="I145" s="57"/>
    </row>
    <row r="146" spans="1:9">
      <c r="A146" s="60"/>
      <c r="B146" s="68" t="s">
        <v>259</v>
      </c>
      <c r="C146" s="52" t="s">
        <v>376</v>
      </c>
      <c r="D146" s="52" t="s">
        <v>412</v>
      </c>
      <c r="E146" s="52" t="s">
        <v>415</v>
      </c>
      <c r="F146" s="52" t="s">
        <v>382</v>
      </c>
      <c r="G146" s="57">
        <f>'приложение 5'!H193</f>
        <v>79</v>
      </c>
      <c r="H146" s="57">
        <f>'приложение 5'!I193</f>
        <v>52.1</v>
      </c>
      <c r="I146" s="57"/>
    </row>
    <row r="147" spans="1:9">
      <c r="A147" s="60"/>
      <c r="B147" s="58" t="s">
        <v>21</v>
      </c>
      <c r="C147" s="52" t="s">
        <v>376</v>
      </c>
      <c r="D147" s="52" t="s">
        <v>412</v>
      </c>
      <c r="E147" s="52" t="s">
        <v>417</v>
      </c>
      <c r="F147" s="52"/>
      <c r="G147" s="57">
        <f>G148</f>
        <v>225.5</v>
      </c>
      <c r="H147" s="57">
        <f>H148</f>
        <v>52.5</v>
      </c>
      <c r="I147" s="57"/>
    </row>
    <row r="148" spans="1:9" ht="25.5">
      <c r="A148" s="60"/>
      <c r="B148" s="58" t="s">
        <v>372</v>
      </c>
      <c r="C148" s="52" t="s">
        <v>376</v>
      </c>
      <c r="D148" s="52" t="s">
        <v>412</v>
      </c>
      <c r="E148" s="52" t="s">
        <v>417</v>
      </c>
      <c r="F148" s="52" t="s">
        <v>373</v>
      </c>
      <c r="G148" s="57">
        <f>G149</f>
        <v>225.5</v>
      </c>
      <c r="H148" s="57">
        <f>H149</f>
        <v>52.5</v>
      </c>
      <c r="I148" s="57"/>
    </row>
    <row r="149" spans="1:9" ht="25.5">
      <c r="A149" s="60"/>
      <c r="B149" s="58" t="s">
        <v>257</v>
      </c>
      <c r="C149" s="52" t="s">
        <v>376</v>
      </c>
      <c r="D149" s="52" t="s">
        <v>412</v>
      </c>
      <c r="E149" s="52" t="s">
        <v>417</v>
      </c>
      <c r="F149" s="52" t="s">
        <v>374</v>
      </c>
      <c r="G149" s="57">
        <f>'приложение 5'!H198</f>
        <v>225.5</v>
      </c>
      <c r="H149" s="57">
        <f>'приложение 5'!I198</f>
        <v>52.5</v>
      </c>
      <c r="I149" s="57"/>
    </row>
    <row r="150" spans="1:9" ht="25.5">
      <c r="A150" s="59"/>
      <c r="B150" s="56" t="s">
        <v>68</v>
      </c>
      <c r="C150" s="54" t="s">
        <v>376</v>
      </c>
      <c r="D150" s="54" t="s">
        <v>418</v>
      </c>
      <c r="E150" s="54"/>
      <c r="F150" s="54"/>
      <c r="G150" s="55">
        <f>G151+G185</f>
        <v>9915</v>
      </c>
      <c r="H150" s="55">
        <f>H151+H185</f>
        <v>3534.5</v>
      </c>
      <c r="I150" s="55">
        <f>H150/G150*100</f>
        <v>35.648008068582953</v>
      </c>
    </row>
    <row r="151" spans="1:9" ht="25.5">
      <c r="A151" s="60"/>
      <c r="B151" s="58" t="s">
        <v>67</v>
      </c>
      <c r="C151" s="52" t="s">
        <v>376</v>
      </c>
      <c r="D151" s="52" t="s">
        <v>418</v>
      </c>
      <c r="E151" s="52" t="s">
        <v>397</v>
      </c>
      <c r="F151" s="52"/>
      <c r="G151" s="57">
        <f>G152+G173+G178</f>
        <v>4760.8</v>
      </c>
      <c r="H151" s="57">
        <f>H152+H173+H178</f>
        <v>3049.7</v>
      </c>
      <c r="I151" s="57"/>
    </row>
    <row r="152" spans="1:9">
      <c r="A152" s="77"/>
      <c r="B152" s="58" t="s">
        <v>66</v>
      </c>
      <c r="C152" s="52" t="s">
        <v>376</v>
      </c>
      <c r="D152" s="52" t="s">
        <v>418</v>
      </c>
      <c r="E152" s="52" t="s">
        <v>398</v>
      </c>
      <c r="F152" s="52"/>
      <c r="G152" s="57">
        <f>G153+G156+G159+G162+G165+G168</f>
        <v>2200.8000000000002</v>
      </c>
      <c r="H152" s="57">
        <f>H153+H156+H159+H162+H165+H168</f>
        <v>1364.2</v>
      </c>
      <c r="I152" s="57"/>
    </row>
    <row r="153" spans="1:9" ht="127.5">
      <c r="A153" s="77"/>
      <c r="B153" s="102" t="s">
        <v>419</v>
      </c>
      <c r="C153" s="52" t="s">
        <v>376</v>
      </c>
      <c r="D153" s="52" t="s">
        <v>418</v>
      </c>
      <c r="E153" s="52" t="s">
        <v>420</v>
      </c>
      <c r="F153" s="52"/>
      <c r="G153" s="57">
        <f>G154</f>
        <v>89.8</v>
      </c>
      <c r="H153" s="57">
        <f>H154</f>
        <v>60.1</v>
      </c>
      <c r="I153" s="57"/>
    </row>
    <row r="154" spans="1:9" ht="70.5" customHeight="1">
      <c r="A154" s="60"/>
      <c r="B154" s="58" t="s">
        <v>343</v>
      </c>
      <c r="C154" s="52" t="s">
        <v>376</v>
      </c>
      <c r="D154" s="52" t="s">
        <v>418</v>
      </c>
      <c r="E154" s="52" t="s">
        <v>420</v>
      </c>
      <c r="F154" s="52" t="s">
        <v>369</v>
      </c>
      <c r="G154" s="57">
        <f>G155</f>
        <v>89.8</v>
      </c>
      <c r="H154" s="57">
        <f>H155</f>
        <v>60.1</v>
      </c>
      <c r="I154" s="57"/>
    </row>
    <row r="155" spans="1:9" ht="25.5">
      <c r="A155" s="60"/>
      <c r="B155" s="58" t="s">
        <v>255</v>
      </c>
      <c r="C155" s="52" t="s">
        <v>376</v>
      </c>
      <c r="D155" s="52" t="s">
        <v>418</v>
      </c>
      <c r="E155" s="52" t="s">
        <v>420</v>
      </c>
      <c r="F155" s="52" t="s">
        <v>370</v>
      </c>
      <c r="G155" s="57">
        <f>'приложение 5'!H205</f>
        <v>89.8</v>
      </c>
      <c r="H155" s="57">
        <f>'приложение 5'!I205</f>
        <v>60.1</v>
      </c>
      <c r="I155" s="57"/>
    </row>
    <row r="156" spans="1:9" ht="51">
      <c r="A156" s="60"/>
      <c r="B156" s="191" t="s">
        <v>719</v>
      </c>
      <c r="C156" s="71" t="s">
        <v>376</v>
      </c>
      <c r="D156" s="71" t="s">
        <v>418</v>
      </c>
      <c r="E156" s="71" t="s">
        <v>720</v>
      </c>
      <c r="F156" s="71"/>
      <c r="G156" s="57">
        <f>G157</f>
        <v>60</v>
      </c>
      <c r="H156" s="57">
        <f>H157</f>
        <v>12</v>
      </c>
      <c r="I156" s="57"/>
    </row>
    <row r="157" spans="1:9" ht="65.25" customHeight="1">
      <c r="A157" s="60"/>
      <c r="B157" s="95" t="s">
        <v>343</v>
      </c>
      <c r="C157" s="71" t="s">
        <v>376</v>
      </c>
      <c r="D157" s="71" t="s">
        <v>418</v>
      </c>
      <c r="E157" s="71" t="s">
        <v>720</v>
      </c>
      <c r="F157" s="71" t="s">
        <v>369</v>
      </c>
      <c r="G157" s="57">
        <f>G158</f>
        <v>60</v>
      </c>
      <c r="H157" s="57">
        <f>H158</f>
        <v>12</v>
      </c>
      <c r="I157" s="57"/>
    </row>
    <row r="158" spans="1:9" ht="25.5">
      <c r="A158" s="60"/>
      <c r="B158" s="95" t="s">
        <v>255</v>
      </c>
      <c r="C158" s="71" t="s">
        <v>376</v>
      </c>
      <c r="D158" s="71" t="s">
        <v>418</v>
      </c>
      <c r="E158" s="71" t="s">
        <v>720</v>
      </c>
      <c r="F158" s="71" t="s">
        <v>370</v>
      </c>
      <c r="G158" s="57">
        <f>'приложение 5'!H209</f>
        <v>60</v>
      </c>
      <c r="H158" s="57">
        <f>'приложение 5'!I209</f>
        <v>12</v>
      </c>
      <c r="I158" s="57"/>
    </row>
    <row r="159" spans="1:9" ht="145.5" customHeight="1">
      <c r="A159" s="60"/>
      <c r="B159" s="102" t="s">
        <v>421</v>
      </c>
      <c r="C159" s="52" t="s">
        <v>376</v>
      </c>
      <c r="D159" s="52" t="s">
        <v>418</v>
      </c>
      <c r="E159" s="52" t="s">
        <v>422</v>
      </c>
      <c r="F159" s="52"/>
      <c r="G159" s="57">
        <f>G160</f>
        <v>38.5</v>
      </c>
      <c r="H159" s="57">
        <f>H160</f>
        <v>25.7</v>
      </c>
      <c r="I159" s="57"/>
    </row>
    <row r="160" spans="1:9" ht="68.25" customHeight="1">
      <c r="A160" s="60"/>
      <c r="B160" s="58" t="s">
        <v>343</v>
      </c>
      <c r="C160" s="52" t="s">
        <v>376</v>
      </c>
      <c r="D160" s="52" t="s">
        <v>418</v>
      </c>
      <c r="E160" s="52" t="s">
        <v>422</v>
      </c>
      <c r="F160" s="52" t="s">
        <v>369</v>
      </c>
      <c r="G160" s="57">
        <f>G161</f>
        <v>38.5</v>
      </c>
      <c r="H160" s="57">
        <f>H161</f>
        <v>25.7</v>
      </c>
      <c r="I160" s="57"/>
    </row>
    <row r="161" spans="1:9" ht="25.5">
      <c r="A161" s="60"/>
      <c r="B161" s="58" t="s">
        <v>255</v>
      </c>
      <c r="C161" s="52" t="s">
        <v>376</v>
      </c>
      <c r="D161" s="52" t="s">
        <v>418</v>
      </c>
      <c r="E161" s="52" t="s">
        <v>422</v>
      </c>
      <c r="F161" s="52" t="s">
        <v>370</v>
      </c>
      <c r="G161" s="57">
        <f>'приложение 5'!H213</f>
        <v>38.5</v>
      </c>
      <c r="H161" s="57">
        <f>'приложение 5'!I213</f>
        <v>25.7</v>
      </c>
      <c r="I161" s="57"/>
    </row>
    <row r="162" spans="1:9" ht="185.25" customHeight="1">
      <c r="A162" s="60"/>
      <c r="B162" s="58" t="s">
        <v>423</v>
      </c>
      <c r="C162" s="52" t="s">
        <v>376</v>
      </c>
      <c r="D162" s="52" t="s">
        <v>418</v>
      </c>
      <c r="E162" s="52" t="s">
        <v>424</v>
      </c>
      <c r="F162" s="52"/>
      <c r="G162" s="57">
        <f>G163</f>
        <v>350</v>
      </c>
      <c r="H162" s="57">
        <f>H163</f>
        <v>350</v>
      </c>
      <c r="I162" s="57"/>
    </row>
    <row r="163" spans="1:9" ht="25.5">
      <c r="A163" s="60"/>
      <c r="B163" s="58" t="s">
        <v>372</v>
      </c>
      <c r="C163" s="52" t="s">
        <v>376</v>
      </c>
      <c r="D163" s="52" t="s">
        <v>418</v>
      </c>
      <c r="E163" s="52" t="s">
        <v>424</v>
      </c>
      <c r="F163" s="52" t="s">
        <v>373</v>
      </c>
      <c r="G163" s="57">
        <f>G164</f>
        <v>350</v>
      </c>
      <c r="H163" s="57">
        <f>H164</f>
        <v>350</v>
      </c>
      <c r="I163" s="57"/>
    </row>
    <row r="164" spans="1:9" ht="25.5">
      <c r="A164" s="60"/>
      <c r="B164" s="58" t="s">
        <v>257</v>
      </c>
      <c r="C164" s="52" t="s">
        <v>376</v>
      </c>
      <c r="D164" s="52" t="s">
        <v>418</v>
      </c>
      <c r="E164" s="52" t="s">
        <v>424</v>
      </c>
      <c r="F164" s="52" t="s">
        <v>374</v>
      </c>
      <c r="G164" s="57">
        <f>'приложение 5'!H217</f>
        <v>350</v>
      </c>
      <c r="H164" s="57">
        <f>'приложение 5'!I217</f>
        <v>350</v>
      </c>
      <c r="I164" s="57"/>
    </row>
    <row r="165" spans="1:9" ht="186" customHeight="1">
      <c r="A165" s="77"/>
      <c r="B165" s="58" t="s">
        <v>425</v>
      </c>
      <c r="C165" s="52" t="s">
        <v>376</v>
      </c>
      <c r="D165" s="52" t="s">
        <v>418</v>
      </c>
      <c r="E165" s="52" t="s">
        <v>426</v>
      </c>
      <c r="F165" s="52"/>
      <c r="G165" s="57">
        <f>G166</f>
        <v>87.5</v>
      </c>
      <c r="H165" s="57">
        <f>H166</f>
        <v>36</v>
      </c>
      <c r="I165" s="57"/>
    </row>
    <row r="166" spans="1:9" ht="25.5">
      <c r="A166" s="60"/>
      <c r="B166" s="58" t="s">
        <v>372</v>
      </c>
      <c r="C166" s="52" t="s">
        <v>376</v>
      </c>
      <c r="D166" s="52" t="s">
        <v>418</v>
      </c>
      <c r="E166" s="52" t="s">
        <v>426</v>
      </c>
      <c r="F166" s="52" t="s">
        <v>373</v>
      </c>
      <c r="G166" s="57">
        <f>G167</f>
        <v>87.5</v>
      </c>
      <c r="H166" s="57">
        <f>H167</f>
        <v>36</v>
      </c>
      <c r="I166" s="57"/>
    </row>
    <row r="167" spans="1:9" ht="25.5">
      <c r="A167" s="60"/>
      <c r="B167" s="58" t="s">
        <v>257</v>
      </c>
      <c r="C167" s="52" t="s">
        <v>376</v>
      </c>
      <c r="D167" s="52" t="s">
        <v>418</v>
      </c>
      <c r="E167" s="52" t="s">
        <v>426</v>
      </c>
      <c r="F167" s="52" t="s">
        <v>374</v>
      </c>
      <c r="G167" s="57">
        <f>'приложение 5'!H221</f>
        <v>87.5</v>
      </c>
      <c r="H167" s="57">
        <f>'приложение 5'!I221</f>
        <v>36</v>
      </c>
      <c r="I167" s="57"/>
    </row>
    <row r="168" spans="1:9">
      <c r="A168" s="77"/>
      <c r="B168" s="58" t="s">
        <v>21</v>
      </c>
      <c r="C168" s="52" t="s">
        <v>376</v>
      </c>
      <c r="D168" s="52" t="s">
        <v>418</v>
      </c>
      <c r="E168" s="52" t="s">
        <v>427</v>
      </c>
      <c r="F168" s="52"/>
      <c r="G168" s="57">
        <f>G169+G171</f>
        <v>1575</v>
      </c>
      <c r="H168" s="57">
        <f>H169+H171</f>
        <v>880.4</v>
      </c>
      <c r="I168" s="57"/>
    </row>
    <row r="169" spans="1:9" ht="25.5">
      <c r="A169" s="60"/>
      <c r="B169" s="58" t="s">
        <v>372</v>
      </c>
      <c r="C169" s="52" t="s">
        <v>376</v>
      </c>
      <c r="D169" s="52" t="s">
        <v>418</v>
      </c>
      <c r="E169" s="52" t="s">
        <v>427</v>
      </c>
      <c r="F169" s="52" t="s">
        <v>373</v>
      </c>
      <c r="G169" s="57">
        <f>G170</f>
        <v>1475</v>
      </c>
      <c r="H169" s="57">
        <f>H170</f>
        <v>805.4</v>
      </c>
      <c r="I169" s="57"/>
    </row>
    <row r="170" spans="1:9" ht="25.5">
      <c r="A170" s="60"/>
      <c r="B170" s="58" t="s">
        <v>257</v>
      </c>
      <c r="C170" s="52" t="s">
        <v>376</v>
      </c>
      <c r="D170" s="52" t="s">
        <v>418</v>
      </c>
      <c r="E170" s="52" t="s">
        <v>427</v>
      </c>
      <c r="F170" s="52" t="s">
        <v>374</v>
      </c>
      <c r="G170" s="57">
        <f>'приложение 5'!H225</f>
        <v>1475</v>
      </c>
      <c r="H170" s="57">
        <f>'приложение 5'!I225</f>
        <v>805.4</v>
      </c>
      <c r="I170" s="57"/>
    </row>
    <row r="171" spans="1:9" ht="25.5">
      <c r="A171" s="60"/>
      <c r="B171" s="58" t="s">
        <v>352</v>
      </c>
      <c r="C171" s="52" t="s">
        <v>376</v>
      </c>
      <c r="D171" s="52" t="s">
        <v>418</v>
      </c>
      <c r="E171" s="52" t="s">
        <v>427</v>
      </c>
      <c r="F171" s="52" t="s">
        <v>428</v>
      </c>
      <c r="G171" s="57">
        <f>G172</f>
        <v>100</v>
      </c>
      <c r="H171" s="57">
        <f>H172</f>
        <v>75</v>
      </c>
      <c r="I171" s="57"/>
    </row>
    <row r="172" spans="1:9">
      <c r="A172" s="60"/>
      <c r="B172" s="58" t="s">
        <v>338</v>
      </c>
      <c r="C172" s="52" t="s">
        <v>376</v>
      </c>
      <c r="D172" s="52" t="s">
        <v>418</v>
      </c>
      <c r="E172" s="52" t="s">
        <v>427</v>
      </c>
      <c r="F172" s="52" t="s">
        <v>429</v>
      </c>
      <c r="G172" s="57">
        <f>'приложение 5'!H228+'приложение 5'!H1078</f>
        <v>100</v>
      </c>
      <c r="H172" s="57">
        <f>'приложение 5'!I228+'приложение 5'!I1078</f>
        <v>75</v>
      </c>
      <c r="I172" s="57"/>
    </row>
    <row r="173" spans="1:9" ht="25.5">
      <c r="A173" s="77"/>
      <c r="B173" s="58" t="s">
        <v>64</v>
      </c>
      <c r="C173" s="52" t="s">
        <v>376</v>
      </c>
      <c r="D173" s="52" t="s">
        <v>418</v>
      </c>
      <c r="E173" s="52" t="s">
        <v>430</v>
      </c>
      <c r="F173" s="52"/>
      <c r="G173" s="57">
        <f>G174</f>
        <v>60</v>
      </c>
      <c r="H173" s="57">
        <f>H174</f>
        <v>33</v>
      </c>
      <c r="I173" s="85"/>
    </row>
    <row r="174" spans="1:9">
      <c r="A174" s="77"/>
      <c r="B174" s="58" t="s">
        <v>21</v>
      </c>
      <c r="C174" s="52" t="s">
        <v>376</v>
      </c>
      <c r="D174" s="52" t="s">
        <v>418</v>
      </c>
      <c r="E174" s="52" t="s">
        <v>431</v>
      </c>
      <c r="F174" s="52"/>
      <c r="G174" s="57">
        <f>G175</f>
        <v>60</v>
      </c>
      <c r="H174" s="57">
        <f>H175</f>
        <v>33</v>
      </c>
      <c r="I174" s="85"/>
    </row>
    <row r="175" spans="1:9" ht="25.5">
      <c r="A175" s="60"/>
      <c r="B175" s="58" t="s">
        <v>352</v>
      </c>
      <c r="C175" s="52" t="s">
        <v>376</v>
      </c>
      <c r="D175" s="52" t="s">
        <v>418</v>
      </c>
      <c r="E175" s="52" t="s">
        <v>431</v>
      </c>
      <c r="F175" s="52" t="s">
        <v>428</v>
      </c>
      <c r="G175" s="57">
        <f>G176+G177</f>
        <v>60</v>
      </c>
      <c r="H175" s="57">
        <f>H176+H177</f>
        <v>33</v>
      </c>
      <c r="I175" s="57"/>
    </row>
    <row r="176" spans="1:9">
      <c r="A176" s="60"/>
      <c r="B176" s="58" t="s">
        <v>338</v>
      </c>
      <c r="C176" s="52" t="s">
        <v>376</v>
      </c>
      <c r="D176" s="52" t="s">
        <v>418</v>
      </c>
      <c r="E176" s="52" t="s">
        <v>431</v>
      </c>
      <c r="F176" s="52" t="s">
        <v>429</v>
      </c>
      <c r="G176" s="57">
        <f>'приложение 5'!H234+'приложение 5'!H1073</f>
        <v>47</v>
      </c>
      <c r="H176" s="57">
        <f>'приложение 5'!I234+'приложение 5'!I1073</f>
        <v>20</v>
      </c>
      <c r="I176" s="57"/>
    </row>
    <row r="177" spans="1:9">
      <c r="A177" s="77"/>
      <c r="B177" s="58" t="s">
        <v>342</v>
      </c>
      <c r="C177" s="52" t="s">
        <v>376</v>
      </c>
      <c r="D177" s="52" t="s">
        <v>418</v>
      </c>
      <c r="E177" s="52" t="s">
        <v>431</v>
      </c>
      <c r="F177" s="52" t="s">
        <v>432</v>
      </c>
      <c r="G177" s="57">
        <f>'приложение 5'!H236</f>
        <v>13</v>
      </c>
      <c r="H177" s="57">
        <f>'приложение 5'!I236</f>
        <v>13</v>
      </c>
      <c r="I177" s="85"/>
    </row>
    <row r="178" spans="1:9">
      <c r="A178" s="77"/>
      <c r="B178" s="58" t="s">
        <v>63</v>
      </c>
      <c r="C178" s="52" t="s">
        <v>376</v>
      </c>
      <c r="D178" s="52" t="s">
        <v>418</v>
      </c>
      <c r="E178" s="52" t="s">
        <v>433</v>
      </c>
      <c r="F178" s="52"/>
      <c r="G178" s="57">
        <f>G179</f>
        <v>2500</v>
      </c>
      <c r="H178" s="85">
        <f>H179</f>
        <v>1652.5</v>
      </c>
      <c r="I178" s="85"/>
    </row>
    <row r="179" spans="1:9">
      <c r="A179" s="77"/>
      <c r="B179" s="58" t="s">
        <v>21</v>
      </c>
      <c r="C179" s="52" t="s">
        <v>376</v>
      </c>
      <c r="D179" s="52" t="s">
        <v>418</v>
      </c>
      <c r="E179" s="52" t="s">
        <v>434</v>
      </c>
      <c r="F179" s="52"/>
      <c r="G179" s="57">
        <f>G180+G182</f>
        <v>2500</v>
      </c>
      <c r="H179" s="57">
        <f>H180+H182</f>
        <v>1652.5</v>
      </c>
      <c r="I179" s="85"/>
    </row>
    <row r="180" spans="1:9" s="34" customFormat="1" ht="25.5">
      <c r="A180" s="26"/>
      <c r="B180" s="15" t="s">
        <v>256</v>
      </c>
      <c r="C180" s="38">
        <v>3</v>
      </c>
      <c r="D180" s="38">
        <v>14</v>
      </c>
      <c r="E180" s="39" t="s">
        <v>434</v>
      </c>
      <c r="F180" s="40">
        <v>200</v>
      </c>
      <c r="G180" s="32">
        <f>G181</f>
        <v>2450</v>
      </c>
      <c r="H180" s="32">
        <f>H181</f>
        <v>1647.5</v>
      </c>
      <c r="I180" s="26"/>
    </row>
    <row r="181" spans="1:9" s="34" customFormat="1" ht="25.5">
      <c r="A181" s="26"/>
      <c r="B181" s="15" t="s">
        <v>339</v>
      </c>
      <c r="C181" s="38">
        <v>3</v>
      </c>
      <c r="D181" s="38">
        <v>14</v>
      </c>
      <c r="E181" s="39" t="s">
        <v>434</v>
      </c>
      <c r="F181" s="40">
        <v>240</v>
      </c>
      <c r="G181" s="32">
        <f>'приложение 5'!H241</f>
        <v>2450</v>
      </c>
      <c r="H181" s="32">
        <f>'приложение 5'!I241</f>
        <v>1647.5</v>
      </c>
      <c r="I181" s="26"/>
    </row>
    <row r="182" spans="1:9" ht="25.5">
      <c r="A182" s="60"/>
      <c r="B182" s="58" t="s">
        <v>352</v>
      </c>
      <c r="C182" s="52" t="s">
        <v>376</v>
      </c>
      <c r="D182" s="52" t="s">
        <v>418</v>
      </c>
      <c r="E182" s="52" t="s">
        <v>434</v>
      </c>
      <c r="F182" s="52" t="s">
        <v>428</v>
      </c>
      <c r="G182" s="57">
        <f>G183+G184</f>
        <v>50</v>
      </c>
      <c r="H182" s="57">
        <f>H183+H184</f>
        <v>5</v>
      </c>
      <c r="I182" s="57"/>
    </row>
    <row r="183" spans="1:9">
      <c r="A183" s="60"/>
      <c r="B183" s="58" t="s">
        <v>338</v>
      </c>
      <c r="C183" s="52" t="s">
        <v>376</v>
      </c>
      <c r="D183" s="52" t="s">
        <v>418</v>
      </c>
      <c r="E183" s="52" t="s">
        <v>434</v>
      </c>
      <c r="F183" s="52" t="s">
        <v>429</v>
      </c>
      <c r="G183" s="57">
        <f>'приложение 5'!H244+'приложение 5'!H1078</f>
        <v>25</v>
      </c>
      <c r="H183" s="57">
        <f>'приложение 5'!I244+'приложение 5'!I1078</f>
        <v>5</v>
      </c>
      <c r="I183" s="57"/>
    </row>
    <row r="184" spans="1:9">
      <c r="A184" s="77"/>
      <c r="B184" s="58" t="s">
        <v>342</v>
      </c>
      <c r="C184" s="52" t="s">
        <v>376</v>
      </c>
      <c r="D184" s="52" t="s">
        <v>418</v>
      </c>
      <c r="E184" s="52" t="s">
        <v>434</v>
      </c>
      <c r="F184" s="52" t="s">
        <v>432</v>
      </c>
      <c r="G184" s="57">
        <f>'приложение 5'!H246</f>
        <v>25</v>
      </c>
      <c r="H184" s="57">
        <f>'приложение 5'!I246</f>
        <v>0</v>
      </c>
      <c r="I184" s="85"/>
    </row>
    <row r="185" spans="1:9" ht="38.25">
      <c r="A185" s="77"/>
      <c r="B185" s="58" t="s">
        <v>218</v>
      </c>
      <c r="C185" s="52" t="s">
        <v>376</v>
      </c>
      <c r="D185" s="52" t="s">
        <v>418</v>
      </c>
      <c r="E185" s="52" t="s">
        <v>413</v>
      </c>
      <c r="F185" s="52"/>
      <c r="G185" s="57">
        <f>G186+G190</f>
        <v>5154.2000000000007</v>
      </c>
      <c r="H185" s="57">
        <f>H186+H190</f>
        <v>484.8</v>
      </c>
      <c r="I185" s="85"/>
    </row>
    <row r="186" spans="1:9" ht="38.25">
      <c r="A186" s="77"/>
      <c r="B186" s="58" t="s">
        <v>435</v>
      </c>
      <c r="C186" s="52" t="s">
        <v>376</v>
      </c>
      <c r="D186" s="52" t="s">
        <v>418</v>
      </c>
      <c r="E186" s="52" t="s">
        <v>414</v>
      </c>
      <c r="F186" s="52"/>
      <c r="G186" s="57">
        <f t="shared" ref="G186:H188" si="6">G187</f>
        <v>4571.6000000000004</v>
      </c>
      <c r="H186" s="57">
        <f t="shared" si="6"/>
        <v>0</v>
      </c>
      <c r="I186" s="85"/>
    </row>
    <row r="187" spans="1:9">
      <c r="A187" s="77"/>
      <c r="B187" s="58" t="s">
        <v>21</v>
      </c>
      <c r="C187" s="52" t="s">
        <v>376</v>
      </c>
      <c r="D187" s="52" t="s">
        <v>418</v>
      </c>
      <c r="E187" s="52" t="s">
        <v>417</v>
      </c>
      <c r="F187" s="52"/>
      <c r="G187" s="57">
        <f t="shared" si="6"/>
        <v>4571.6000000000004</v>
      </c>
      <c r="H187" s="85">
        <f t="shared" si="6"/>
        <v>0</v>
      </c>
      <c r="I187" s="85"/>
    </row>
    <row r="188" spans="1:9" ht="25.5">
      <c r="A188" s="60"/>
      <c r="B188" s="58" t="s">
        <v>372</v>
      </c>
      <c r="C188" s="52" t="s">
        <v>376</v>
      </c>
      <c r="D188" s="52" t="s">
        <v>418</v>
      </c>
      <c r="E188" s="52" t="s">
        <v>417</v>
      </c>
      <c r="F188" s="52" t="s">
        <v>373</v>
      </c>
      <c r="G188" s="57">
        <f t="shared" si="6"/>
        <v>4571.6000000000004</v>
      </c>
      <c r="H188" s="57">
        <f t="shared" si="6"/>
        <v>0</v>
      </c>
      <c r="I188" s="57"/>
    </row>
    <row r="189" spans="1:9" ht="25.5">
      <c r="A189" s="60"/>
      <c r="B189" s="58" t="s">
        <v>257</v>
      </c>
      <c r="C189" s="52" t="s">
        <v>376</v>
      </c>
      <c r="D189" s="52" t="s">
        <v>418</v>
      </c>
      <c r="E189" s="52" t="s">
        <v>417</v>
      </c>
      <c r="F189" s="52" t="s">
        <v>374</v>
      </c>
      <c r="G189" s="57">
        <f>'приложение 5'!H252</f>
        <v>4571.6000000000004</v>
      </c>
      <c r="H189" s="57">
        <f>'приложение 5'!I252</f>
        <v>0</v>
      </c>
      <c r="I189" s="57"/>
    </row>
    <row r="190" spans="1:9" ht="25.5">
      <c r="A190" s="77"/>
      <c r="B190" s="58" t="s">
        <v>216</v>
      </c>
      <c r="C190" s="52" t="s">
        <v>376</v>
      </c>
      <c r="D190" s="52" t="s">
        <v>418</v>
      </c>
      <c r="E190" s="52" t="s">
        <v>436</v>
      </c>
      <c r="F190" s="52"/>
      <c r="G190" s="57">
        <f t="shared" ref="G190:H192" si="7">G191</f>
        <v>582.6</v>
      </c>
      <c r="H190" s="85">
        <f t="shared" si="7"/>
        <v>484.8</v>
      </c>
      <c r="I190" s="85"/>
    </row>
    <row r="191" spans="1:9">
      <c r="A191" s="77"/>
      <c r="B191" s="58" t="s">
        <v>21</v>
      </c>
      <c r="C191" s="52" t="s">
        <v>376</v>
      </c>
      <c r="D191" s="52" t="s">
        <v>418</v>
      </c>
      <c r="E191" s="52" t="s">
        <v>437</v>
      </c>
      <c r="F191" s="52"/>
      <c r="G191" s="57">
        <f t="shared" si="7"/>
        <v>582.6</v>
      </c>
      <c r="H191" s="85">
        <f t="shared" si="7"/>
        <v>484.8</v>
      </c>
      <c r="I191" s="85"/>
    </row>
    <row r="192" spans="1:9" ht="27" customHeight="1">
      <c r="A192" s="60"/>
      <c r="B192" s="58" t="s">
        <v>372</v>
      </c>
      <c r="C192" s="52" t="s">
        <v>376</v>
      </c>
      <c r="D192" s="52" t="s">
        <v>418</v>
      </c>
      <c r="E192" s="52" t="s">
        <v>437</v>
      </c>
      <c r="F192" s="52" t="s">
        <v>373</v>
      </c>
      <c r="G192" s="57">
        <f t="shared" si="7"/>
        <v>582.6</v>
      </c>
      <c r="H192" s="57">
        <f t="shared" si="7"/>
        <v>484.8</v>
      </c>
      <c r="I192" s="57"/>
    </row>
    <row r="193" spans="1:9" ht="24.75" customHeight="1">
      <c r="A193" s="60"/>
      <c r="B193" s="58" t="s">
        <v>257</v>
      </c>
      <c r="C193" s="52" t="s">
        <v>376</v>
      </c>
      <c r="D193" s="52" t="s">
        <v>418</v>
      </c>
      <c r="E193" s="52" t="s">
        <v>437</v>
      </c>
      <c r="F193" s="52" t="s">
        <v>374</v>
      </c>
      <c r="G193" s="57">
        <f>'приложение 5'!H257</f>
        <v>582.6</v>
      </c>
      <c r="H193" s="57">
        <f>'приложение 5'!I257</f>
        <v>484.8</v>
      </c>
      <c r="I193" s="57"/>
    </row>
    <row r="194" spans="1:9">
      <c r="A194" s="59"/>
      <c r="B194" s="86" t="s">
        <v>438</v>
      </c>
      <c r="C194" s="54" t="s">
        <v>381</v>
      </c>
      <c r="D194" s="54" t="s">
        <v>362</v>
      </c>
      <c r="E194" s="54"/>
      <c r="F194" s="54"/>
      <c r="G194" s="55">
        <f>G195+G211+G230+G236+G265+G275</f>
        <v>264558.3</v>
      </c>
      <c r="H194" s="55">
        <f>H195+H211+H230+H236+H265+H275</f>
        <v>193280</v>
      </c>
      <c r="I194" s="55">
        <f>H194/G194*100</f>
        <v>73.057620947821334</v>
      </c>
    </row>
    <row r="195" spans="1:9">
      <c r="A195" s="59"/>
      <c r="B195" s="86" t="s">
        <v>215</v>
      </c>
      <c r="C195" s="54" t="s">
        <v>381</v>
      </c>
      <c r="D195" s="54" t="s">
        <v>361</v>
      </c>
      <c r="E195" s="54"/>
      <c r="F195" s="54"/>
      <c r="G195" s="55">
        <f>G196</f>
        <v>7983.9</v>
      </c>
      <c r="H195" s="55">
        <f>H196</f>
        <v>5952.5</v>
      </c>
      <c r="I195" s="55">
        <f>H195/G195*100</f>
        <v>74.556294542767318</v>
      </c>
    </row>
    <row r="196" spans="1:9" ht="39.75" customHeight="1">
      <c r="A196" s="59"/>
      <c r="B196" s="58" t="s">
        <v>5</v>
      </c>
      <c r="C196" s="52" t="s">
        <v>381</v>
      </c>
      <c r="D196" s="52" t="s">
        <v>361</v>
      </c>
      <c r="E196" s="52" t="s">
        <v>365</v>
      </c>
      <c r="F196" s="54"/>
      <c r="G196" s="57">
        <f>G197</f>
        <v>7983.9</v>
      </c>
      <c r="H196" s="57">
        <f>H197</f>
        <v>5952.5</v>
      </c>
      <c r="I196" s="57"/>
    </row>
    <row r="197" spans="1:9" ht="25.5">
      <c r="A197" s="59"/>
      <c r="B197" s="58" t="s">
        <v>4</v>
      </c>
      <c r="C197" s="52" t="s">
        <v>381</v>
      </c>
      <c r="D197" s="52" t="s">
        <v>361</v>
      </c>
      <c r="E197" s="52" t="s">
        <v>367</v>
      </c>
      <c r="F197" s="54"/>
      <c r="G197" s="57">
        <f>G198+G203+G208</f>
        <v>7983.9</v>
      </c>
      <c r="H197" s="57">
        <f>H198+H203+H208</f>
        <v>5952.5</v>
      </c>
      <c r="I197" s="57"/>
    </row>
    <row r="198" spans="1:9">
      <c r="A198" s="60"/>
      <c r="B198" s="58" t="s">
        <v>21</v>
      </c>
      <c r="C198" s="52" t="s">
        <v>381</v>
      </c>
      <c r="D198" s="52" t="s">
        <v>361</v>
      </c>
      <c r="E198" s="52" t="s">
        <v>444</v>
      </c>
      <c r="F198" s="52"/>
      <c r="G198" s="57">
        <f>G199+G201</f>
        <v>1193.5</v>
      </c>
      <c r="H198" s="57">
        <f>H199+H201</f>
        <v>994.30000000000007</v>
      </c>
      <c r="I198" s="181"/>
    </row>
    <row r="199" spans="1:9" ht="64.5" customHeight="1">
      <c r="A199" s="60"/>
      <c r="B199" s="58" t="s">
        <v>343</v>
      </c>
      <c r="C199" s="52" t="s">
        <v>381</v>
      </c>
      <c r="D199" s="52" t="s">
        <v>361</v>
      </c>
      <c r="E199" s="52" t="s">
        <v>444</v>
      </c>
      <c r="F199" s="52" t="s">
        <v>369</v>
      </c>
      <c r="G199" s="57">
        <f>G200</f>
        <v>1138.5</v>
      </c>
      <c r="H199" s="57">
        <f>H200</f>
        <v>942.80000000000007</v>
      </c>
      <c r="I199" s="57"/>
    </row>
    <row r="200" spans="1:9">
      <c r="A200" s="60"/>
      <c r="B200" s="58" t="s">
        <v>350</v>
      </c>
      <c r="C200" s="52" t="s">
        <v>381</v>
      </c>
      <c r="D200" s="52" t="s">
        <v>361</v>
      </c>
      <c r="E200" s="52" t="s">
        <v>444</v>
      </c>
      <c r="F200" s="52" t="s">
        <v>416</v>
      </c>
      <c r="G200" s="57">
        <f>'приложение 5'!H265</f>
        <v>1138.5</v>
      </c>
      <c r="H200" s="57">
        <f>'приложение 5'!I265</f>
        <v>942.80000000000007</v>
      </c>
      <c r="I200" s="57"/>
    </row>
    <row r="201" spans="1:9" s="34" customFormat="1" ht="25.5">
      <c r="A201" s="26"/>
      <c r="B201" s="15" t="s">
        <v>256</v>
      </c>
      <c r="C201" s="38">
        <v>4</v>
      </c>
      <c r="D201" s="38">
        <v>1</v>
      </c>
      <c r="E201" s="39" t="s">
        <v>444</v>
      </c>
      <c r="F201" s="40">
        <v>200</v>
      </c>
      <c r="G201" s="32">
        <f>G202</f>
        <v>55</v>
      </c>
      <c r="H201" s="32">
        <f>H202</f>
        <v>51.5</v>
      </c>
      <c r="I201" s="26"/>
    </row>
    <row r="202" spans="1:9" s="34" customFormat="1" ht="25.5">
      <c r="A202" s="26"/>
      <c r="B202" s="15" t="s">
        <v>339</v>
      </c>
      <c r="C202" s="38">
        <v>4</v>
      </c>
      <c r="D202" s="38">
        <v>1</v>
      </c>
      <c r="E202" s="39" t="s">
        <v>444</v>
      </c>
      <c r="F202" s="40">
        <v>240</v>
      </c>
      <c r="G202" s="32">
        <f>'приложение 5'!H270</f>
        <v>55</v>
      </c>
      <c r="H202" s="32">
        <f>'приложение 5'!I270</f>
        <v>51.5</v>
      </c>
      <c r="I202" s="26"/>
    </row>
    <row r="203" spans="1:9" ht="66" customHeight="1">
      <c r="A203" s="59"/>
      <c r="B203" s="58" t="s">
        <v>439</v>
      </c>
      <c r="C203" s="52" t="s">
        <v>381</v>
      </c>
      <c r="D203" s="52" t="s">
        <v>361</v>
      </c>
      <c r="E203" s="52" t="s">
        <v>440</v>
      </c>
      <c r="F203" s="54"/>
      <c r="G203" s="57">
        <f>G204+G206</f>
        <v>4669.7</v>
      </c>
      <c r="H203" s="57">
        <f>H204+H206</f>
        <v>3478.8999999999996</v>
      </c>
      <c r="I203" s="57"/>
    </row>
    <row r="204" spans="1:9" ht="75" customHeight="1">
      <c r="A204" s="60"/>
      <c r="B204" s="58" t="s">
        <v>343</v>
      </c>
      <c r="C204" s="52" t="s">
        <v>381</v>
      </c>
      <c r="D204" s="52" t="s">
        <v>361</v>
      </c>
      <c r="E204" s="52" t="s">
        <v>440</v>
      </c>
      <c r="F204" s="52" t="s">
        <v>369</v>
      </c>
      <c r="G204" s="57">
        <f>G205</f>
        <v>3890.4</v>
      </c>
      <c r="H204" s="57">
        <f>H205</f>
        <v>2758.3999999999996</v>
      </c>
      <c r="I204" s="57"/>
    </row>
    <row r="205" spans="1:9" ht="14.25" customHeight="1">
      <c r="A205" s="60"/>
      <c r="B205" s="58" t="s">
        <v>350</v>
      </c>
      <c r="C205" s="52" t="s">
        <v>381</v>
      </c>
      <c r="D205" s="52" t="s">
        <v>361</v>
      </c>
      <c r="E205" s="52" t="s">
        <v>440</v>
      </c>
      <c r="F205" s="52" t="s">
        <v>416</v>
      </c>
      <c r="G205" s="57">
        <f>'приложение 5'!H273</f>
        <v>3890.4</v>
      </c>
      <c r="H205" s="57">
        <f>'приложение 5'!I273</f>
        <v>2758.3999999999996</v>
      </c>
      <c r="I205" s="57"/>
    </row>
    <row r="206" spans="1:9" ht="25.5">
      <c r="A206" s="60"/>
      <c r="B206" s="58" t="s">
        <v>441</v>
      </c>
      <c r="C206" s="52" t="s">
        <v>381</v>
      </c>
      <c r="D206" s="52" t="s">
        <v>361</v>
      </c>
      <c r="E206" s="52" t="s">
        <v>440</v>
      </c>
      <c r="F206" s="52" t="s">
        <v>428</v>
      </c>
      <c r="G206" s="57">
        <f>G207</f>
        <v>779.3</v>
      </c>
      <c r="H206" s="57">
        <f>H207</f>
        <v>720.5</v>
      </c>
      <c r="I206" s="57"/>
    </row>
    <row r="207" spans="1:9">
      <c r="A207" s="60"/>
      <c r="B207" s="58" t="s">
        <v>338</v>
      </c>
      <c r="C207" s="52" t="s">
        <v>381</v>
      </c>
      <c r="D207" s="52" t="s">
        <v>361</v>
      </c>
      <c r="E207" s="52" t="s">
        <v>440</v>
      </c>
      <c r="F207" s="52" t="s">
        <v>429</v>
      </c>
      <c r="G207" s="57">
        <f>'приложение 5'!H278</f>
        <v>779.3</v>
      </c>
      <c r="H207" s="57">
        <f>'приложение 5'!I278</f>
        <v>720.5</v>
      </c>
      <c r="I207" s="57"/>
    </row>
    <row r="208" spans="1:9" ht="63.75">
      <c r="A208" s="59"/>
      <c r="B208" s="58" t="s">
        <v>442</v>
      </c>
      <c r="C208" s="52" t="s">
        <v>381</v>
      </c>
      <c r="D208" s="52" t="s">
        <v>361</v>
      </c>
      <c r="E208" s="52" t="s">
        <v>443</v>
      </c>
      <c r="F208" s="54"/>
      <c r="G208" s="57">
        <f>G209</f>
        <v>2120.6999999999998</v>
      </c>
      <c r="H208" s="57">
        <f>H209</f>
        <v>1479.3</v>
      </c>
      <c r="I208" s="57"/>
    </row>
    <row r="209" spans="1:12" ht="66" customHeight="1">
      <c r="A209" s="60"/>
      <c r="B209" s="58" t="s">
        <v>343</v>
      </c>
      <c r="C209" s="52" t="s">
        <v>381</v>
      </c>
      <c r="D209" s="52" t="s">
        <v>361</v>
      </c>
      <c r="E209" s="52" t="s">
        <v>443</v>
      </c>
      <c r="F209" s="52" t="s">
        <v>369</v>
      </c>
      <c r="G209" s="57">
        <f>G210</f>
        <v>2120.6999999999998</v>
      </c>
      <c r="H209" s="57">
        <f>H210</f>
        <v>1479.3</v>
      </c>
      <c r="I209" s="57"/>
    </row>
    <row r="210" spans="1:12" ht="15" customHeight="1">
      <c r="A210" s="60"/>
      <c r="B210" s="58" t="s">
        <v>350</v>
      </c>
      <c r="C210" s="52" t="s">
        <v>381</v>
      </c>
      <c r="D210" s="52" t="s">
        <v>361</v>
      </c>
      <c r="E210" s="52" t="s">
        <v>443</v>
      </c>
      <c r="F210" s="52" t="s">
        <v>416</v>
      </c>
      <c r="G210" s="57">
        <f>'приложение 5'!H282</f>
        <v>2120.6999999999998</v>
      </c>
      <c r="H210" s="57">
        <f>'приложение 5'!I282</f>
        <v>1479.3</v>
      </c>
      <c r="I210" s="57"/>
    </row>
    <row r="211" spans="1:12">
      <c r="A211" s="59"/>
      <c r="B211" s="56" t="s">
        <v>212</v>
      </c>
      <c r="C211" s="54" t="s">
        <v>381</v>
      </c>
      <c r="D211" s="54" t="s">
        <v>383</v>
      </c>
      <c r="E211" s="54"/>
      <c r="F211" s="54"/>
      <c r="G211" s="55">
        <f>G212+G222</f>
        <v>35574.1</v>
      </c>
      <c r="H211" s="55">
        <f>H212+H222</f>
        <v>25053.9</v>
      </c>
      <c r="I211" s="55">
        <f>H211/G211*100</f>
        <v>70.427361479278474</v>
      </c>
    </row>
    <row r="212" spans="1:12" ht="51">
      <c r="A212" s="81"/>
      <c r="B212" s="15" t="s">
        <v>198</v>
      </c>
      <c r="C212" s="52" t="s">
        <v>381</v>
      </c>
      <c r="D212" s="52" t="s">
        <v>383</v>
      </c>
      <c r="E212" s="75" t="s">
        <v>445</v>
      </c>
      <c r="F212" s="52"/>
      <c r="G212" s="57">
        <f>G213</f>
        <v>34413</v>
      </c>
      <c r="H212" s="57">
        <f>H213</f>
        <v>24415.4</v>
      </c>
      <c r="I212" s="57"/>
    </row>
    <row r="213" spans="1:12" ht="25.5">
      <c r="A213" s="81"/>
      <c r="B213" s="15" t="s">
        <v>193</v>
      </c>
      <c r="C213" s="52" t="s">
        <v>381</v>
      </c>
      <c r="D213" s="52" t="s">
        <v>383</v>
      </c>
      <c r="E213" s="75" t="s">
        <v>446</v>
      </c>
      <c r="F213" s="52"/>
      <c r="G213" s="57">
        <f>G214+G219</f>
        <v>34413</v>
      </c>
      <c r="H213" s="57">
        <f>H214+H219</f>
        <v>24415.4</v>
      </c>
      <c r="I213" s="57"/>
    </row>
    <row r="214" spans="1:12" ht="98.25" customHeight="1">
      <c r="A214" s="81"/>
      <c r="B214" s="58" t="s">
        <v>447</v>
      </c>
      <c r="C214" s="52" t="s">
        <v>381</v>
      </c>
      <c r="D214" s="52" t="s">
        <v>383</v>
      </c>
      <c r="E214" s="75" t="s">
        <v>448</v>
      </c>
      <c r="F214" s="52"/>
      <c r="G214" s="57">
        <f>G215+G217</f>
        <v>34213</v>
      </c>
      <c r="H214" s="57">
        <f>H215+H217</f>
        <v>24215.4</v>
      </c>
      <c r="I214" s="57"/>
    </row>
    <row r="215" spans="1:12" s="34" customFormat="1" ht="63" customHeight="1">
      <c r="A215" s="26"/>
      <c r="B215" s="15" t="s">
        <v>343</v>
      </c>
      <c r="C215" s="38">
        <v>4</v>
      </c>
      <c r="D215" s="38">
        <v>5</v>
      </c>
      <c r="E215" s="39" t="s">
        <v>448</v>
      </c>
      <c r="F215" s="40">
        <v>100</v>
      </c>
      <c r="G215" s="32">
        <f>G216</f>
        <v>51</v>
      </c>
      <c r="H215" s="32">
        <f>H216</f>
        <v>51</v>
      </c>
      <c r="I215" s="26"/>
    </row>
    <row r="216" spans="1:12" s="34" customFormat="1" ht="25.5">
      <c r="A216" s="26"/>
      <c r="B216" s="15" t="s">
        <v>255</v>
      </c>
      <c r="C216" s="38">
        <v>4</v>
      </c>
      <c r="D216" s="38">
        <v>5</v>
      </c>
      <c r="E216" s="39" t="s">
        <v>448</v>
      </c>
      <c r="F216" s="40">
        <v>120</v>
      </c>
      <c r="G216" s="32">
        <f>'приложение 5'!H290</f>
        <v>51</v>
      </c>
      <c r="H216" s="32">
        <f>'приложение 5'!I290</f>
        <v>51</v>
      </c>
      <c r="I216" s="26"/>
    </row>
    <row r="217" spans="1:12">
      <c r="A217" s="60"/>
      <c r="B217" s="58" t="s">
        <v>258</v>
      </c>
      <c r="C217" s="52" t="s">
        <v>381</v>
      </c>
      <c r="D217" s="52" t="s">
        <v>383</v>
      </c>
      <c r="E217" s="75" t="s">
        <v>448</v>
      </c>
      <c r="F217" s="52" t="s">
        <v>378</v>
      </c>
      <c r="G217" s="57">
        <f>G218</f>
        <v>34162</v>
      </c>
      <c r="H217" s="57">
        <f>H218</f>
        <v>24164.400000000001</v>
      </c>
      <c r="I217" s="57"/>
    </row>
    <row r="218" spans="1:12" ht="39.75" customHeight="1">
      <c r="A218" s="60"/>
      <c r="B218" s="58" t="s">
        <v>159</v>
      </c>
      <c r="C218" s="52" t="s">
        <v>381</v>
      </c>
      <c r="D218" s="52" t="s">
        <v>383</v>
      </c>
      <c r="E218" s="75" t="s">
        <v>448</v>
      </c>
      <c r="F218" s="52" t="s">
        <v>158</v>
      </c>
      <c r="G218" s="57">
        <f>'приложение 5'!H294</f>
        <v>34162</v>
      </c>
      <c r="H218" s="57">
        <f>'приложение 5'!I294</f>
        <v>24164.400000000001</v>
      </c>
      <c r="I218" s="57"/>
    </row>
    <row r="219" spans="1:12" s="99" customFormat="1" ht="38.25">
      <c r="A219" s="171"/>
      <c r="B219" s="15" t="s">
        <v>722</v>
      </c>
      <c r="C219" s="75" t="s">
        <v>381</v>
      </c>
      <c r="D219" s="75" t="s">
        <v>383</v>
      </c>
      <c r="E219" s="75" t="s">
        <v>723</v>
      </c>
      <c r="F219" s="75"/>
      <c r="G219" s="97">
        <f>G220</f>
        <v>200</v>
      </c>
      <c r="H219" s="97">
        <f>H220</f>
        <v>200</v>
      </c>
      <c r="I219" s="97"/>
      <c r="L219" s="327"/>
    </row>
    <row r="220" spans="1:12" s="99" customFormat="1">
      <c r="A220" s="171"/>
      <c r="B220" s="15" t="s">
        <v>258</v>
      </c>
      <c r="C220" s="75" t="s">
        <v>381</v>
      </c>
      <c r="D220" s="75" t="s">
        <v>383</v>
      </c>
      <c r="E220" s="75" t="s">
        <v>723</v>
      </c>
      <c r="F220" s="75" t="s">
        <v>378</v>
      </c>
      <c r="G220" s="97">
        <f>G221</f>
        <v>200</v>
      </c>
      <c r="H220" s="97">
        <f>H221</f>
        <v>200</v>
      </c>
      <c r="I220" s="97"/>
      <c r="L220" s="327"/>
    </row>
    <row r="221" spans="1:12" s="99" customFormat="1" ht="51.75" customHeight="1">
      <c r="A221" s="171"/>
      <c r="B221" s="15" t="s">
        <v>159</v>
      </c>
      <c r="C221" s="75" t="s">
        <v>381</v>
      </c>
      <c r="D221" s="75" t="s">
        <v>383</v>
      </c>
      <c r="E221" s="75" t="s">
        <v>723</v>
      </c>
      <c r="F221" s="75" t="s">
        <v>158</v>
      </c>
      <c r="G221" s="97">
        <v>200</v>
      </c>
      <c r="H221" s="97">
        <v>200</v>
      </c>
      <c r="I221" s="97"/>
      <c r="L221" s="327"/>
    </row>
    <row r="222" spans="1:12" s="88" customFormat="1" ht="38.25">
      <c r="A222" s="100"/>
      <c r="B222" s="15" t="s">
        <v>156</v>
      </c>
      <c r="C222" s="75" t="s">
        <v>381</v>
      </c>
      <c r="D222" s="75" t="s">
        <v>383</v>
      </c>
      <c r="E222" s="75" t="s">
        <v>449</v>
      </c>
      <c r="F222" s="75"/>
      <c r="G222" s="76">
        <f>G223</f>
        <v>1161.0999999999999</v>
      </c>
      <c r="H222" s="76">
        <f>H223</f>
        <v>638.5</v>
      </c>
      <c r="I222" s="76"/>
    </row>
    <row r="223" spans="1:12" s="88" customFormat="1" ht="38.25">
      <c r="A223" s="100"/>
      <c r="B223" s="15" t="s">
        <v>155</v>
      </c>
      <c r="C223" s="75" t="s">
        <v>381</v>
      </c>
      <c r="D223" s="75" t="s">
        <v>383</v>
      </c>
      <c r="E223" s="75" t="s">
        <v>450</v>
      </c>
      <c r="F223" s="75"/>
      <c r="G223" s="76">
        <f>G224+G227</f>
        <v>1161.0999999999999</v>
      </c>
      <c r="H223" s="76">
        <f>H224+H227</f>
        <v>638.5</v>
      </c>
      <c r="I223" s="76"/>
    </row>
    <row r="224" spans="1:12" s="88" customFormat="1">
      <c r="A224" s="100"/>
      <c r="B224" s="15" t="s">
        <v>451</v>
      </c>
      <c r="C224" s="75" t="s">
        <v>381</v>
      </c>
      <c r="D224" s="75" t="s">
        <v>383</v>
      </c>
      <c r="E224" s="75" t="s">
        <v>452</v>
      </c>
      <c r="F224" s="75"/>
      <c r="G224" s="76">
        <f>G225</f>
        <v>875.1</v>
      </c>
      <c r="H224" s="76">
        <f>H225</f>
        <v>354.4</v>
      </c>
      <c r="I224" s="76"/>
    </row>
    <row r="225" spans="1:9" s="88" customFormat="1" ht="25.5">
      <c r="A225" s="74"/>
      <c r="B225" s="58" t="s">
        <v>372</v>
      </c>
      <c r="C225" s="75" t="s">
        <v>381</v>
      </c>
      <c r="D225" s="75" t="s">
        <v>383</v>
      </c>
      <c r="E225" s="75" t="s">
        <v>452</v>
      </c>
      <c r="F225" s="75" t="s">
        <v>373</v>
      </c>
      <c r="G225" s="76">
        <f>G226</f>
        <v>875.1</v>
      </c>
      <c r="H225" s="76">
        <f>H226</f>
        <v>354.4</v>
      </c>
      <c r="I225" s="76"/>
    </row>
    <row r="226" spans="1:9" s="88" customFormat="1" ht="25.5">
      <c r="A226" s="74"/>
      <c r="B226" s="15" t="s">
        <v>257</v>
      </c>
      <c r="C226" s="75" t="s">
        <v>381</v>
      </c>
      <c r="D226" s="75" t="s">
        <v>383</v>
      </c>
      <c r="E226" s="75" t="s">
        <v>452</v>
      </c>
      <c r="F226" s="75" t="s">
        <v>374</v>
      </c>
      <c r="G226" s="76">
        <f>'приложение 5'!H302</f>
        <v>875.1</v>
      </c>
      <c r="H226" s="76">
        <f>'приложение 5'!I302</f>
        <v>354.4</v>
      </c>
      <c r="I226" s="76"/>
    </row>
    <row r="227" spans="1:9" s="92" customFormat="1" ht="147.75" customHeight="1">
      <c r="A227" s="103"/>
      <c r="B227" s="15" t="s">
        <v>453</v>
      </c>
      <c r="C227" s="75" t="s">
        <v>381</v>
      </c>
      <c r="D227" s="75" t="s">
        <v>383</v>
      </c>
      <c r="E227" s="75" t="s">
        <v>454</v>
      </c>
      <c r="F227" s="75"/>
      <c r="G227" s="76">
        <f>G228</f>
        <v>286</v>
      </c>
      <c r="H227" s="76">
        <f>H228</f>
        <v>284.10000000000002</v>
      </c>
      <c r="I227" s="76"/>
    </row>
    <row r="228" spans="1:9" s="88" customFormat="1" ht="25.5">
      <c r="A228" s="74"/>
      <c r="B228" s="58" t="s">
        <v>372</v>
      </c>
      <c r="C228" s="75" t="s">
        <v>381</v>
      </c>
      <c r="D228" s="75" t="s">
        <v>383</v>
      </c>
      <c r="E228" s="75" t="s">
        <v>454</v>
      </c>
      <c r="F228" s="75" t="s">
        <v>373</v>
      </c>
      <c r="G228" s="76">
        <f>G229</f>
        <v>286</v>
      </c>
      <c r="H228" s="76">
        <f>H229</f>
        <v>284.10000000000002</v>
      </c>
      <c r="I228" s="76"/>
    </row>
    <row r="229" spans="1:9" s="88" customFormat="1" ht="25.5">
      <c r="A229" s="74"/>
      <c r="B229" s="15" t="s">
        <v>257</v>
      </c>
      <c r="C229" s="75" t="s">
        <v>381</v>
      </c>
      <c r="D229" s="75" t="s">
        <v>383</v>
      </c>
      <c r="E229" s="75" t="s">
        <v>454</v>
      </c>
      <c r="F229" s="75" t="s">
        <v>374</v>
      </c>
      <c r="G229" s="76">
        <f>'приложение 5'!H307</f>
        <v>286</v>
      </c>
      <c r="H229" s="76">
        <f>'приложение 5'!I307</f>
        <v>284.10000000000002</v>
      </c>
      <c r="I229" s="76"/>
    </row>
    <row r="230" spans="1:9">
      <c r="A230" s="59"/>
      <c r="B230" s="86" t="s">
        <v>455</v>
      </c>
      <c r="C230" s="54" t="s">
        <v>381</v>
      </c>
      <c r="D230" s="54" t="s">
        <v>456</v>
      </c>
      <c r="E230" s="54"/>
      <c r="F230" s="54"/>
      <c r="G230" s="55">
        <f t="shared" ref="G230:H234" si="8">G231</f>
        <v>11013.2</v>
      </c>
      <c r="H230" s="55">
        <f t="shared" si="8"/>
        <v>8173.3</v>
      </c>
      <c r="I230" s="55">
        <f>H230/G230*100</f>
        <v>74.213670867686048</v>
      </c>
    </row>
    <row r="231" spans="1:9" ht="25.5">
      <c r="A231" s="60"/>
      <c r="B231" s="58" t="s">
        <v>205</v>
      </c>
      <c r="C231" s="52" t="s">
        <v>381</v>
      </c>
      <c r="D231" s="52" t="s">
        <v>456</v>
      </c>
      <c r="E231" s="52" t="s">
        <v>457</v>
      </c>
      <c r="F231" s="52"/>
      <c r="G231" s="57">
        <f t="shared" si="8"/>
        <v>11013.2</v>
      </c>
      <c r="H231" s="57">
        <f t="shared" si="8"/>
        <v>8173.3</v>
      </c>
      <c r="I231" s="57"/>
    </row>
    <row r="232" spans="1:9">
      <c r="A232" s="60"/>
      <c r="B232" s="58" t="s">
        <v>207</v>
      </c>
      <c r="C232" s="52" t="s">
        <v>381</v>
      </c>
      <c r="D232" s="52" t="s">
        <v>456</v>
      </c>
      <c r="E232" s="52" t="s">
        <v>458</v>
      </c>
      <c r="F232" s="52"/>
      <c r="G232" s="57">
        <f t="shared" si="8"/>
        <v>11013.2</v>
      </c>
      <c r="H232" s="57">
        <f t="shared" si="8"/>
        <v>8173.3</v>
      </c>
      <c r="I232" s="57"/>
    </row>
    <row r="233" spans="1:9">
      <c r="A233" s="60"/>
      <c r="B233" s="58" t="s">
        <v>21</v>
      </c>
      <c r="C233" s="52" t="s">
        <v>381</v>
      </c>
      <c r="D233" s="52" t="s">
        <v>456</v>
      </c>
      <c r="E233" s="52" t="s">
        <v>459</v>
      </c>
      <c r="F233" s="52"/>
      <c r="G233" s="57">
        <f t="shared" si="8"/>
        <v>11013.2</v>
      </c>
      <c r="H233" s="57">
        <f t="shared" si="8"/>
        <v>8173.3</v>
      </c>
      <c r="I233" s="57"/>
    </row>
    <row r="234" spans="1:9">
      <c r="A234" s="60"/>
      <c r="B234" s="58" t="s">
        <v>258</v>
      </c>
      <c r="C234" s="52" t="s">
        <v>381</v>
      </c>
      <c r="D234" s="52" t="s">
        <v>456</v>
      </c>
      <c r="E234" s="52" t="s">
        <v>459</v>
      </c>
      <c r="F234" s="52" t="s">
        <v>378</v>
      </c>
      <c r="G234" s="57">
        <f t="shared" si="8"/>
        <v>11013.2</v>
      </c>
      <c r="H234" s="57">
        <f t="shared" si="8"/>
        <v>8173.3</v>
      </c>
      <c r="I234" s="57"/>
    </row>
    <row r="235" spans="1:9" ht="38.25">
      <c r="A235" s="60"/>
      <c r="B235" s="58" t="s">
        <v>460</v>
      </c>
      <c r="C235" s="52" t="s">
        <v>381</v>
      </c>
      <c r="D235" s="52" t="s">
        <v>456</v>
      </c>
      <c r="E235" s="52" t="s">
        <v>459</v>
      </c>
      <c r="F235" s="52" t="s">
        <v>158</v>
      </c>
      <c r="G235" s="57">
        <f>'приложение 5'!H314</f>
        <v>11013.2</v>
      </c>
      <c r="H235" s="57">
        <f>'приложение 5'!I314</f>
        <v>8173.3</v>
      </c>
      <c r="I235" s="57"/>
    </row>
    <row r="236" spans="1:9">
      <c r="A236" s="59"/>
      <c r="B236" s="56" t="s">
        <v>461</v>
      </c>
      <c r="C236" s="54" t="s">
        <v>381</v>
      </c>
      <c r="D236" s="54" t="s">
        <v>412</v>
      </c>
      <c r="E236" s="54"/>
      <c r="F236" s="54"/>
      <c r="G236" s="55">
        <f>G238+G259</f>
        <v>107818.1</v>
      </c>
      <c r="H236" s="55">
        <f>H238+H259</f>
        <v>83086.399999999994</v>
      </c>
      <c r="I236" s="55">
        <f>H236/G236*100</f>
        <v>77.061643638684032</v>
      </c>
    </row>
    <row r="237" spans="1:9">
      <c r="A237" s="81"/>
      <c r="B237" s="58" t="s">
        <v>462</v>
      </c>
      <c r="C237" s="52" t="s">
        <v>381</v>
      </c>
      <c r="D237" s="52" t="s">
        <v>412</v>
      </c>
      <c r="E237" s="52"/>
      <c r="F237" s="52"/>
      <c r="G237" s="57">
        <f>'приложение 5'!H316</f>
        <v>90198.399999999994</v>
      </c>
      <c r="H237" s="57">
        <f>'приложение 5'!I316</f>
        <v>78104</v>
      </c>
      <c r="I237" s="57">
        <f>H237/G237*100</f>
        <v>86.591336431688376</v>
      </c>
    </row>
    <row r="238" spans="1:9" ht="25.5">
      <c r="A238" s="60"/>
      <c r="B238" s="58" t="s">
        <v>205</v>
      </c>
      <c r="C238" s="52" t="s">
        <v>381</v>
      </c>
      <c r="D238" s="52" t="s">
        <v>412</v>
      </c>
      <c r="E238" s="52" t="s">
        <v>457</v>
      </c>
      <c r="F238" s="52"/>
      <c r="G238" s="57">
        <f>G239</f>
        <v>35232.5</v>
      </c>
      <c r="H238" s="57">
        <f>H239</f>
        <v>29849.200000000001</v>
      </c>
      <c r="I238" s="57"/>
    </row>
    <row r="239" spans="1:9">
      <c r="A239" s="77"/>
      <c r="B239" s="58" t="s">
        <v>204</v>
      </c>
      <c r="C239" s="52" t="s">
        <v>381</v>
      </c>
      <c r="D239" s="52" t="s">
        <v>412</v>
      </c>
      <c r="E239" s="52" t="s">
        <v>463</v>
      </c>
      <c r="F239" s="52"/>
      <c r="G239" s="57">
        <f>G240+G246</f>
        <v>35232.5</v>
      </c>
      <c r="H239" s="57">
        <f>H240+H246</f>
        <v>29849.200000000001</v>
      </c>
      <c r="I239" s="57"/>
    </row>
    <row r="240" spans="1:9" ht="25.5">
      <c r="A240" s="77"/>
      <c r="B240" s="58" t="s">
        <v>203</v>
      </c>
      <c r="C240" s="52" t="s">
        <v>381</v>
      </c>
      <c r="D240" s="52" t="s">
        <v>412</v>
      </c>
      <c r="E240" s="52" t="s">
        <v>464</v>
      </c>
      <c r="F240" s="52"/>
      <c r="G240" s="57">
        <f>G241</f>
        <v>99</v>
      </c>
      <c r="H240" s="57">
        <f>H241</f>
        <v>0</v>
      </c>
      <c r="I240" s="57"/>
    </row>
    <row r="241" spans="1:9" s="14" customFormat="1">
      <c r="A241" s="74"/>
      <c r="B241" s="15" t="s">
        <v>451</v>
      </c>
      <c r="C241" s="75" t="s">
        <v>381</v>
      </c>
      <c r="D241" s="75" t="s">
        <v>412</v>
      </c>
      <c r="E241" s="75" t="s">
        <v>465</v>
      </c>
      <c r="F241" s="75"/>
      <c r="G241" s="76">
        <f>G242+G244</f>
        <v>99</v>
      </c>
      <c r="H241" s="76">
        <f>H242+H244</f>
        <v>0</v>
      </c>
      <c r="I241" s="76"/>
    </row>
    <row r="242" spans="1:9" s="34" customFormat="1" ht="25.5">
      <c r="A242" s="26"/>
      <c r="B242" s="15" t="s">
        <v>256</v>
      </c>
      <c r="C242" s="38">
        <v>4</v>
      </c>
      <c r="D242" s="38">
        <v>9</v>
      </c>
      <c r="E242" s="39" t="s">
        <v>465</v>
      </c>
      <c r="F242" s="40">
        <v>200</v>
      </c>
      <c r="G242" s="32">
        <f>G243</f>
        <v>27.8</v>
      </c>
      <c r="H242" s="32">
        <f>H243</f>
        <v>0</v>
      </c>
      <c r="I242" s="26"/>
    </row>
    <row r="243" spans="1:9" s="34" customFormat="1" ht="25.5">
      <c r="A243" s="26"/>
      <c r="B243" s="15" t="s">
        <v>339</v>
      </c>
      <c r="C243" s="38">
        <v>4</v>
      </c>
      <c r="D243" s="38">
        <v>9</v>
      </c>
      <c r="E243" s="39" t="s">
        <v>465</v>
      </c>
      <c r="F243" s="40">
        <v>240</v>
      </c>
      <c r="G243" s="32">
        <f>'приложение 5'!H322</f>
        <v>27.8</v>
      </c>
      <c r="H243" s="32">
        <f>'приложение 5'!I322</f>
        <v>0</v>
      </c>
      <c r="I243" s="26"/>
    </row>
    <row r="244" spans="1:9" s="88" customFormat="1" ht="25.5">
      <c r="A244" s="74"/>
      <c r="B244" s="15" t="s">
        <v>351</v>
      </c>
      <c r="C244" s="75" t="s">
        <v>381</v>
      </c>
      <c r="D244" s="75" t="s">
        <v>412</v>
      </c>
      <c r="E244" s="75" t="s">
        <v>465</v>
      </c>
      <c r="F244" s="75" t="s">
        <v>466</v>
      </c>
      <c r="G244" s="76">
        <f>G245</f>
        <v>71.2</v>
      </c>
      <c r="H244" s="76">
        <f>H245</f>
        <v>0</v>
      </c>
      <c r="I244" s="76"/>
    </row>
    <row r="245" spans="1:9" s="88" customFormat="1">
      <c r="A245" s="74"/>
      <c r="B245" s="15" t="s">
        <v>345</v>
      </c>
      <c r="C245" s="75" t="s">
        <v>381</v>
      </c>
      <c r="D245" s="75" t="s">
        <v>412</v>
      </c>
      <c r="E245" s="75" t="s">
        <v>465</v>
      </c>
      <c r="F245" s="75" t="s">
        <v>467</v>
      </c>
      <c r="G245" s="76">
        <f>'приложение 5'!H325</f>
        <v>71.2</v>
      </c>
      <c r="H245" s="76">
        <f>'приложение 5'!I325</f>
        <v>0</v>
      </c>
      <c r="I245" s="76"/>
    </row>
    <row r="246" spans="1:9" ht="25.5">
      <c r="A246" s="77"/>
      <c r="B246" s="58" t="s">
        <v>202</v>
      </c>
      <c r="C246" s="52" t="s">
        <v>381</v>
      </c>
      <c r="D246" s="52" t="s">
        <v>412</v>
      </c>
      <c r="E246" s="52" t="s">
        <v>470</v>
      </c>
      <c r="F246" s="52"/>
      <c r="G246" s="57">
        <f>G247+G252+G256</f>
        <v>35133.5</v>
      </c>
      <c r="H246" s="57">
        <f>H247+H252+H256</f>
        <v>29849.200000000001</v>
      </c>
      <c r="I246" s="57"/>
    </row>
    <row r="247" spans="1:9">
      <c r="A247" s="77"/>
      <c r="B247" s="58" t="s">
        <v>21</v>
      </c>
      <c r="C247" s="52" t="s">
        <v>381</v>
      </c>
      <c r="D247" s="52" t="s">
        <v>412</v>
      </c>
      <c r="E247" s="52" t="s">
        <v>471</v>
      </c>
      <c r="F247" s="52"/>
      <c r="G247" s="57">
        <f>G248+G250</f>
        <v>3519</v>
      </c>
      <c r="H247" s="57">
        <f>H248+H250</f>
        <v>1539.9</v>
      </c>
      <c r="I247" s="57"/>
    </row>
    <row r="248" spans="1:9" ht="25.5">
      <c r="A248" s="60"/>
      <c r="B248" s="58" t="s">
        <v>372</v>
      </c>
      <c r="C248" s="52" t="s">
        <v>381</v>
      </c>
      <c r="D248" s="52" t="s">
        <v>412</v>
      </c>
      <c r="E248" s="52" t="s">
        <v>471</v>
      </c>
      <c r="F248" s="52" t="s">
        <v>373</v>
      </c>
      <c r="G248" s="57">
        <f>G249</f>
        <v>3430.8</v>
      </c>
      <c r="H248" s="57">
        <f>H249</f>
        <v>1451.7</v>
      </c>
      <c r="I248" s="57"/>
    </row>
    <row r="249" spans="1:9" ht="25.5">
      <c r="A249" s="60"/>
      <c r="B249" s="58" t="s">
        <v>257</v>
      </c>
      <c r="C249" s="52" t="s">
        <v>381</v>
      </c>
      <c r="D249" s="52" t="s">
        <v>412</v>
      </c>
      <c r="E249" s="52" t="s">
        <v>471</v>
      </c>
      <c r="F249" s="52" t="s">
        <v>374</v>
      </c>
      <c r="G249" s="57">
        <f>'приложение 5'!H330</f>
        <v>3430.8</v>
      </c>
      <c r="H249" s="57">
        <f>'приложение 5'!I330</f>
        <v>1451.7</v>
      </c>
      <c r="I249" s="57"/>
    </row>
    <row r="250" spans="1:9" s="14" customFormat="1" ht="25.5">
      <c r="A250" s="74"/>
      <c r="B250" s="15" t="s">
        <v>351</v>
      </c>
      <c r="C250" s="75" t="s">
        <v>381</v>
      </c>
      <c r="D250" s="75" t="s">
        <v>412</v>
      </c>
      <c r="E250" s="75" t="s">
        <v>471</v>
      </c>
      <c r="F250" s="75" t="s">
        <v>466</v>
      </c>
      <c r="G250" s="76">
        <f>G251</f>
        <v>88.2</v>
      </c>
      <c r="H250" s="76">
        <f>H251</f>
        <v>88.2</v>
      </c>
      <c r="I250" s="76"/>
    </row>
    <row r="251" spans="1:9" s="14" customFormat="1">
      <c r="A251" s="74"/>
      <c r="B251" s="15" t="s">
        <v>345</v>
      </c>
      <c r="C251" s="75" t="s">
        <v>381</v>
      </c>
      <c r="D251" s="75" t="s">
        <v>412</v>
      </c>
      <c r="E251" s="75" t="s">
        <v>471</v>
      </c>
      <c r="F251" s="75" t="s">
        <v>467</v>
      </c>
      <c r="G251" s="76">
        <f>'приложение 5'!H333</f>
        <v>88.2</v>
      </c>
      <c r="H251" s="76">
        <f>'приложение 5'!I333</f>
        <v>88.2</v>
      </c>
      <c r="I251" s="76"/>
    </row>
    <row r="252" spans="1:9" ht="85.5" customHeight="1">
      <c r="A252" s="77"/>
      <c r="B252" s="58" t="s">
        <v>468</v>
      </c>
      <c r="C252" s="52" t="s">
        <v>381</v>
      </c>
      <c r="D252" s="52" t="s">
        <v>412</v>
      </c>
      <c r="E252" s="52" t="s">
        <v>472</v>
      </c>
      <c r="F252" s="52"/>
      <c r="G252" s="57">
        <f>G253</f>
        <v>30033.8</v>
      </c>
      <c r="H252" s="57">
        <f>H253</f>
        <v>26893.8</v>
      </c>
      <c r="I252" s="57"/>
    </row>
    <row r="253" spans="1:9" ht="25.5">
      <c r="A253" s="60"/>
      <c r="B253" s="58" t="s">
        <v>372</v>
      </c>
      <c r="C253" s="52" t="s">
        <v>381</v>
      </c>
      <c r="D253" s="52" t="s">
        <v>412</v>
      </c>
      <c r="E253" s="52" t="s">
        <v>472</v>
      </c>
      <c r="F253" s="52" t="s">
        <v>373</v>
      </c>
      <c r="G253" s="57">
        <f>G254</f>
        <v>30033.8</v>
      </c>
      <c r="H253" s="57">
        <f>H254</f>
        <v>26893.8</v>
      </c>
      <c r="I253" s="57"/>
    </row>
    <row r="254" spans="1:9" ht="25.5">
      <c r="A254" s="60"/>
      <c r="B254" s="58" t="s">
        <v>257</v>
      </c>
      <c r="C254" s="52" t="s">
        <v>381</v>
      </c>
      <c r="D254" s="52" t="s">
        <v>412</v>
      </c>
      <c r="E254" s="52" t="s">
        <v>472</v>
      </c>
      <c r="F254" s="52" t="s">
        <v>374</v>
      </c>
      <c r="G254" s="57">
        <f>'приложение 5'!H337</f>
        <v>30033.8</v>
      </c>
      <c r="H254" s="57">
        <f>'приложение 5'!I337</f>
        <v>26893.8</v>
      </c>
      <c r="I254" s="57"/>
    </row>
    <row r="255" spans="1:9">
      <c r="A255" s="77"/>
      <c r="B255" s="58" t="s">
        <v>469</v>
      </c>
      <c r="C255" s="52" t="s">
        <v>381</v>
      </c>
      <c r="D255" s="52" t="s">
        <v>412</v>
      </c>
      <c r="E255" s="52" t="s">
        <v>472</v>
      </c>
      <c r="F255" s="52" t="s">
        <v>374</v>
      </c>
      <c r="G255" s="57">
        <f>'приложение 5'!H339</f>
        <v>30033.8</v>
      </c>
      <c r="H255" s="57">
        <f>'приложение 5'!I337</f>
        <v>26893.8</v>
      </c>
      <c r="I255" s="57"/>
    </row>
    <row r="256" spans="1:9" s="150" customFormat="1" ht="89.25">
      <c r="A256" s="94"/>
      <c r="B256" s="101" t="s">
        <v>200</v>
      </c>
      <c r="C256" s="71" t="s">
        <v>381</v>
      </c>
      <c r="D256" s="71" t="s">
        <v>412</v>
      </c>
      <c r="E256" s="71" t="s">
        <v>473</v>
      </c>
      <c r="F256" s="71"/>
      <c r="G256" s="97">
        <f>G257</f>
        <v>1580.7</v>
      </c>
      <c r="H256" s="97">
        <f>H257</f>
        <v>1415.5</v>
      </c>
      <c r="I256" s="97"/>
    </row>
    <row r="257" spans="1:9" s="150" customFormat="1" ht="25.5">
      <c r="A257" s="94"/>
      <c r="B257" s="58" t="s">
        <v>372</v>
      </c>
      <c r="C257" s="71" t="s">
        <v>381</v>
      </c>
      <c r="D257" s="71" t="s">
        <v>412</v>
      </c>
      <c r="E257" s="71" t="s">
        <v>473</v>
      </c>
      <c r="F257" s="71" t="s">
        <v>373</v>
      </c>
      <c r="G257" s="97">
        <f>G258</f>
        <v>1580.7</v>
      </c>
      <c r="H257" s="97">
        <f>H258</f>
        <v>1415.5</v>
      </c>
      <c r="I257" s="97"/>
    </row>
    <row r="258" spans="1:9" s="150" customFormat="1" ht="25.5">
      <c r="A258" s="94"/>
      <c r="B258" s="95" t="s">
        <v>257</v>
      </c>
      <c r="C258" s="71" t="s">
        <v>381</v>
      </c>
      <c r="D258" s="71" t="s">
        <v>412</v>
      </c>
      <c r="E258" s="71" t="s">
        <v>473</v>
      </c>
      <c r="F258" s="71" t="s">
        <v>374</v>
      </c>
      <c r="G258" s="97">
        <f>'приложение 5'!H342</f>
        <v>1580.7</v>
      </c>
      <c r="H258" s="97">
        <f>'приложение 5'!I342</f>
        <v>1415.5</v>
      </c>
      <c r="I258" s="97"/>
    </row>
    <row r="259" spans="1:9" ht="38.25">
      <c r="A259" s="77"/>
      <c r="B259" s="58" t="s">
        <v>156</v>
      </c>
      <c r="C259" s="52" t="s">
        <v>381</v>
      </c>
      <c r="D259" s="52" t="s">
        <v>412</v>
      </c>
      <c r="E259" s="52" t="s">
        <v>449</v>
      </c>
      <c r="F259" s="52"/>
      <c r="G259" s="57">
        <f>G260</f>
        <v>72585.600000000006</v>
      </c>
      <c r="H259" s="57">
        <f>H260</f>
        <v>53237.2</v>
      </c>
      <c r="I259" s="57"/>
    </row>
    <row r="260" spans="1:9" ht="38.25">
      <c r="A260" s="60"/>
      <c r="B260" s="58" t="s">
        <v>155</v>
      </c>
      <c r="C260" s="52" t="s">
        <v>381</v>
      </c>
      <c r="D260" s="52" t="s">
        <v>412</v>
      </c>
      <c r="E260" s="52" t="s">
        <v>450</v>
      </c>
      <c r="F260" s="52"/>
      <c r="G260" s="57">
        <f>G261</f>
        <v>72585.600000000006</v>
      </c>
      <c r="H260" s="57">
        <f>H262</f>
        <v>53237.2</v>
      </c>
      <c r="I260" s="57"/>
    </row>
    <row r="261" spans="1:9">
      <c r="A261" s="60"/>
      <c r="B261" s="58" t="s">
        <v>21</v>
      </c>
      <c r="C261" s="52" t="s">
        <v>381</v>
      </c>
      <c r="D261" s="52" t="s">
        <v>412</v>
      </c>
      <c r="E261" s="52" t="s">
        <v>452</v>
      </c>
      <c r="F261" s="52"/>
      <c r="G261" s="57">
        <f>G262</f>
        <v>72585.600000000006</v>
      </c>
      <c r="H261" s="57">
        <f>H263</f>
        <v>53237.2</v>
      </c>
      <c r="I261" s="57"/>
    </row>
    <row r="262" spans="1:9" ht="25.5">
      <c r="A262" s="60"/>
      <c r="B262" s="58" t="s">
        <v>372</v>
      </c>
      <c r="C262" s="52" t="s">
        <v>381</v>
      </c>
      <c r="D262" s="52" t="s">
        <v>412</v>
      </c>
      <c r="E262" s="52" t="s">
        <v>452</v>
      </c>
      <c r="F262" s="52" t="s">
        <v>373</v>
      </c>
      <c r="G262" s="57">
        <f>G263</f>
        <v>72585.600000000006</v>
      </c>
      <c r="H262" s="57">
        <f>H263</f>
        <v>53237.2</v>
      </c>
      <c r="I262" s="57"/>
    </row>
    <row r="263" spans="1:9" ht="25.5">
      <c r="A263" s="60"/>
      <c r="B263" s="58" t="s">
        <v>257</v>
      </c>
      <c r="C263" s="52" t="s">
        <v>381</v>
      </c>
      <c r="D263" s="52" t="s">
        <v>412</v>
      </c>
      <c r="E263" s="52" t="s">
        <v>452</v>
      </c>
      <c r="F263" s="52" t="s">
        <v>374</v>
      </c>
      <c r="G263" s="57">
        <f>'приложение 5'!H348</f>
        <v>72585.600000000006</v>
      </c>
      <c r="H263" s="57">
        <f>'приложение 5'!I348</f>
        <v>53237.2</v>
      </c>
      <c r="I263" s="57"/>
    </row>
    <row r="264" spans="1:9">
      <c r="A264" s="60"/>
      <c r="B264" s="58" t="s">
        <v>469</v>
      </c>
      <c r="C264" s="52" t="s">
        <v>381</v>
      </c>
      <c r="D264" s="52" t="s">
        <v>412</v>
      </c>
      <c r="E264" s="52" t="s">
        <v>452</v>
      </c>
      <c r="F264" s="52" t="s">
        <v>374</v>
      </c>
      <c r="G264" s="57">
        <f>'приложение 5'!H350</f>
        <v>60164.6</v>
      </c>
      <c r="H264" s="57">
        <f>'приложение 5'!I350</f>
        <v>51210.2</v>
      </c>
      <c r="I264" s="57"/>
    </row>
    <row r="265" spans="1:9">
      <c r="A265" s="59"/>
      <c r="B265" s="56" t="s">
        <v>61</v>
      </c>
      <c r="C265" s="54" t="s">
        <v>381</v>
      </c>
      <c r="D265" s="54" t="s">
        <v>474</v>
      </c>
      <c r="E265" s="54"/>
      <c r="F265" s="54"/>
      <c r="G265" s="55">
        <f>G266</f>
        <v>1926</v>
      </c>
      <c r="H265" s="55">
        <f>H266</f>
        <v>1092.7</v>
      </c>
      <c r="I265" s="55">
        <f>H265/G265*100</f>
        <v>56.734164070612671</v>
      </c>
    </row>
    <row r="266" spans="1:9" ht="25.5">
      <c r="A266" s="60"/>
      <c r="B266" s="58" t="s">
        <v>60</v>
      </c>
      <c r="C266" s="52" t="s">
        <v>381</v>
      </c>
      <c r="D266" s="52" t="s">
        <v>474</v>
      </c>
      <c r="E266" s="52" t="s">
        <v>475</v>
      </c>
      <c r="F266" s="52"/>
      <c r="G266" s="57">
        <f>G267</f>
        <v>1926</v>
      </c>
      <c r="H266" s="57">
        <f>H267</f>
        <v>1092.7</v>
      </c>
      <c r="I266" s="57"/>
    </row>
    <row r="267" spans="1:9">
      <c r="A267" s="59"/>
      <c r="B267" s="58" t="s">
        <v>21</v>
      </c>
      <c r="C267" s="52" t="s">
        <v>381</v>
      </c>
      <c r="D267" s="52" t="s">
        <v>474</v>
      </c>
      <c r="E267" s="84" t="s">
        <v>476</v>
      </c>
      <c r="F267" s="52"/>
      <c r="G267" s="57">
        <f>G268+G270+G272</f>
        <v>1926</v>
      </c>
      <c r="H267" s="57">
        <f>H268+H270+H272</f>
        <v>1092.7</v>
      </c>
      <c r="I267" s="57"/>
    </row>
    <row r="268" spans="1:9" s="34" customFormat="1" ht="51">
      <c r="A268" s="26"/>
      <c r="B268" s="15" t="s">
        <v>343</v>
      </c>
      <c r="C268" s="38">
        <v>4</v>
      </c>
      <c r="D268" s="38">
        <v>10</v>
      </c>
      <c r="E268" s="39" t="s">
        <v>476</v>
      </c>
      <c r="F268" s="40">
        <v>100</v>
      </c>
      <c r="G268" s="32">
        <f>G269</f>
        <v>100</v>
      </c>
      <c r="H268" s="32">
        <f>H269</f>
        <v>29.6</v>
      </c>
      <c r="I268" s="26"/>
    </row>
    <row r="269" spans="1:9" s="34" customFormat="1" ht="25.5">
      <c r="A269" s="26"/>
      <c r="B269" s="15" t="s">
        <v>255</v>
      </c>
      <c r="C269" s="38">
        <v>4</v>
      </c>
      <c r="D269" s="38">
        <v>10</v>
      </c>
      <c r="E269" s="39" t="s">
        <v>476</v>
      </c>
      <c r="F269" s="40">
        <v>120</v>
      </c>
      <c r="G269" s="32">
        <f>'приложение 5'!H355</f>
        <v>100</v>
      </c>
      <c r="H269" s="32">
        <f>'приложение 5'!I355</f>
        <v>29.6</v>
      </c>
      <c r="I269" s="26"/>
    </row>
    <row r="270" spans="1:9" ht="25.5">
      <c r="A270" s="60"/>
      <c r="B270" s="58" t="s">
        <v>372</v>
      </c>
      <c r="C270" s="52" t="s">
        <v>381</v>
      </c>
      <c r="D270" s="52" t="s">
        <v>474</v>
      </c>
      <c r="E270" s="84" t="s">
        <v>476</v>
      </c>
      <c r="F270" s="52" t="s">
        <v>373</v>
      </c>
      <c r="G270" s="57">
        <f>G271</f>
        <v>1076</v>
      </c>
      <c r="H270" s="57">
        <f>H271</f>
        <v>550.6</v>
      </c>
      <c r="I270" s="57"/>
    </row>
    <row r="271" spans="1:9" ht="25.5">
      <c r="A271" s="60"/>
      <c r="B271" s="58" t="s">
        <v>257</v>
      </c>
      <c r="C271" s="52" t="s">
        <v>381</v>
      </c>
      <c r="D271" s="52" t="s">
        <v>474</v>
      </c>
      <c r="E271" s="84" t="s">
        <v>476</v>
      </c>
      <c r="F271" s="52" t="s">
        <v>374</v>
      </c>
      <c r="G271" s="57">
        <f>'приложение 5'!H358</f>
        <v>1076</v>
      </c>
      <c r="H271" s="57">
        <f>'приложение 5'!I358</f>
        <v>550.6</v>
      </c>
      <c r="I271" s="57"/>
    </row>
    <row r="272" spans="1:9" ht="25.5">
      <c r="A272" s="60"/>
      <c r="B272" s="58" t="s">
        <v>441</v>
      </c>
      <c r="C272" s="52" t="s">
        <v>381</v>
      </c>
      <c r="D272" s="52" t="s">
        <v>474</v>
      </c>
      <c r="E272" s="84" t="s">
        <v>476</v>
      </c>
      <c r="F272" s="52" t="s">
        <v>428</v>
      </c>
      <c r="G272" s="57">
        <f>G273+G274</f>
        <v>750</v>
      </c>
      <c r="H272" s="57">
        <f>H273+H274</f>
        <v>512.5</v>
      </c>
      <c r="I272" s="57"/>
    </row>
    <row r="273" spans="1:9">
      <c r="A273" s="60"/>
      <c r="B273" s="58" t="s">
        <v>338</v>
      </c>
      <c r="C273" s="52" t="s">
        <v>381</v>
      </c>
      <c r="D273" s="52" t="s">
        <v>474</v>
      </c>
      <c r="E273" s="84" t="s">
        <v>476</v>
      </c>
      <c r="F273" s="52" t="s">
        <v>429</v>
      </c>
      <c r="G273" s="57">
        <f>'приложение 5'!H361</f>
        <v>150</v>
      </c>
      <c r="H273" s="57">
        <f>'приложение 5'!I361</f>
        <v>112.5</v>
      </c>
      <c r="I273" s="57"/>
    </row>
    <row r="274" spans="1:9">
      <c r="A274" s="60"/>
      <c r="B274" s="58" t="s">
        <v>342</v>
      </c>
      <c r="C274" s="52" t="s">
        <v>381</v>
      </c>
      <c r="D274" s="52" t="s">
        <v>474</v>
      </c>
      <c r="E274" s="84" t="s">
        <v>476</v>
      </c>
      <c r="F274" s="52" t="s">
        <v>432</v>
      </c>
      <c r="G274" s="57">
        <f>'приложение 5'!H363+'приложение 5'!H1085</f>
        <v>600</v>
      </c>
      <c r="H274" s="57">
        <f>'приложение 5'!I363+'приложение 5'!I1085</f>
        <v>400</v>
      </c>
      <c r="I274" s="57"/>
    </row>
    <row r="275" spans="1:9">
      <c r="A275" s="59"/>
      <c r="B275" s="56" t="s">
        <v>199</v>
      </c>
      <c r="C275" s="54" t="s">
        <v>381</v>
      </c>
      <c r="D275" s="54" t="s">
        <v>477</v>
      </c>
      <c r="E275" s="54"/>
      <c r="F275" s="54"/>
      <c r="G275" s="55">
        <f>G276+G296+G316</f>
        <v>100243</v>
      </c>
      <c r="H275" s="55">
        <f>H276+H296+H316</f>
        <v>69921.199999999983</v>
      </c>
      <c r="I275" s="55">
        <f>H275/G275*100</f>
        <v>69.751703360833162</v>
      </c>
    </row>
    <row r="276" spans="1:9" ht="51">
      <c r="A276" s="59"/>
      <c r="B276" s="58" t="s">
        <v>198</v>
      </c>
      <c r="C276" s="52" t="s">
        <v>381</v>
      </c>
      <c r="D276" s="52" t="s">
        <v>477</v>
      </c>
      <c r="E276" s="52" t="s">
        <v>445</v>
      </c>
      <c r="F276" s="52"/>
      <c r="G276" s="57">
        <f>G277+G288+G292</f>
        <v>5588.8</v>
      </c>
      <c r="H276" s="57">
        <f>H277+H288+H292</f>
        <v>4340.5</v>
      </c>
      <c r="I276" s="57"/>
    </row>
    <row r="277" spans="1:9" ht="25.5">
      <c r="A277" s="59"/>
      <c r="B277" s="58" t="s">
        <v>197</v>
      </c>
      <c r="C277" s="52" t="s">
        <v>381</v>
      </c>
      <c r="D277" s="52" t="s">
        <v>477</v>
      </c>
      <c r="E277" s="52" t="s">
        <v>478</v>
      </c>
      <c r="F277" s="52"/>
      <c r="G277" s="57">
        <f>G278+G283</f>
        <v>5348.8</v>
      </c>
      <c r="H277" s="57">
        <f>H278+H283</f>
        <v>4213.2</v>
      </c>
      <c r="I277" s="57"/>
    </row>
    <row r="278" spans="1:9" s="34" customFormat="1" ht="76.5">
      <c r="A278" s="26"/>
      <c r="B278" s="37" t="s">
        <v>196</v>
      </c>
      <c r="C278" s="38">
        <v>4</v>
      </c>
      <c r="D278" s="38">
        <v>12</v>
      </c>
      <c r="E278" s="39" t="s">
        <v>662</v>
      </c>
      <c r="F278" s="40"/>
      <c r="G278" s="32">
        <f>G279+G281</f>
        <v>5081.2</v>
      </c>
      <c r="H278" s="32">
        <f>H279+H281</f>
        <v>4002.5</v>
      </c>
      <c r="I278" s="26"/>
    </row>
    <row r="279" spans="1:9" s="34" customFormat="1" ht="25.5">
      <c r="A279" s="26"/>
      <c r="B279" s="15" t="s">
        <v>256</v>
      </c>
      <c r="C279" s="38">
        <v>4</v>
      </c>
      <c r="D279" s="38">
        <v>12</v>
      </c>
      <c r="E279" s="39" t="s">
        <v>662</v>
      </c>
      <c r="F279" s="40">
        <v>200</v>
      </c>
      <c r="G279" s="32">
        <f>G280</f>
        <v>671.4</v>
      </c>
      <c r="H279" s="32">
        <f>H280</f>
        <v>73.400000000000006</v>
      </c>
      <c r="I279" s="26"/>
    </row>
    <row r="280" spans="1:9" s="34" customFormat="1" ht="25.5">
      <c r="A280" s="26"/>
      <c r="B280" s="15" t="s">
        <v>339</v>
      </c>
      <c r="C280" s="38">
        <v>4</v>
      </c>
      <c r="D280" s="38">
        <v>12</v>
      </c>
      <c r="E280" s="39" t="s">
        <v>662</v>
      </c>
      <c r="F280" s="40">
        <v>240</v>
      </c>
      <c r="G280" s="32">
        <f>'приложение 5'!H371</f>
        <v>671.4</v>
      </c>
      <c r="H280" s="32">
        <f>'приложение 5'!I371</f>
        <v>73.400000000000006</v>
      </c>
      <c r="I280" s="26"/>
    </row>
    <row r="281" spans="1:9" s="34" customFormat="1">
      <c r="A281" s="26"/>
      <c r="B281" s="16" t="s">
        <v>258</v>
      </c>
      <c r="C281" s="38">
        <v>4</v>
      </c>
      <c r="D281" s="38">
        <v>12</v>
      </c>
      <c r="E281" s="39" t="s">
        <v>662</v>
      </c>
      <c r="F281" s="40">
        <v>800</v>
      </c>
      <c r="G281" s="32">
        <f>G282</f>
        <v>4409.8</v>
      </c>
      <c r="H281" s="32">
        <f>H282</f>
        <v>3929.1</v>
      </c>
      <c r="I281" s="26"/>
    </row>
    <row r="282" spans="1:9" s="34" customFormat="1" ht="42" customHeight="1">
      <c r="A282" s="26"/>
      <c r="B282" s="37" t="s">
        <v>159</v>
      </c>
      <c r="C282" s="38">
        <v>4</v>
      </c>
      <c r="D282" s="38">
        <v>12</v>
      </c>
      <c r="E282" s="39" t="s">
        <v>662</v>
      </c>
      <c r="F282" s="40" t="s">
        <v>158</v>
      </c>
      <c r="G282" s="32">
        <f>'приложение 5'!H374</f>
        <v>4409.8</v>
      </c>
      <c r="H282" s="32">
        <f>'приложение 5'!I374</f>
        <v>3929.1</v>
      </c>
      <c r="I282" s="26"/>
    </row>
    <row r="283" spans="1:9" s="34" customFormat="1" ht="89.25">
      <c r="A283" s="26"/>
      <c r="B283" s="37" t="s">
        <v>195</v>
      </c>
      <c r="C283" s="38">
        <v>4</v>
      </c>
      <c r="D283" s="38">
        <v>12</v>
      </c>
      <c r="E283" s="39" t="s">
        <v>663</v>
      </c>
      <c r="F283" s="40"/>
      <c r="G283" s="32">
        <f>G284+G286</f>
        <v>267.60000000000002</v>
      </c>
      <c r="H283" s="32">
        <f>H284+H286</f>
        <v>210.70000000000002</v>
      </c>
      <c r="I283" s="26"/>
    </row>
    <row r="284" spans="1:9" s="34" customFormat="1" ht="25.5">
      <c r="A284" s="26"/>
      <c r="B284" s="15" t="s">
        <v>256</v>
      </c>
      <c r="C284" s="38">
        <v>4</v>
      </c>
      <c r="D284" s="38">
        <v>12</v>
      </c>
      <c r="E284" s="39" t="s">
        <v>663</v>
      </c>
      <c r="F284" s="40">
        <v>200</v>
      </c>
      <c r="G284" s="32">
        <f>G285</f>
        <v>35.299999999999997</v>
      </c>
      <c r="H284" s="32">
        <f>H285</f>
        <v>3.9</v>
      </c>
      <c r="I284" s="26"/>
    </row>
    <row r="285" spans="1:9" s="34" customFormat="1" ht="25.5">
      <c r="A285" s="26"/>
      <c r="B285" s="15" t="s">
        <v>339</v>
      </c>
      <c r="C285" s="38">
        <v>4</v>
      </c>
      <c r="D285" s="38">
        <v>12</v>
      </c>
      <c r="E285" s="39" t="s">
        <v>663</v>
      </c>
      <c r="F285" s="40">
        <v>240</v>
      </c>
      <c r="G285" s="32">
        <f>'приложение 5'!H377</f>
        <v>35.299999999999997</v>
      </c>
      <c r="H285" s="32">
        <f>'приложение 5'!I377</f>
        <v>3.9</v>
      </c>
      <c r="I285" s="26"/>
    </row>
    <row r="286" spans="1:9" s="34" customFormat="1">
      <c r="A286" s="26"/>
      <c r="B286" s="16" t="s">
        <v>258</v>
      </c>
      <c r="C286" s="38">
        <v>4</v>
      </c>
      <c r="D286" s="38">
        <v>12</v>
      </c>
      <c r="E286" s="39" t="s">
        <v>663</v>
      </c>
      <c r="F286" s="40">
        <v>800</v>
      </c>
      <c r="G286" s="32">
        <f>G287</f>
        <v>232.3</v>
      </c>
      <c r="H286" s="32">
        <f>H287</f>
        <v>206.8</v>
      </c>
      <c r="I286" s="26"/>
    </row>
    <row r="287" spans="1:9" s="34" customFormat="1" ht="38.25">
      <c r="A287" s="26"/>
      <c r="B287" s="37" t="s">
        <v>159</v>
      </c>
      <c r="C287" s="38">
        <v>4</v>
      </c>
      <c r="D287" s="38">
        <v>12</v>
      </c>
      <c r="E287" s="39" t="s">
        <v>663</v>
      </c>
      <c r="F287" s="40" t="s">
        <v>158</v>
      </c>
      <c r="G287" s="32">
        <f>'приложение 5'!H380</f>
        <v>232.3</v>
      </c>
      <c r="H287" s="32">
        <f>'приложение 5'!I380</f>
        <v>206.8</v>
      </c>
      <c r="I287" s="26"/>
    </row>
    <row r="288" spans="1:9">
      <c r="A288" s="59"/>
      <c r="B288" s="58" t="s">
        <v>194</v>
      </c>
      <c r="C288" s="52" t="s">
        <v>381</v>
      </c>
      <c r="D288" s="52" t="s">
        <v>477</v>
      </c>
      <c r="E288" s="52" t="s">
        <v>479</v>
      </c>
      <c r="F288" s="52"/>
      <c r="G288" s="57">
        <f t="shared" ref="G288:H290" si="9">G289</f>
        <v>200</v>
      </c>
      <c r="H288" s="57">
        <f t="shared" si="9"/>
        <v>127.3</v>
      </c>
      <c r="I288" s="57"/>
    </row>
    <row r="289" spans="1:9">
      <c r="A289" s="59"/>
      <c r="B289" s="58" t="s">
        <v>21</v>
      </c>
      <c r="C289" s="52" t="s">
        <v>381</v>
      </c>
      <c r="D289" s="52" t="s">
        <v>477</v>
      </c>
      <c r="E289" s="52" t="s">
        <v>480</v>
      </c>
      <c r="F289" s="52"/>
      <c r="G289" s="57">
        <f t="shared" si="9"/>
        <v>200</v>
      </c>
      <c r="H289" s="57">
        <f t="shared" si="9"/>
        <v>127.3</v>
      </c>
      <c r="I289" s="57"/>
    </row>
    <row r="290" spans="1:9" ht="25.5">
      <c r="A290" s="60"/>
      <c r="B290" s="58" t="s">
        <v>372</v>
      </c>
      <c r="C290" s="52" t="s">
        <v>381</v>
      </c>
      <c r="D290" s="52" t="s">
        <v>477</v>
      </c>
      <c r="E290" s="52" t="s">
        <v>480</v>
      </c>
      <c r="F290" s="52" t="s">
        <v>373</v>
      </c>
      <c r="G290" s="57">
        <f t="shared" si="9"/>
        <v>200</v>
      </c>
      <c r="H290" s="57">
        <f t="shared" si="9"/>
        <v>127.3</v>
      </c>
      <c r="I290" s="57"/>
    </row>
    <row r="291" spans="1:9" ht="25.5">
      <c r="A291" s="60"/>
      <c r="B291" s="58" t="s">
        <v>257</v>
      </c>
      <c r="C291" s="52" t="s">
        <v>381</v>
      </c>
      <c r="D291" s="52" t="s">
        <v>477</v>
      </c>
      <c r="E291" s="52" t="s">
        <v>480</v>
      </c>
      <c r="F291" s="52" t="s">
        <v>374</v>
      </c>
      <c r="G291" s="57">
        <f>'приложение 5'!H384</f>
        <v>200</v>
      </c>
      <c r="H291" s="57">
        <f>'приложение 5'!I384</f>
        <v>127.3</v>
      </c>
      <c r="I291" s="57"/>
    </row>
    <row r="292" spans="1:9" ht="25.5">
      <c r="A292" s="59"/>
      <c r="B292" s="58" t="s">
        <v>193</v>
      </c>
      <c r="C292" s="52" t="s">
        <v>381</v>
      </c>
      <c r="D292" s="52" t="s">
        <v>477</v>
      </c>
      <c r="E292" s="52" t="s">
        <v>446</v>
      </c>
      <c r="F292" s="52"/>
      <c r="G292" s="57">
        <f t="shared" ref="G292:H294" si="10">G293</f>
        <v>40</v>
      </c>
      <c r="H292" s="57">
        <f t="shared" si="10"/>
        <v>0</v>
      </c>
      <c r="I292" s="57"/>
    </row>
    <row r="293" spans="1:9">
      <c r="A293" s="59"/>
      <c r="B293" s="58" t="s">
        <v>21</v>
      </c>
      <c r="C293" s="52" t="s">
        <v>381</v>
      </c>
      <c r="D293" s="52" t="s">
        <v>477</v>
      </c>
      <c r="E293" s="52" t="s">
        <v>481</v>
      </c>
      <c r="F293" s="52"/>
      <c r="G293" s="57">
        <f t="shared" si="10"/>
        <v>40</v>
      </c>
      <c r="H293" s="57">
        <f t="shared" si="10"/>
        <v>0</v>
      </c>
      <c r="I293" s="57"/>
    </row>
    <row r="294" spans="1:9">
      <c r="A294" s="60"/>
      <c r="B294" s="58" t="s">
        <v>258</v>
      </c>
      <c r="C294" s="52" t="s">
        <v>381</v>
      </c>
      <c r="D294" s="52" t="s">
        <v>477</v>
      </c>
      <c r="E294" s="52" t="s">
        <v>481</v>
      </c>
      <c r="F294" s="52" t="s">
        <v>378</v>
      </c>
      <c r="G294" s="57">
        <f t="shared" si="10"/>
        <v>40</v>
      </c>
      <c r="H294" s="57">
        <f t="shared" si="10"/>
        <v>0</v>
      </c>
      <c r="I294" s="57"/>
    </row>
    <row r="295" spans="1:9" ht="38.25">
      <c r="A295" s="60"/>
      <c r="B295" s="58" t="s">
        <v>159</v>
      </c>
      <c r="C295" s="52" t="s">
        <v>381</v>
      </c>
      <c r="D295" s="52" t="s">
        <v>477</v>
      </c>
      <c r="E295" s="52" t="s">
        <v>481</v>
      </c>
      <c r="F295" s="52" t="s">
        <v>158</v>
      </c>
      <c r="G295" s="57">
        <f>'приложение 5'!H389</f>
        <v>40</v>
      </c>
      <c r="H295" s="57">
        <f>'приложение 5'!I389</f>
        <v>0</v>
      </c>
      <c r="I295" s="57"/>
    </row>
    <row r="296" spans="1:9" ht="38.25">
      <c r="A296" s="59"/>
      <c r="B296" s="58" t="s">
        <v>377</v>
      </c>
      <c r="C296" s="52" t="s">
        <v>381</v>
      </c>
      <c r="D296" s="52" t="s">
        <v>477</v>
      </c>
      <c r="E296" s="84" t="s">
        <v>365</v>
      </c>
      <c r="F296" s="54"/>
      <c r="G296" s="57">
        <f>G297+G303</f>
        <v>34515.599999999999</v>
      </c>
      <c r="H296" s="57">
        <f>H297+H303</f>
        <v>25115.300000000003</v>
      </c>
      <c r="I296" s="57"/>
    </row>
    <row r="297" spans="1:9" ht="25.5">
      <c r="A297" s="59"/>
      <c r="B297" s="58" t="s">
        <v>366</v>
      </c>
      <c r="C297" s="52" t="s">
        <v>381</v>
      </c>
      <c r="D297" s="52" t="s">
        <v>477</v>
      </c>
      <c r="E297" s="84" t="s">
        <v>367</v>
      </c>
      <c r="F297" s="54"/>
      <c r="G297" s="57">
        <f>G298</f>
        <v>1589.9</v>
      </c>
      <c r="H297" s="57">
        <f>H298</f>
        <v>455.4</v>
      </c>
      <c r="I297" s="57"/>
    </row>
    <row r="298" spans="1:9" ht="76.5">
      <c r="A298" s="59"/>
      <c r="B298" s="58" t="s">
        <v>483</v>
      </c>
      <c r="C298" s="52" t="s">
        <v>381</v>
      </c>
      <c r="D298" s="52" t="s">
        <v>477</v>
      </c>
      <c r="E298" s="84" t="s">
        <v>484</v>
      </c>
      <c r="F298" s="54"/>
      <c r="G298" s="57">
        <f>G299+G301</f>
        <v>1589.9</v>
      </c>
      <c r="H298" s="57">
        <f>H299+H301</f>
        <v>455.4</v>
      </c>
      <c r="I298" s="57"/>
    </row>
    <row r="299" spans="1:9" ht="51">
      <c r="A299" s="60"/>
      <c r="B299" s="58" t="s">
        <v>343</v>
      </c>
      <c r="C299" s="52" t="s">
        <v>381</v>
      </c>
      <c r="D299" s="52" t="s">
        <v>477</v>
      </c>
      <c r="E299" s="84" t="s">
        <v>484</v>
      </c>
      <c r="F299" s="52" t="s">
        <v>369</v>
      </c>
      <c r="G299" s="57">
        <f>G300</f>
        <v>1309.3</v>
      </c>
      <c r="H299" s="57">
        <f>H300</f>
        <v>419</v>
      </c>
      <c r="I299" s="57"/>
    </row>
    <row r="300" spans="1:9" ht="25.5">
      <c r="A300" s="60"/>
      <c r="B300" s="58" t="s">
        <v>255</v>
      </c>
      <c r="C300" s="52" t="s">
        <v>381</v>
      </c>
      <c r="D300" s="52" t="s">
        <v>477</v>
      </c>
      <c r="E300" s="84" t="s">
        <v>484</v>
      </c>
      <c r="F300" s="52" t="s">
        <v>370</v>
      </c>
      <c r="G300" s="57">
        <f>'приложение 5'!H394</f>
        <v>1309.3</v>
      </c>
      <c r="H300" s="57">
        <f>'приложение 5'!I394</f>
        <v>419</v>
      </c>
      <c r="I300" s="57"/>
    </row>
    <row r="301" spans="1:9" ht="25.5">
      <c r="A301" s="60"/>
      <c r="B301" s="58" t="s">
        <v>372</v>
      </c>
      <c r="C301" s="52" t="s">
        <v>381</v>
      </c>
      <c r="D301" s="52" t="s">
        <v>477</v>
      </c>
      <c r="E301" s="84" t="s">
        <v>484</v>
      </c>
      <c r="F301" s="52" t="s">
        <v>373</v>
      </c>
      <c r="G301" s="57">
        <f>G302</f>
        <v>280.60000000000002</v>
      </c>
      <c r="H301" s="57">
        <f>H302</f>
        <v>36.400000000000006</v>
      </c>
      <c r="I301" s="57"/>
    </row>
    <row r="302" spans="1:9" ht="25.5">
      <c r="A302" s="60"/>
      <c r="B302" s="58" t="s">
        <v>257</v>
      </c>
      <c r="C302" s="52" t="s">
        <v>381</v>
      </c>
      <c r="D302" s="52" t="s">
        <v>477</v>
      </c>
      <c r="E302" s="84" t="s">
        <v>484</v>
      </c>
      <c r="F302" s="52" t="s">
        <v>374</v>
      </c>
      <c r="G302" s="57">
        <f>'приложение 5'!H399</f>
        <v>280.60000000000002</v>
      </c>
      <c r="H302" s="57">
        <f>'приложение 5'!I399</f>
        <v>36.400000000000006</v>
      </c>
      <c r="I302" s="57"/>
    </row>
    <row r="303" spans="1:9" ht="25.5">
      <c r="A303" s="60"/>
      <c r="B303" s="37" t="s">
        <v>698</v>
      </c>
      <c r="C303" s="52" t="s">
        <v>381</v>
      </c>
      <c r="D303" s="52" t="s">
        <v>477</v>
      </c>
      <c r="E303" s="84" t="s">
        <v>699</v>
      </c>
      <c r="F303" s="52"/>
      <c r="G303" s="57">
        <f>G304+G307+G310+G313</f>
        <v>32925.699999999997</v>
      </c>
      <c r="H303" s="57">
        <f>H304+H307+H310+H313</f>
        <v>24659.9</v>
      </c>
      <c r="I303" s="57"/>
    </row>
    <row r="304" spans="1:9" ht="25.5">
      <c r="A304" s="60"/>
      <c r="B304" s="58" t="s">
        <v>37</v>
      </c>
      <c r="C304" s="52" t="s">
        <v>381</v>
      </c>
      <c r="D304" s="52" t="s">
        <v>477</v>
      </c>
      <c r="E304" s="84" t="s">
        <v>700</v>
      </c>
      <c r="F304" s="52"/>
      <c r="G304" s="57">
        <f>G305</f>
        <v>8957.5</v>
      </c>
      <c r="H304" s="57">
        <f>H305</f>
        <v>7152.2</v>
      </c>
      <c r="I304" s="57"/>
    </row>
    <row r="305" spans="1:9" ht="25.5">
      <c r="A305" s="60"/>
      <c r="B305" s="58" t="s">
        <v>337</v>
      </c>
      <c r="C305" s="52" t="s">
        <v>381</v>
      </c>
      <c r="D305" s="52" t="s">
        <v>477</v>
      </c>
      <c r="E305" s="84" t="s">
        <v>700</v>
      </c>
      <c r="F305" s="52" t="s">
        <v>428</v>
      </c>
      <c r="G305" s="57">
        <f>G306</f>
        <v>8957.5</v>
      </c>
      <c r="H305" s="57">
        <f>H306</f>
        <v>7152.2</v>
      </c>
      <c r="I305" s="57"/>
    </row>
    <row r="306" spans="1:9">
      <c r="A306" s="60"/>
      <c r="B306" s="58" t="s">
        <v>342</v>
      </c>
      <c r="C306" s="52" t="s">
        <v>381</v>
      </c>
      <c r="D306" s="52" t="s">
        <v>477</v>
      </c>
      <c r="E306" s="84" t="s">
        <v>700</v>
      </c>
      <c r="F306" s="52" t="s">
        <v>432</v>
      </c>
      <c r="G306" s="57">
        <f>'приложение 5'!H405</f>
        <v>8957.5</v>
      </c>
      <c r="H306" s="57">
        <f>'приложение 5'!I405</f>
        <v>7152.2</v>
      </c>
      <c r="I306" s="57"/>
    </row>
    <row r="307" spans="1:9" s="34" customFormat="1" ht="89.25">
      <c r="A307" s="26"/>
      <c r="B307" s="37" t="s">
        <v>192</v>
      </c>
      <c r="C307" s="38">
        <v>4</v>
      </c>
      <c r="D307" s="38">
        <v>12</v>
      </c>
      <c r="E307" s="39" t="s">
        <v>701</v>
      </c>
      <c r="F307" s="40"/>
      <c r="G307" s="32">
        <f>G308</f>
        <v>4886.6000000000004</v>
      </c>
      <c r="H307" s="32">
        <f>H308</f>
        <v>4886.6000000000004</v>
      </c>
      <c r="I307" s="26"/>
    </row>
    <row r="308" spans="1:9" s="34" customFormat="1" ht="25.5">
      <c r="A308" s="26"/>
      <c r="B308" s="15" t="s">
        <v>337</v>
      </c>
      <c r="C308" s="38">
        <v>4</v>
      </c>
      <c r="D308" s="38">
        <v>12</v>
      </c>
      <c r="E308" s="39" t="s">
        <v>701</v>
      </c>
      <c r="F308" s="40">
        <v>600</v>
      </c>
      <c r="G308" s="32">
        <f>G309</f>
        <v>4886.6000000000004</v>
      </c>
      <c r="H308" s="32">
        <f>H309</f>
        <v>4886.6000000000004</v>
      </c>
      <c r="I308" s="26"/>
    </row>
    <row r="309" spans="1:9" s="34" customFormat="1">
      <c r="A309" s="26"/>
      <c r="B309" s="15" t="s">
        <v>342</v>
      </c>
      <c r="C309" s="38">
        <v>4</v>
      </c>
      <c r="D309" s="38">
        <v>12</v>
      </c>
      <c r="E309" s="39" t="s">
        <v>701</v>
      </c>
      <c r="F309" s="40">
        <v>620</v>
      </c>
      <c r="G309" s="32">
        <f>'приложение 5'!H409</f>
        <v>4886.6000000000004</v>
      </c>
      <c r="H309" s="32">
        <f>'приложение 5'!I409</f>
        <v>4886.6000000000004</v>
      </c>
      <c r="I309" s="26"/>
    </row>
    <row r="310" spans="1:9" s="88" customFormat="1" ht="102">
      <c r="A310" s="74"/>
      <c r="B310" s="90" t="s">
        <v>191</v>
      </c>
      <c r="C310" s="75" t="s">
        <v>381</v>
      </c>
      <c r="D310" s="75" t="s">
        <v>477</v>
      </c>
      <c r="E310" s="91" t="s">
        <v>702</v>
      </c>
      <c r="F310" s="75"/>
      <c r="G310" s="76">
        <f>G311</f>
        <v>18538.599999999999</v>
      </c>
      <c r="H310" s="76">
        <f>H311</f>
        <v>12078.1</v>
      </c>
      <c r="I310" s="76"/>
    </row>
    <row r="311" spans="1:9" s="88" customFormat="1" ht="25.5">
      <c r="A311" s="74"/>
      <c r="B311" s="15" t="s">
        <v>337</v>
      </c>
      <c r="C311" s="75" t="s">
        <v>381</v>
      </c>
      <c r="D311" s="75" t="s">
        <v>477</v>
      </c>
      <c r="E311" s="91" t="s">
        <v>702</v>
      </c>
      <c r="F311" s="75" t="s">
        <v>428</v>
      </c>
      <c r="G311" s="76">
        <f>G312</f>
        <v>18538.599999999999</v>
      </c>
      <c r="H311" s="76">
        <f>H312</f>
        <v>12078.1</v>
      </c>
      <c r="I311" s="76"/>
    </row>
    <row r="312" spans="1:9" s="88" customFormat="1">
      <c r="A312" s="74"/>
      <c r="B312" s="15" t="s">
        <v>342</v>
      </c>
      <c r="C312" s="75" t="s">
        <v>381</v>
      </c>
      <c r="D312" s="75" t="s">
        <v>477</v>
      </c>
      <c r="E312" s="91" t="s">
        <v>702</v>
      </c>
      <c r="F312" s="75" t="s">
        <v>432</v>
      </c>
      <c r="G312" s="76">
        <f>'приложение 5'!H413</f>
        <v>18538.599999999999</v>
      </c>
      <c r="H312" s="76">
        <f>'приложение 5'!I413</f>
        <v>12078.1</v>
      </c>
      <c r="I312" s="76"/>
    </row>
    <row r="313" spans="1:9" s="34" customFormat="1" ht="102">
      <c r="A313" s="26"/>
      <c r="B313" s="37" t="s">
        <v>190</v>
      </c>
      <c r="C313" s="38">
        <v>4</v>
      </c>
      <c r="D313" s="38">
        <v>12</v>
      </c>
      <c r="E313" s="39" t="s">
        <v>703</v>
      </c>
      <c r="F313" s="40"/>
      <c r="G313" s="32">
        <f>G314</f>
        <v>543</v>
      </c>
      <c r="H313" s="32">
        <f>H314</f>
        <v>543</v>
      </c>
      <c r="I313" s="26"/>
    </row>
    <row r="314" spans="1:9" s="34" customFormat="1" ht="25.5">
      <c r="A314" s="26"/>
      <c r="B314" s="15" t="s">
        <v>337</v>
      </c>
      <c r="C314" s="38">
        <v>4</v>
      </c>
      <c r="D314" s="38">
        <v>12</v>
      </c>
      <c r="E314" s="39" t="s">
        <v>703</v>
      </c>
      <c r="F314" s="40">
        <v>600</v>
      </c>
      <c r="G314" s="32">
        <f>G315</f>
        <v>543</v>
      </c>
      <c r="H314" s="32">
        <f>H315</f>
        <v>543</v>
      </c>
      <c r="I314" s="26"/>
    </row>
    <row r="315" spans="1:9" s="34" customFormat="1">
      <c r="A315" s="26"/>
      <c r="B315" s="15" t="s">
        <v>342</v>
      </c>
      <c r="C315" s="38">
        <v>4</v>
      </c>
      <c r="D315" s="38">
        <v>12</v>
      </c>
      <c r="E315" s="39" t="s">
        <v>703</v>
      </c>
      <c r="F315" s="40">
        <v>620</v>
      </c>
      <c r="G315" s="32">
        <f>'приложение 5'!H417</f>
        <v>543</v>
      </c>
      <c r="H315" s="32">
        <f>'приложение 5'!I417</f>
        <v>543</v>
      </c>
      <c r="I315" s="26"/>
    </row>
    <row r="316" spans="1:9" ht="39" customHeight="1">
      <c r="A316" s="60"/>
      <c r="B316" s="58" t="s">
        <v>168</v>
      </c>
      <c r="C316" s="52" t="s">
        <v>381</v>
      </c>
      <c r="D316" s="52" t="s">
        <v>477</v>
      </c>
      <c r="E316" s="84" t="s">
        <v>485</v>
      </c>
      <c r="F316" s="52"/>
      <c r="G316" s="57">
        <f>G317+G336+G340+G344</f>
        <v>60138.600000000006</v>
      </c>
      <c r="H316" s="57">
        <f>H317+H336+H340+H344</f>
        <v>40465.399999999987</v>
      </c>
      <c r="I316" s="57"/>
    </row>
    <row r="317" spans="1:9" ht="25.5">
      <c r="A317" s="60"/>
      <c r="B317" s="58" t="s">
        <v>188</v>
      </c>
      <c r="C317" s="52" t="s">
        <v>381</v>
      </c>
      <c r="D317" s="52" t="s">
        <v>477</v>
      </c>
      <c r="E317" s="84" t="s">
        <v>486</v>
      </c>
      <c r="F317" s="52"/>
      <c r="G317" s="57">
        <f>G318+G325+G328+G332</f>
        <v>58238.600000000006</v>
      </c>
      <c r="H317" s="57">
        <f>H318+H325+H328+H332</f>
        <v>39890.19999999999</v>
      </c>
      <c r="I317" s="57"/>
    </row>
    <row r="318" spans="1:9" ht="25.5">
      <c r="A318" s="60"/>
      <c r="B318" s="58" t="s">
        <v>37</v>
      </c>
      <c r="C318" s="52" t="s">
        <v>381</v>
      </c>
      <c r="D318" s="52" t="s">
        <v>477</v>
      </c>
      <c r="E318" s="84" t="s">
        <v>487</v>
      </c>
      <c r="F318" s="52"/>
      <c r="G318" s="57">
        <f>G319+G321+G323</f>
        <v>54410.5</v>
      </c>
      <c r="H318" s="57">
        <f>H319+H321+H323</f>
        <v>39840.19999999999</v>
      </c>
      <c r="I318" s="57"/>
    </row>
    <row r="319" spans="1:9" ht="51">
      <c r="A319" s="60"/>
      <c r="B319" s="58" t="s">
        <v>343</v>
      </c>
      <c r="C319" s="52" t="s">
        <v>381</v>
      </c>
      <c r="D319" s="52" t="s">
        <v>477</v>
      </c>
      <c r="E319" s="84" t="s">
        <v>487</v>
      </c>
      <c r="F319" s="52" t="s">
        <v>369</v>
      </c>
      <c r="G319" s="57">
        <f>G320</f>
        <v>50304.3</v>
      </c>
      <c r="H319" s="57">
        <f>H320</f>
        <v>37177.299999999996</v>
      </c>
      <c r="I319" s="57"/>
    </row>
    <row r="320" spans="1:9">
      <c r="A320" s="60"/>
      <c r="B320" s="58" t="s">
        <v>350</v>
      </c>
      <c r="C320" s="52" t="s">
        <v>381</v>
      </c>
      <c r="D320" s="52" t="s">
        <v>477</v>
      </c>
      <c r="E320" s="84" t="s">
        <v>487</v>
      </c>
      <c r="F320" s="52" t="s">
        <v>416</v>
      </c>
      <c r="G320" s="57">
        <f>'приложение 5'!H423</f>
        <v>50304.3</v>
      </c>
      <c r="H320" s="57">
        <f>'приложение 5'!I423</f>
        <v>37177.299999999996</v>
      </c>
      <c r="I320" s="57"/>
    </row>
    <row r="321" spans="1:9" ht="25.5">
      <c r="A321" s="60"/>
      <c r="B321" s="58" t="s">
        <v>372</v>
      </c>
      <c r="C321" s="52" t="s">
        <v>381</v>
      </c>
      <c r="D321" s="52" t="s">
        <v>477</v>
      </c>
      <c r="E321" s="84" t="s">
        <v>487</v>
      </c>
      <c r="F321" s="52" t="s">
        <v>373</v>
      </c>
      <c r="G321" s="57">
        <f>G322</f>
        <v>3824.1</v>
      </c>
      <c r="H321" s="57">
        <f>H322</f>
        <v>2553.6999999999998</v>
      </c>
      <c r="I321" s="57"/>
    </row>
    <row r="322" spans="1:9" ht="25.5">
      <c r="A322" s="60"/>
      <c r="B322" s="58" t="s">
        <v>257</v>
      </c>
      <c r="C322" s="52" t="s">
        <v>381</v>
      </c>
      <c r="D322" s="52" t="s">
        <v>477</v>
      </c>
      <c r="E322" s="84" t="s">
        <v>487</v>
      </c>
      <c r="F322" s="52" t="s">
        <v>374</v>
      </c>
      <c r="G322" s="57">
        <f>'приложение 5'!H428</f>
        <v>3824.1</v>
      </c>
      <c r="H322" s="57">
        <f>'приложение 5'!I428</f>
        <v>2553.6999999999998</v>
      </c>
      <c r="I322" s="57"/>
    </row>
    <row r="323" spans="1:9">
      <c r="A323" s="60"/>
      <c r="B323" s="68" t="s">
        <v>258</v>
      </c>
      <c r="C323" s="52" t="s">
        <v>381</v>
      </c>
      <c r="D323" s="52" t="s">
        <v>477</v>
      </c>
      <c r="E323" s="84" t="s">
        <v>487</v>
      </c>
      <c r="F323" s="52" t="s">
        <v>378</v>
      </c>
      <c r="G323" s="57">
        <f>G324</f>
        <v>282.10000000000002</v>
      </c>
      <c r="H323" s="57">
        <f>H324</f>
        <v>109.2</v>
      </c>
      <c r="I323" s="57"/>
    </row>
    <row r="324" spans="1:9">
      <c r="A324" s="60"/>
      <c r="B324" s="68" t="s">
        <v>259</v>
      </c>
      <c r="C324" s="52" t="s">
        <v>381</v>
      </c>
      <c r="D324" s="52" t="s">
        <v>477</v>
      </c>
      <c r="E324" s="84" t="s">
        <v>487</v>
      </c>
      <c r="F324" s="52" t="s">
        <v>382</v>
      </c>
      <c r="G324" s="57">
        <f>'приложение 5'!H432</f>
        <v>282.10000000000002</v>
      </c>
      <c r="H324" s="57">
        <f>'приложение 5'!I432</f>
        <v>109.2</v>
      </c>
      <c r="I324" s="57"/>
    </row>
    <row r="325" spans="1:9">
      <c r="A325" s="60"/>
      <c r="B325" s="58" t="s">
        <v>21</v>
      </c>
      <c r="C325" s="52" t="s">
        <v>381</v>
      </c>
      <c r="D325" s="52" t="s">
        <v>477</v>
      </c>
      <c r="E325" s="84" t="s">
        <v>488</v>
      </c>
      <c r="F325" s="52"/>
      <c r="G325" s="57">
        <f>G326</f>
        <v>324.3</v>
      </c>
      <c r="H325" s="57">
        <f>H326</f>
        <v>50</v>
      </c>
      <c r="I325" s="57"/>
    </row>
    <row r="326" spans="1:9" ht="25.5">
      <c r="A326" s="60"/>
      <c r="B326" s="58" t="s">
        <v>372</v>
      </c>
      <c r="C326" s="52" t="s">
        <v>381</v>
      </c>
      <c r="D326" s="52" t="s">
        <v>477</v>
      </c>
      <c r="E326" s="84" t="s">
        <v>488</v>
      </c>
      <c r="F326" s="52" t="s">
        <v>373</v>
      </c>
      <c r="G326" s="57">
        <f>G327</f>
        <v>324.3</v>
      </c>
      <c r="H326" s="57">
        <f>H327</f>
        <v>50</v>
      </c>
      <c r="I326" s="57"/>
    </row>
    <row r="327" spans="1:9" ht="25.5">
      <c r="A327" s="60"/>
      <c r="B327" s="58" t="s">
        <v>257</v>
      </c>
      <c r="C327" s="52" t="s">
        <v>381</v>
      </c>
      <c r="D327" s="52" t="s">
        <v>477</v>
      </c>
      <c r="E327" s="84" t="s">
        <v>488</v>
      </c>
      <c r="F327" s="52" t="s">
        <v>374</v>
      </c>
      <c r="G327" s="57">
        <f>'приложение 5'!H438</f>
        <v>324.3</v>
      </c>
      <c r="H327" s="57">
        <f>'приложение 5'!I438</f>
        <v>50</v>
      </c>
      <c r="I327" s="57"/>
    </row>
    <row r="328" spans="1:9" s="99" customFormat="1" ht="98.25" customHeight="1">
      <c r="A328" s="94"/>
      <c r="B328" s="95" t="s">
        <v>489</v>
      </c>
      <c r="C328" s="71" t="s">
        <v>381</v>
      </c>
      <c r="D328" s="71" t="s">
        <v>477</v>
      </c>
      <c r="E328" s="71" t="s">
        <v>490</v>
      </c>
      <c r="F328" s="71"/>
      <c r="G328" s="97">
        <f t="shared" ref="G328:H330" si="11">G329</f>
        <v>3118.4</v>
      </c>
      <c r="H328" s="97">
        <f t="shared" si="11"/>
        <v>0</v>
      </c>
      <c r="I328" s="97"/>
    </row>
    <row r="329" spans="1:9" s="99" customFormat="1">
      <c r="A329" s="94"/>
      <c r="B329" s="37" t="s">
        <v>705</v>
      </c>
      <c r="C329" s="71" t="s">
        <v>381</v>
      </c>
      <c r="D329" s="71" t="s">
        <v>477</v>
      </c>
      <c r="E329" s="71" t="s">
        <v>704</v>
      </c>
      <c r="F329" s="71"/>
      <c r="G329" s="97">
        <f t="shared" si="11"/>
        <v>3118.4</v>
      </c>
      <c r="H329" s="97">
        <f t="shared" si="11"/>
        <v>0</v>
      </c>
      <c r="I329" s="97"/>
    </row>
    <row r="330" spans="1:9" s="99" customFormat="1" ht="25.5">
      <c r="A330" s="94"/>
      <c r="B330" s="58" t="s">
        <v>372</v>
      </c>
      <c r="C330" s="71" t="s">
        <v>381</v>
      </c>
      <c r="D330" s="71" t="s">
        <v>477</v>
      </c>
      <c r="E330" s="71" t="s">
        <v>704</v>
      </c>
      <c r="F330" s="71" t="s">
        <v>373</v>
      </c>
      <c r="G330" s="97">
        <f t="shared" si="11"/>
        <v>3118.4</v>
      </c>
      <c r="H330" s="97">
        <f t="shared" si="11"/>
        <v>0</v>
      </c>
      <c r="I330" s="97"/>
    </row>
    <row r="331" spans="1:9" s="99" customFormat="1" ht="25.5">
      <c r="A331" s="94"/>
      <c r="B331" s="95" t="s">
        <v>257</v>
      </c>
      <c r="C331" s="71" t="s">
        <v>381</v>
      </c>
      <c r="D331" s="71" t="s">
        <v>477</v>
      </c>
      <c r="E331" s="71" t="s">
        <v>704</v>
      </c>
      <c r="F331" s="71" t="s">
        <v>374</v>
      </c>
      <c r="G331" s="97">
        <f>'приложение 5'!H443</f>
        <v>3118.4</v>
      </c>
      <c r="H331" s="97">
        <f>'приложение 5'!I443</f>
        <v>0</v>
      </c>
      <c r="I331" s="97"/>
    </row>
    <row r="332" spans="1:9" s="99" customFormat="1" ht="110.25" customHeight="1">
      <c r="A332" s="94"/>
      <c r="B332" s="95" t="s">
        <v>491</v>
      </c>
      <c r="C332" s="71" t="s">
        <v>381</v>
      </c>
      <c r="D332" s="71" t="s">
        <v>477</v>
      </c>
      <c r="E332" s="71" t="s">
        <v>492</v>
      </c>
      <c r="F332" s="71"/>
      <c r="G332" s="97">
        <f t="shared" ref="G332:H334" si="12">G333</f>
        <v>385.4</v>
      </c>
      <c r="H332" s="97">
        <f t="shared" si="12"/>
        <v>0</v>
      </c>
      <c r="I332" s="97"/>
    </row>
    <row r="333" spans="1:9" s="99" customFormat="1">
      <c r="A333" s="94"/>
      <c r="B333" s="37" t="s">
        <v>705</v>
      </c>
      <c r="C333" s="71" t="s">
        <v>381</v>
      </c>
      <c r="D333" s="71" t="s">
        <v>477</v>
      </c>
      <c r="E333" s="71" t="s">
        <v>706</v>
      </c>
      <c r="F333" s="71"/>
      <c r="G333" s="97">
        <f t="shared" si="12"/>
        <v>385.4</v>
      </c>
      <c r="H333" s="97">
        <f t="shared" si="12"/>
        <v>0</v>
      </c>
      <c r="I333" s="97"/>
    </row>
    <row r="334" spans="1:9" s="99" customFormat="1" ht="25.5">
      <c r="A334" s="94"/>
      <c r="B334" s="58" t="s">
        <v>372</v>
      </c>
      <c r="C334" s="71" t="s">
        <v>381</v>
      </c>
      <c r="D334" s="71" t="s">
        <v>477</v>
      </c>
      <c r="E334" s="71" t="s">
        <v>706</v>
      </c>
      <c r="F334" s="71" t="s">
        <v>373</v>
      </c>
      <c r="G334" s="97">
        <f t="shared" si="12"/>
        <v>385.4</v>
      </c>
      <c r="H334" s="97">
        <f t="shared" si="12"/>
        <v>0</v>
      </c>
      <c r="I334" s="97"/>
    </row>
    <row r="335" spans="1:9" s="99" customFormat="1" ht="25.5">
      <c r="A335" s="94"/>
      <c r="B335" s="95" t="s">
        <v>257</v>
      </c>
      <c r="C335" s="71" t="s">
        <v>381</v>
      </c>
      <c r="D335" s="71" t="s">
        <v>477</v>
      </c>
      <c r="E335" s="71" t="s">
        <v>706</v>
      </c>
      <c r="F335" s="71" t="s">
        <v>374</v>
      </c>
      <c r="G335" s="97">
        <f>'приложение 5'!H448</f>
        <v>385.4</v>
      </c>
      <c r="H335" s="97">
        <f>'приложение 5'!I448</f>
        <v>0</v>
      </c>
      <c r="I335" s="97"/>
    </row>
    <row r="336" spans="1:9">
      <c r="A336" s="60"/>
      <c r="B336" s="58" t="s">
        <v>186</v>
      </c>
      <c r="C336" s="52" t="s">
        <v>381</v>
      </c>
      <c r="D336" s="52" t="s">
        <v>477</v>
      </c>
      <c r="E336" s="84" t="s">
        <v>493</v>
      </c>
      <c r="F336" s="52"/>
      <c r="G336" s="57">
        <f t="shared" ref="G336:H338" si="13">G337</f>
        <v>1388.7</v>
      </c>
      <c r="H336" s="57">
        <f t="shared" si="13"/>
        <v>428.2</v>
      </c>
      <c r="I336" s="57"/>
    </row>
    <row r="337" spans="1:12">
      <c r="A337" s="60"/>
      <c r="B337" s="58" t="s">
        <v>21</v>
      </c>
      <c r="C337" s="52" t="s">
        <v>381</v>
      </c>
      <c r="D337" s="52" t="s">
        <v>477</v>
      </c>
      <c r="E337" s="84" t="s">
        <v>494</v>
      </c>
      <c r="F337" s="52"/>
      <c r="G337" s="57">
        <f t="shared" si="13"/>
        <v>1388.7</v>
      </c>
      <c r="H337" s="57">
        <f t="shared" si="13"/>
        <v>428.2</v>
      </c>
      <c r="I337" s="57"/>
    </row>
    <row r="338" spans="1:12" ht="25.5">
      <c r="A338" s="60"/>
      <c r="B338" s="58" t="s">
        <v>372</v>
      </c>
      <c r="C338" s="52" t="s">
        <v>381</v>
      </c>
      <c r="D338" s="52" t="s">
        <v>477</v>
      </c>
      <c r="E338" s="84" t="s">
        <v>494</v>
      </c>
      <c r="F338" s="52" t="s">
        <v>373</v>
      </c>
      <c r="G338" s="57">
        <f t="shared" si="13"/>
        <v>1388.7</v>
      </c>
      <c r="H338" s="57">
        <f t="shared" si="13"/>
        <v>428.2</v>
      </c>
      <c r="I338" s="57"/>
    </row>
    <row r="339" spans="1:12" s="107" customFormat="1" ht="25.5">
      <c r="A339" s="60"/>
      <c r="B339" s="58" t="s">
        <v>257</v>
      </c>
      <c r="C339" s="52" t="s">
        <v>381</v>
      </c>
      <c r="D339" s="52" t="s">
        <v>477</v>
      </c>
      <c r="E339" s="84" t="s">
        <v>494</v>
      </c>
      <c r="F339" s="52" t="s">
        <v>374</v>
      </c>
      <c r="G339" s="57">
        <f>'приложение 5'!H453</f>
        <v>1388.7</v>
      </c>
      <c r="H339" s="57">
        <f>'приложение 5'!I453</f>
        <v>428.2</v>
      </c>
      <c r="I339" s="57"/>
    </row>
    <row r="340" spans="1:12" s="107" customFormat="1" ht="25.5">
      <c r="A340" s="60"/>
      <c r="B340" s="58" t="s">
        <v>185</v>
      </c>
      <c r="C340" s="52" t="s">
        <v>381</v>
      </c>
      <c r="D340" s="52" t="s">
        <v>477</v>
      </c>
      <c r="E340" s="84" t="s">
        <v>495</v>
      </c>
      <c r="F340" s="52"/>
      <c r="G340" s="57">
        <f t="shared" ref="G340:H342" si="14">G341</f>
        <v>411.3</v>
      </c>
      <c r="H340" s="57">
        <f t="shared" si="14"/>
        <v>147</v>
      </c>
      <c r="I340" s="57"/>
    </row>
    <row r="341" spans="1:12" s="107" customFormat="1">
      <c r="A341" s="60"/>
      <c r="B341" s="58" t="s">
        <v>21</v>
      </c>
      <c r="C341" s="52" t="s">
        <v>381</v>
      </c>
      <c r="D341" s="52" t="s">
        <v>477</v>
      </c>
      <c r="E341" s="84" t="s">
        <v>496</v>
      </c>
      <c r="F341" s="52"/>
      <c r="G341" s="57">
        <f t="shared" si="14"/>
        <v>411.3</v>
      </c>
      <c r="H341" s="57">
        <f t="shared" si="14"/>
        <v>147</v>
      </c>
      <c r="I341" s="57"/>
    </row>
    <row r="342" spans="1:12" s="107" customFormat="1" ht="25.5">
      <c r="A342" s="60"/>
      <c r="B342" s="58" t="s">
        <v>372</v>
      </c>
      <c r="C342" s="52" t="s">
        <v>381</v>
      </c>
      <c r="D342" s="52" t="s">
        <v>477</v>
      </c>
      <c r="E342" s="84" t="s">
        <v>496</v>
      </c>
      <c r="F342" s="52" t="s">
        <v>373</v>
      </c>
      <c r="G342" s="57">
        <f t="shared" si="14"/>
        <v>411.3</v>
      </c>
      <c r="H342" s="57">
        <f t="shared" si="14"/>
        <v>147</v>
      </c>
      <c r="I342" s="57"/>
    </row>
    <row r="343" spans="1:12" ht="25.5">
      <c r="A343" s="60"/>
      <c r="B343" s="58" t="s">
        <v>257</v>
      </c>
      <c r="C343" s="52" t="s">
        <v>381</v>
      </c>
      <c r="D343" s="52" t="s">
        <v>477</v>
      </c>
      <c r="E343" s="84" t="s">
        <v>496</v>
      </c>
      <c r="F343" s="52" t="s">
        <v>374</v>
      </c>
      <c r="G343" s="57">
        <f>'приложение 5'!H458</f>
        <v>411.3</v>
      </c>
      <c r="H343" s="57">
        <f>'приложение 5'!I458</f>
        <v>147</v>
      </c>
      <c r="I343" s="57"/>
    </row>
    <row r="344" spans="1:12" s="99" customFormat="1" ht="51">
      <c r="A344" s="171"/>
      <c r="B344" s="15" t="s">
        <v>724</v>
      </c>
      <c r="C344" s="75" t="s">
        <v>381</v>
      </c>
      <c r="D344" s="75" t="s">
        <v>477</v>
      </c>
      <c r="E344" s="91" t="s">
        <v>725</v>
      </c>
      <c r="F344" s="75"/>
      <c r="G344" s="97">
        <f t="shared" ref="G344:H346" si="15">G345</f>
        <v>100</v>
      </c>
      <c r="H344" s="97">
        <f t="shared" si="15"/>
        <v>0</v>
      </c>
      <c r="I344" s="192"/>
      <c r="L344" s="327"/>
    </row>
    <row r="345" spans="1:12" s="99" customFormat="1">
      <c r="A345" s="171"/>
      <c r="B345" s="15" t="s">
        <v>451</v>
      </c>
      <c r="C345" s="75" t="s">
        <v>381</v>
      </c>
      <c r="D345" s="75" t="s">
        <v>477</v>
      </c>
      <c r="E345" s="91" t="s">
        <v>726</v>
      </c>
      <c r="F345" s="75"/>
      <c r="G345" s="97">
        <f t="shared" si="15"/>
        <v>100</v>
      </c>
      <c r="H345" s="97">
        <f t="shared" si="15"/>
        <v>0</v>
      </c>
      <c r="I345" s="192"/>
      <c r="L345" s="327"/>
    </row>
    <row r="346" spans="1:12" s="99" customFormat="1" ht="25.5">
      <c r="A346" s="171"/>
      <c r="B346" s="15" t="s">
        <v>256</v>
      </c>
      <c r="C346" s="75" t="s">
        <v>381</v>
      </c>
      <c r="D346" s="75" t="s">
        <v>477</v>
      </c>
      <c r="E346" s="91" t="s">
        <v>726</v>
      </c>
      <c r="F346" s="75" t="s">
        <v>373</v>
      </c>
      <c r="G346" s="97">
        <f t="shared" si="15"/>
        <v>100</v>
      </c>
      <c r="H346" s="97">
        <f t="shared" si="15"/>
        <v>0</v>
      </c>
      <c r="I346" s="192"/>
      <c r="L346" s="327"/>
    </row>
    <row r="347" spans="1:12" s="99" customFormat="1" ht="25.5">
      <c r="A347" s="171"/>
      <c r="B347" s="15" t="s">
        <v>257</v>
      </c>
      <c r="C347" s="75" t="s">
        <v>381</v>
      </c>
      <c r="D347" s="75" t="s">
        <v>477</v>
      </c>
      <c r="E347" s="91" t="s">
        <v>726</v>
      </c>
      <c r="F347" s="75" t="s">
        <v>374</v>
      </c>
      <c r="G347" s="97">
        <f>'приложение 5'!H463</f>
        <v>100</v>
      </c>
      <c r="H347" s="97">
        <f>'приложение 5'!I463</f>
        <v>0</v>
      </c>
      <c r="I347" s="192"/>
      <c r="L347" s="327"/>
    </row>
    <row r="348" spans="1:12">
      <c r="A348" s="59"/>
      <c r="B348" s="56" t="s">
        <v>184</v>
      </c>
      <c r="C348" s="54" t="s">
        <v>383</v>
      </c>
      <c r="D348" s="54" t="s">
        <v>362</v>
      </c>
      <c r="E348" s="54"/>
      <c r="F348" s="54"/>
      <c r="G348" s="55">
        <f>G349+G378+G412+G441</f>
        <v>494469.39999999997</v>
      </c>
      <c r="H348" s="55">
        <f>H349+H378+H412+H441</f>
        <v>371401.1</v>
      </c>
      <c r="I348" s="55">
        <f>H348/G348*100</f>
        <v>75.111038215913879</v>
      </c>
    </row>
    <row r="349" spans="1:12">
      <c r="A349" s="59"/>
      <c r="B349" s="86" t="s">
        <v>183</v>
      </c>
      <c r="C349" s="54" t="s">
        <v>383</v>
      </c>
      <c r="D349" s="54" t="s">
        <v>361</v>
      </c>
      <c r="E349" s="54"/>
      <c r="F349" s="54"/>
      <c r="G349" s="55">
        <f>G350+G366+G371</f>
        <v>170205.3</v>
      </c>
      <c r="H349" s="55">
        <f>H350+H366+H371</f>
        <v>135177.9</v>
      </c>
      <c r="I349" s="55">
        <f>H349/G349*100</f>
        <v>79.420499831673879</v>
      </c>
    </row>
    <row r="350" spans="1:12" ht="52.5" customHeight="1">
      <c r="A350" s="59"/>
      <c r="B350" s="58" t="s">
        <v>98</v>
      </c>
      <c r="C350" s="52" t="s">
        <v>383</v>
      </c>
      <c r="D350" s="52" t="s">
        <v>361</v>
      </c>
      <c r="E350" s="52" t="s">
        <v>497</v>
      </c>
      <c r="F350" s="52"/>
      <c r="G350" s="57">
        <f>G351+G354+G360+G357+G363</f>
        <v>149520.4</v>
      </c>
      <c r="H350" s="57">
        <f>H351+H354+H360+H357+H363</f>
        <v>121057.1</v>
      </c>
      <c r="I350" s="57"/>
    </row>
    <row r="351" spans="1:12">
      <c r="A351" s="59"/>
      <c r="B351" s="58" t="s">
        <v>21</v>
      </c>
      <c r="C351" s="52" t="s">
        <v>383</v>
      </c>
      <c r="D351" s="52" t="s">
        <v>361</v>
      </c>
      <c r="E351" s="52" t="s">
        <v>498</v>
      </c>
      <c r="F351" s="52"/>
      <c r="G351" s="57">
        <f>G352</f>
        <v>20156.400000000001</v>
      </c>
      <c r="H351" s="57">
        <f>H352</f>
        <v>0</v>
      </c>
      <c r="I351" s="57"/>
    </row>
    <row r="352" spans="1:12" s="88" customFormat="1" ht="25.5">
      <c r="A352" s="100"/>
      <c r="B352" s="15" t="s">
        <v>351</v>
      </c>
      <c r="C352" s="75" t="s">
        <v>383</v>
      </c>
      <c r="D352" s="75" t="s">
        <v>361</v>
      </c>
      <c r="E352" s="75" t="s">
        <v>498</v>
      </c>
      <c r="F352" s="75" t="s">
        <v>466</v>
      </c>
      <c r="G352" s="76">
        <f>G353</f>
        <v>20156.400000000001</v>
      </c>
      <c r="H352" s="76">
        <f>H353</f>
        <v>0</v>
      </c>
      <c r="I352" s="76"/>
    </row>
    <row r="353" spans="1:9" s="88" customFormat="1">
      <c r="A353" s="100"/>
      <c r="B353" s="15" t="s">
        <v>345</v>
      </c>
      <c r="C353" s="75" t="s">
        <v>383</v>
      </c>
      <c r="D353" s="75" t="s">
        <v>361</v>
      </c>
      <c r="E353" s="75" t="s">
        <v>498</v>
      </c>
      <c r="F353" s="75" t="s">
        <v>467</v>
      </c>
      <c r="G353" s="76">
        <f>'приложение 5'!H470</f>
        <v>20156.400000000001</v>
      </c>
      <c r="H353" s="76">
        <f>'приложение 5'!I470</f>
        <v>0</v>
      </c>
      <c r="I353" s="76"/>
    </row>
    <row r="354" spans="1:9" ht="95.25" customHeight="1">
      <c r="A354" s="60"/>
      <c r="B354" s="58" t="s">
        <v>489</v>
      </c>
      <c r="C354" s="52" t="s">
        <v>383</v>
      </c>
      <c r="D354" s="52" t="s">
        <v>361</v>
      </c>
      <c r="E354" s="52" t="s">
        <v>499</v>
      </c>
      <c r="F354" s="52"/>
      <c r="G354" s="57">
        <f>G355</f>
        <v>36304.800000000003</v>
      </c>
      <c r="H354" s="57">
        <f>H355</f>
        <v>31374.799999999999</v>
      </c>
      <c r="I354" s="57"/>
    </row>
    <row r="355" spans="1:9" ht="25.5">
      <c r="A355" s="60"/>
      <c r="B355" s="58" t="s">
        <v>351</v>
      </c>
      <c r="C355" s="52" t="s">
        <v>383</v>
      </c>
      <c r="D355" s="52" t="s">
        <v>361</v>
      </c>
      <c r="E355" s="52" t="s">
        <v>499</v>
      </c>
      <c r="F355" s="52" t="s">
        <v>466</v>
      </c>
      <c r="G355" s="57">
        <f>G356</f>
        <v>36304.800000000003</v>
      </c>
      <c r="H355" s="57">
        <f>H356</f>
        <v>31374.799999999999</v>
      </c>
      <c r="I355" s="57"/>
    </row>
    <row r="356" spans="1:9">
      <c r="A356" s="60"/>
      <c r="B356" s="58" t="s">
        <v>345</v>
      </c>
      <c r="C356" s="52" t="s">
        <v>383</v>
      </c>
      <c r="D356" s="52" t="s">
        <v>361</v>
      </c>
      <c r="E356" s="52" t="s">
        <v>499</v>
      </c>
      <c r="F356" s="52" t="s">
        <v>467</v>
      </c>
      <c r="G356" s="57">
        <f>'приложение 5'!H474</f>
        <v>36304.800000000003</v>
      </c>
      <c r="H356" s="57">
        <f>'приложение 5'!I474</f>
        <v>31374.799999999999</v>
      </c>
      <c r="I356" s="57"/>
    </row>
    <row r="357" spans="1:9" s="99" customFormat="1" ht="73.5" customHeight="1">
      <c r="A357" s="94"/>
      <c r="B357" s="95" t="s">
        <v>694</v>
      </c>
      <c r="C357" s="71" t="s">
        <v>383</v>
      </c>
      <c r="D357" s="71" t="s">
        <v>361</v>
      </c>
      <c r="E357" s="71" t="s">
        <v>695</v>
      </c>
      <c r="F357" s="71"/>
      <c r="G357" s="97">
        <f>G358</f>
        <v>79232.5</v>
      </c>
      <c r="H357" s="97">
        <f>H358</f>
        <v>76714.600000000006</v>
      </c>
      <c r="I357" s="97"/>
    </row>
    <row r="358" spans="1:9" s="99" customFormat="1" ht="25.5">
      <c r="A358" s="94"/>
      <c r="B358" s="95" t="s">
        <v>351</v>
      </c>
      <c r="C358" s="71" t="s">
        <v>383</v>
      </c>
      <c r="D358" s="71" t="s">
        <v>361</v>
      </c>
      <c r="E358" s="71" t="s">
        <v>695</v>
      </c>
      <c r="F358" s="71" t="s">
        <v>466</v>
      </c>
      <c r="G358" s="97">
        <f>G359</f>
        <v>79232.5</v>
      </c>
      <c r="H358" s="97">
        <f>H359</f>
        <v>76714.600000000006</v>
      </c>
      <c r="I358" s="97"/>
    </row>
    <row r="359" spans="1:9" s="99" customFormat="1">
      <c r="A359" s="94"/>
      <c r="B359" s="95" t="s">
        <v>345</v>
      </c>
      <c r="C359" s="71" t="s">
        <v>383</v>
      </c>
      <c r="D359" s="71" t="s">
        <v>361</v>
      </c>
      <c r="E359" s="71" t="s">
        <v>695</v>
      </c>
      <c r="F359" s="71" t="s">
        <v>467</v>
      </c>
      <c r="G359" s="97">
        <f>'приложение 5'!H478</f>
        <v>79232.5</v>
      </c>
      <c r="H359" s="97">
        <f>'приложение 5'!I478</f>
        <v>76714.600000000006</v>
      </c>
      <c r="I359" s="97"/>
    </row>
    <row r="360" spans="1:9" s="88" customFormat="1" ht="106.5" customHeight="1">
      <c r="A360" s="74"/>
      <c r="B360" s="90" t="s">
        <v>491</v>
      </c>
      <c r="C360" s="75" t="s">
        <v>383</v>
      </c>
      <c r="D360" s="75" t="s">
        <v>361</v>
      </c>
      <c r="E360" s="75" t="s">
        <v>500</v>
      </c>
      <c r="F360" s="75"/>
      <c r="G360" s="76">
        <f>G361</f>
        <v>3892.9</v>
      </c>
      <c r="H360" s="76">
        <f>H361</f>
        <v>3486.1</v>
      </c>
      <c r="I360" s="76"/>
    </row>
    <row r="361" spans="1:9" s="88" customFormat="1" ht="25.5">
      <c r="A361" s="74"/>
      <c r="B361" s="15" t="s">
        <v>351</v>
      </c>
      <c r="C361" s="75" t="s">
        <v>383</v>
      </c>
      <c r="D361" s="75" t="s">
        <v>361</v>
      </c>
      <c r="E361" s="75" t="s">
        <v>500</v>
      </c>
      <c r="F361" s="75" t="s">
        <v>466</v>
      </c>
      <c r="G361" s="76">
        <f>G362</f>
        <v>3892.9</v>
      </c>
      <c r="H361" s="76">
        <f>H362</f>
        <v>3486.1</v>
      </c>
      <c r="I361" s="76"/>
    </row>
    <row r="362" spans="1:9" s="88" customFormat="1">
      <c r="A362" s="74"/>
      <c r="B362" s="15" t="s">
        <v>345</v>
      </c>
      <c r="C362" s="75" t="s">
        <v>383</v>
      </c>
      <c r="D362" s="75" t="s">
        <v>361</v>
      </c>
      <c r="E362" s="75" t="s">
        <v>500</v>
      </c>
      <c r="F362" s="75" t="s">
        <v>467</v>
      </c>
      <c r="G362" s="76">
        <f>'приложение 5'!H482</f>
        <v>3892.9</v>
      </c>
      <c r="H362" s="76">
        <f>'приложение 5'!I482</f>
        <v>3486.1</v>
      </c>
      <c r="I362" s="76"/>
    </row>
    <row r="363" spans="1:9" s="99" customFormat="1" ht="76.5">
      <c r="A363" s="94"/>
      <c r="B363" s="95" t="s">
        <v>696</v>
      </c>
      <c r="C363" s="71" t="s">
        <v>383</v>
      </c>
      <c r="D363" s="71" t="s">
        <v>361</v>
      </c>
      <c r="E363" s="71" t="s">
        <v>697</v>
      </c>
      <c r="F363" s="71"/>
      <c r="G363" s="97">
        <f>G364</f>
        <v>9933.7999999999993</v>
      </c>
      <c r="H363" s="97">
        <f>H364</f>
        <v>9481.6</v>
      </c>
      <c r="I363" s="97"/>
    </row>
    <row r="364" spans="1:9" s="99" customFormat="1" ht="25.5">
      <c r="A364" s="94"/>
      <c r="B364" s="95" t="s">
        <v>351</v>
      </c>
      <c r="C364" s="71" t="s">
        <v>383</v>
      </c>
      <c r="D364" s="71" t="s">
        <v>361</v>
      </c>
      <c r="E364" s="71" t="s">
        <v>697</v>
      </c>
      <c r="F364" s="71" t="s">
        <v>466</v>
      </c>
      <c r="G364" s="97">
        <f>G365</f>
        <v>9933.7999999999993</v>
      </c>
      <c r="H364" s="97">
        <f>H365</f>
        <v>9481.6</v>
      </c>
      <c r="I364" s="97"/>
    </row>
    <row r="365" spans="1:9" s="99" customFormat="1">
      <c r="A365" s="94"/>
      <c r="B365" s="95" t="s">
        <v>345</v>
      </c>
      <c r="C365" s="71" t="s">
        <v>383</v>
      </c>
      <c r="D365" s="71" t="s">
        <v>361</v>
      </c>
      <c r="E365" s="71" t="s">
        <v>697</v>
      </c>
      <c r="F365" s="71" t="s">
        <v>467</v>
      </c>
      <c r="G365" s="97">
        <f>'приложение 5'!H486</f>
        <v>9933.7999999999993</v>
      </c>
      <c r="H365" s="97">
        <f>'приложение 5'!I486</f>
        <v>9481.6</v>
      </c>
      <c r="I365" s="97"/>
    </row>
    <row r="366" spans="1:9" ht="38.25">
      <c r="A366" s="60"/>
      <c r="B366" s="58" t="s">
        <v>377</v>
      </c>
      <c r="C366" s="52" t="s">
        <v>383</v>
      </c>
      <c r="D366" s="52" t="s">
        <v>361</v>
      </c>
      <c r="E366" s="52" t="s">
        <v>365</v>
      </c>
      <c r="F366" s="52"/>
      <c r="G366" s="57">
        <f t="shared" ref="G366:H369" si="16">G367</f>
        <v>8515.9</v>
      </c>
      <c r="H366" s="57">
        <f t="shared" si="16"/>
        <v>6910.5</v>
      </c>
      <c r="I366" s="57"/>
    </row>
    <row r="367" spans="1:9" ht="38.25">
      <c r="A367" s="60"/>
      <c r="B367" s="58" t="s">
        <v>178</v>
      </c>
      <c r="C367" s="52" t="s">
        <v>383</v>
      </c>
      <c r="D367" s="52" t="s">
        <v>361</v>
      </c>
      <c r="E367" s="52" t="s">
        <v>406</v>
      </c>
      <c r="F367" s="52"/>
      <c r="G367" s="57">
        <f t="shared" si="16"/>
        <v>8515.9</v>
      </c>
      <c r="H367" s="57">
        <f t="shared" si="16"/>
        <v>6910.5</v>
      </c>
      <c r="I367" s="57"/>
    </row>
    <row r="368" spans="1:9">
      <c r="A368" s="60"/>
      <c r="B368" s="58" t="s">
        <v>21</v>
      </c>
      <c r="C368" s="52" t="s">
        <v>383</v>
      </c>
      <c r="D368" s="52" t="s">
        <v>361</v>
      </c>
      <c r="E368" s="52" t="s">
        <v>407</v>
      </c>
      <c r="F368" s="52"/>
      <c r="G368" s="57">
        <f t="shared" si="16"/>
        <v>8515.9</v>
      </c>
      <c r="H368" s="57">
        <f t="shared" si="16"/>
        <v>6910.5</v>
      </c>
      <c r="I368" s="57"/>
    </row>
    <row r="369" spans="1:9" ht="25.5">
      <c r="A369" s="60"/>
      <c r="B369" s="58" t="s">
        <v>372</v>
      </c>
      <c r="C369" s="52" t="s">
        <v>383</v>
      </c>
      <c r="D369" s="52" t="s">
        <v>361</v>
      </c>
      <c r="E369" s="52" t="s">
        <v>407</v>
      </c>
      <c r="F369" s="52" t="s">
        <v>373</v>
      </c>
      <c r="G369" s="57">
        <f t="shared" si="16"/>
        <v>8515.9</v>
      </c>
      <c r="H369" s="57">
        <f t="shared" si="16"/>
        <v>6910.5</v>
      </c>
      <c r="I369" s="57"/>
    </row>
    <row r="370" spans="1:9" ht="25.5">
      <c r="A370" s="60"/>
      <c r="B370" s="58" t="s">
        <v>257</v>
      </c>
      <c r="C370" s="52" t="s">
        <v>383</v>
      </c>
      <c r="D370" s="52" t="s">
        <v>361</v>
      </c>
      <c r="E370" s="52" t="s">
        <v>407</v>
      </c>
      <c r="F370" s="52" t="s">
        <v>374</v>
      </c>
      <c r="G370" s="57">
        <f>'приложение 5'!H492</f>
        <v>8515.9</v>
      </c>
      <c r="H370" s="57">
        <f>'приложение 5'!I492</f>
        <v>6910.5</v>
      </c>
      <c r="I370" s="57"/>
    </row>
    <row r="371" spans="1:9" ht="38.25">
      <c r="A371" s="60"/>
      <c r="B371" s="58" t="s">
        <v>156</v>
      </c>
      <c r="C371" s="52" t="s">
        <v>383</v>
      </c>
      <c r="D371" s="52" t="s">
        <v>361</v>
      </c>
      <c r="E371" s="52" t="s">
        <v>449</v>
      </c>
      <c r="F371" s="52"/>
      <c r="G371" s="57">
        <f>G372</f>
        <v>12169</v>
      </c>
      <c r="H371" s="57">
        <f>H372</f>
        <v>7210.3</v>
      </c>
      <c r="I371" s="57"/>
    </row>
    <row r="372" spans="1:9" ht="38.25">
      <c r="A372" s="60"/>
      <c r="B372" s="58" t="s">
        <v>155</v>
      </c>
      <c r="C372" s="52" t="s">
        <v>383</v>
      </c>
      <c r="D372" s="52" t="s">
        <v>361</v>
      </c>
      <c r="E372" s="52" t="s">
        <v>450</v>
      </c>
      <c r="F372" s="52"/>
      <c r="G372" s="57">
        <f>G373</f>
        <v>12169</v>
      </c>
      <c r="H372" s="57">
        <f>H373</f>
        <v>7210.3</v>
      </c>
      <c r="I372" s="57"/>
    </row>
    <row r="373" spans="1:9">
      <c r="A373" s="60"/>
      <c r="B373" s="58" t="s">
        <v>21</v>
      </c>
      <c r="C373" s="52" t="s">
        <v>383</v>
      </c>
      <c r="D373" s="52" t="s">
        <v>361</v>
      </c>
      <c r="E373" s="52" t="s">
        <v>452</v>
      </c>
      <c r="F373" s="52"/>
      <c r="G373" s="57">
        <f>G374+G376</f>
        <v>12169</v>
      </c>
      <c r="H373" s="57">
        <f>H374+H376</f>
        <v>7210.3</v>
      </c>
      <c r="I373" s="57"/>
    </row>
    <row r="374" spans="1:9" ht="25.5">
      <c r="A374" s="60"/>
      <c r="B374" s="58" t="s">
        <v>372</v>
      </c>
      <c r="C374" s="52" t="s">
        <v>383</v>
      </c>
      <c r="D374" s="52" t="s">
        <v>361</v>
      </c>
      <c r="E374" s="52" t="s">
        <v>452</v>
      </c>
      <c r="F374" s="52" t="s">
        <v>373</v>
      </c>
      <c r="G374" s="57">
        <f>G375</f>
        <v>11310.7</v>
      </c>
      <c r="H374" s="57">
        <f>H375</f>
        <v>6352</v>
      </c>
      <c r="I374" s="57"/>
    </row>
    <row r="375" spans="1:9" ht="25.5">
      <c r="A375" s="60"/>
      <c r="B375" s="58" t="s">
        <v>257</v>
      </c>
      <c r="C375" s="52" t="s">
        <v>383</v>
      </c>
      <c r="D375" s="52" t="s">
        <v>361</v>
      </c>
      <c r="E375" s="52" t="s">
        <v>452</v>
      </c>
      <c r="F375" s="52" t="s">
        <v>374</v>
      </c>
      <c r="G375" s="57">
        <f>'приложение 5'!H498</f>
        <v>11310.7</v>
      </c>
      <c r="H375" s="57">
        <f>'приложение 5'!I498</f>
        <v>6352</v>
      </c>
      <c r="I375" s="57"/>
    </row>
    <row r="376" spans="1:9" s="99" customFormat="1">
      <c r="A376" s="94"/>
      <c r="B376" s="95" t="s">
        <v>258</v>
      </c>
      <c r="C376" s="71" t="s">
        <v>383</v>
      </c>
      <c r="D376" s="71" t="s">
        <v>361</v>
      </c>
      <c r="E376" s="71" t="s">
        <v>452</v>
      </c>
      <c r="F376" s="71" t="s">
        <v>378</v>
      </c>
      <c r="G376" s="97">
        <f>G377</f>
        <v>858.3</v>
      </c>
      <c r="H376" s="97">
        <f>H377</f>
        <v>858.3</v>
      </c>
      <c r="I376" s="97"/>
    </row>
    <row r="377" spans="1:9" s="99" customFormat="1" ht="38.25">
      <c r="A377" s="94"/>
      <c r="B377" s="95" t="s">
        <v>159</v>
      </c>
      <c r="C377" s="71" t="s">
        <v>383</v>
      </c>
      <c r="D377" s="71" t="s">
        <v>361</v>
      </c>
      <c r="E377" s="71" t="s">
        <v>452</v>
      </c>
      <c r="F377" s="71" t="s">
        <v>158</v>
      </c>
      <c r="G377" s="97">
        <f>'приложение 5'!H501</f>
        <v>858.3</v>
      </c>
      <c r="H377" s="97">
        <f>'приложение 5'!I501</f>
        <v>858.3</v>
      </c>
      <c r="I377" s="97"/>
    </row>
    <row r="378" spans="1:9">
      <c r="A378" s="59"/>
      <c r="B378" s="86" t="s">
        <v>177</v>
      </c>
      <c r="C378" s="54" t="s">
        <v>383</v>
      </c>
      <c r="D378" s="54" t="s">
        <v>364</v>
      </c>
      <c r="E378" s="54"/>
      <c r="F378" s="54"/>
      <c r="G378" s="55">
        <f>G379+G389+G394</f>
        <v>56616.5</v>
      </c>
      <c r="H378" s="55">
        <f>H379+H389+H394</f>
        <v>39662.1</v>
      </c>
      <c r="I378" s="55">
        <f>H378/G378*100</f>
        <v>70.053959534764601</v>
      </c>
    </row>
    <row r="379" spans="1:9" ht="38.25">
      <c r="A379" s="59"/>
      <c r="B379" s="58" t="s">
        <v>163</v>
      </c>
      <c r="C379" s="52" t="s">
        <v>383</v>
      </c>
      <c r="D379" s="52" t="s">
        <v>364</v>
      </c>
      <c r="E379" s="52" t="s">
        <v>501</v>
      </c>
      <c r="F379" s="52"/>
      <c r="G379" s="57">
        <f>G380+G383+G386</f>
        <v>21991</v>
      </c>
      <c r="H379" s="57">
        <f>H380+H383+H386</f>
        <v>12258.4</v>
      </c>
      <c r="I379" s="57"/>
    </row>
    <row r="380" spans="1:9" s="14" customFormat="1">
      <c r="A380" s="100"/>
      <c r="B380" s="15" t="s">
        <v>451</v>
      </c>
      <c r="C380" s="75" t="s">
        <v>383</v>
      </c>
      <c r="D380" s="75" t="s">
        <v>364</v>
      </c>
      <c r="E380" s="75" t="s">
        <v>502</v>
      </c>
      <c r="F380" s="75"/>
      <c r="G380" s="76">
        <f>G381</f>
        <v>4.7</v>
      </c>
      <c r="H380" s="76">
        <f>H381</f>
        <v>0</v>
      </c>
      <c r="I380" s="76"/>
    </row>
    <row r="381" spans="1:9" s="88" customFormat="1" ht="25.5">
      <c r="A381" s="100"/>
      <c r="B381" s="15" t="s">
        <v>351</v>
      </c>
      <c r="C381" s="75" t="s">
        <v>383</v>
      </c>
      <c r="D381" s="75" t="s">
        <v>364</v>
      </c>
      <c r="E381" s="75" t="s">
        <v>502</v>
      </c>
      <c r="F381" s="75" t="s">
        <v>466</v>
      </c>
      <c r="G381" s="76">
        <f>G382</f>
        <v>4.7</v>
      </c>
      <c r="H381" s="76">
        <f>H382</f>
        <v>0</v>
      </c>
      <c r="I381" s="76"/>
    </row>
    <row r="382" spans="1:9" s="88" customFormat="1">
      <c r="A382" s="100"/>
      <c r="B382" s="15" t="s">
        <v>345</v>
      </c>
      <c r="C382" s="75" t="s">
        <v>383</v>
      </c>
      <c r="D382" s="75" t="s">
        <v>364</v>
      </c>
      <c r="E382" s="75" t="s">
        <v>502</v>
      </c>
      <c r="F382" s="75" t="s">
        <v>467</v>
      </c>
      <c r="G382" s="76">
        <f>'приложение 5'!H506</f>
        <v>4.7</v>
      </c>
      <c r="H382" s="76">
        <f>'приложение 5'!I506</f>
        <v>0</v>
      </c>
      <c r="I382" s="76"/>
    </row>
    <row r="383" spans="1:9" ht="102">
      <c r="A383" s="59"/>
      <c r="B383" s="58" t="s">
        <v>162</v>
      </c>
      <c r="C383" s="52" t="s">
        <v>383</v>
      </c>
      <c r="D383" s="52" t="s">
        <v>364</v>
      </c>
      <c r="E383" s="52" t="s">
        <v>503</v>
      </c>
      <c r="F383" s="52"/>
      <c r="G383" s="57">
        <f>G384</f>
        <v>20887</v>
      </c>
      <c r="H383" s="57">
        <f>H384</f>
        <v>11645.5</v>
      </c>
      <c r="I383" s="57"/>
    </row>
    <row r="384" spans="1:9">
      <c r="A384" s="60"/>
      <c r="B384" s="58" t="s">
        <v>258</v>
      </c>
      <c r="C384" s="52" t="s">
        <v>383</v>
      </c>
      <c r="D384" s="52" t="s">
        <v>364</v>
      </c>
      <c r="E384" s="52" t="s">
        <v>503</v>
      </c>
      <c r="F384" s="52" t="s">
        <v>378</v>
      </c>
      <c r="G384" s="57">
        <f>G385</f>
        <v>20887</v>
      </c>
      <c r="H384" s="57">
        <f>H385</f>
        <v>11645.5</v>
      </c>
      <c r="I384" s="57"/>
    </row>
    <row r="385" spans="1:9" ht="38.25">
      <c r="A385" s="60"/>
      <c r="B385" s="58" t="s">
        <v>159</v>
      </c>
      <c r="C385" s="52" t="s">
        <v>383</v>
      </c>
      <c r="D385" s="52" t="s">
        <v>364</v>
      </c>
      <c r="E385" s="52" t="s">
        <v>503</v>
      </c>
      <c r="F385" s="52" t="s">
        <v>158</v>
      </c>
      <c r="G385" s="57">
        <f>'приложение 5'!H510</f>
        <v>20887</v>
      </c>
      <c r="H385" s="57">
        <f>'приложение 5'!I510</f>
        <v>11645.5</v>
      </c>
      <c r="I385" s="57"/>
    </row>
    <row r="386" spans="1:9" s="99" customFormat="1" ht="122.25" customHeight="1">
      <c r="A386" s="94"/>
      <c r="B386" s="101" t="s">
        <v>504</v>
      </c>
      <c r="C386" s="71" t="s">
        <v>383</v>
      </c>
      <c r="D386" s="71" t="s">
        <v>364</v>
      </c>
      <c r="E386" s="71" t="s">
        <v>505</v>
      </c>
      <c r="F386" s="71"/>
      <c r="G386" s="97">
        <f>G387</f>
        <v>1099.3</v>
      </c>
      <c r="H386" s="97">
        <f>H387</f>
        <v>612.9</v>
      </c>
      <c r="I386" s="97"/>
    </row>
    <row r="387" spans="1:9" s="99" customFormat="1">
      <c r="A387" s="94"/>
      <c r="B387" s="95" t="s">
        <v>258</v>
      </c>
      <c r="C387" s="71" t="s">
        <v>383</v>
      </c>
      <c r="D387" s="71" t="s">
        <v>364</v>
      </c>
      <c r="E387" s="71" t="s">
        <v>505</v>
      </c>
      <c r="F387" s="71" t="s">
        <v>378</v>
      </c>
      <c r="G387" s="97">
        <f>G388</f>
        <v>1099.3</v>
      </c>
      <c r="H387" s="97">
        <f>H388</f>
        <v>612.9</v>
      </c>
      <c r="I387" s="97"/>
    </row>
    <row r="388" spans="1:9" s="99" customFormat="1" ht="38.25">
      <c r="A388" s="94"/>
      <c r="B388" s="95" t="s">
        <v>159</v>
      </c>
      <c r="C388" s="71" t="s">
        <v>383</v>
      </c>
      <c r="D388" s="71" t="s">
        <v>364</v>
      </c>
      <c r="E388" s="71" t="s">
        <v>505</v>
      </c>
      <c r="F388" s="71" t="s">
        <v>158</v>
      </c>
      <c r="G388" s="97">
        <f>'приложение 5'!H513</f>
        <v>1099.3</v>
      </c>
      <c r="H388" s="97">
        <f>'приложение 5'!I513</f>
        <v>612.9</v>
      </c>
      <c r="I388" s="97"/>
    </row>
    <row r="389" spans="1:9" ht="38.25">
      <c r="A389" s="59"/>
      <c r="B389" s="58" t="s">
        <v>156</v>
      </c>
      <c r="C389" s="52" t="s">
        <v>383</v>
      </c>
      <c r="D389" s="52" t="s">
        <v>364</v>
      </c>
      <c r="E389" s="52" t="s">
        <v>449</v>
      </c>
      <c r="F389" s="52"/>
      <c r="G389" s="57">
        <f t="shared" ref="G389:H392" si="17">G390</f>
        <v>5330.9</v>
      </c>
      <c r="H389" s="57">
        <f t="shared" si="17"/>
        <v>3371.6</v>
      </c>
      <c r="I389" s="57"/>
    </row>
    <row r="390" spans="1:9" ht="38.25">
      <c r="A390" s="59"/>
      <c r="B390" s="68" t="s">
        <v>148</v>
      </c>
      <c r="C390" s="52" t="s">
        <v>383</v>
      </c>
      <c r="D390" s="52" t="s">
        <v>364</v>
      </c>
      <c r="E390" s="52" t="s">
        <v>508</v>
      </c>
      <c r="F390" s="52"/>
      <c r="G390" s="57">
        <f t="shared" si="17"/>
        <v>5330.9</v>
      </c>
      <c r="H390" s="57">
        <f t="shared" si="17"/>
        <v>3371.6</v>
      </c>
      <c r="I390" s="57"/>
    </row>
    <row r="391" spans="1:9" ht="171" customHeight="1">
      <c r="A391" s="59"/>
      <c r="B391" s="58" t="s">
        <v>509</v>
      </c>
      <c r="C391" s="52" t="s">
        <v>383</v>
      </c>
      <c r="D391" s="52" t="s">
        <v>364</v>
      </c>
      <c r="E391" s="52" t="s">
        <v>510</v>
      </c>
      <c r="F391" s="52"/>
      <c r="G391" s="57">
        <f t="shared" si="17"/>
        <v>5330.9</v>
      </c>
      <c r="H391" s="57">
        <f t="shared" si="17"/>
        <v>3371.6</v>
      </c>
      <c r="I391" s="57"/>
    </row>
    <row r="392" spans="1:9">
      <c r="A392" s="60"/>
      <c r="B392" s="58" t="s">
        <v>258</v>
      </c>
      <c r="C392" s="52" t="s">
        <v>383</v>
      </c>
      <c r="D392" s="52" t="s">
        <v>364</v>
      </c>
      <c r="E392" s="52" t="s">
        <v>510</v>
      </c>
      <c r="F392" s="52" t="s">
        <v>378</v>
      </c>
      <c r="G392" s="57">
        <f t="shared" si="17"/>
        <v>5330.9</v>
      </c>
      <c r="H392" s="57">
        <f t="shared" si="17"/>
        <v>3371.6</v>
      </c>
      <c r="I392" s="57"/>
    </row>
    <row r="393" spans="1:9" ht="38.25">
      <c r="A393" s="60"/>
      <c r="B393" s="58" t="s">
        <v>159</v>
      </c>
      <c r="C393" s="52" t="s">
        <v>383</v>
      </c>
      <c r="D393" s="52" t="s">
        <v>364</v>
      </c>
      <c r="E393" s="52" t="s">
        <v>510</v>
      </c>
      <c r="F393" s="52" t="s">
        <v>158</v>
      </c>
      <c r="G393" s="57">
        <f>'приложение 5'!H518</f>
        <v>5330.9</v>
      </c>
      <c r="H393" s="57">
        <f>'приложение 5'!I518</f>
        <v>3371.6</v>
      </c>
      <c r="I393" s="57"/>
    </row>
    <row r="394" spans="1:9" ht="38.25">
      <c r="A394" s="59"/>
      <c r="B394" s="58" t="s">
        <v>174</v>
      </c>
      <c r="C394" s="52" t="s">
        <v>383</v>
      </c>
      <c r="D394" s="52" t="s">
        <v>364</v>
      </c>
      <c r="E394" s="52" t="s">
        <v>511</v>
      </c>
      <c r="F394" s="52"/>
      <c r="G394" s="57">
        <f>G395+G400+G403+G406+G409</f>
        <v>29294.6</v>
      </c>
      <c r="H394" s="57">
        <f>H395+H400+H403+H406+H409</f>
        <v>24032.1</v>
      </c>
      <c r="I394" s="57"/>
    </row>
    <row r="395" spans="1:9">
      <c r="A395" s="59"/>
      <c r="B395" s="58" t="s">
        <v>21</v>
      </c>
      <c r="C395" s="52" t="s">
        <v>383</v>
      </c>
      <c r="D395" s="52" t="s">
        <v>364</v>
      </c>
      <c r="E395" s="75" t="s">
        <v>512</v>
      </c>
      <c r="F395" s="52"/>
      <c r="G395" s="57">
        <f>G396+G398</f>
        <v>4071.7</v>
      </c>
      <c r="H395" s="57">
        <f>H396+H398</f>
        <v>3212.1</v>
      </c>
      <c r="I395" s="57"/>
    </row>
    <row r="396" spans="1:9" s="34" customFormat="1" ht="25.5">
      <c r="A396" s="26"/>
      <c r="B396" s="15" t="s">
        <v>256</v>
      </c>
      <c r="C396" s="38">
        <v>5</v>
      </c>
      <c r="D396" s="38">
        <v>2</v>
      </c>
      <c r="E396" s="39" t="s">
        <v>512</v>
      </c>
      <c r="F396" s="40">
        <v>200</v>
      </c>
      <c r="G396" s="32">
        <f>G397</f>
        <v>193.1</v>
      </c>
      <c r="H396" s="32">
        <f>H397</f>
        <v>128.5</v>
      </c>
      <c r="I396" s="26"/>
    </row>
    <row r="397" spans="1:9" s="34" customFormat="1" ht="25.5">
      <c r="A397" s="26"/>
      <c r="B397" s="15" t="s">
        <v>339</v>
      </c>
      <c r="C397" s="38">
        <v>5</v>
      </c>
      <c r="D397" s="38">
        <v>2</v>
      </c>
      <c r="E397" s="39" t="s">
        <v>512</v>
      </c>
      <c r="F397" s="40">
        <v>240</v>
      </c>
      <c r="G397" s="32">
        <f>'приложение 5'!H522</f>
        <v>193.1</v>
      </c>
      <c r="H397" s="32">
        <f>'приложение 5'!I522</f>
        <v>128.5</v>
      </c>
      <c r="I397" s="26"/>
    </row>
    <row r="398" spans="1:9" ht="25.5">
      <c r="A398" s="59"/>
      <c r="B398" s="58" t="s">
        <v>351</v>
      </c>
      <c r="C398" s="52" t="s">
        <v>383</v>
      </c>
      <c r="D398" s="52" t="s">
        <v>364</v>
      </c>
      <c r="E398" s="75" t="s">
        <v>512</v>
      </c>
      <c r="F398" s="52" t="s">
        <v>466</v>
      </c>
      <c r="G398" s="57">
        <f>G399</f>
        <v>3878.6</v>
      </c>
      <c r="H398" s="57">
        <f>H399</f>
        <v>3083.6</v>
      </c>
      <c r="I398" s="57"/>
    </row>
    <row r="399" spans="1:9">
      <c r="A399" s="59"/>
      <c r="B399" s="58" t="s">
        <v>345</v>
      </c>
      <c r="C399" s="52" t="s">
        <v>383</v>
      </c>
      <c r="D399" s="52" t="s">
        <v>364</v>
      </c>
      <c r="E399" s="75" t="s">
        <v>512</v>
      </c>
      <c r="F399" s="52" t="s">
        <v>467</v>
      </c>
      <c r="G399" s="57">
        <f>'приложение 5'!H525</f>
        <v>3878.6</v>
      </c>
      <c r="H399" s="57">
        <f>'приложение 5'!I525</f>
        <v>3083.6</v>
      </c>
      <c r="I399" s="57"/>
    </row>
    <row r="400" spans="1:9" ht="89.25">
      <c r="A400" s="59"/>
      <c r="B400" s="58" t="s">
        <v>513</v>
      </c>
      <c r="C400" s="52" t="s">
        <v>383</v>
      </c>
      <c r="D400" s="52" t="s">
        <v>364</v>
      </c>
      <c r="E400" s="52" t="s">
        <v>514</v>
      </c>
      <c r="F400" s="52"/>
      <c r="G400" s="57">
        <f>G401</f>
        <v>16656</v>
      </c>
      <c r="H400" s="57">
        <f>H401</f>
        <v>16656</v>
      </c>
      <c r="I400" s="57"/>
    </row>
    <row r="401" spans="1:9" ht="25.5">
      <c r="A401" s="59"/>
      <c r="B401" s="58" t="s">
        <v>351</v>
      </c>
      <c r="C401" s="52" t="s">
        <v>383</v>
      </c>
      <c r="D401" s="52" t="s">
        <v>364</v>
      </c>
      <c r="E401" s="52" t="s">
        <v>514</v>
      </c>
      <c r="F401" s="52" t="s">
        <v>466</v>
      </c>
      <c r="G401" s="57">
        <f>G402</f>
        <v>16656</v>
      </c>
      <c r="H401" s="57">
        <f>H402</f>
        <v>16656</v>
      </c>
      <c r="I401" s="57"/>
    </row>
    <row r="402" spans="1:9">
      <c r="A402" s="59"/>
      <c r="B402" s="58" t="s">
        <v>345</v>
      </c>
      <c r="C402" s="52" t="s">
        <v>383</v>
      </c>
      <c r="D402" s="52" t="s">
        <v>364</v>
      </c>
      <c r="E402" s="52" t="s">
        <v>514</v>
      </c>
      <c r="F402" s="52" t="s">
        <v>467</v>
      </c>
      <c r="G402" s="57">
        <f>'приложение 5'!H529</f>
        <v>16656</v>
      </c>
      <c r="H402" s="57">
        <f>'приложение 5'!I529</f>
        <v>16656</v>
      </c>
      <c r="I402" s="57"/>
    </row>
    <row r="403" spans="1:9" ht="189" customHeight="1">
      <c r="A403" s="59"/>
      <c r="B403" s="58" t="s">
        <v>515</v>
      </c>
      <c r="C403" s="52" t="s">
        <v>383</v>
      </c>
      <c r="D403" s="52" t="s">
        <v>364</v>
      </c>
      <c r="E403" s="52" t="s">
        <v>516</v>
      </c>
      <c r="F403" s="52"/>
      <c r="G403" s="57">
        <f>G404</f>
        <v>4358.8999999999996</v>
      </c>
      <c r="H403" s="57">
        <f>H404</f>
        <v>0</v>
      </c>
      <c r="I403" s="57"/>
    </row>
    <row r="404" spans="1:9" ht="25.5">
      <c r="A404" s="59"/>
      <c r="B404" s="58" t="s">
        <v>351</v>
      </c>
      <c r="C404" s="52" t="s">
        <v>383</v>
      </c>
      <c r="D404" s="52" t="s">
        <v>364</v>
      </c>
      <c r="E404" s="52" t="s">
        <v>516</v>
      </c>
      <c r="F404" s="52" t="s">
        <v>466</v>
      </c>
      <c r="G404" s="57">
        <f>G405</f>
        <v>4358.8999999999996</v>
      </c>
      <c r="H404" s="57">
        <f>H405</f>
        <v>0</v>
      </c>
      <c r="I404" s="57"/>
    </row>
    <row r="405" spans="1:9">
      <c r="A405" s="59"/>
      <c r="B405" s="58" t="s">
        <v>345</v>
      </c>
      <c r="C405" s="52" t="s">
        <v>383</v>
      </c>
      <c r="D405" s="52" t="s">
        <v>364</v>
      </c>
      <c r="E405" s="52" t="s">
        <v>516</v>
      </c>
      <c r="F405" s="52" t="s">
        <v>467</v>
      </c>
      <c r="G405" s="57">
        <f>'приложение 5'!H533</f>
        <v>4358.8999999999996</v>
      </c>
      <c r="H405" s="57">
        <f>'приложение 5'!I533</f>
        <v>0</v>
      </c>
      <c r="I405" s="57"/>
    </row>
    <row r="406" spans="1:9" s="99" customFormat="1" ht="102">
      <c r="A406" s="171"/>
      <c r="B406" s="95" t="s">
        <v>517</v>
      </c>
      <c r="C406" s="71" t="s">
        <v>383</v>
      </c>
      <c r="D406" s="71" t="s">
        <v>364</v>
      </c>
      <c r="E406" s="71" t="s">
        <v>518</v>
      </c>
      <c r="F406" s="71"/>
      <c r="G406" s="97">
        <f>G407</f>
        <v>4164</v>
      </c>
      <c r="H406" s="97">
        <f>H407</f>
        <v>4164</v>
      </c>
      <c r="I406" s="97"/>
    </row>
    <row r="407" spans="1:9" s="99" customFormat="1" ht="25.5">
      <c r="A407" s="171"/>
      <c r="B407" s="95" t="s">
        <v>351</v>
      </c>
      <c r="C407" s="71" t="s">
        <v>383</v>
      </c>
      <c r="D407" s="71" t="s">
        <v>364</v>
      </c>
      <c r="E407" s="71" t="s">
        <v>518</v>
      </c>
      <c r="F407" s="71" t="s">
        <v>466</v>
      </c>
      <c r="G407" s="97">
        <f>G408</f>
        <v>4164</v>
      </c>
      <c r="H407" s="97">
        <f>H408</f>
        <v>4164</v>
      </c>
      <c r="I407" s="97"/>
    </row>
    <row r="408" spans="1:9" s="99" customFormat="1">
      <c r="A408" s="171"/>
      <c r="B408" s="95" t="s">
        <v>345</v>
      </c>
      <c r="C408" s="71" t="s">
        <v>383</v>
      </c>
      <c r="D408" s="71" t="s">
        <v>364</v>
      </c>
      <c r="E408" s="71" t="s">
        <v>518</v>
      </c>
      <c r="F408" s="71" t="s">
        <v>467</v>
      </c>
      <c r="G408" s="97">
        <f>'приложение 5'!H537</f>
        <v>4164</v>
      </c>
      <c r="H408" s="97">
        <f>'приложение 5'!I537</f>
        <v>4164</v>
      </c>
      <c r="I408" s="97"/>
    </row>
    <row r="409" spans="1:9" ht="196.5" customHeight="1">
      <c r="A409" s="59"/>
      <c r="B409" s="58" t="s">
        <v>519</v>
      </c>
      <c r="C409" s="52" t="s">
        <v>383</v>
      </c>
      <c r="D409" s="52" t="s">
        <v>364</v>
      </c>
      <c r="E409" s="52" t="s">
        <v>520</v>
      </c>
      <c r="F409" s="52"/>
      <c r="G409" s="57">
        <f>G410</f>
        <v>44</v>
      </c>
      <c r="H409" s="57">
        <f>H410</f>
        <v>0</v>
      </c>
      <c r="I409" s="57"/>
    </row>
    <row r="410" spans="1:9" ht="25.5">
      <c r="A410" s="59"/>
      <c r="B410" s="58" t="s">
        <v>351</v>
      </c>
      <c r="C410" s="52" t="s">
        <v>383</v>
      </c>
      <c r="D410" s="52" t="s">
        <v>364</v>
      </c>
      <c r="E410" s="52" t="s">
        <v>520</v>
      </c>
      <c r="F410" s="52" t="s">
        <v>466</v>
      </c>
      <c r="G410" s="57">
        <f>G411</f>
        <v>44</v>
      </c>
      <c r="H410" s="57">
        <f>H411</f>
        <v>0</v>
      </c>
      <c r="I410" s="57"/>
    </row>
    <row r="411" spans="1:9">
      <c r="A411" s="59"/>
      <c r="B411" s="58" t="s">
        <v>345</v>
      </c>
      <c r="C411" s="52" t="s">
        <v>383</v>
      </c>
      <c r="D411" s="52" t="s">
        <v>364</v>
      </c>
      <c r="E411" s="52" t="s">
        <v>520</v>
      </c>
      <c r="F411" s="52" t="s">
        <v>467</v>
      </c>
      <c r="G411" s="57">
        <f>'приложение 5'!H541</f>
        <v>44</v>
      </c>
      <c r="H411" s="57">
        <f>'приложение 5'!I541</f>
        <v>0</v>
      </c>
      <c r="I411" s="57"/>
    </row>
    <row r="412" spans="1:9">
      <c r="A412" s="59"/>
      <c r="B412" s="56" t="s">
        <v>169</v>
      </c>
      <c r="C412" s="54" t="s">
        <v>383</v>
      </c>
      <c r="D412" s="54" t="s">
        <v>376</v>
      </c>
      <c r="E412" s="54"/>
      <c r="F412" s="54"/>
      <c r="G412" s="55">
        <f>G413+G431</f>
        <v>106763.5</v>
      </c>
      <c r="H412" s="55">
        <f>H413+H431</f>
        <v>74323.600000000006</v>
      </c>
      <c r="I412" s="55">
        <f>H412/G412*100</f>
        <v>69.615177471701472</v>
      </c>
    </row>
    <row r="413" spans="1:9" ht="38.25">
      <c r="A413" s="59"/>
      <c r="B413" s="58" t="s">
        <v>168</v>
      </c>
      <c r="C413" s="52" t="s">
        <v>383</v>
      </c>
      <c r="D413" s="52" t="s">
        <v>376</v>
      </c>
      <c r="E413" s="52" t="s">
        <v>485</v>
      </c>
      <c r="F413" s="52"/>
      <c r="G413" s="57">
        <f>G414</f>
        <v>44661.200000000004</v>
      </c>
      <c r="H413" s="57">
        <f>H414</f>
        <v>28263.3</v>
      </c>
      <c r="I413" s="57"/>
    </row>
    <row r="414" spans="1:9" ht="25.5">
      <c r="A414" s="59"/>
      <c r="B414" s="58" t="s">
        <v>167</v>
      </c>
      <c r="C414" s="52" t="s">
        <v>383</v>
      </c>
      <c r="D414" s="52" t="s">
        <v>376</v>
      </c>
      <c r="E414" s="52" t="s">
        <v>521</v>
      </c>
      <c r="F414" s="52"/>
      <c r="G414" s="57">
        <f>G415+G420+G425+G428</f>
        <v>44661.200000000004</v>
      </c>
      <c r="H414" s="57">
        <f>H415+H420+H425+H428</f>
        <v>28263.3</v>
      </c>
      <c r="I414" s="57"/>
    </row>
    <row r="415" spans="1:9">
      <c r="A415" s="59"/>
      <c r="B415" s="58" t="s">
        <v>21</v>
      </c>
      <c r="C415" s="52" t="s">
        <v>383</v>
      </c>
      <c r="D415" s="52" t="s">
        <v>376</v>
      </c>
      <c r="E415" s="52" t="s">
        <v>522</v>
      </c>
      <c r="F415" s="52"/>
      <c r="G415" s="57">
        <f>G416+G418</f>
        <v>30472.5</v>
      </c>
      <c r="H415" s="57">
        <f>H416+H418</f>
        <v>26001.4</v>
      </c>
      <c r="I415" s="57"/>
    </row>
    <row r="416" spans="1:9" ht="25.5">
      <c r="A416" s="60"/>
      <c r="B416" s="58" t="s">
        <v>372</v>
      </c>
      <c r="C416" s="52" t="s">
        <v>383</v>
      </c>
      <c r="D416" s="52" t="s">
        <v>376</v>
      </c>
      <c r="E416" s="52" t="s">
        <v>522</v>
      </c>
      <c r="F416" s="52" t="s">
        <v>373</v>
      </c>
      <c r="G416" s="57">
        <f>G417</f>
        <v>1297.9000000000001</v>
      </c>
      <c r="H416" s="57">
        <f>H417</f>
        <v>1219.4000000000001</v>
      </c>
      <c r="I416" s="57"/>
    </row>
    <row r="417" spans="1:9" ht="25.5">
      <c r="A417" s="60"/>
      <c r="B417" s="58" t="s">
        <v>257</v>
      </c>
      <c r="C417" s="52" t="s">
        <v>383</v>
      </c>
      <c r="D417" s="52" t="s">
        <v>376</v>
      </c>
      <c r="E417" s="52" t="s">
        <v>522</v>
      </c>
      <c r="F417" s="52" t="s">
        <v>374</v>
      </c>
      <c r="G417" s="57">
        <f>'приложение 5'!H548</f>
        <v>1297.9000000000001</v>
      </c>
      <c r="H417" s="57">
        <f>'приложение 5'!I548</f>
        <v>1219.4000000000001</v>
      </c>
      <c r="I417" s="57"/>
    </row>
    <row r="418" spans="1:9" ht="25.5">
      <c r="A418" s="59"/>
      <c r="B418" s="58" t="s">
        <v>351</v>
      </c>
      <c r="C418" s="52" t="s">
        <v>383</v>
      </c>
      <c r="D418" s="52" t="s">
        <v>376</v>
      </c>
      <c r="E418" s="52" t="s">
        <v>522</v>
      </c>
      <c r="F418" s="52" t="s">
        <v>466</v>
      </c>
      <c r="G418" s="57">
        <f>G419</f>
        <v>29174.6</v>
      </c>
      <c r="H418" s="57">
        <f>H419</f>
        <v>24782</v>
      </c>
      <c r="I418" s="57"/>
    </row>
    <row r="419" spans="1:9">
      <c r="A419" s="59"/>
      <c r="B419" s="58" t="s">
        <v>345</v>
      </c>
      <c r="C419" s="52" t="s">
        <v>383</v>
      </c>
      <c r="D419" s="52" t="s">
        <v>376</v>
      </c>
      <c r="E419" s="52" t="s">
        <v>522</v>
      </c>
      <c r="F419" s="52" t="s">
        <v>467</v>
      </c>
      <c r="G419" s="57">
        <f>'приложение 5'!H551</f>
        <v>29174.6</v>
      </c>
      <c r="H419" s="57">
        <f>'приложение 5'!I551</f>
        <v>24782</v>
      </c>
      <c r="I419" s="57"/>
    </row>
    <row r="420" spans="1:9" s="34" customFormat="1" ht="25.5">
      <c r="A420" s="26"/>
      <c r="B420" s="37" t="s">
        <v>727</v>
      </c>
      <c r="C420" s="38">
        <v>5</v>
      </c>
      <c r="D420" s="38">
        <v>3</v>
      </c>
      <c r="E420" s="39" t="s">
        <v>728</v>
      </c>
      <c r="F420" s="40"/>
      <c r="G420" s="32">
        <f>G421+G423</f>
        <v>11926.8</v>
      </c>
      <c r="H420" s="32">
        <f>H421+H423</f>
        <v>0</v>
      </c>
      <c r="I420" s="26"/>
    </row>
    <row r="421" spans="1:9" s="34" customFormat="1" ht="25.5">
      <c r="A421" s="26"/>
      <c r="B421" s="15" t="s">
        <v>256</v>
      </c>
      <c r="C421" s="38">
        <v>5</v>
      </c>
      <c r="D421" s="38">
        <v>3</v>
      </c>
      <c r="E421" s="39" t="s">
        <v>728</v>
      </c>
      <c r="F421" s="40">
        <v>200</v>
      </c>
      <c r="G421" s="32">
        <f>G422</f>
        <v>227</v>
      </c>
      <c r="H421" s="32">
        <f>H422</f>
        <v>0</v>
      </c>
      <c r="I421" s="26"/>
    </row>
    <row r="422" spans="1:9" s="34" customFormat="1" ht="25.5">
      <c r="A422" s="26"/>
      <c r="B422" s="15" t="s">
        <v>339</v>
      </c>
      <c r="C422" s="38">
        <v>5</v>
      </c>
      <c r="D422" s="38">
        <v>3</v>
      </c>
      <c r="E422" s="39" t="s">
        <v>728</v>
      </c>
      <c r="F422" s="40">
        <v>240</v>
      </c>
      <c r="G422" s="32">
        <f>'приложение 5'!H555</f>
        <v>227</v>
      </c>
      <c r="H422" s="32">
        <f>'приложение 5'!I555</f>
        <v>0</v>
      </c>
      <c r="I422" s="26"/>
    </row>
    <row r="423" spans="1:9" s="34" customFormat="1" ht="25.5">
      <c r="A423" s="26"/>
      <c r="B423" s="15" t="s">
        <v>351</v>
      </c>
      <c r="C423" s="38">
        <v>5</v>
      </c>
      <c r="D423" s="38">
        <v>3</v>
      </c>
      <c r="E423" s="39" t="s">
        <v>728</v>
      </c>
      <c r="F423" s="40">
        <v>400</v>
      </c>
      <c r="G423" s="32">
        <f>G424</f>
        <v>11699.8</v>
      </c>
      <c r="H423" s="32">
        <f>H424</f>
        <v>0</v>
      </c>
      <c r="I423" s="26"/>
    </row>
    <row r="424" spans="1:9" s="34" customFormat="1">
      <c r="A424" s="26"/>
      <c r="B424" s="15" t="s">
        <v>345</v>
      </c>
      <c r="C424" s="38">
        <v>5</v>
      </c>
      <c r="D424" s="38">
        <v>3</v>
      </c>
      <c r="E424" s="39" t="s">
        <v>728</v>
      </c>
      <c r="F424" s="40">
        <v>410</v>
      </c>
      <c r="G424" s="32">
        <f>'приложение 5'!H558</f>
        <v>11699.8</v>
      </c>
      <c r="H424" s="32">
        <f>'приложение 5'!I558</f>
        <v>0</v>
      </c>
      <c r="I424" s="26"/>
    </row>
    <row r="425" spans="1:9" ht="189" customHeight="1">
      <c r="A425" s="59"/>
      <c r="B425" s="58" t="s">
        <v>166</v>
      </c>
      <c r="C425" s="52" t="s">
        <v>383</v>
      </c>
      <c r="D425" s="52" t="s">
        <v>376</v>
      </c>
      <c r="E425" s="52" t="s">
        <v>523</v>
      </c>
      <c r="F425" s="52"/>
      <c r="G425" s="57">
        <f>G426</f>
        <v>2239.3000000000002</v>
      </c>
      <c r="H425" s="57">
        <f>H426</f>
        <v>2239.3000000000002</v>
      </c>
      <c r="I425" s="57"/>
    </row>
    <row r="426" spans="1:9" ht="25.5">
      <c r="A426" s="59"/>
      <c r="B426" s="58" t="s">
        <v>351</v>
      </c>
      <c r="C426" s="52" t="s">
        <v>383</v>
      </c>
      <c r="D426" s="52" t="s">
        <v>376</v>
      </c>
      <c r="E426" s="52" t="s">
        <v>523</v>
      </c>
      <c r="F426" s="52" t="s">
        <v>466</v>
      </c>
      <c r="G426" s="57">
        <f>G427</f>
        <v>2239.3000000000002</v>
      </c>
      <c r="H426" s="57">
        <f>H427</f>
        <v>2239.3000000000002</v>
      </c>
      <c r="I426" s="57"/>
    </row>
    <row r="427" spans="1:9">
      <c r="A427" s="59"/>
      <c r="B427" s="58" t="s">
        <v>345</v>
      </c>
      <c r="C427" s="52" t="s">
        <v>383</v>
      </c>
      <c r="D427" s="52" t="s">
        <v>376</v>
      </c>
      <c r="E427" s="52" t="s">
        <v>523</v>
      </c>
      <c r="F427" s="52" t="s">
        <v>467</v>
      </c>
      <c r="G427" s="57">
        <f>'приложение 5'!H562</f>
        <v>2239.3000000000002</v>
      </c>
      <c r="H427" s="57">
        <f>'приложение 5'!I562</f>
        <v>2239.3000000000002</v>
      </c>
      <c r="I427" s="57"/>
    </row>
    <row r="428" spans="1:9" ht="196.5" customHeight="1">
      <c r="A428" s="59"/>
      <c r="B428" s="58" t="s">
        <v>165</v>
      </c>
      <c r="C428" s="52" t="s">
        <v>383</v>
      </c>
      <c r="D428" s="52" t="s">
        <v>376</v>
      </c>
      <c r="E428" s="52" t="s">
        <v>524</v>
      </c>
      <c r="F428" s="52"/>
      <c r="G428" s="57">
        <f>G429</f>
        <v>22.6</v>
      </c>
      <c r="H428" s="57">
        <f>H429</f>
        <v>22.6</v>
      </c>
      <c r="I428" s="57"/>
    </row>
    <row r="429" spans="1:9" ht="25.5">
      <c r="A429" s="59"/>
      <c r="B429" s="58" t="s">
        <v>351</v>
      </c>
      <c r="C429" s="52" t="s">
        <v>383</v>
      </c>
      <c r="D429" s="52" t="s">
        <v>376</v>
      </c>
      <c r="E429" s="52" t="s">
        <v>524</v>
      </c>
      <c r="F429" s="52" t="s">
        <v>466</v>
      </c>
      <c r="G429" s="57">
        <f>G430</f>
        <v>22.6</v>
      </c>
      <c r="H429" s="57">
        <f>H430</f>
        <v>22.6</v>
      </c>
      <c r="I429" s="57"/>
    </row>
    <row r="430" spans="1:9">
      <c r="A430" s="59"/>
      <c r="B430" s="58" t="s">
        <v>345</v>
      </c>
      <c r="C430" s="52" t="s">
        <v>383</v>
      </c>
      <c r="D430" s="52" t="s">
        <v>376</v>
      </c>
      <c r="E430" s="52" t="s">
        <v>524</v>
      </c>
      <c r="F430" s="52" t="s">
        <v>467</v>
      </c>
      <c r="G430" s="57">
        <f>'приложение 5'!H566</f>
        <v>22.6</v>
      </c>
      <c r="H430" s="57">
        <f>'приложение 5'!I566</f>
        <v>22.6</v>
      </c>
      <c r="I430" s="57"/>
    </row>
    <row r="431" spans="1:9" ht="38.25">
      <c r="A431" s="59"/>
      <c r="B431" s="58" t="s">
        <v>156</v>
      </c>
      <c r="C431" s="52" t="s">
        <v>383</v>
      </c>
      <c r="D431" s="52" t="s">
        <v>376</v>
      </c>
      <c r="E431" s="52" t="s">
        <v>449</v>
      </c>
      <c r="F431" s="52"/>
      <c r="G431" s="57">
        <f>G432+G438</f>
        <v>62102.299999999996</v>
      </c>
      <c r="H431" s="57">
        <f>H432+H438</f>
        <v>46060.3</v>
      </c>
      <c r="I431" s="57"/>
    </row>
    <row r="432" spans="1:9" ht="38.25">
      <c r="A432" s="59"/>
      <c r="B432" s="58" t="s">
        <v>155</v>
      </c>
      <c r="C432" s="52" t="s">
        <v>383</v>
      </c>
      <c r="D432" s="52" t="s">
        <v>376</v>
      </c>
      <c r="E432" s="52" t="s">
        <v>450</v>
      </c>
      <c r="F432" s="52"/>
      <c r="G432" s="57">
        <f>G433</f>
        <v>61419.7</v>
      </c>
      <c r="H432" s="57">
        <f>H433</f>
        <v>46060.3</v>
      </c>
      <c r="I432" s="57"/>
    </row>
    <row r="433" spans="1:9">
      <c r="A433" s="59"/>
      <c r="B433" s="58" t="s">
        <v>21</v>
      </c>
      <c r="C433" s="52" t="s">
        <v>383</v>
      </c>
      <c r="D433" s="52" t="s">
        <v>376</v>
      </c>
      <c r="E433" s="52" t="s">
        <v>452</v>
      </c>
      <c r="F433" s="52"/>
      <c r="G433" s="57">
        <f>G434+G436</f>
        <v>61419.7</v>
      </c>
      <c r="H433" s="57">
        <f>H434+H436</f>
        <v>46060.3</v>
      </c>
      <c r="I433" s="57"/>
    </row>
    <row r="434" spans="1:9" ht="25.5">
      <c r="A434" s="60"/>
      <c r="B434" s="58" t="s">
        <v>372</v>
      </c>
      <c r="C434" s="52" t="s">
        <v>383</v>
      </c>
      <c r="D434" s="52" t="s">
        <v>376</v>
      </c>
      <c r="E434" s="52" t="s">
        <v>452</v>
      </c>
      <c r="F434" s="52" t="s">
        <v>373</v>
      </c>
      <c r="G434" s="57">
        <f>G435</f>
        <v>61119.7</v>
      </c>
      <c r="H434" s="57">
        <f>H435</f>
        <v>46060.3</v>
      </c>
      <c r="I434" s="57"/>
    </row>
    <row r="435" spans="1:9" ht="25.5">
      <c r="A435" s="60"/>
      <c r="B435" s="58" t="s">
        <v>257</v>
      </c>
      <c r="C435" s="52" t="s">
        <v>383</v>
      </c>
      <c r="D435" s="52" t="s">
        <v>376</v>
      </c>
      <c r="E435" s="52" t="s">
        <v>452</v>
      </c>
      <c r="F435" s="52" t="s">
        <v>374</v>
      </c>
      <c r="G435" s="57">
        <f>'приложение 5'!H572</f>
        <v>61119.7</v>
      </c>
      <c r="H435" s="57">
        <f>'приложение 5'!I572</f>
        <v>46060.3</v>
      </c>
      <c r="I435" s="57"/>
    </row>
    <row r="436" spans="1:9" s="34" customFormat="1">
      <c r="A436" s="26"/>
      <c r="B436" s="16" t="s">
        <v>258</v>
      </c>
      <c r="C436" s="38">
        <v>5</v>
      </c>
      <c r="D436" s="38">
        <v>3</v>
      </c>
      <c r="E436" s="39" t="s">
        <v>452</v>
      </c>
      <c r="F436" s="40">
        <v>800</v>
      </c>
      <c r="G436" s="32">
        <f>G437</f>
        <v>300</v>
      </c>
      <c r="H436" s="32">
        <f>H437</f>
        <v>0</v>
      </c>
      <c r="I436" s="26"/>
    </row>
    <row r="437" spans="1:9" s="34" customFormat="1" ht="38.25">
      <c r="A437" s="26"/>
      <c r="B437" s="37" t="s">
        <v>159</v>
      </c>
      <c r="C437" s="38">
        <v>5</v>
      </c>
      <c r="D437" s="38">
        <v>3</v>
      </c>
      <c r="E437" s="39" t="s">
        <v>452</v>
      </c>
      <c r="F437" s="40" t="s">
        <v>158</v>
      </c>
      <c r="G437" s="32">
        <v>300</v>
      </c>
      <c r="H437" s="32">
        <v>0</v>
      </c>
      <c r="I437" s="26"/>
    </row>
    <row r="438" spans="1:9" s="34" customFormat="1" ht="25.5">
      <c r="A438" s="26"/>
      <c r="B438" s="37" t="s">
        <v>727</v>
      </c>
      <c r="C438" s="38">
        <v>5</v>
      </c>
      <c r="D438" s="38">
        <v>3</v>
      </c>
      <c r="E438" s="39" t="s">
        <v>729</v>
      </c>
      <c r="F438" s="40"/>
      <c r="G438" s="32">
        <f>G439</f>
        <v>682.6</v>
      </c>
      <c r="H438" s="32">
        <f>H439</f>
        <v>0</v>
      </c>
      <c r="I438" s="26"/>
    </row>
    <row r="439" spans="1:9" s="34" customFormat="1" ht="25.5">
      <c r="A439" s="26"/>
      <c r="B439" s="15" t="s">
        <v>256</v>
      </c>
      <c r="C439" s="38">
        <v>5</v>
      </c>
      <c r="D439" s="38">
        <v>3</v>
      </c>
      <c r="E439" s="39" t="s">
        <v>729</v>
      </c>
      <c r="F439" s="40">
        <v>200</v>
      </c>
      <c r="G439" s="32">
        <f>G440</f>
        <v>682.6</v>
      </c>
      <c r="H439" s="32">
        <f>H440</f>
        <v>0</v>
      </c>
      <c r="I439" s="26"/>
    </row>
    <row r="440" spans="1:9" s="34" customFormat="1" ht="25.5">
      <c r="A440" s="26"/>
      <c r="B440" s="15" t="s">
        <v>339</v>
      </c>
      <c r="C440" s="38">
        <v>5</v>
      </c>
      <c r="D440" s="38">
        <v>3</v>
      </c>
      <c r="E440" s="39" t="s">
        <v>729</v>
      </c>
      <c r="F440" s="40">
        <v>240</v>
      </c>
      <c r="G440" s="32">
        <f>'приложение 5'!H578</f>
        <v>682.6</v>
      </c>
      <c r="H440" s="32">
        <f>'приложение 5'!I578</f>
        <v>0</v>
      </c>
      <c r="I440" s="26"/>
    </row>
    <row r="441" spans="1:9" ht="25.5">
      <c r="A441" s="59"/>
      <c r="B441" s="56" t="s">
        <v>164</v>
      </c>
      <c r="C441" s="54" t="s">
        <v>383</v>
      </c>
      <c r="D441" s="54" t="s">
        <v>383</v>
      </c>
      <c r="E441" s="54"/>
      <c r="F441" s="54"/>
      <c r="G441" s="55">
        <f>G442+G454+G466</f>
        <v>160884.09999999998</v>
      </c>
      <c r="H441" s="55">
        <f>H442+H454+H466</f>
        <v>122237.5</v>
      </c>
      <c r="I441" s="55">
        <f>H441/G441*100</f>
        <v>75.978608203048054</v>
      </c>
    </row>
    <row r="442" spans="1:9" ht="42" customHeight="1">
      <c r="A442" s="59"/>
      <c r="B442" s="58" t="s">
        <v>163</v>
      </c>
      <c r="C442" s="52" t="s">
        <v>383</v>
      </c>
      <c r="D442" s="52" t="s">
        <v>383</v>
      </c>
      <c r="E442" s="52" t="s">
        <v>501</v>
      </c>
      <c r="F442" s="52"/>
      <c r="G442" s="57">
        <f>G443+G448+G451</f>
        <v>57230.7</v>
      </c>
      <c r="H442" s="57">
        <f>H443+H448+H451</f>
        <v>49519.7</v>
      </c>
      <c r="I442" s="57"/>
    </row>
    <row r="443" spans="1:9">
      <c r="A443" s="59"/>
      <c r="B443" s="58" t="s">
        <v>21</v>
      </c>
      <c r="C443" s="52" t="s">
        <v>383</v>
      </c>
      <c r="D443" s="52" t="s">
        <v>383</v>
      </c>
      <c r="E443" s="52" t="s">
        <v>502</v>
      </c>
      <c r="F443" s="52"/>
      <c r="G443" s="57">
        <f>G444+G446</f>
        <v>40063.5</v>
      </c>
      <c r="H443" s="57">
        <f>H444+H446</f>
        <v>32352.5</v>
      </c>
      <c r="I443" s="57"/>
    </row>
    <row r="444" spans="1:9" s="88" customFormat="1" ht="25.5">
      <c r="A444" s="74"/>
      <c r="B444" s="58" t="s">
        <v>372</v>
      </c>
      <c r="C444" s="75" t="s">
        <v>383</v>
      </c>
      <c r="D444" s="75" t="s">
        <v>383</v>
      </c>
      <c r="E444" s="75" t="s">
        <v>502</v>
      </c>
      <c r="F444" s="75" t="s">
        <v>373</v>
      </c>
      <c r="G444" s="76">
        <f>G445</f>
        <v>475</v>
      </c>
      <c r="H444" s="76">
        <f>H445</f>
        <v>0</v>
      </c>
      <c r="I444" s="76"/>
    </row>
    <row r="445" spans="1:9" s="88" customFormat="1" ht="25.5">
      <c r="A445" s="74"/>
      <c r="B445" s="15" t="s">
        <v>257</v>
      </c>
      <c r="C445" s="75" t="s">
        <v>383</v>
      </c>
      <c r="D445" s="75" t="s">
        <v>383</v>
      </c>
      <c r="E445" s="75" t="s">
        <v>502</v>
      </c>
      <c r="F445" s="75" t="s">
        <v>374</v>
      </c>
      <c r="G445" s="76">
        <f>'приложение 5'!H584</f>
        <v>475</v>
      </c>
      <c r="H445" s="76">
        <f>'приложение 5'!I584</f>
        <v>0</v>
      </c>
      <c r="I445" s="76"/>
    </row>
    <row r="446" spans="1:9">
      <c r="A446" s="60"/>
      <c r="B446" s="58" t="s">
        <v>258</v>
      </c>
      <c r="C446" s="52" t="s">
        <v>383</v>
      </c>
      <c r="D446" s="52" t="s">
        <v>383</v>
      </c>
      <c r="E446" s="52" t="s">
        <v>502</v>
      </c>
      <c r="F446" s="52" t="s">
        <v>378</v>
      </c>
      <c r="G446" s="57">
        <f>G447</f>
        <v>39588.5</v>
      </c>
      <c r="H446" s="57">
        <f>H447</f>
        <v>32352.5</v>
      </c>
      <c r="I446" s="57"/>
    </row>
    <row r="447" spans="1:9" ht="38.25">
      <c r="A447" s="60"/>
      <c r="B447" s="58" t="s">
        <v>159</v>
      </c>
      <c r="C447" s="52" t="s">
        <v>383</v>
      </c>
      <c r="D447" s="52" t="s">
        <v>383</v>
      </c>
      <c r="E447" s="52" t="s">
        <v>502</v>
      </c>
      <c r="F447" s="52" t="s">
        <v>158</v>
      </c>
      <c r="G447" s="57">
        <f>'приложение 5'!H587</f>
        <v>39588.5</v>
      </c>
      <c r="H447" s="57">
        <f>'приложение 5'!I587</f>
        <v>32352.5</v>
      </c>
      <c r="I447" s="57"/>
    </row>
    <row r="448" spans="1:9" s="99" customFormat="1" ht="198" customHeight="1">
      <c r="A448" s="94"/>
      <c r="B448" s="172" t="s">
        <v>709</v>
      </c>
      <c r="C448" s="71" t="s">
        <v>383</v>
      </c>
      <c r="D448" s="71" t="s">
        <v>383</v>
      </c>
      <c r="E448" s="71" t="s">
        <v>506</v>
      </c>
      <c r="F448" s="71"/>
      <c r="G448" s="97">
        <f>G449</f>
        <v>16995.5</v>
      </c>
      <c r="H448" s="97">
        <f>H449</f>
        <v>16995.5</v>
      </c>
      <c r="I448" s="97"/>
    </row>
    <row r="449" spans="1:9" s="99" customFormat="1">
      <c r="A449" s="94"/>
      <c r="B449" s="95" t="s">
        <v>258</v>
      </c>
      <c r="C449" s="71" t="s">
        <v>383</v>
      </c>
      <c r="D449" s="71" t="s">
        <v>383</v>
      </c>
      <c r="E449" s="71" t="s">
        <v>506</v>
      </c>
      <c r="F449" s="71" t="s">
        <v>378</v>
      </c>
      <c r="G449" s="97">
        <f>G450</f>
        <v>16995.5</v>
      </c>
      <c r="H449" s="97">
        <f>H450</f>
        <v>16995.5</v>
      </c>
      <c r="I449" s="97"/>
    </row>
    <row r="450" spans="1:9" s="99" customFormat="1" ht="38.25">
      <c r="A450" s="94"/>
      <c r="B450" s="95" t="s">
        <v>159</v>
      </c>
      <c r="C450" s="71" t="s">
        <v>383</v>
      </c>
      <c r="D450" s="71" t="s">
        <v>383</v>
      </c>
      <c r="E450" s="71" t="s">
        <v>506</v>
      </c>
      <c r="F450" s="71" t="s">
        <v>158</v>
      </c>
      <c r="G450" s="97">
        <f>'приложение 5'!H591</f>
        <v>16995.5</v>
      </c>
      <c r="H450" s="97">
        <f>'приложение 5'!I591</f>
        <v>16995.5</v>
      </c>
      <c r="I450" s="97"/>
    </row>
    <row r="451" spans="1:9" s="99" customFormat="1" ht="200.25" customHeight="1">
      <c r="A451" s="94"/>
      <c r="B451" s="172" t="s">
        <v>710</v>
      </c>
      <c r="C451" s="71" t="s">
        <v>383</v>
      </c>
      <c r="D451" s="71" t="s">
        <v>383</v>
      </c>
      <c r="E451" s="71" t="s">
        <v>507</v>
      </c>
      <c r="F451" s="71"/>
      <c r="G451" s="97">
        <f>G452</f>
        <v>171.7</v>
      </c>
      <c r="H451" s="97">
        <f>H452</f>
        <v>171.7</v>
      </c>
      <c r="I451" s="97"/>
    </row>
    <row r="452" spans="1:9" s="99" customFormat="1">
      <c r="A452" s="94"/>
      <c r="B452" s="95" t="s">
        <v>258</v>
      </c>
      <c r="C452" s="71" t="s">
        <v>383</v>
      </c>
      <c r="D452" s="71" t="s">
        <v>383</v>
      </c>
      <c r="E452" s="71" t="s">
        <v>507</v>
      </c>
      <c r="F452" s="71" t="s">
        <v>378</v>
      </c>
      <c r="G452" s="97">
        <f>G453</f>
        <v>171.7</v>
      </c>
      <c r="H452" s="97">
        <f>H453</f>
        <v>171.7</v>
      </c>
      <c r="I452" s="97"/>
    </row>
    <row r="453" spans="1:9" s="99" customFormat="1" ht="38.25">
      <c r="A453" s="94"/>
      <c r="B453" s="95" t="s">
        <v>159</v>
      </c>
      <c r="C453" s="71" t="s">
        <v>383</v>
      </c>
      <c r="D453" s="71" t="s">
        <v>383</v>
      </c>
      <c r="E453" s="71" t="s">
        <v>507</v>
      </c>
      <c r="F453" s="71" t="s">
        <v>158</v>
      </c>
      <c r="G453" s="97">
        <f>'приложение 5'!H594</f>
        <v>171.7</v>
      </c>
      <c r="H453" s="97">
        <f>'приложение 5'!I594</f>
        <v>171.7</v>
      </c>
      <c r="I453" s="97"/>
    </row>
    <row r="454" spans="1:9" ht="38.25">
      <c r="A454" s="59"/>
      <c r="B454" s="58" t="s">
        <v>377</v>
      </c>
      <c r="C454" s="52" t="s">
        <v>383</v>
      </c>
      <c r="D454" s="52" t="s">
        <v>383</v>
      </c>
      <c r="E454" s="84" t="s">
        <v>365</v>
      </c>
      <c r="F454" s="54"/>
      <c r="G454" s="57">
        <f>G455</f>
        <v>81717.099999999991</v>
      </c>
      <c r="H454" s="57">
        <f>H455</f>
        <v>56605.9</v>
      </c>
      <c r="I454" s="57"/>
    </row>
    <row r="455" spans="1:9" ht="25.5">
      <c r="A455" s="59"/>
      <c r="B455" s="58" t="s">
        <v>366</v>
      </c>
      <c r="C455" s="52" t="s">
        <v>383</v>
      </c>
      <c r="D455" s="52" t="s">
        <v>383</v>
      </c>
      <c r="E455" s="84" t="s">
        <v>367</v>
      </c>
      <c r="F455" s="54"/>
      <c r="G455" s="57">
        <f>G456+G463</f>
        <v>81717.099999999991</v>
      </c>
      <c r="H455" s="57">
        <f>H456+H463</f>
        <v>56605.9</v>
      </c>
      <c r="I455" s="57"/>
    </row>
    <row r="456" spans="1:9" ht="25.5">
      <c r="A456" s="59"/>
      <c r="B456" s="58" t="s">
        <v>37</v>
      </c>
      <c r="C456" s="52" t="s">
        <v>383</v>
      </c>
      <c r="D456" s="52" t="s">
        <v>383</v>
      </c>
      <c r="E456" s="52" t="s">
        <v>482</v>
      </c>
      <c r="F456" s="52"/>
      <c r="G456" s="57">
        <f>G457+G459+G461</f>
        <v>81712.2</v>
      </c>
      <c r="H456" s="57">
        <f>H457+H459+H461</f>
        <v>56605.9</v>
      </c>
      <c r="I456" s="57"/>
    </row>
    <row r="457" spans="1:9" ht="51">
      <c r="A457" s="60"/>
      <c r="B457" s="58" t="s">
        <v>343</v>
      </c>
      <c r="C457" s="52" t="s">
        <v>383</v>
      </c>
      <c r="D457" s="52" t="s">
        <v>383</v>
      </c>
      <c r="E457" s="52" t="s">
        <v>482</v>
      </c>
      <c r="F457" s="52" t="s">
        <v>369</v>
      </c>
      <c r="G457" s="57">
        <f>G458</f>
        <v>53424.3</v>
      </c>
      <c r="H457" s="57">
        <f>H458</f>
        <v>39504.699999999997</v>
      </c>
      <c r="I457" s="57"/>
    </row>
    <row r="458" spans="1:9">
      <c r="A458" s="60"/>
      <c r="B458" s="58" t="s">
        <v>350</v>
      </c>
      <c r="C458" s="52" t="s">
        <v>383</v>
      </c>
      <c r="D458" s="52" t="s">
        <v>383</v>
      </c>
      <c r="E458" s="52" t="s">
        <v>482</v>
      </c>
      <c r="F458" s="52" t="s">
        <v>416</v>
      </c>
      <c r="G458" s="57">
        <f>'приложение 5'!H599</f>
        <v>53424.3</v>
      </c>
      <c r="H458" s="57">
        <f>'приложение 5'!I599</f>
        <v>39504.699999999997</v>
      </c>
      <c r="I458" s="57"/>
    </row>
    <row r="459" spans="1:9" ht="25.5">
      <c r="A459" s="60"/>
      <c r="B459" s="58" t="s">
        <v>372</v>
      </c>
      <c r="C459" s="52" t="s">
        <v>383</v>
      </c>
      <c r="D459" s="52" t="s">
        <v>383</v>
      </c>
      <c r="E459" s="52" t="s">
        <v>482</v>
      </c>
      <c r="F459" s="52" t="s">
        <v>373</v>
      </c>
      <c r="G459" s="57">
        <f>G460</f>
        <v>25874.899999999998</v>
      </c>
      <c r="H459" s="57">
        <f>H460</f>
        <v>15225.4</v>
      </c>
      <c r="I459" s="57"/>
    </row>
    <row r="460" spans="1:9" ht="25.5">
      <c r="A460" s="60"/>
      <c r="B460" s="58" t="s">
        <v>257</v>
      </c>
      <c r="C460" s="52" t="s">
        <v>383</v>
      </c>
      <c r="D460" s="52" t="s">
        <v>383</v>
      </c>
      <c r="E460" s="52" t="s">
        <v>482</v>
      </c>
      <c r="F460" s="52" t="s">
        <v>374</v>
      </c>
      <c r="G460" s="57">
        <f>'приложение 5'!H604</f>
        <v>25874.899999999998</v>
      </c>
      <c r="H460" s="57">
        <f>'приложение 5'!I604</f>
        <v>15225.4</v>
      </c>
      <c r="I460" s="57"/>
    </row>
    <row r="461" spans="1:9">
      <c r="A461" s="60"/>
      <c r="B461" s="68" t="s">
        <v>258</v>
      </c>
      <c r="C461" s="52" t="s">
        <v>383</v>
      </c>
      <c r="D461" s="52" t="s">
        <v>383</v>
      </c>
      <c r="E461" s="52" t="s">
        <v>482</v>
      </c>
      <c r="F461" s="52" t="s">
        <v>378</v>
      </c>
      <c r="G461" s="57">
        <f>G462</f>
        <v>2413</v>
      </c>
      <c r="H461" s="57">
        <f>H462</f>
        <v>1875.8</v>
      </c>
      <c r="I461" s="57"/>
    </row>
    <row r="462" spans="1:9">
      <c r="A462" s="60"/>
      <c r="B462" s="68" t="s">
        <v>259</v>
      </c>
      <c r="C462" s="52" t="s">
        <v>383</v>
      </c>
      <c r="D462" s="52" t="s">
        <v>383</v>
      </c>
      <c r="E462" s="52" t="s">
        <v>482</v>
      </c>
      <c r="F462" s="52" t="s">
        <v>382</v>
      </c>
      <c r="G462" s="57">
        <f>'приложение 5'!H608</f>
        <v>2413</v>
      </c>
      <c r="H462" s="57">
        <f>'приложение 5'!I608</f>
        <v>1875.8</v>
      </c>
      <c r="I462" s="57"/>
    </row>
    <row r="463" spans="1:9" ht="191.25" customHeight="1">
      <c r="A463" s="60"/>
      <c r="B463" s="58" t="s">
        <v>525</v>
      </c>
      <c r="C463" s="52" t="s">
        <v>383</v>
      </c>
      <c r="D463" s="52" t="s">
        <v>383</v>
      </c>
      <c r="E463" s="52" t="s">
        <v>526</v>
      </c>
      <c r="F463" s="52"/>
      <c r="G463" s="57">
        <f>G464</f>
        <v>4.9000000000000004</v>
      </c>
      <c r="H463" s="57">
        <f>H464</f>
        <v>0</v>
      </c>
      <c r="I463" s="57"/>
    </row>
    <row r="464" spans="1:9" ht="65.25" customHeight="1">
      <c r="A464" s="60"/>
      <c r="B464" s="58" t="s">
        <v>343</v>
      </c>
      <c r="C464" s="52" t="s">
        <v>383</v>
      </c>
      <c r="D464" s="52" t="s">
        <v>383</v>
      </c>
      <c r="E464" s="52" t="s">
        <v>526</v>
      </c>
      <c r="F464" s="52" t="s">
        <v>369</v>
      </c>
      <c r="G464" s="57">
        <f>G465</f>
        <v>4.9000000000000004</v>
      </c>
      <c r="H464" s="57">
        <f>H465</f>
        <v>0</v>
      </c>
      <c r="I464" s="57"/>
    </row>
    <row r="465" spans="1:9" ht="25.5">
      <c r="A465" s="60"/>
      <c r="B465" s="58" t="s">
        <v>255</v>
      </c>
      <c r="C465" s="52" t="s">
        <v>383</v>
      </c>
      <c r="D465" s="52" t="s">
        <v>383</v>
      </c>
      <c r="E465" s="52" t="s">
        <v>526</v>
      </c>
      <c r="F465" s="52" t="s">
        <v>370</v>
      </c>
      <c r="G465" s="57">
        <f>'приложение 5'!H614</f>
        <v>4.9000000000000004</v>
      </c>
      <c r="H465" s="57">
        <f>'приложение 5'!I614</f>
        <v>0</v>
      </c>
      <c r="I465" s="57"/>
    </row>
    <row r="466" spans="1:9" ht="38.25">
      <c r="A466" s="60"/>
      <c r="B466" s="68" t="s">
        <v>156</v>
      </c>
      <c r="C466" s="52" t="s">
        <v>383</v>
      </c>
      <c r="D466" s="52" t="s">
        <v>383</v>
      </c>
      <c r="E466" s="52" t="s">
        <v>449</v>
      </c>
      <c r="F466" s="52"/>
      <c r="G466" s="57">
        <f>G467+G475</f>
        <v>21936.3</v>
      </c>
      <c r="H466" s="57">
        <f>H467+H475</f>
        <v>16111.899999999998</v>
      </c>
      <c r="I466" s="57"/>
    </row>
    <row r="467" spans="1:9" ht="38.25">
      <c r="A467" s="60"/>
      <c r="B467" s="68" t="s">
        <v>155</v>
      </c>
      <c r="C467" s="52" t="s">
        <v>383</v>
      </c>
      <c r="D467" s="52" t="s">
        <v>383</v>
      </c>
      <c r="E467" s="52" t="s">
        <v>450</v>
      </c>
      <c r="F467" s="52"/>
      <c r="G467" s="57">
        <f>G468</f>
        <v>21736.3</v>
      </c>
      <c r="H467" s="57">
        <f>H468</f>
        <v>15911.899999999998</v>
      </c>
      <c r="I467" s="57"/>
    </row>
    <row r="468" spans="1:9" ht="25.5">
      <c r="A468" s="60"/>
      <c r="B468" s="68" t="s">
        <v>37</v>
      </c>
      <c r="C468" s="52" t="s">
        <v>383</v>
      </c>
      <c r="D468" s="52" t="s">
        <v>383</v>
      </c>
      <c r="E468" s="52" t="s">
        <v>527</v>
      </c>
      <c r="F468" s="52"/>
      <c r="G468" s="57">
        <f>G469+G471+G473</f>
        <v>21736.3</v>
      </c>
      <c r="H468" s="57">
        <f>H469+H471+H473</f>
        <v>15911.899999999998</v>
      </c>
      <c r="I468" s="57"/>
    </row>
    <row r="469" spans="1:9" ht="51">
      <c r="A469" s="60"/>
      <c r="B469" s="58" t="s">
        <v>343</v>
      </c>
      <c r="C469" s="52" t="s">
        <v>383</v>
      </c>
      <c r="D469" s="52" t="s">
        <v>383</v>
      </c>
      <c r="E469" s="52" t="s">
        <v>527</v>
      </c>
      <c r="F469" s="52" t="s">
        <v>369</v>
      </c>
      <c r="G469" s="57">
        <f>G470</f>
        <v>20379.900000000001</v>
      </c>
      <c r="H469" s="57">
        <f>H470</f>
        <v>15065.599999999999</v>
      </c>
      <c r="I469" s="57"/>
    </row>
    <row r="470" spans="1:9">
      <c r="A470" s="60"/>
      <c r="B470" s="58" t="s">
        <v>350</v>
      </c>
      <c r="C470" s="52" t="s">
        <v>383</v>
      </c>
      <c r="D470" s="52" t="s">
        <v>383</v>
      </c>
      <c r="E470" s="52" t="s">
        <v>527</v>
      </c>
      <c r="F470" s="52" t="s">
        <v>416</v>
      </c>
      <c r="G470" s="57">
        <f>'приложение 5'!H620</f>
        <v>20379.900000000001</v>
      </c>
      <c r="H470" s="57">
        <f>'приложение 5'!I620</f>
        <v>15065.599999999999</v>
      </c>
      <c r="I470" s="57"/>
    </row>
    <row r="471" spans="1:9" ht="25.5">
      <c r="A471" s="60"/>
      <c r="B471" s="58" t="s">
        <v>372</v>
      </c>
      <c r="C471" s="52" t="s">
        <v>383</v>
      </c>
      <c r="D471" s="52" t="s">
        <v>383</v>
      </c>
      <c r="E471" s="52" t="s">
        <v>527</v>
      </c>
      <c r="F471" s="52" t="s">
        <v>373</v>
      </c>
      <c r="G471" s="57">
        <f>G472</f>
        <v>1328.1</v>
      </c>
      <c r="H471" s="57">
        <f>H472</f>
        <v>839.8</v>
      </c>
      <c r="I471" s="57"/>
    </row>
    <row r="472" spans="1:9" ht="25.5">
      <c r="A472" s="60"/>
      <c r="B472" s="58" t="s">
        <v>257</v>
      </c>
      <c r="C472" s="52" t="s">
        <v>383</v>
      </c>
      <c r="D472" s="52" t="s">
        <v>383</v>
      </c>
      <c r="E472" s="52" t="s">
        <v>527</v>
      </c>
      <c r="F472" s="52" t="s">
        <v>374</v>
      </c>
      <c r="G472" s="57">
        <f>'приложение 5'!H625</f>
        <v>1328.1</v>
      </c>
      <c r="H472" s="57">
        <f>'приложение 5'!I625</f>
        <v>839.8</v>
      </c>
      <c r="I472" s="57"/>
    </row>
    <row r="473" spans="1:9">
      <c r="A473" s="60"/>
      <c r="B473" s="68" t="s">
        <v>258</v>
      </c>
      <c r="C473" s="52" t="s">
        <v>383</v>
      </c>
      <c r="D473" s="52" t="s">
        <v>383</v>
      </c>
      <c r="E473" s="52" t="s">
        <v>527</v>
      </c>
      <c r="F473" s="52" t="s">
        <v>378</v>
      </c>
      <c r="G473" s="57">
        <f>G474</f>
        <v>28.3</v>
      </c>
      <c r="H473" s="57">
        <f>H474</f>
        <v>6.5</v>
      </c>
      <c r="I473" s="57"/>
    </row>
    <row r="474" spans="1:9">
      <c r="A474" s="60"/>
      <c r="B474" s="68" t="s">
        <v>259</v>
      </c>
      <c r="C474" s="52" t="s">
        <v>383</v>
      </c>
      <c r="D474" s="52" t="s">
        <v>383</v>
      </c>
      <c r="E474" s="52" t="s">
        <v>527</v>
      </c>
      <c r="F474" s="52" t="s">
        <v>382</v>
      </c>
      <c r="G474" s="57">
        <f>'приложение 5'!H629</f>
        <v>28.3</v>
      </c>
      <c r="H474" s="57">
        <f>'приложение 5'!I629</f>
        <v>6.5</v>
      </c>
      <c r="I474" s="57"/>
    </row>
    <row r="475" spans="1:9" ht="38.25">
      <c r="A475" s="60"/>
      <c r="B475" s="68" t="s">
        <v>148</v>
      </c>
      <c r="C475" s="52" t="s">
        <v>383</v>
      </c>
      <c r="D475" s="52" t="s">
        <v>383</v>
      </c>
      <c r="E475" s="52" t="s">
        <v>508</v>
      </c>
      <c r="F475" s="52"/>
      <c r="G475" s="57">
        <f t="shared" ref="G475:H477" si="18">G476</f>
        <v>200</v>
      </c>
      <c r="H475" s="57">
        <f t="shared" si="18"/>
        <v>200</v>
      </c>
      <c r="I475" s="57"/>
    </row>
    <row r="476" spans="1:9">
      <c r="A476" s="60"/>
      <c r="B476" s="58" t="s">
        <v>21</v>
      </c>
      <c r="C476" s="52" t="s">
        <v>383</v>
      </c>
      <c r="D476" s="52" t="s">
        <v>383</v>
      </c>
      <c r="E476" s="52" t="s">
        <v>528</v>
      </c>
      <c r="F476" s="52"/>
      <c r="G476" s="57">
        <f t="shared" si="18"/>
        <v>200</v>
      </c>
      <c r="H476" s="57">
        <f t="shared" si="18"/>
        <v>200</v>
      </c>
      <c r="I476" s="57"/>
    </row>
    <row r="477" spans="1:9" ht="25.5">
      <c r="A477" s="60"/>
      <c r="B477" s="58" t="s">
        <v>372</v>
      </c>
      <c r="C477" s="52" t="s">
        <v>383</v>
      </c>
      <c r="D477" s="52" t="s">
        <v>383</v>
      </c>
      <c r="E477" s="52" t="s">
        <v>528</v>
      </c>
      <c r="F477" s="52" t="s">
        <v>373</v>
      </c>
      <c r="G477" s="57">
        <f t="shared" si="18"/>
        <v>200</v>
      </c>
      <c r="H477" s="57">
        <f t="shared" si="18"/>
        <v>200</v>
      </c>
      <c r="I477" s="57"/>
    </row>
    <row r="478" spans="1:9" ht="25.5">
      <c r="A478" s="60"/>
      <c r="B478" s="58" t="s">
        <v>257</v>
      </c>
      <c r="C478" s="52" t="s">
        <v>383</v>
      </c>
      <c r="D478" s="52" t="s">
        <v>383</v>
      </c>
      <c r="E478" s="52" t="s">
        <v>528</v>
      </c>
      <c r="F478" s="52" t="s">
        <v>374</v>
      </c>
      <c r="G478" s="57">
        <f>'приложение 5'!H635</f>
        <v>200</v>
      </c>
      <c r="H478" s="57">
        <f>'приложение 5'!I635</f>
        <v>200</v>
      </c>
      <c r="I478" s="57"/>
    </row>
    <row r="479" spans="1:9">
      <c r="A479" s="83"/>
      <c r="B479" s="56" t="s">
        <v>147</v>
      </c>
      <c r="C479" s="173" t="s">
        <v>385</v>
      </c>
      <c r="D479" s="173" t="s">
        <v>362</v>
      </c>
      <c r="E479" s="173"/>
      <c r="F479" s="173"/>
      <c r="G479" s="55">
        <f t="shared" ref="G479:H483" si="19">G480</f>
        <v>4447.0999999999995</v>
      </c>
      <c r="H479" s="174">
        <f t="shared" si="19"/>
        <v>2858.4</v>
      </c>
      <c r="I479" s="174">
        <f>H479/G479*100</f>
        <v>64.275595331789276</v>
      </c>
    </row>
    <row r="480" spans="1:9">
      <c r="A480" s="83"/>
      <c r="B480" s="56" t="s">
        <v>146</v>
      </c>
      <c r="C480" s="173" t="s">
        <v>385</v>
      </c>
      <c r="D480" s="173" t="s">
        <v>383</v>
      </c>
      <c r="E480" s="173"/>
      <c r="F480" s="173"/>
      <c r="G480" s="55">
        <f t="shared" si="19"/>
        <v>4447.0999999999995</v>
      </c>
      <c r="H480" s="174">
        <f t="shared" si="19"/>
        <v>2858.4</v>
      </c>
      <c r="I480" s="174">
        <f>H480/G480*100</f>
        <v>64.275595331789276</v>
      </c>
    </row>
    <row r="481" spans="1:9" ht="25.5">
      <c r="A481" s="60"/>
      <c r="B481" s="58" t="s">
        <v>145</v>
      </c>
      <c r="C481" s="52" t="s">
        <v>385</v>
      </c>
      <c r="D481" s="52" t="s">
        <v>383</v>
      </c>
      <c r="E481" s="52" t="s">
        <v>529</v>
      </c>
      <c r="F481" s="52"/>
      <c r="G481" s="57">
        <f t="shared" si="19"/>
        <v>4447.0999999999995</v>
      </c>
      <c r="H481" s="57">
        <f t="shared" si="19"/>
        <v>2858.4</v>
      </c>
      <c r="I481" s="57"/>
    </row>
    <row r="482" spans="1:9">
      <c r="A482" s="60"/>
      <c r="B482" s="58" t="s">
        <v>21</v>
      </c>
      <c r="C482" s="52" t="s">
        <v>385</v>
      </c>
      <c r="D482" s="52" t="s">
        <v>383</v>
      </c>
      <c r="E482" s="52" t="s">
        <v>530</v>
      </c>
      <c r="F482" s="52"/>
      <c r="G482" s="57">
        <f>G483+G485</f>
        <v>4447.0999999999995</v>
      </c>
      <c r="H482" s="57">
        <f>H483+H485</f>
        <v>2858.4</v>
      </c>
      <c r="I482" s="57"/>
    </row>
    <row r="483" spans="1:9" ht="25.5">
      <c r="A483" s="60"/>
      <c r="B483" s="58" t="s">
        <v>372</v>
      </c>
      <c r="C483" s="52" t="s">
        <v>385</v>
      </c>
      <c r="D483" s="52" t="s">
        <v>383</v>
      </c>
      <c r="E483" s="52" t="s">
        <v>530</v>
      </c>
      <c r="F483" s="52" t="s">
        <v>373</v>
      </c>
      <c r="G483" s="57">
        <f t="shared" si="19"/>
        <v>4373.3999999999996</v>
      </c>
      <c r="H483" s="57">
        <f t="shared" si="19"/>
        <v>2830.9</v>
      </c>
      <c r="I483" s="57"/>
    </row>
    <row r="484" spans="1:9" ht="25.5">
      <c r="A484" s="60"/>
      <c r="B484" s="58" t="s">
        <v>257</v>
      </c>
      <c r="C484" s="52" t="s">
        <v>385</v>
      </c>
      <c r="D484" s="52" t="s">
        <v>383</v>
      </c>
      <c r="E484" s="52" t="s">
        <v>530</v>
      </c>
      <c r="F484" s="52" t="s">
        <v>374</v>
      </c>
      <c r="G484" s="57">
        <f>'приложение 5'!H642</f>
        <v>4373.3999999999996</v>
      </c>
      <c r="H484" s="57">
        <f>'приложение 5'!I642</f>
        <v>2830.9</v>
      </c>
      <c r="I484" s="57"/>
    </row>
    <row r="485" spans="1:9" s="99" customFormat="1" ht="25.5">
      <c r="A485" s="94"/>
      <c r="B485" s="95" t="s">
        <v>337</v>
      </c>
      <c r="C485" s="71" t="s">
        <v>385</v>
      </c>
      <c r="D485" s="71" t="s">
        <v>383</v>
      </c>
      <c r="E485" s="71" t="s">
        <v>530</v>
      </c>
      <c r="F485" s="71" t="s">
        <v>428</v>
      </c>
      <c r="G485" s="97">
        <f>G486+G487</f>
        <v>73.7</v>
      </c>
      <c r="H485" s="97">
        <f>H486+H487</f>
        <v>27.5</v>
      </c>
      <c r="I485" s="97"/>
    </row>
    <row r="486" spans="1:9" s="98" customFormat="1">
      <c r="A486" s="94"/>
      <c r="B486" s="95" t="s">
        <v>338</v>
      </c>
      <c r="C486" s="71" t="s">
        <v>385</v>
      </c>
      <c r="D486" s="71" t="s">
        <v>383</v>
      </c>
      <c r="E486" s="71" t="s">
        <v>530</v>
      </c>
      <c r="F486" s="71" t="s">
        <v>429</v>
      </c>
      <c r="G486" s="97">
        <f>'приложение 5'!H645+'приложение 5'!H1092</f>
        <v>58.7</v>
      </c>
      <c r="H486" s="97">
        <f>'приложение 5'!I645+'приложение 5'!I1092</f>
        <v>27.5</v>
      </c>
      <c r="I486" s="97"/>
    </row>
    <row r="487" spans="1:9" s="99" customFormat="1">
      <c r="A487" s="94"/>
      <c r="B487" s="95" t="s">
        <v>342</v>
      </c>
      <c r="C487" s="71" t="s">
        <v>385</v>
      </c>
      <c r="D487" s="71" t="s">
        <v>383</v>
      </c>
      <c r="E487" s="71" t="s">
        <v>530</v>
      </c>
      <c r="F487" s="71" t="s">
        <v>432</v>
      </c>
      <c r="G487" s="97">
        <f>'приложение 5'!H647</f>
        <v>15</v>
      </c>
      <c r="H487" s="97">
        <f>'приложение 5'!I647</f>
        <v>0</v>
      </c>
      <c r="I487" s="97"/>
    </row>
    <row r="488" spans="1:9">
      <c r="A488" s="83"/>
      <c r="B488" s="56" t="s">
        <v>59</v>
      </c>
      <c r="C488" s="173" t="s">
        <v>393</v>
      </c>
      <c r="D488" s="173" t="s">
        <v>362</v>
      </c>
      <c r="E488" s="173"/>
      <c r="F488" s="173"/>
      <c r="G488" s="55">
        <f>G489+G522+G617+G663</f>
        <v>1566058.9</v>
      </c>
      <c r="H488" s="55">
        <f>H489+H522+H617+H663</f>
        <v>1037573.5999999999</v>
      </c>
      <c r="I488" s="55">
        <f>H488/G488*100</f>
        <v>66.253804374790747</v>
      </c>
    </row>
    <row r="489" spans="1:9" s="43" customFormat="1">
      <c r="A489" s="59"/>
      <c r="B489" s="56" t="s">
        <v>58</v>
      </c>
      <c r="C489" s="54" t="s">
        <v>393</v>
      </c>
      <c r="D489" s="54" t="s">
        <v>361</v>
      </c>
      <c r="E489" s="54"/>
      <c r="F489" s="54"/>
      <c r="G489" s="55">
        <f>G490</f>
        <v>638880.69999999995</v>
      </c>
      <c r="H489" s="55">
        <f>H490</f>
        <v>410851.60000000003</v>
      </c>
      <c r="I489" s="55">
        <f>H489/G489*100</f>
        <v>64.30803121772189</v>
      </c>
    </row>
    <row r="490" spans="1:9" ht="25.5">
      <c r="A490" s="81"/>
      <c r="B490" s="58" t="s">
        <v>12</v>
      </c>
      <c r="C490" s="52" t="s">
        <v>393</v>
      </c>
      <c r="D490" s="52" t="s">
        <v>361</v>
      </c>
      <c r="E490" s="52" t="s">
        <v>531</v>
      </c>
      <c r="F490" s="54"/>
      <c r="G490" s="57">
        <f>G491+G504+G511</f>
        <v>638880.69999999995</v>
      </c>
      <c r="H490" s="57">
        <f>H491+H504+H511</f>
        <v>410851.60000000003</v>
      </c>
      <c r="I490" s="57"/>
    </row>
    <row r="491" spans="1:9">
      <c r="A491" s="81"/>
      <c r="B491" s="58" t="s">
        <v>532</v>
      </c>
      <c r="C491" s="52" t="s">
        <v>393</v>
      </c>
      <c r="D491" s="52" t="s">
        <v>361</v>
      </c>
      <c r="E491" s="52" t="s">
        <v>533</v>
      </c>
      <c r="F491" s="54"/>
      <c r="G491" s="57">
        <f>G492</f>
        <v>520601.1</v>
      </c>
      <c r="H491" s="57">
        <f>H492</f>
        <v>364149.9</v>
      </c>
      <c r="I491" s="57"/>
    </row>
    <row r="492" spans="1:9">
      <c r="A492" s="81"/>
      <c r="B492" s="58" t="s">
        <v>10</v>
      </c>
      <c r="C492" s="52" t="s">
        <v>393</v>
      </c>
      <c r="D492" s="52" t="s">
        <v>361</v>
      </c>
      <c r="E492" s="52" t="s">
        <v>534</v>
      </c>
      <c r="F492" s="54"/>
      <c r="G492" s="57">
        <f>G493+G495+G498+G501</f>
        <v>520601.1</v>
      </c>
      <c r="H492" s="57">
        <f>H493+H495+H498+H501</f>
        <v>364149.9</v>
      </c>
      <c r="I492" s="57"/>
    </row>
    <row r="493" spans="1:9" ht="25.5">
      <c r="A493" s="60"/>
      <c r="B493" s="58" t="s">
        <v>337</v>
      </c>
      <c r="C493" s="52" t="s">
        <v>393</v>
      </c>
      <c r="D493" s="52" t="s">
        <v>361</v>
      </c>
      <c r="E493" s="52" t="s">
        <v>535</v>
      </c>
      <c r="F493" s="52" t="s">
        <v>428</v>
      </c>
      <c r="G493" s="57">
        <f>G494</f>
        <v>92935.8</v>
      </c>
      <c r="H493" s="57">
        <f>H494</f>
        <v>64749.5</v>
      </c>
      <c r="I493" s="57"/>
    </row>
    <row r="494" spans="1:9">
      <c r="A494" s="60"/>
      <c r="B494" s="58" t="s">
        <v>338</v>
      </c>
      <c r="C494" s="52" t="s">
        <v>393</v>
      </c>
      <c r="D494" s="52" t="s">
        <v>361</v>
      </c>
      <c r="E494" s="52" t="s">
        <v>535</v>
      </c>
      <c r="F494" s="52" t="s">
        <v>429</v>
      </c>
      <c r="G494" s="57">
        <f>'приложение 5'!H1101</f>
        <v>92935.8</v>
      </c>
      <c r="H494" s="57">
        <f>'приложение 5'!I1101</f>
        <v>64749.5</v>
      </c>
      <c r="I494" s="57"/>
    </row>
    <row r="495" spans="1:9">
      <c r="A495" s="77"/>
      <c r="B495" s="58" t="s">
        <v>21</v>
      </c>
      <c r="C495" s="52" t="s">
        <v>393</v>
      </c>
      <c r="D495" s="52" t="s">
        <v>361</v>
      </c>
      <c r="E495" s="52" t="s">
        <v>537</v>
      </c>
      <c r="F495" s="52"/>
      <c r="G495" s="57">
        <f>G496</f>
        <v>100</v>
      </c>
      <c r="H495" s="57">
        <f>H496</f>
        <v>100</v>
      </c>
      <c r="I495" s="57"/>
    </row>
    <row r="496" spans="1:9" ht="25.5">
      <c r="A496" s="60"/>
      <c r="B496" s="58" t="s">
        <v>337</v>
      </c>
      <c r="C496" s="52" t="s">
        <v>393</v>
      </c>
      <c r="D496" s="52" t="s">
        <v>361</v>
      </c>
      <c r="E496" s="52" t="s">
        <v>537</v>
      </c>
      <c r="F496" s="52" t="s">
        <v>428</v>
      </c>
      <c r="G496" s="57">
        <f>G497</f>
        <v>100</v>
      </c>
      <c r="H496" s="57">
        <f>H497</f>
        <v>100</v>
      </c>
      <c r="I496" s="57"/>
    </row>
    <row r="497" spans="1:12">
      <c r="A497" s="60"/>
      <c r="B497" s="58" t="s">
        <v>338</v>
      </c>
      <c r="C497" s="52" t="s">
        <v>393</v>
      </c>
      <c r="D497" s="52" t="s">
        <v>361</v>
      </c>
      <c r="E497" s="52" t="s">
        <v>537</v>
      </c>
      <c r="F497" s="52" t="s">
        <v>429</v>
      </c>
      <c r="G497" s="57">
        <f>'приложение 5'!H1105</f>
        <v>100</v>
      </c>
      <c r="H497" s="57">
        <f>'приложение 5'!I1105</f>
        <v>100</v>
      </c>
      <c r="I497" s="57"/>
    </row>
    <row r="498" spans="1:12" ht="76.5">
      <c r="A498" s="77"/>
      <c r="B498" s="87" t="s">
        <v>57</v>
      </c>
      <c r="C498" s="52" t="s">
        <v>393</v>
      </c>
      <c r="D498" s="52" t="s">
        <v>361</v>
      </c>
      <c r="E498" s="52" t="s">
        <v>536</v>
      </c>
      <c r="F498" s="52"/>
      <c r="G498" s="57">
        <f>G499</f>
        <v>427315.3</v>
      </c>
      <c r="H498" s="57">
        <f>H499</f>
        <v>299050.40000000002</v>
      </c>
      <c r="I498" s="57"/>
    </row>
    <row r="499" spans="1:12" ht="25.5">
      <c r="A499" s="60"/>
      <c r="B499" s="58" t="s">
        <v>337</v>
      </c>
      <c r="C499" s="52" t="s">
        <v>393</v>
      </c>
      <c r="D499" s="52" t="s">
        <v>361</v>
      </c>
      <c r="E499" s="52" t="s">
        <v>536</v>
      </c>
      <c r="F499" s="52" t="s">
        <v>428</v>
      </c>
      <c r="G499" s="57">
        <f>G500</f>
        <v>427315.3</v>
      </c>
      <c r="H499" s="57">
        <f>H500</f>
        <v>299050.40000000002</v>
      </c>
      <c r="I499" s="57"/>
    </row>
    <row r="500" spans="1:12">
      <c r="A500" s="60"/>
      <c r="B500" s="58" t="s">
        <v>338</v>
      </c>
      <c r="C500" s="52" t="s">
        <v>393</v>
      </c>
      <c r="D500" s="52" t="s">
        <v>361</v>
      </c>
      <c r="E500" s="52" t="s">
        <v>536</v>
      </c>
      <c r="F500" s="52" t="s">
        <v>429</v>
      </c>
      <c r="G500" s="57">
        <f>'приложение 5'!H1109</f>
        <v>427315.3</v>
      </c>
      <c r="H500" s="57">
        <f>'приложение 5'!I1109</f>
        <v>299050.40000000002</v>
      </c>
      <c r="I500" s="57"/>
    </row>
    <row r="501" spans="1:12" s="88" customFormat="1" ht="51">
      <c r="A501" s="103"/>
      <c r="B501" s="104" t="s">
        <v>681</v>
      </c>
      <c r="C501" s="75" t="s">
        <v>393</v>
      </c>
      <c r="D501" s="75" t="s">
        <v>361</v>
      </c>
      <c r="E501" s="75" t="s">
        <v>682</v>
      </c>
      <c r="F501" s="105"/>
      <c r="G501" s="76">
        <f>G502</f>
        <v>250</v>
      </c>
      <c r="H501" s="76">
        <f>H502</f>
        <v>250</v>
      </c>
      <c r="I501" s="153"/>
    </row>
    <row r="502" spans="1:12" s="88" customFormat="1" ht="25.5">
      <c r="A502" s="103"/>
      <c r="B502" s="15" t="s">
        <v>337</v>
      </c>
      <c r="C502" s="75" t="s">
        <v>393</v>
      </c>
      <c r="D502" s="75" t="s">
        <v>361</v>
      </c>
      <c r="E502" s="75" t="s">
        <v>682</v>
      </c>
      <c r="F502" s="75" t="s">
        <v>428</v>
      </c>
      <c r="G502" s="76">
        <f>G503</f>
        <v>250</v>
      </c>
      <c r="H502" s="76">
        <f>H503</f>
        <v>250</v>
      </c>
      <c r="I502" s="153"/>
    </row>
    <row r="503" spans="1:12" s="88" customFormat="1">
      <c r="A503" s="103"/>
      <c r="B503" s="15" t="s">
        <v>338</v>
      </c>
      <c r="C503" s="75" t="s">
        <v>393</v>
      </c>
      <c r="D503" s="75" t="s">
        <v>361</v>
      </c>
      <c r="E503" s="75" t="s">
        <v>682</v>
      </c>
      <c r="F503" s="75" t="s">
        <v>429</v>
      </c>
      <c r="G503" s="76">
        <f>'приложение 5'!H1113</f>
        <v>250</v>
      </c>
      <c r="H503" s="76">
        <f>'приложение 5'!I1113</f>
        <v>250</v>
      </c>
      <c r="I503" s="153"/>
    </row>
    <row r="504" spans="1:12" s="34" customFormat="1">
      <c r="A504" s="26"/>
      <c r="B504" s="37" t="s">
        <v>23</v>
      </c>
      <c r="C504" s="38">
        <v>7</v>
      </c>
      <c r="D504" s="38">
        <v>1</v>
      </c>
      <c r="E504" s="39" t="s">
        <v>550</v>
      </c>
      <c r="F504" s="40"/>
      <c r="G504" s="32">
        <f>G505+G508</f>
        <v>90.8</v>
      </c>
      <c r="H504" s="32">
        <f>H505+H508</f>
        <v>28.2</v>
      </c>
      <c r="I504" s="26"/>
    </row>
    <row r="505" spans="1:12" s="34" customFormat="1">
      <c r="A505" s="26"/>
      <c r="B505" s="37" t="s">
        <v>21</v>
      </c>
      <c r="C505" s="38">
        <v>7</v>
      </c>
      <c r="D505" s="38">
        <v>1</v>
      </c>
      <c r="E505" s="39" t="s">
        <v>551</v>
      </c>
      <c r="F505" s="40"/>
      <c r="G505" s="32">
        <f t="shared" ref="G505:H506" si="20">G506</f>
        <v>40.799999999999997</v>
      </c>
      <c r="H505" s="32">
        <f t="shared" si="20"/>
        <v>28.2</v>
      </c>
      <c r="I505" s="26"/>
    </row>
    <row r="506" spans="1:12" s="34" customFormat="1" ht="25.5">
      <c r="A506" s="26"/>
      <c r="B506" s="15" t="s">
        <v>337</v>
      </c>
      <c r="C506" s="38">
        <v>7</v>
      </c>
      <c r="D506" s="38">
        <v>1</v>
      </c>
      <c r="E506" s="39" t="s">
        <v>551</v>
      </c>
      <c r="F506" s="40">
        <v>600</v>
      </c>
      <c r="G506" s="32">
        <f t="shared" si="20"/>
        <v>40.799999999999997</v>
      </c>
      <c r="H506" s="32">
        <f t="shared" si="20"/>
        <v>28.2</v>
      </c>
      <c r="I506" s="26"/>
    </row>
    <row r="507" spans="1:12" s="34" customFormat="1">
      <c r="A507" s="26"/>
      <c r="B507" s="15" t="s">
        <v>338</v>
      </c>
      <c r="C507" s="38">
        <v>7</v>
      </c>
      <c r="D507" s="38">
        <v>1</v>
      </c>
      <c r="E507" s="39" t="s">
        <v>551</v>
      </c>
      <c r="F507" s="40">
        <v>610</v>
      </c>
      <c r="G507" s="32">
        <f>'приложение 5'!H1118</f>
        <v>40.799999999999997</v>
      </c>
      <c r="H507" s="32">
        <f>'приложение 5'!I1118</f>
        <v>28.2</v>
      </c>
      <c r="I507" s="26"/>
    </row>
    <row r="508" spans="1:12" s="204" customFormat="1" ht="51">
      <c r="A508" s="198"/>
      <c r="B508" s="101" t="s">
        <v>681</v>
      </c>
      <c r="C508" s="200" t="s">
        <v>393</v>
      </c>
      <c r="D508" s="200" t="s">
        <v>361</v>
      </c>
      <c r="E508" s="200" t="s">
        <v>738</v>
      </c>
      <c r="F508" s="201"/>
      <c r="G508" s="202">
        <f>G509</f>
        <v>50</v>
      </c>
      <c r="H508" s="203">
        <v>0</v>
      </c>
      <c r="I508" s="203"/>
      <c r="K508" s="211"/>
      <c r="L508" s="211"/>
    </row>
    <row r="509" spans="1:12" s="204" customFormat="1" ht="25.5">
      <c r="A509" s="198"/>
      <c r="B509" s="205" t="s">
        <v>337</v>
      </c>
      <c r="C509" s="200" t="s">
        <v>393</v>
      </c>
      <c r="D509" s="200" t="s">
        <v>361</v>
      </c>
      <c r="E509" s="200" t="s">
        <v>738</v>
      </c>
      <c r="F509" s="200" t="s">
        <v>428</v>
      </c>
      <c r="G509" s="202">
        <f>G510</f>
        <v>50</v>
      </c>
      <c r="H509" s="203">
        <v>0</v>
      </c>
      <c r="I509" s="203"/>
      <c r="K509" s="211"/>
      <c r="L509" s="211"/>
    </row>
    <row r="510" spans="1:12" s="204" customFormat="1">
      <c r="A510" s="198"/>
      <c r="B510" s="205" t="s">
        <v>338</v>
      </c>
      <c r="C510" s="200" t="s">
        <v>393</v>
      </c>
      <c r="D510" s="200" t="s">
        <v>361</v>
      </c>
      <c r="E510" s="200" t="s">
        <v>738</v>
      </c>
      <c r="F510" s="200" t="s">
        <v>429</v>
      </c>
      <c r="G510" s="202">
        <f>'приложение 5'!H1122</f>
        <v>50</v>
      </c>
      <c r="H510" s="202">
        <f>'приложение 5'!I1122</f>
        <v>0</v>
      </c>
      <c r="I510" s="203"/>
      <c r="K510" s="211"/>
      <c r="L510" s="211"/>
    </row>
    <row r="511" spans="1:12" ht="25.5">
      <c r="A511" s="77"/>
      <c r="B511" s="58" t="s">
        <v>538</v>
      </c>
      <c r="C511" s="52" t="s">
        <v>393</v>
      </c>
      <c r="D511" s="52" t="s">
        <v>361</v>
      </c>
      <c r="E511" s="75" t="s">
        <v>539</v>
      </c>
      <c r="F511" s="52"/>
      <c r="G511" s="57">
        <f>G512+G519</f>
        <v>118188.8</v>
      </c>
      <c r="H511" s="57">
        <f>H512+H519</f>
        <v>46673.5</v>
      </c>
      <c r="I511" s="57"/>
    </row>
    <row r="512" spans="1:12">
      <c r="A512" s="77"/>
      <c r="B512" s="58" t="s">
        <v>21</v>
      </c>
      <c r="C512" s="52" t="s">
        <v>393</v>
      </c>
      <c r="D512" s="52" t="s">
        <v>361</v>
      </c>
      <c r="E512" s="52" t="s">
        <v>540</v>
      </c>
      <c r="F512" s="52"/>
      <c r="G512" s="57">
        <f>G513+G515+G517</f>
        <v>117038.8</v>
      </c>
      <c r="H512" s="57">
        <f>H513+H515+H517</f>
        <v>45673.5</v>
      </c>
      <c r="I512" s="57"/>
    </row>
    <row r="513" spans="1:9" ht="25.5">
      <c r="A513" s="60"/>
      <c r="B513" s="58" t="s">
        <v>372</v>
      </c>
      <c r="C513" s="52" t="s">
        <v>393</v>
      </c>
      <c r="D513" s="52" t="s">
        <v>361</v>
      </c>
      <c r="E513" s="52" t="s">
        <v>540</v>
      </c>
      <c r="F513" s="52" t="s">
        <v>373</v>
      </c>
      <c r="G513" s="57">
        <f>G514</f>
        <v>93704.2</v>
      </c>
      <c r="H513" s="57">
        <f>H514</f>
        <v>38808.9</v>
      </c>
      <c r="I513" s="57"/>
    </row>
    <row r="514" spans="1:9" ht="25.5">
      <c r="A514" s="60"/>
      <c r="B514" s="58" t="s">
        <v>257</v>
      </c>
      <c r="C514" s="52" t="s">
        <v>393</v>
      </c>
      <c r="D514" s="52" t="s">
        <v>361</v>
      </c>
      <c r="E514" s="52" t="s">
        <v>540</v>
      </c>
      <c r="F514" s="52" t="s">
        <v>374</v>
      </c>
      <c r="G514" s="57">
        <f>'приложение 5'!H655</f>
        <v>93704.2</v>
      </c>
      <c r="H514" s="57">
        <f>'приложение 5'!I655</f>
        <v>38808.9</v>
      </c>
      <c r="I514" s="57"/>
    </row>
    <row r="515" spans="1:9" s="34" customFormat="1" ht="25.5">
      <c r="A515" s="26"/>
      <c r="B515" s="15" t="s">
        <v>344</v>
      </c>
      <c r="C515" s="38">
        <v>7</v>
      </c>
      <c r="D515" s="38">
        <v>1</v>
      </c>
      <c r="E515" s="39" t="s">
        <v>540</v>
      </c>
      <c r="F515" s="40">
        <v>400</v>
      </c>
      <c r="G515" s="32">
        <f>G516</f>
        <v>7100</v>
      </c>
      <c r="H515" s="32">
        <f>H516</f>
        <v>399.5</v>
      </c>
      <c r="I515" s="26"/>
    </row>
    <row r="516" spans="1:9" s="34" customFormat="1">
      <c r="A516" s="26"/>
      <c r="B516" s="15" t="s">
        <v>345</v>
      </c>
      <c r="C516" s="38">
        <v>7</v>
      </c>
      <c r="D516" s="38">
        <v>1</v>
      </c>
      <c r="E516" s="39" t="s">
        <v>540</v>
      </c>
      <c r="F516" s="40">
        <v>410</v>
      </c>
      <c r="G516" s="32">
        <f>'приложение 5'!H658</f>
        <v>7100</v>
      </c>
      <c r="H516" s="32">
        <f>'приложение 5'!I658</f>
        <v>399.5</v>
      </c>
      <c r="I516" s="26"/>
    </row>
    <row r="517" spans="1:9" ht="25.5">
      <c r="A517" s="60"/>
      <c r="B517" s="58" t="s">
        <v>337</v>
      </c>
      <c r="C517" s="52" t="s">
        <v>393</v>
      </c>
      <c r="D517" s="52" t="s">
        <v>361</v>
      </c>
      <c r="E517" s="52" t="s">
        <v>540</v>
      </c>
      <c r="F517" s="52" t="s">
        <v>428</v>
      </c>
      <c r="G517" s="57">
        <f>G518</f>
        <v>16234.6</v>
      </c>
      <c r="H517" s="57">
        <f>H518</f>
        <v>6465.1</v>
      </c>
      <c r="I517" s="57"/>
    </row>
    <row r="518" spans="1:9">
      <c r="A518" s="60"/>
      <c r="B518" s="58" t="s">
        <v>338</v>
      </c>
      <c r="C518" s="52" t="s">
        <v>393</v>
      </c>
      <c r="D518" s="52" t="s">
        <v>361</v>
      </c>
      <c r="E518" s="52" t="s">
        <v>540</v>
      </c>
      <c r="F518" s="52" t="s">
        <v>429</v>
      </c>
      <c r="G518" s="57">
        <f>'приложение 5'!H1127</f>
        <v>16234.6</v>
      </c>
      <c r="H518" s="57">
        <f>'приложение 5'!I1127</f>
        <v>6465.1</v>
      </c>
      <c r="I518" s="57"/>
    </row>
    <row r="519" spans="1:9" s="14" customFormat="1" ht="38.25">
      <c r="A519" s="78"/>
      <c r="B519" s="79" t="s">
        <v>17</v>
      </c>
      <c r="C519" s="75" t="s">
        <v>393</v>
      </c>
      <c r="D519" s="75" t="s">
        <v>361</v>
      </c>
      <c r="E519" s="75" t="s">
        <v>541</v>
      </c>
      <c r="F519" s="75"/>
      <c r="G519" s="76">
        <f>G520</f>
        <v>1150</v>
      </c>
      <c r="H519" s="76">
        <f>H520</f>
        <v>1000</v>
      </c>
      <c r="I519" s="76"/>
    </row>
    <row r="520" spans="1:9" s="14" customFormat="1" ht="25.5">
      <c r="A520" s="74"/>
      <c r="B520" s="80" t="s">
        <v>337</v>
      </c>
      <c r="C520" s="75" t="s">
        <v>393</v>
      </c>
      <c r="D520" s="75" t="s">
        <v>361</v>
      </c>
      <c r="E520" s="75" t="s">
        <v>541</v>
      </c>
      <c r="F520" s="75" t="s">
        <v>428</v>
      </c>
      <c r="G520" s="76">
        <f>G521</f>
        <v>1150</v>
      </c>
      <c r="H520" s="76">
        <f>H521</f>
        <v>1000</v>
      </c>
      <c r="I520" s="76"/>
    </row>
    <row r="521" spans="1:9" s="14" customFormat="1">
      <c r="A521" s="74"/>
      <c r="B521" s="15" t="s">
        <v>338</v>
      </c>
      <c r="C521" s="75" t="s">
        <v>393</v>
      </c>
      <c r="D521" s="75" t="s">
        <v>361</v>
      </c>
      <c r="E521" s="75" t="s">
        <v>541</v>
      </c>
      <c r="F521" s="75" t="s">
        <v>429</v>
      </c>
      <c r="G521" s="76">
        <f>'приложение 5'!H1131</f>
        <v>1150</v>
      </c>
      <c r="H521" s="76">
        <f>'приложение 5'!I1131</f>
        <v>1000</v>
      </c>
      <c r="I521" s="76"/>
    </row>
    <row r="522" spans="1:9" s="43" customFormat="1">
      <c r="A522" s="83"/>
      <c r="B522" s="86" t="s">
        <v>56</v>
      </c>
      <c r="C522" s="173" t="s">
        <v>393</v>
      </c>
      <c r="D522" s="173" t="s">
        <v>364</v>
      </c>
      <c r="E522" s="173"/>
      <c r="F522" s="173"/>
      <c r="G522" s="55">
        <f>G523+G566+G598+G609+G613</f>
        <v>845307.1</v>
      </c>
      <c r="H522" s="55">
        <f>H523+H566+H598+H609+H613</f>
        <v>562728.1</v>
      </c>
      <c r="I522" s="174">
        <f>H522/G522*100</f>
        <v>66.570847447040251</v>
      </c>
    </row>
    <row r="523" spans="1:9" ht="25.5">
      <c r="A523" s="59"/>
      <c r="B523" s="58" t="s">
        <v>12</v>
      </c>
      <c r="C523" s="52" t="s">
        <v>393</v>
      </c>
      <c r="D523" s="52" t="s">
        <v>364</v>
      </c>
      <c r="E523" s="52" t="s">
        <v>531</v>
      </c>
      <c r="F523" s="54"/>
      <c r="G523" s="57">
        <f>G524+G544+G548</f>
        <v>662677.1</v>
      </c>
      <c r="H523" s="57">
        <f>H524+H544+H548</f>
        <v>436585.39999999997</v>
      </c>
      <c r="I523" s="57"/>
    </row>
    <row r="524" spans="1:9">
      <c r="A524" s="59"/>
      <c r="B524" s="58" t="s">
        <v>11</v>
      </c>
      <c r="C524" s="52" t="s">
        <v>393</v>
      </c>
      <c r="D524" s="52" t="s">
        <v>364</v>
      </c>
      <c r="E524" s="52" t="s">
        <v>533</v>
      </c>
      <c r="F524" s="54"/>
      <c r="G524" s="57">
        <f>G525</f>
        <v>590759.29999999993</v>
      </c>
      <c r="H524" s="57">
        <f>H525</f>
        <v>400219.6</v>
      </c>
      <c r="I524" s="57"/>
    </row>
    <row r="525" spans="1:9" ht="25.5">
      <c r="A525" s="59"/>
      <c r="B525" s="58" t="s">
        <v>55</v>
      </c>
      <c r="C525" s="52" t="s">
        <v>393</v>
      </c>
      <c r="D525" s="52" t="s">
        <v>364</v>
      </c>
      <c r="E525" s="52" t="s">
        <v>542</v>
      </c>
      <c r="F525" s="54"/>
      <c r="G525" s="57">
        <f>G526+G529+G532+G535+G538+G541</f>
        <v>590759.29999999993</v>
      </c>
      <c r="H525" s="57">
        <f>H526+H529+H532+H535+H538+H541</f>
        <v>400219.6</v>
      </c>
      <c r="I525" s="57"/>
    </row>
    <row r="526" spans="1:9" ht="25.5">
      <c r="A526" s="60"/>
      <c r="B526" s="58" t="s">
        <v>543</v>
      </c>
      <c r="C526" s="52" t="s">
        <v>393</v>
      </c>
      <c r="D526" s="52" t="s">
        <v>364</v>
      </c>
      <c r="E526" s="52" t="s">
        <v>544</v>
      </c>
      <c r="F526" s="52"/>
      <c r="G526" s="57">
        <f>G527</f>
        <v>100773.4</v>
      </c>
      <c r="H526" s="57">
        <f>H527</f>
        <v>66937.8</v>
      </c>
      <c r="I526" s="57"/>
    </row>
    <row r="527" spans="1:9" ht="25.5">
      <c r="A527" s="60"/>
      <c r="B527" s="58" t="s">
        <v>337</v>
      </c>
      <c r="C527" s="52" t="s">
        <v>393</v>
      </c>
      <c r="D527" s="52" t="s">
        <v>364</v>
      </c>
      <c r="E527" s="52" t="s">
        <v>544</v>
      </c>
      <c r="F527" s="52" t="s">
        <v>428</v>
      </c>
      <c r="G527" s="57">
        <f>G528</f>
        <v>100773.4</v>
      </c>
      <c r="H527" s="57">
        <f>H528</f>
        <v>66937.8</v>
      </c>
      <c r="I527" s="57"/>
    </row>
    <row r="528" spans="1:9">
      <c r="A528" s="60"/>
      <c r="B528" s="58" t="s">
        <v>338</v>
      </c>
      <c r="C528" s="52" t="s">
        <v>393</v>
      </c>
      <c r="D528" s="52" t="s">
        <v>364</v>
      </c>
      <c r="E528" s="52" t="s">
        <v>544</v>
      </c>
      <c r="F528" s="52" t="s">
        <v>429</v>
      </c>
      <c r="G528" s="57">
        <f>'приложение 5'!H1139</f>
        <v>100773.4</v>
      </c>
      <c r="H528" s="57">
        <f>'приложение 5'!I1139</f>
        <v>66937.8</v>
      </c>
      <c r="I528" s="57"/>
    </row>
    <row r="529" spans="1:9">
      <c r="A529" s="60"/>
      <c r="B529" s="58" t="s">
        <v>21</v>
      </c>
      <c r="C529" s="52" t="s">
        <v>393</v>
      </c>
      <c r="D529" s="52" t="s">
        <v>364</v>
      </c>
      <c r="E529" s="52" t="s">
        <v>548</v>
      </c>
      <c r="F529" s="52"/>
      <c r="G529" s="57">
        <f>G530</f>
        <v>1634.8</v>
      </c>
      <c r="H529" s="57">
        <f>H530</f>
        <v>1092.9000000000001</v>
      </c>
      <c r="I529" s="57"/>
    </row>
    <row r="530" spans="1:9" ht="25.5">
      <c r="A530" s="60"/>
      <c r="B530" s="58" t="s">
        <v>337</v>
      </c>
      <c r="C530" s="52" t="s">
        <v>393</v>
      </c>
      <c r="D530" s="52" t="s">
        <v>364</v>
      </c>
      <c r="E530" s="52" t="s">
        <v>548</v>
      </c>
      <c r="F530" s="52" t="s">
        <v>428</v>
      </c>
      <c r="G530" s="57">
        <f>G531</f>
        <v>1634.8</v>
      </c>
      <c r="H530" s="57">
        <f>H531</f>
        <v>1092.9000000000001</v>
      </c>
      <c r="I530" s="57"/>
    </row>
    <row r="531" spans="1:9">
      <c r="A531" s="60"/>
      <c r="B531" s="58" t="s">
        <v>338</v>
      </c>
      <c r="C531" s="52" t="s">
        <v>393</v>
      </c>
      <c r="D531" s="52" t="s">
        <v>364</v>
      </c>
      <c r="E531" s="52" t="s">
        <v>548</v>
      </c>
      <c r="F531" s="52" t="s">
        <v>429</v>
      </c>
      <c r="G531" s="57">
        <f>'приложение 5'!H1143</f>
        <v>1634.8</v>
      </c>
      <c r="H531" s="57">
        <f>'приложение 5'!I1143</f>
        <v>1092.9000000000001</v>
      </c>
      <c r="I531" s="57"/>
    </row>
    <row r="532" spans="1:9" ht="207.75" customHeight="1">
      <c r="A532" s="60"/>
      <c r="B532" s="69" t="s">
        <v>54</v>
      </c>
      <c r="C532" s="52" t="s">
        <v>393</v>
      </c>
      <c r="D532" s="52" t="s">
        <v>364</v>
      </c>
      <c r="E532" s="52" t="s">
        <v>545</v>
      </c>
      <c r="F532" s="52"/>
      <c r="G532" s="57">
        <f>G533</f>
        <v>1459.8</v>
      </c>
      <c r="H532" s="57">
        <f>H533</f>
        <v>845.8</v>
      </c>
      <c r="I532" s="57"/>
    </row>
    <row r="533" spans="1:9" ht="25.5">
      <c r="A533" s="60"/>
      <c r="B533" s="58" t="s">
        <v>337</v>
      </c>
      <c r="C533" s="52" t="s">
        <v>393</v>
      </c>
      <c r="D533" s="52" t="s">
        <v>364</v>
      </c>
      <c r="E533" s="52" t="s">
        <v>545</v>
      </c>
      <c r="F533" s="52" t="s">
        <v>428</v>
      </c>
      <c r="G533" s="57">
        <f>G534</f>
        <v>1459.8</v>
      </c>
      <c r="H533" s="57">
        <f>H534</f>
        <v>845.8</v>
      </c>
      <c r="I533" s="57"/>
    </row>
    <row r="534" spans="1:9">
      <c r="A534" s="60"/>
      <c r="B534" s="58" t="s">
        <v>338</v>
      </c>
      <c r="C534" s="52" t="s">
        <v>393</v>
      </c>
      <c r="D534" s="52" t="s">
        <v>364</v>
      </c>
      <c r="E534" s="52" t="s">
        <v>545</v>
      </c>
      <c r="F534" s="52" t="s">
        <v>429</v>
      </c>
      <c r="G534" s="57">
        <f>'приложение 5'!H1147</f>
        <v>1459.8</v>
      </c>
      <c r="H534" s="57">
        <f>'приложение 5'!I1147</f>
        <v>845.8</v>
      </c>
      <c r="I534" s="57"/>
    </row>
    <row r="535" spans="1:9" ht="63.75">
      <c r="A535" s="77"/>
      <c r="B535" s="87" t="s">
        <v>53</v>
      </c>
      <c r="C535" s="52" t="s">
        <v>393</v>
      </c>
      <c r="D535" s="52" t="s">
        <v>364</v>
      </c>
      <c r="E535" s="52" t="s">
        <v>546</v>
      </c>
      <c r="F535" s="52"/>
      <c r="G535" s="57">
        <f>G536</f>
        <v>485527.6</v>
      </c>
      <c r="H535" s="57">
        <f>H536</f>
        <v>330509.09999999998</v>
      </c>
      <c r="I535" s="57"/>
    </row>
    <row r="536" spans="1:9" ht="25.5">
      <c r="A536" s="60"/>
      <c r="B536" s="58" t="s">
        <v>337</v>
      </c>
      <c r="C536" s="52" t="s">
        <v>393</v>
      </c>
      <c r="D536" s="52" t="s">
        <v>364</v>
      </c>
      <c r="E536" s="52" t="s">
        <v>546</v>
      </c>
      <c r="F536" s="52" t="s">
        <v>428</v>
      </c>
      <c r="G536" s="57">
        <f>G537</f>
        <v>485527.6</v>
      </c>
      <c r="H536" s="57">
        <f>H537</f>
        <v>330509.09999999998</v>
      </c>
      <c r="I536" s="57"/>
    </row>
    <row r="537" spans="1:9">
      <c r="A537" s="60"/>
      <c r="B537" s="58" t="s">
        <v>338</v>
      </c>
      <c r="C537" s="52" t="s">
        <v>393</v>
      </c>
      <c r="D537" s="52" t="s">
        <v>364</v>
      </c>
      <c r="E537" s="52" t="s">
        <v>546</v>
      </c>
      <c r="F537" s="52" t="s">
        <v>429</v>
      </c>
      <c r="G537" s="57">
        <f>'приложение 5'!H1151</f>
        <v>485527.6</v>
      </c>
      <c r="H537" s="57">
        <f>'приложение 5'!I1151</f>
        <v>330509.09999999998</v>
      </c>
      <c r="I537" s="57"/>
    </row>
    <row r="538" spans="1:9" ht="89.25">
      <c r="A538" s="77"/>
      <c r="B538" s="87" t="s">
        <v>52</v>
      </c>
      <c r="C538" s="52" t="s">
        <v>393</v>
      </c>
      <c r="D538" s="52" t="s">
        <v>364</v>
      </c>
      <c r="E538" s="52" t="s">
        <v>547</v>
      </c>
      <c r="F538" s="52"/>
      <c r="G538" s="57">
        <f>G539</f>
        <v>763.7</v>
      </c>
      <c r="H538" s="57">
        <f>H539</f>
        <v>458.3</v>
      </c>
      <c r="I538" s="57"/>
    </row>
    <row r="539" spans="1:9" ht="25.5">
      <c r="A539" s="60"/>
      <c r="B539" s="58" t="s">
        <v>337</v>
      </c>
      <c r="C539" s="52" t="s">
        <v>393</v>
      </c>
      <c r="D539" s="52" t="s">
        <v>364</v>
      </c>
      <c r="E539" s="52" t="s">
        <v>547</v>
      </c>
      <c r="F539" s="52" t="s">
        <v>428</v>
      </c>
      <c r="G539" s="57">
        <f>G540</f>
        <v>763.7</v>
      </c>
      <c r="H539" s="57">
        <f>H540</f>
        <v>458.3</v>
      </c>
      <c r="I539" s="57"/>
    </row>
    <row r="540" spans="1:9">
      <c r="A540" s="60"/>
      <c r="B540" s="58" t="s">
        <v>338</v>
      </c>
      <c r="C540" s="52" t="s">
        <v>393</v>
      </c>
      <c r="D540" s="52" t="s">
        <v>364</v>
      </c>
      <c r="E540" s="52" t="s">
        <v>547</v>
      </c>
      <c r="F540" s="52" t="s">
        <v>429</v>
      </c>
      <c r="G540" s="57">
        <f>'приложение 5'!H1155</f>
        <v>763.7</v>
      </c>
      <c r="H540" s="57">
        <f>'приложение 5'!I1155</f>
        <v>458.3</v>
      </c>
      <c r="I540" s="57"/>
    </row>
    <row r="541" spans="1:9" s="150" customFormat="1" ht="25.5">
      <c r="A541" s="94"/>
      <c r="B541" s="95" t="s">
        <v>683</v>
      </c>
      <c r="C541" s="71" t="s">
        <v>393</v>
      </c>
      <c r="D541" s="71" t="s">
        <v>364</v>
      </c>
      <c r="E541" s="71" t="s">
        <v>684</v>
      </c>
      <c r="F541" s="71"/>
      <c r="G541" s="97">
        <f>G542</f>
        <v>600</v>
      </c>
      <c r="H541" s="97">
        <f>H542</f>
        <v>375.7</v>
      </c>
      <c r="I541" s="97"/>
    </row>
    <row r="542" spans="1:9" s="150" customFormat="1" ht="25.5">
      <c r="A542" s="94"/>
      <c r="B542" s="95" t="s">
        <v>337</v>
      </c>
      <c r="C542" s="71" t="s">
        <v>393</v>
      </c>
      <c r="D542" s="71" t="s">
        <v>364</v>
      </c>
      <c r="E542" s="71" t="s">
        <v>684</v>
      </c>
      <c r="F542" s="71" t="s">
        <v>428</v>
      </c>
      <c r="G542" s="97">
        <f>G543</f>
        <v>600</v>
      </c>
      <c r="H542" s="97">
        <f>H543</f>
        <v>375.7</v>
      </c>
      <c r="I542" s="97"/>
    </row>
    <row r="543" spans="1:9" s="150" customFormat="1">
      <c r="A543" s="94"/>
      <c r="B543" s="95" t="s">
        <v>338</v>
      </c>
      <c r="C543" s="71" t="s">
        <v>393</v>
      </c>
      <c r="D543" s="71" t="s">
        <v>364</v>
      </c>
      <c r="E543" s="71" t="s">
        <v>684</v>
      </c>
      <c r="F543" s="71" t="s">
        <v>429</v>
      </c>
      <c r="G543" s="97">
        <f>'приложение 5'!H1159</f>
        <v>600</v>
      </c>
      <c r="H543" s="97">
        <f>'приложение 5'!I1159</f>
        <v>375.7</v>
      </c>
      <c r="I543" s="97"/>
    </row>
    <row r="544" spans="1:9">
      <c r="A544" s="60"/>
      <c r="B544" s="58" t="s">
        <v>549</v>
      </c>
      <c r="C544" s="52" t="s">
        <v>393</v>
      </c>
      <c r="D544" s="52" t="s">
        <v>364</v>
      </c>
      <c r="E544" s="52" t="s">
        <v>550</v>
      </c>
      <c r="F544" s="52"/>
      <c r="G544" s="57">
        <f t="shared" ref="G544:H546" si="21">G545</f>
        <v>90.8</v>
      </c>
      <c r="H544" s="57">
        <f t="shared" si="21"/>
        <v>86.6</v>
      </c>
      <c r="I544" s="57"/>
    </row>
    <row r="545" spans="1:9">
      <c r="A545" s="60"/>
      <c r="B545" s="58" t="s">
        <v>21</v>
      </c>
      <c r="C545" s="52" t="s">
        <v>393</v>
      </c>
      <c r="D545" s="52" t="s">
        <v>364</v>
      </c>
      <c r="E545" s="52" t="s">
        <v>551</v>
      </c>
      <c r="F545" s="52"/>
      <c r="G545" s="57">
        <f t="shared" si="21"/>
        <v>90.8</v>
      </c>
      <c r="H545" s="57">
        <f t="shared" si="21"/>
        <v>86.6</v>
      </c>
      <c r="I545" s="57"/>
    </row>
    <row r="546" spans="1:9" ht="25.5">
      <c r="A546" s="60"/>
      <c r="B546" s="58" t="s">
        <v>337</v>
      </c>
      <c r="C546" s="52" t="s">
        <v>393</v>
      </c>
      <c r="D546" s="52" t="s">
        <v>364</v>
      </c>
      <c r="E546" s="52" t="s">
        <v>551</v>
      </c>
      <c r="F546" s="52" t="s">
        <v>428</v>
      </c>
      <c r="G546" s="57">
        <f t="shared" si="21"/>
        <v>90.8</v>
      </c>
      <c r="H546" s="57">
        <f t="shared" si="21"/>
        <v>86.6</v>
      </c>
      <c r="I546" s="57"/>
    </row>
    <row r="547" spans="1:9" s="14" customFormat="1">
      <c r="A547" s="74"/>
      <c r="B547" s="15" t="s">
        <v>338</v>
      </c>
      <c r="C547" s="75" t="s">
        <v>393</v>
      </c>
      <c r="D547" s="75" t="s">
        <v>364</v>
      </c>
      <c r="E547" s="75" t="s">
        <v>551</v>
      </c>
      <c r="F547" s="75" t="s">
        <v>429</v>
      </c>
      <c r="G547" s="76">
        <f>'приложение 5'!H1164</f>
        <v>90.8</v>
      </c>
      <c r="H547" s="76">
        <f>'приложение 5'!I1164</f>
        <v>86.6</v>
      </c>
      <c r="I547" s="76"/>
    </row>
    <row r="548" spans="1:9" ht="25.5">
      <c r="A548" s="77"/>
      <c r="B548" s="58" t="s">
        <v>538</v>
      </c>
      <c r="C548" s="52" t="s">
        <v>393</v>
      </c>
      <c r="D548" s="52" t="s">
        <v>364</v>
      </c>
      <c r="E548" s="52" t="s">
        <v>539</v>
      </c>
      <c r="F548" s="52"/>
      <c r="G548" s="57">
        <f>G549+G552+G555+G560+G563</f>
        <v>71827</v>
      </c>
      <c r="H548" s="57">
        <f>H549+H552+H555+H560+H563</f>
        <v>36279.199999999997</v>
      </c>
      <c r="I548" s="57"/>
    </row>
    <row r="549" spans="1:9" ht="96" customHeight="1">
      <c r="A549" s="60"/>
      <c r="B549" s="69" t="s">
        <v>51</v>
      </c>
      <c r="C549" s="52" t="s">
        <v>393</v>
      </c>
      <c r="D549" s="52" t="s">
        <v>364</v>
      </c>
      <c r="E549" s="52" t="s">
        <v>552</v>
      </c>
      <c r="F549" s="52"/>
      <c r="G549" s="57">
        <f>G550</f>
        <v>27582.400000000001</v>
      </c>
      <c r="H549" s="57">
        <f>H550</f>
        <v>12430.2</v>
      </c>
      <c r="I549" s="57"/>
    </row>
    <row r="550" spans="1:9" ht="25.5">
      <c r="A550" s="60"/>
      <c r="B550" s="58" t="s">
        <v>337</v>
      </c>
      <c r="C550" s="52" t="s">
        <v>393</v>
      </c>
      <c r="D550" s="52" t="s">
        <v>364</v>
      </c>
      <c r="E550" s="52" t="s">
        <v>552</v>
      </c>
      <c r="F550" s="52" t="s">
        <v>428</v>
      </c>
      <c r="G550" s="57">
        <f>G551</f>
        <v>27582.400000000001</v>
      </c>
      <c r="H550" s="57">
        <f>H551</f>
        <v>12430.2</v>
      </c>
      <c r="I550" s="57"/>
    </row>
    <row r="551" spans="1:9">
      <c r="A551" s="60"/>
      <c r="B551" s="58" t="s">
        <v>338</v>
      </c>
      <c r="C551" s="52" t="s">
        <v>393</v>
      </c>
      <c r="D551" s="52" t="s">
        <v>364</v>
      </c>
      <c r="E551" s="52" t="s">
        <v>552</v>
      </c>
      <c r="F551" s="52" t="s">
        <v>429</v>
      </c>
      <c r="G551" s="57">
        <f>'приложение 5'!H1169</f>
        <v>27582.400000000001</v>
      </c>
      <c r="H551" s="57">
        <f>'приложение 5'!I1169</f>
        <v>12430.2</v>
      </c>
      <c r="I551" s="57"/>
    </row>
    <row r="552" spans="1:9" ht="130.5" customHeight="1">
      <c r="A552" s="77"/>
      <c r="B552" s="69" t="s">
        <v>553</v>
      </c>
      <c r="C552" s="52" t="s">
        <v>393</v>
      </c>
      <c r="D552" s="52" t="s">
        <v>364</v>
      </c>
      <c r="E552" s="52" t="s">
        <v>554</v>
      </c>
      <c r="F552" s="52"/>
      <c r="G552" s="57">
        <f>G553</f>
        <v>31417</v>
      </c>
      <c r="H552" s="57">
        <f>H553</f>
        <v>14563.9</v>
      </c>
      <c r="I552" s="57"/>
    </row>
    <row r="553" spans="1:9" ht="25.5">
      <c r="A553" s="60"/>
      <c r="B553" s="58" t="s">
        <v>337</v>
      </c>
      <c r="C553" s="52" t="s">
        <v>393</v>
      </c>
      <c r="D553" s="52" t="s">
        <v>364</v>
      </c>
      <c r="E553" s="52" t="s">
        <v>554</v>
      </c>
      <c r="F553" s="52" t="s">
        <v>428</v>
      </c>
      <c r="G553" s="57">
        <f>G554</f>
        <v>31417</v>
      </c>
      <c r="H553" s="57">
        <f>H554</f>
        <v>14563.9</v>
      </c>
      <c r="I553" s="57"/>
    </row>
    <row r="554" spans="1:9">
      <c r="A554" s="60"/>
      <c r="B554" s="58" t="s">
        <v>338</v>
      </c>
      <c r="C554" s="52" t="s">
        <v>393</v>
      </c>
      <c r="D554" s="52" t="s">
        <v>364</v>
      </c>
      <c r="E554" s="52" t="s">
        <v>554</v>
      </c>
      <c r="F554" s="52" t="s">
        <v>429</v>
      </c>
      <c r="G554" s="57">
        <f>'приложение 5'!H1173</f>
        <v>31417</v>
      </c>
      <c r="H554" s="57">
        <f>'приложение 5'!I1173</f>
        <v>14563.9</v>
      </c>
      <c r="I554" s="57"/>
    </row>
    <row r="555" spans="1:9">
      <c r="A555" s="60"/>
      <c r="B555" s="58" t="s">
        <v>21</v>
      </c>
      <c r="C555" s="52" t="s">
        <v>393</v>
      </c>
      <c r="D555" s="52" t="s">
        <v>364</v>
      </c>
      <c r="E555" s="52" t="s">
        <v>540</v>
      </c>
      <c r="F555" s="52"/>
      <c r="G555" s="57">
        <f>G556+G558</f>
        <v>12239.599999999999</v>
      </c>
      <c r="H555" s="57">
        <f>H556+H558</f>
        <v>9247.1</v>
      </c>
      <c r="I555" s="57"/>
    </row>
    <row r="556" spans="1:9" s="88" customFormat="1" ht="25.5">
      <c r="A556" s="74"/>
      <c r="B556" s="58" t="s">
        <v>372</v>
      </c>
      <c r="C556" s="75" t="s">
        <v>393</v>
      </c>
      <c r="D556" s="75" t="s">
        <v>364</v>
      </c>
      <c r="E556" s="75" t="s">
        <v>540</v>
      </c>
      <c r="F556" s="75" t="s">
        <v>373</v>
      </c>
      <c r="G556" s="76">
        <f>G557</f>
        <v>2676.8</v>
      </c>
      <c r="H556" s="76">
        <f>H557</f>
        <v>1790.4</v>
      </c>
      <c r="I556" s="76"/>
    </row>
    <row r="557" spans="1:9" s="88" customFormat="1" ht="25.5">
      <c r="A557" s="74"/>
      <c r="B557" s="15" t="s">
        <v>257</v>
      </c>
      <c r="C557" s="75" t="s">
        <v>393</v>
      </c>
      <c r="D557" s="75" t="s">
        <v>364</v>
      </c>
      <c r="E557" s="75" t="s">
        <v>540</v>
      </c>
      <c r="F557" s="75" t="s">
        <v>374</v>
      </c>
      <c r="G557" s="76">
        <f>'приложение 5'!H665</f>
        <v>2676.8</v>
      </c>
      <c r="H557" s="76">
        <f>'приложение 5'!I665</f>
        <v>1790.4</v>
      </c>
      <c r="I557" s="76"/>
    </row>
    <row r="558" spans="1:9" ht="25.5">
      <c r="A558" s="60"/>
      <c r="B558" s="58" t="s">
        <v>337</v>
      </c>
      <c r="C558" s="52" t="s">
        <v>393</v>
      </c>
      <c r="D558" s="52" t="s">
        <v>364</v>
      </c>
      <c r="E558" s="52" t="s">
        <v>540</v>
      </c>
      <c r="F558" s="52" t="s">
        <v>428</v>
      </c>
      <c r="G558" s="57">
        <f>G559</f>
        <v>9562.7999999999993</v>
      </c>
      <c r="H558" s="57">
        <f>H559</f>
        <v>7456.7000000000007</v>
      </c>
      <c r="I558" s="57"/>
    </row>
    <row r="559" spans="1:9">
      <c r="A559" s="60"/>
      <c r="B559" s="58" t="s">
        <v>338</v>
      </c>
      <c r="C559" s="52" t="s">
        <v>393</v>
      </c>
      <c r="D559" s="52" t="s">
        <v>364</v>
      </c>
      <c r="E559" s="52" t="s">
        <v>540</v>
      </c>
      <c r="F559" s="52" t="s">
        <v>429</v>
      </c>
      <c r="G559" s="57">
        <f>'приложение 5'!H1177</f>
        <v>9562.7999999999993</v>
      </c>
      <c r="H559" s="57">
        <f>'приложение 5'!I1177</f>
        <v>7456.7000000000007</v>
      </c>
      <c r="I559" s="57"/>
    </row>
    <row r="560" spans="1:9" s="34" customFormat="1" ht="105.75" customHeight="1">
      <c r="A560" s="26"/>
      <c r="B560" s="37" t="s">
        <v>20</v>
      </c>
      <c r="C560" s="38">
        <v>7</v>
      </c>
      <c r="D560" s="38">
        <v>2</v>
      </c>
      <c r="E560" s="39" t="s">
        <v>667</v>
      </c>
      <c r="F560" s="40"/>
      <c r="G560" s="32">
        <f>G561</f>
        <v>38</v>
      </c>
      <c r="H560" s="32">
        <f>H561</f>
        <v>38</v>
      </c>
      <c r="I560" s="26"/>
    </row>
    <row r="561" spans="1:14" s="34" customFormat="1" ht="25.5">
      <c r="A561" s="26"/>
      <c r="B561" s="15" t="s">
        <v>337</v>
      </c>
      <c r="C561" s="38">
        <v>7</v>
      </c>
      <c r="D561" s="38">
        <v>2</v>
      </c>
      <c r="E561" s="39" t="s">
        <v>667</v>
      </c>
      <c r="F561" s="40">
        <v>600</v>
      </c>
      <c r="G561" s="32">
        <f>G562</f>
        <v>38</v>
      </c>
      <c r="H561" s="32">
        <f>H562</f>
        <v>38</v>
      </c>
      <c r="I561" s="26"/>
    </row>
    <row r="562" spans="1:14" s="34" customFormat="1">
      <c r="A562" s="26"/>
      <c r="B562" s="15" t="s">
        <v>338</v>
      </c>
      <c r="C562" s="38">
        <v>7</v>
      </c>
      <c r="D562" s="38">
        <v>2</v>
      </c>
      <c r="E562" s="39" t="s">
        <v>667</v>
      </c>
      <c r="F562" s="40">
        <v>610</v>
      </c>
      <c r="G562" s="32">
        <f>'приложение 5'!H1182</f>
        <v>38</v>
      </c>
      <c r="H562" s="32">
        <f>'приложение 5'!I1182</f>
        <v>38</v>
      </c>
      <c r="I562" s="26"/>
    </row>
    <row r="563" spans="1:14" s="92" customFormat="1" ht="38.25">
      <c r="A563" s="74"/>
      <c r="B563" s="15" t="s">
        <v>17</v>
      </c>
      <c r="C563" s="75" t="s">
        <v>393</v>
      </c>
      <c r="D563" s="75" t="s">
        <v>364</v>
      </c>
      <c r="E563" s="75" t="s">
        <v>541</v>
      </c>
      <c r="F563" s="75"/>
      <c r="G563" s="76">
        <f>G564</f>
        <v>550</v>
      </c>
      <c r="H563" s="76">
        <f>H564</f>
        <v>0</v>
      </c>
      <c r="I563" s="76"/>
      <c r="K563" s="164"/>
      <c r="L563" s="164"/>
      <c r="M563" s="164"/>
      <c r="N563" s="164"/>
    </row>
    <row r="564" spans="1:14" s="92" customFormat="1" ht="25.5">
      <c r="A564" s="74"/>
      <c r="B564" s="80" t="s">
        <v>337</v>
      </c>
      <c r="C564" s="75" t="s">
        <v>393</v>
      </c>
      <c r="D564" s="75" t="s">
        <v>364</v>
      </c>
      <c r="E564" s="75" t="s">
        <v>541</v>
      </c>
      <c r="F564" s="75" t="s">
        <v>428</v>
      </c>
      <c r="G564" s="76">
        <f>G565</f>
        <v>550</v>
      </c>
      <c r="H564" s="76">
        <f>H565</f>
        <v>0</v>
      </c>
      <c r="I564" s="76"/>
      <c r="K564" s="164"/>
      <c r="L564" s="164"/>
      <c r="M564" s="164"/>
      <c r="N564" s="164"/>
    </row>
    <row r="565" spans="1:14" s="92" customFormat="1">
      <c r="A565" s="74"/>
      <c r="B565" s="15" t="s">
        <v>338</v>
      </c>
      <c r="C565" s="75" t="s">
        <v>393</v>
      </c>
      <c r="D565" s="75" t="s">
        <v>364</v>
      </c>
      <c r="E565" s="75" t="s">
        <v>541</v>
      </c>
      <c r="F565" s="75" t="s">
        <v>429</v>
      </c>
      <c r="G565" s="76">
        <f>'приложение 5'!H1186</f>
        <v>550</v>
      </c>
      <c r="H565" s="76">
        <f>'приложение 5'!I1186</f>
        <v>0</v>
      </c>
      <c r="I565" s="76"/>
      <c r="K565" s="164"/>
      <c r="L565" s="164"/>
      <c r="M565" s="164"/>
      <c r="N565" s="164"/>
    </row>
    <row r="566" spans="1:14" ht="25.5">
      <c r="A566" s="77"/>
      <c r="B566" s="58" t="s">
        <v>136</v>
      </c>
      <c r="C566" s="52" t="s">
        <v>393</v>
      </c>
      <c r="D566" s="52" t="s">
        <v>364</v>
      </c>
      <c r="E566" s="52" t="s">
        <v>555</v>
      </c>
      <c r="F566" s="52"/>
      <c r="G566" s="57">
        <f>G567</f>
        <v>67584.400000000009</v>
      </c>
      <c r="H566" s="57">
        <f>H567</f>
        <v>44728.599999999991</v>
      </c>
      <c r="I566" s="57"/>
    </row>
    <row r="567" spans="1:14">
      <c r="A567" s="77"/>
      <c r="B567" s="58" t="s">
        <v>556</v>
      </c>
      <c r="C567" s="52" t="s">
        <v>393</v>
      </c>
      <c r="D567" s="52" t="s">
        <v>364</v>
      </c>
      <c r="E567" s="52" t="s">
        <v>557</v>
      </c>
      <c r="F567" s="52"/>
      <c r="G567" s="57">
        <f>G568+G583+G590+G594</f>
        <v>67584.400000000009</v>
      </c>
      <c r="H567" s="57">
        <f>H568+H583+H590+H594</f>
        <v>44728.599999999991</v>
      </c>
      <c r="I567" s="57"/>
    </row>
    <row r="568" spans="1:14" ht="25.5">
      <c r="A568" s="77"/>
      <c r="B568" s="58" t="s">
        <v>143</v>
      </c>
      <c r="C568" s="52" t="s">
        <v>393</v>
      </c>
      <c r="D568" s="52" t="s">
        <v>364</v>
      </c>
      <c r="E568" s="52" t="s">
        <v>558</v>
      </c>
      <c r="F568" s="52"/>
      <c r="G568" s="57">
        <f>G569+G574+G577+G580</f>
        <v>4898.5999999999995</v>
      </c>
      <c r="H568" s="57">
        <f>H569+H574+H577+H580</f>
        <v>852.7</v>
      </c>
      <c r="I568" s="57"/>
    </row>
    <row r="569" spans="1:14" s="14" customFormat="1">
      <c r="A569" s="78"/>
      <c r="B569" s="15" t="s">
        <v>451</v>
      </c>
      <c r="C569" s="75" t="s">
        <v>393</v>
      </c>
      <c r="D569" s="75" t="s">
        <v>364</v>
      </c>
      <c r="E569" s="75" t="s">
        <v>559</v>
      </c>
      <c r="F569" s="75"/>
      <c r="G569" s="76">
        <f>G570+G572</f>
        <v>4367.3999999999996</v>
      </c>
      <c r="H569" s="76">
        <f>H570+H572</f>
        <v>752.7</v>
      </c>
      <c r="I569" s="76"/>
      <c r="K569" s="62"/>
    </row>
    <row r="570" spans="1:14" s="99" customFormat="1" ht="25.5">
      <c r="A570" s="94"/>
      <c r="B570" s="95" t="s">
        <v>256</v>
      </c>
      <c r="C570" s="71" t="s">
        <v>393</v>
      </c>
      <c r="D570" s="71" t="s">
        <v>364</v>
      </c>
      <c r="E570" s="71" t="s">
        <v>559</v>
      </c>
      <c r="F570" s="71" t="s">
        <v>373</v>
      </c>
      <c r="G570" s="97">
        <f>G571</f>
        <v>0</v>
      </c>
      <c r="H570" s="97">
        <f>H571</f>
        <v>0</v>
      </c>
      <c r="I570" s="97"/>
    </row>
    <row r="571" spans="1:14" s="150" customFormat="1" ht="25.5">
      <c r="A571" s="94"/>
      <c r="B571" s="95" t="s">
        <v>257</v>
      </c>
      <c r="C571" s="71" t="s">
        <v>393</v>
      </c>
      <c r="D571" s="71" t="s">
        <v>364</v>
      </c>
      <c r="E571" s="71" t="s">
        <v>559</v>
      </c>
      <c r="F571" s="71" t="s">
        <v>374</v>
      </c>
      <c r="G571" s="97">
        <f>'приложение 5'!H672</f>
        <v>0</v>
      </c>
      <c r="H571" s="97">
        <f>'приложение 5'!I672</f>
        <v>0</v>
      </c>
      <c r="I571" s="97"/>
    </row>
    <row r="572" spans="1:14" s="88" customFormat="1" ht="25.5">
      <c r="A572" s="74"/>
      <c r="B572" s="15" t="s">
        <v>337</v>
      </c>
      <c r="C572" s="75" t="s">
        <v>393</v>
      </c>
      <c r="D572" s="75" t="s">
        <v>364</v>
      </c>
      <c r="E572" s="75" t="s">
        <v>559</v>
      </c>
      <c r="F572" s="75" t="s">
        <v>428</v>
      </c>
      <c r="G572" s="76">
        <f>G573</f>
        <v>4367.3999999999996</v>
      </c>
      <c r="H572" s="76">
        <f>H573</f>
        <v>752.7</v>
      </c>
      <c r="I572" s="76"/>
    </row>
    <row r="573" spans="1:14" s="88" customFormat="1">
      <c r="A573" s="74"/>
      <c r="B573" s="15" t="s">
        <v>338</v>
      </c>
      <c r="C573" s="75" t="s">
        <v>393</v>
      </c>
      <c r="D573" s="75" t="s">
        <v>364</v>
      </c>
      <c r="E573" s="75" t="s">
        <v>559</v>
      </c>
      <c r="F573" s="75" t="s">
        <v>429</v>
      </c>
      <c r="G573" s="76">
        <f>'приложение 5'!H675</f>
        <v>4367.3999999999996</v>
      </c>
      <c r="H573" s="76">
        <f>'приложение 5'!I675</f>
        <v>752.7</v>
      </c>
      <c r="I573" s="76"/>
    </row>
    <row r="574" spans="1:14" ht="89.25">
      <c r="A574" s="77"/>
      <c r="B574" s="89" t="s">
        <v>142</v>
      </c>
      <c r="C574" s="52" t="s">
        <v>393</v>
      </c>
      <c r="D574" s="52" t="s">
        <v>364</v>
      </c>
      <c r="E574" s="52" t="s">
        <v>560</v>
      </c>
      <c r="F574" s="52"/>
      <c r="G574" s="57">
        <f>G575</f>
        <v>366.5</v>
      </c>
      <c r="H574" s="57">
        <f>H575</f>
        <v>0</v>
      </c>
      <c r="I574" s="57"/>
    </row>
    <row r="575" spans="1:14" ht="25.5">
      <c r="A575" s="60"/>
      <c r="B575" s="58" t="s">
        <v>337</v>
      </c>
      <c r="C575" s="52" t="s">
        <v>393</v>
      </c>
      <c r="D575" s="52" t="s">
        <v>364</v>
      </c>
      <c r="E575" s="52" t="s">
        <v>560</v>
      </c>
      <c r="F575" s="52" t="s">
        <v>428</v>
      </c>
      <c r="G575" s="57">
        <f>G576</f>
        <v>366.5</v>
      </c>
      <c r="H575" s="57">
        <f>H576</f>
        <v>0</v>
      </c>
      <c r="I575" s="57"/>
    </row>
    <row r="576" spans="1:14">
      <c r="A576" s="60"/>
      <c r="B576" s="58" t="s">
        <v>338</v>
      </c>
      <c r="C576" s="52" t="s">
        <v>393</v>
      </c>
      <c r="D576" s="52" t="s">
        <v>364</v>
      </c>
      <c r="E576" s="52" t="s">
        <v>560</v>
      </c>
      <c r="F576" s="52" t="s">
        <v>429</v>
      </c>
      <c r="G576" s="57">
        <f>'приложение 5'!H679</f>
        <v>366.5</v>
      </c>
      <c r="H576" s="57">
        <f>'приложение 5'!I679</f>
        <v>0</v>
      </c>
      <c r="I576" s="57"/>
    </row>
    <row r="577" spans="1:9" ht="102">
      <c r="A577" s="77"/>
      <c r="B577" s="89" t="s">
        <v>141</v>
      </c>
      <c r="C577" s="52" t="s">
        <v>393</v>
      </c>
      <c r="D577" s="52" t="s">
        <v>364</v>
      </c>
      <c r="E577" s="52" t="s">
        <v>561</v>
      </c>
      <c r="F577" s="52"/>
      <c r="G577" s="57">
        <f>G578</f>
        <v>64.7</v>
      </c>
      <c r="H577" s="57">
        <f>H578</f>
        <v>0</v>
      </c>
      <c r="I577" s="57"/>
    </row>
    <row r="578" spans="1:9" ht="25.5">
      <c r="A578" s="60"/>
      <c r="B578" s="58" t="s">
        <v>337</v>
      </c>
      <c r="C578" s="52" t="s">
        <v>393</v>
      </c>
      <c r="D578" s="52" t="s">
        <v>364</v>
      </c>
      <c r="E578" s="52" t="s">
        <v>561</v>
      </c>
      <c r="F578" s="52" t="s">
        <v>428</v>
      </c>
      <c r="G578" s="57">
        <f>G579</f>
        <v>64.7</v>
      </c>
      <c r="H578" s="57">
        <f>H579</f>
        <v>0</v>
      </c>
      <c r="I578" s="57"/>
    </row>
    <row r="579" spans="1:9">
      <c r="A579" s="60"/>
      <c r="B579" s="58" t="s">
        <v>338</v>
      </c>
      <c r="C579" s="52" t="s">
        <v>393</v>
      </c>
      <c r="D579" s="52" t="s">
        <v>364</v>
      </c>
      <c r="E579" s="52" t="s">
        <v>561</v>
      </c>
      <c r="F579" s="52" t="s">
        <v>429</v>
      </c>
      <c r="G579" s="57">
        <f>'приложение 5'!H687</f>
        <v>64.7</v>
      </c>
      <c r="H579" s="57">
        <f>'приложение 5'!I687</f>
        <v>0</v>
      </c>
      <c r="I579" s="57"/>
    </row>
    <row r="580" spans="1:9" s="92" customFormat="1" ht="38.25">
      <c r="A580" s="74"/>
      <c r="B580" s="90" t="s">
        <v>17</v>
      </c>
      <c r="C580" s="91" t="s">
        <v>393</v>
      </c>
      <c r="D580" s="91" t="s">
        <v>364</v>
      </c>
      <c r="E580" s="91" t="s">
        <v>562</v>
      </c>
      <c r="F580" s="75"/>
      <c r="G580" s="76">
        <f>G581</f>
        <v>100</v>
      </c>
      <c r="H580" s="176">
        <f>H581</f>
        <v>100</v>
      </c>
      <c r="I580" s="176"/>
    </row>
    <row r="581" spans="1:9" s="88" customFormat="1" ht="25.5">
      <c r="A581" s="74"/>
      <c r="B581" s="15" t="s">
        <v>352</v>
      </c>
      <c r="C581" s="91" t="s">
        <v>393</v>
      </c>
      <c r="D581" s="91" t="s">
        <v>364</v>
      </c>
      <c r="E581" s="91" t="s">
        <v>562</v>
      </c>
      <c r="F581" s="75" t="s">
        <v>428</v>
      </c>
      <c r="G581" s="76">
        <f>G582</f>
        <v>100</v>
      </c>
      <c r="H581" s="76">
        <f>H582</f>
        <v>100</v>
      </c>
      <c r="I581" s="76"/>
    </row>
    <row r="582" spans="1:9" s="88" customFormat="1">
      <c r="A582" s="74"/>
      <c r="B582" s="15" t="s">
        <v>338</v>
      </c>
      <c r="C582" s="91" t="s">
        <v>393</v>
      </c>
      <c r="D582" s="91" t="s">
        <v>364</v>
      </c>
      <c r="E582" s="91" t="s">
        <v>562</v>
      </c>
      <c r="F582" s="75" t="s">
        <v>429</v>
      </c>
      <c r="G582" s="76">
        <f>'приложение 5'!H683</f>
        <v>100</v>
      </c>
      <c r="H582" s="76">
        <f>'приложение 5'!I683</f>
        <v>100</v>
      </c>
      <c r="I582" s="76"/>
    </row>
    <row r="583" spans="1:9" ht="25.5">
      <c r="A583" s="60"/>
      <c r="B583" s="58" t="s">
        <v>140</v>
      </c>
      <c r="C583" s="52" t="s">
        <v>393</v>
      </c>
      <c r="D583" s="52" t="s">
        <v>364</v>
      </c>
      <c r="E583" s="52" t="s">
        <v>563</v>
      </c>
      <c r="F583" s="52"/>
      <c r="G583" s="57">
        <f>G584+G587</f>
        <v>62485.8</v>
      </c>
      <c r="H583" s="57">
        <f>H584+H587</f>
        <v>43725.899999999994</v>
      </c>
      <c r="I583" s="57"/>
    </row>
    <row r="584" spans="1:9" ht="25.5">
      <c r="A584" s="59"/>
      <c r="B584" s="58" t="s">
        <v>37</v>
      </c>
      <c r="C584" s="52" t="s">
        <v>393</v>
      </c>
      <c r="D584" s="52" t="s">
        <v>364</v>
      </c>
      <c r="E584" s="52" t="s">
        <v>564</v>
      </c>
      <c r="F584" s="52"/>
      <c r="G584" s="57">
        <f>G585</f>
        <v>60413.8</v>
      </c>
      <c r="H584" s="57">
        <f>H585</f>
        <v>42699.7</v>
      </c>
      <c r="I584" s="57"/>
    </row>
    <row r="585" spans="1:9" ht="25.5">
      <c r="A585" s="60"/>
      <c r="B585" s="58" t="s">
        <v>337</v>
      </c>
      <c r="C585" s="52" t="s">
        <v>393</v>
      </c>
      <c r="D585" s="52" t="s">
        <v>364</v>
      </c>
      <c r="E585" s="52" t="s">
        <v>564</v>
      </c>
      <c r="F585" s="52" t="s">
        <v>428</v>
      </c>
      <c r="G585" s="57">
        <f>G586</f>
        <v>60413.8</v>
      </c>
      <c r="H585" s="57">
        <f>H586</f>
        <v>42699.7</v>
      </c>
      <c r="I585" s="57"/>
    </row>
    <row r="586" spans="1:9">
      <c r="A586" s="60"/>
      <c r="B586" s="58" t="s">
        <v>338</v>
      </c>
      <c r="C586" s="52" t="s">
        <v>393</v>
      </c>
      <c r="D586" s="52" t="s">
        <v>364</v>
      </c>
      <c r="E586" s="52" t="s">
        <v>564</v>
      </c>
      <c r="F586" s="52" t="s">
        <v>429</v>
      </c>
      <c r="G586" s="57">
        <f>'приложение 5'!H692</f>
        <v>60413.8</v>
      </c>
      <c r="H586" s="57">
        <f>'приложение 5'!I692</f>
        <v>42699.7</v>
      </c>
      <c r="I586" s="57"/>
    </row>
    <row r="587" spans="1:9" ht="209.25" customHeight="1">
      <c r="A587" s="60"/>
      <c r="B587" s="93" t="s">
        <v>54</v>
      </c>
      <c r="C587" s="52" t="s">
        <v>565</v>
      </c>
      <c r="D587" s="52" t="s">
        <v>364</v>
      </c>
      <c r="E587" s="52" t="s">
        <v>566</v>
      </c>
      <c r="F587" s="52"/>
      <c r="G587" s="57">
        <f>G588</f>
        <v>2072</v>
      </c>
      <c r="H587" s="57">
        <f>H588</f>
        <v>1026.2</v>
      </c>
      <c r="I587" s="57"/>
    </row>
    <row r="588" spans="1:9" ht="35.25" customHeight="1">
      <c r="A588" s="60"/>
      <c r="B588" s="58" t="s">
        <v>337</v>
      </c>
      <c r="C588" s="52" t="s">
        <v>393</v>
      </c>
      <c r="D588" s="52" t="s">
        <v>364</v>
      </c>
      <c r="E588" s="52" t="s">
        <v>566</v>
      </c>
      <c r="F588" s="52" t="s">
        <v>428</v>
      </c>
      <c r="G588" s="57">
        <f>G589</f>
        <v>2072</v>
      </c>
      <c r="H588" s="57">
        <f>H589</f>
        <v>1026.2</v>
      </c>
      <c r="I588" s="57"/>
    </row>
    <row r="589" spans="1:9">
      <c r="A589" s="60"/>
      <c r="B589" s="58" t="s">
        <v>338</v>
      </c>
      <c r="C589" s="52" t="s">
        <v>393</v>
      </c>
      <c r="D589" s="52" t="s">
        <v>364</v>
      </c>
      <c r="E589" s="52" t="s">
        <v>566</v>
      </c>
      <c r="F589" s="52" t="s">
        <v>429</v>
      </c>
      <c r="G589" s="57">
        <f>'приложение 5'!H696</f>
        <v>2072</v>
      </c>
      <c r="H589" s="57">
        <f>'приложение 5'!I696</f>
        <v>1026.2</v>
      </c>
      <c r="I589" s="57"/>
    </row>
    <row r="590" spans="1:9" ht="24.75" customHeight="1">
      <c r="A590" s="77"/>
      <c r="B590" s="58" t="s">
        <v>123</v>
      </c>
      <c r="C590" s="52" t="s">
        <v>393</v>
      </c>
      <c r="D590" s="52" t="s">
        <v>364</v>
      </c>
      <c r="E590" s="52" t="s">
        <v>567</v>
      </c>
      <c r="F590" s="52"/>
      <c r="G590" s="57">
        <f t="shared" ref="G590:H592" si="22">G591</f>
        <v>100</v>
      </c>
      <c r="H590" s="57">
        <f t="shared" si="22"/>
        <v>75</v>
      </c>
      <c r="I590" s="57"/>
    </row>
    <row r="591" spans="1:9" ht="18" customHeight="1">
      <c r="A591" s="77"/>
      <c r="B591" s="58" t="s">
        <v>21</v>
      </c>
      <c r="C591" s="52" t="s">
        <v>393</v>
      </c>
      <c r="D591" s="52" t="s">
        <v>364</v>
      </c>
      <c r="E591" s="52" t="s">
        <v>568</v>
      </c>
      <c r="F591" s="52"/>
      <c r="G591" s="57">
        <f t="shared" si="22"/>
        <v>100</v>
      </c>
      <c r="H591" s="57">
        <f t="shared" si="22"/>
        <v>75</v>
      </c>
      <c r="I591" s="57"/>
    </row>
    <row r="592" spans="1:9" ht="25.5">
      <c r="A592" s="60"/>
      <c r="B592" s="58" t="s">
        <v>337</v>
      </c>
      <c r="C592" s="52" t="s">
        <v>393</v>
      </c>
      <c r="D592" s="52" t="s">
        <v>364</v>
      </c>
      <c r="E592" s="52" t="s">
        <v>568</v>
      </c>
      <c r="F592" s="52" t="s">
        <v>428</v>
      </c>
      <c r="G592" s="57">
        <f t="shared" si="22"/>
        <v>100</v>
      </c>
      <c r="H592" s="57">
        <f t="shared" si="22"/>
        <v>75</v>
      </c>
      <c r="I592" s="57"/>
    </row>
    <row r="593" spans="1:9">
      <c r="A593" s="60"/>
      <c r="B593" s="58" t="s">
        <v>338</v>
      </c>
      <c r="C593" s="52" t="s">
        <v>393</v>
      </c>
      <c r="D593" s="52" t="s">
        <v>364</v>
      </c>
      <c r="E593" s="52" t="s">
        <v>568</v>
      </c>
      <c r="F593" s="52" t="s">
        <v>429</v>
      </c>
      <c r="G593" s="57">
        <f>'приложение 5'!H701</f>
        <v>100</v>
      </c>
      <c r="H593" s="57">
        <f>'приложение 5'!I701</f>
        <v>75</v>
      </c>
      <c r="I593" s="57"/>
    </row>
    <row r="594" spans="1:9" ht="38.25">
      <c r="A594" s="77"/>
      <c r="B594" s="58" t="s">
        <v>139</v>
      </c>
      <c r="C594" s="52" t="s">
        <v>393</v>
      </c>
      <c r="D594" s="52" t="s">
        <v>364</v>
      </c>
      <c r="E594" s="52" t="s">
        <v>569</v>
      </c>
      <c r="F594" s="52"/>
      <c r="G594" s="57">
        <f t="shared" ref="G594:H596" si="23">G595</f>
        <v>100</v>
      </c>
      <c r="H594" s="57">
        <f t="shared" si="23"/>
        <v>75</v>
      </c>
      <c r="I594" s="57"/>
    </row>
    <row r="595" spans="1:9">
      <c r="A595" s="77"/>
      <c r="B595" s="58" t="s">
        <v>21</v>
      </c>
      <c r="C595" s="52" t="s">
        <v>393</v>
      </c>
      <c r="D595" s="52" t="s">
        <v>364</v>
      </c>
      <c r="E595" s="52" t="s">
        <v>570</v>
      </c>
      <c r="F595" s="52"/>
      <c r="G595" s="57">
        <f t="shared" si="23"/>
        <v>100</v>
      </c>
      <c r="H595" s="57">
        <f t="shared" si="23"/>
        <v>75</v>
      </c>
      <c r="I595" s="57"/>
    </row>
    <row r="596" spans="1:9" ht="25.5">
      <c r="A596" s="60"/>
      <c r="B596" s="58" t="s">
        <v>337</v>
      </c>
      <c r="C596" s="52" t="s">
        <v>393</v>
      </c>
      <c r="D596" s="52" t="s">
        <v>364</v>
      </c>
      <c r="E596" s="52" t="s">
        <v>570</v>
      </c>
      <c r="F596" s="52" t="s">
        <v>428</v>
      </c>
      <c r="G596" s="57">
        <f t="shared" si="23"/>
        <v>100</v>
      </c>
      <c r="H596" s="57">
        <f t="shared" si="23"/>
        <v>75</v>
      </c>
      <c r="I596" s="57"/>
    </row>
    <row r="597" spans="1:9">
      <c r="A597" s="60"/>
      <c r="B597" s="58" t="s">
        <v>338</v>
      </c>
      <c r="C597" s="52" t="s">
        <v>393</v>
      </c>
      <c r="D597" s="52" t="s">
        <v>364</v>
      </c>
      <c r="E597" s="52" t="s">
        <v>570</v>
      </c>
      <c r="F597" s="52" t="s">
        <v>429</v>
      </c>
      <c r="G597" s="57">
        <f>'приложение 5'!H706</f>
        <v>100</v>
      </c>
      <c r="H597" s="57">
        <f>'приложение 5'!I706</f>
        <v>75</v>
      </c>
      <c r="I597" s="57"/>
    </row>
    <row r="598" spans="1:9" ht="25.5">
      <c r="A598" s="77"/>
      <c r="B598" s="58" t="s">
        <v>571</v>
      </c>
      <c r="C598" s="52" t="s">
        <v>393</v>
      </c>
      <c r="D598" s="52" t="s">
        <v>364</v>
      </c>
      <c r="E598" s="52" t="s">
        <v>572</v>
      </c>
      <c r="F598" s="52"/>
      <c r="G598" s="57">
        <f>G599</f>
        <v>109345.59999999999</v>
      </c>
      <c r="H598" s="57">
        <f>H599</f>
        <v>77246.300000000017</v>
      </c>
      <c r="I598" s="57"/>
    </row>
    <row r="599" spans="1:9" ht="25.5">
      <c r="A599" s="77"/>
      <c r="B599" s="58" t="s">
        <v>90</v>
      </c>
      <c r="C599" s="52" t="s">
        <v>393</v>
      </c>
      <c r="D599" s="52" t="s">
        <v>364</v>
      </c>
      <c r="E599" s="52" t="s">
        <v>573</v>
      </c>
      <c r="F599" s="52"/>
      <c r="G599" s="57">
        <f>G600+G603+G606</f>
        <v>109345.59999999999</v>
      </c>
      <c r="H599" s="57">
        <f>H600+H603+H606</f>
        <v>77246.300000000017</v>
      </c>
      <c r="I599" s="57"/>
    </row>
    <row r="600" spans="1:9" ht="25.5">
      <c r="A600" s="59"/>
      <c r="B600" s="58" t="s">
        <v>37</v>
      </c>
      <c r="C600" s="52" t="s">
        <v>393</v>
      </c>
      <c r="D600" s="52" t="s">
        <v>364</v>
      </c>
      <c r="E600" s="52" t="s">
        <v>574</v>
      </c>
      <c r="F600" s="52"/>
      <c r="G600" s="57">
        <f>G601</f>
        <v>105848.2</v>
      </c>
      <c r="H600" s="57">
        <f>H601</f>
        <v>75365.600000000006</v>
      </c>
      <c r="I600" s="57"/>
    </row>
    <row r="601" spans="1:9" ht="25.5">
      <c r="A601" s="60"/>
      <c r="B601" s="58" t="s">
        <v>337</v>
      </c>
      <c r="C601" s="52" t="s">
        <v>393</v>
      </c>
      <c r="D601" s="52" t="s">
        <v>364</v>
      </c>
      <c r="E601" s="52" t="s">
        <v>574</v>
      </c>
      <c r="F601" s="52" t="s">
        <v>428</v>
      </c>
      <c r="G601" s="57">
        <f>G602</f>
        <v>105848.2</v>
      </c>
      <c r="H601" s="57">
        <f>H602</f>
        <v>75365.600000000006</v>
      </c>
      <c r="I601" s="57"/>
    </row>
    <row r="602" spans="1:9">
      <c r="A602" s="60"/>
      <c r="B602" s="58" t="s">
        <v>338</v>
      </c>
      <c r="C602" s="52" t="s">
        <v>393</v>
      </c>
      <c r="D602" s="52" t="s">
        <v>364</v>
      </c>
      <c r="E602" s="52" t="s">
        <v>574</v>
      </c>
      <c r="F602" s="52" t="s">
        <v>429</v>
      </c>
      <c r="G602" s="57">
        <f>'приложение 5'!H712</f>
        <v>105848.2</v>
      </c>
      <c r="H602" s="57">
        <f>'приложение 5'!I712</f>
        <v>75365.600000000006</v>
      </c>
      <c r="I602" s="57"/>
    </row>
    <row r="603" spans="1:9" ht="204" customHeight="1">
      <c r="A603" s="60"/>
      <c r="B603" s="93" t="s">
        <v>54</v>
      </c>
      <c r="C603" s="52" t="s">
        <v>565</v>
      </c>
      <c r="D603" s="52" t="s">
        <v>364</v>
      </c>
      <c r="E603" s="52" t="s">
        <v>575</v>
      </c>
      <c r="F603" s="52"/>
      <c r="G603" s="57">
        <f>G604</f>
        <v>1977.7</v>
      </c>
      <c r="H603" s="57">
        <f>H604</f>
        <v>767.6</v>
      </c>
      <c r="I603" s="57"/>
    </row>
    <row r="604" spans="1:9" ht="25.5">
      <c r="A604" s="60"/>
      <c r="B604" s="58" t="s">
        <v>337</v>
      </c>
      <c r="C604" s="52" t="s">
        <v>393</v>
      </c>
      <c r="D604" s="52" t="s">
        <v>364</v>
      </c>
      <c r="E604" s="52" t="s">
        <v>575</v>
      </c>
      <c r="F604" s="52" t="s">
        <v>428</v>
      </c>
      <c r="G604" s="57">
        <f>G605</f>
        <v>1977.7</v>
      </c>
      <c r="H604" s="57">
        <f>H605</f>
        <v>767.6</v>
      </c>
      <c r="I604" s="57"/>
    </row>
    <row r="605" spans="1:9">
      <c r="A605" s="60"/>
      <c r="B605" s="58" t="s">
        <v>338</v>
      </c>
      <c r="C605" s="52" t="s">
        <v>393</v>
      </c>
      <c r="D605" s="52" t="s">
        <v>364</v>
      </c>
      <c r="E605" s="52" t="s">
        <v>575</v>
      </c>
      <c r="F605" s="52" t="s">
        <v>429</v>
      </c>
      <c r="G605" s="57">
        <f>'приложение 5'!H716</f>
        <v>1977.7</v>
      </c>
      <c r="H605" s="57">
        <f>'приложение 5'!I716</f>
        <v>767.6</v>
      </c>
      <c r="I605" s="57"/>
    </row>
    <row r="606" spans="1:9" s="98" customFormat="1" ht="38.25">
      <c r="A606" s="94"/>
      <c r="B606" s="95" t="s">
        <v>17</v>
      </c>
      <c r="C606" s="96" t="s">
        <v>393</v>
      </c>
      <c r="D606" s="96" t="s">
        <v>364</v>
      </c>
      <c r="E606" s="96" t="s">
        <v>576</v>
      </c>
      <c r="F606" s="71"/>
      <c r="G606" s="97">
        <f>G607</f>
        <v>1519.7</v>
      </c>
      <c r="H606" s="175">
        <f>H607</f>
        <v>1113.0999999999999</v>
      </c>
      <c r="I606" s="175"/>
    </row>
    <row r="607" spans="1:9" s="99" customFormat="1" ht="25.5">
      <c r="A607" s="94"/>
      <c r="B607" s="95" t="s">
        <v>352</v>
      </c>
      <c r="C607" s="96" t="s">
        <v>393</v>
      </c>
      <c r="D607" s="96" t="s">
        <v>364</v>
      </c>
      <c r="E607" s="96" t="s">
        <v>576</v>
      </c>
      <c r="F607" s="71" t="s">
        <v>428</v>
      </c>
      <c r="G607" s="97">
        <f>G608</f>
        <v>1519.7</v>
      </c>
      <c r="H607" s="97">
        <f>H608</f>
        <v>1113.0999999999999</v>
      </c>
      <c r="I607" s="97"/>
    </row>
    <row r="608" spans="1:9" s="99" customFormat="1">
      <c r="A608" s="94"/>
      <c r="B608" s="95" t="s">
        <v>338</v>
      </c>
      <c r="C608" s="96" t="s">
        <v>393</v>
      </c>
      <c r="D608" s="96" t="s">
        <v>364</v>
      </c>
      <c r="E608" s="96" t="s">
        <v>576</v>
      </c>
      <c r="F608" s="71" t="s">
        <v>429</v>
      </c>
      <c r="G608" s="97">
        <f>'приложение 5'!H721</f>
        <v>1519.7</v>
      </c>
      <c r="H608" s="97">
        <f>'приложение 5'!I721</f>
        <v>1113.0999999999999</v>
      </c>
      <c r="I608" s="97"/>
    </row>
    <row r="609" spans="1:14" ht="38.25">
      <c r="A609" s="60"/>
      <c r="B609" s="58" t="s">
        <v>577</v>
      </c>
      <c r="C609" s="52" t="s">
        <v>393</v>
      </c>
      <c r="D609" s="52" t="s">
        <v>364</v>
      </c>
      <c r="E609" s="84" t="s">
        <v>578</v>
      </c>
      <c r="F609" s="52"/>
      <c r="G609" s="57">
        <f t="shared" ref="G609:H611" si="24">G610</f>
        <v>5400</v>
      </c>
      <c r="H609" s="85">
        <f t="shared" si="24"/>
        <v>4167.8</v>
      </c>
      <c r="I609" s="85"/>
    </row>
    <row r="610" spans="1:14">
      <c r="A610" s="60"/>
      <c r="B610" s="58" t="s">
        <v>21</v>
      </c>
      <c r="C610" s="52" t="s">
        <v>393</v>
      </c>
      <c r="D610" s="52" t="s">
        <v>364</v>
      </c>
      <c r="E610" s="84" t="s">
        <v>579</v>
      </c>
      <c r="F610" s="52"/>
      <c r="G610" s="57">
        <f t="shared" si="24"/>
        <v>5400</v>
      </c>
      <c r="H610" s="85">
        <f t="shared" si="24"/>
        <v>4167.8</v>
      </c>
      <c r="I610" s="85"/>
    </row>
    <row r="611" spans="1:14" ht="25.5">
      <c r="A611" s="60"/>
      <c r="B611" s="58" t="s">
        <v>352</v>
      </c>
      <c r="C611" s="52" t="s">
        <v>393</v>
      </c>
      <c r="D611" s="52" t="s">
        <v>364</v>
      </c>
      <c r="E611" s="84" t="s">
        <v>579</v>
      </c>
      <c r="F611" s="52" t="s">
        <v>428</v>
      </c>
      <c r="G611" s="57">
        <f t="shared" si="24"/>
        <v>5400</v>
      </c>
      <c r="H611" s="57">
        <f t="shared" si="24"/>
        <v>4167.8</v>
      </c>
      <c r="I611" s="57"/>
    </row>
    <row r="612" spans="1:14" ht="25.5">
      <c r="A612" s="60"/>
      <c r="B612" s="58" t="s">
        <v>86</v>
      </c>
      <c r="C612" s="52" t="s">
        <v>393</v>
      </c>
      <c r="D612" s="52" t="s">
        <v>364</v>
      </c>
      <c r="E612" s="84" t="s">
        <v>579</v>
      </c>
      <c r="F612" s="52" t="s">
        <v>85</v>
      </c>
      <c r="G612" s="57">
        <f>'приложение 5'!H726</f>
        <v>5400</v>
      </c>
      <c r="H612" s="57">
        <f>'приложение 5'!I726</f>
        <v>4167.8</v>
      </c>
      <c r="I612" s="57"/>
    </row>
    <row r="613" spans="1:14" s="92" customFormat="1" ht="25.5">
      <c r="A613" s="100"/>
      <c r="B613" s="15" t="s">
        <v>42</v>
      </c>
      <c r="C613" s="75" t="s">
        <v>393</v>
      </c>
      <c r="D613" s="75" t="s">
        <v>364</v>
      </c>
      <c r="E613" s="91" t="s">
        <v>583</v>
      </c>
      <c r="F613" s="105"/>
      <c r="G613" s="76">
        <f t="shared" ref="G613:H615" si="25">G614</f>
        <v>300</v>
      </c>
      <c r="H613" s="76">
        <f t="shared" si="25"/>
        <v>0</v>
      </c>
      <c r="I613" s="76"/>
      <c r="K613" s="164"/>
      <c r="L613" s="164"/>
      <c r="M613" s="164"/>
      <c r="N613" s="164"/>
    </row>
    <row r="614" spans="1:14" s="92" customFormat="1" ht="25.5">
      <c r="A614" s="100"/>
      <c r="B614" s="15" t="s">
        <v>739</v>
      </c>
      <c r="C614" s="75" t="s">
        <v>393</v>
      </c>
      <c r="D614" s="75" t="s">
        <v>364</v>
      </c>
      <c r="E614" s="91" t="s">
        <v>740</v>
      </c>
      <c r="F614" s="75"/>
      <c r="G614" s="76">
        <f t="shared" si="25"/>
        <v>300</v>
      </c>
      <c r="H614" s="76">
        <f t="shared" si="25"/>
        <v>0</v>
      </c>
      <c r="I614" s="76"/>
      <c r="K614" s="164"/>
      <c r="L614" s="164"/>
      <c r="M614" s="164"/>
      <c r="N614" s="164"/>
    </row>
    <row r="615" spans="1:14" s="92" customFormat="1" ht="25.5">
      <c r="A615" s="100"/>
      <c r="B615" s="15" t="s">
        <v>337</v>
      </c>
      <c r="C615" s="75" t="s">
        <v>393</v>
      </c>
      <c r="D615" s="75" t="s">
        <v>364</v>
      </c>
      <c r="E615" s="91" t="s">
        <v>740</v>
      </c>
      <c r="F615" s="75" t="s">
        <v>428</v>
      </c>
      <c r="G615" s="76">
        <f t="shared" si="25"/>
        <v>300</v>
      </c>
      <c r="H615" s="76">
        <f t="shared" si="25"/>
        <v>0</v>
      </c>
      <c r="I615" s="76"/>
      <c r="K615" s="164"/>
      <c r="L615" s="164"/>
      <c r="M615" s="164"/>
      <c r="N615" s="164"/>
    </row>
    <row r="616" spans="1:14" s="92" customFormat="1">
      <c r="A616" s="100"/>
      <c r="B616" s="15" t="s">
        <v>338</v>
      </c>
      <c r="C616" s="75" t="s">
        <v>393</v>
      </c>
      <c r="D616" s="75" t="s">
        <v>364</v>
      </c>
      <c r="E616" s="91" t="s">
        <v>740</v>
      </c>
      <c r="F616" s="75" t="s">
        <v>429</v>
      </c>
      <c r="G616" s="76">
        <f>'приложение 5'!H1191</f>
        <v>300</v>
      </c>
      <c r="H616" s="76">
        <f>'приложение 5'!I1191</f>
        <v>0</v>
      </c>
      <c r="I616" s="76"/>
      <c r="K616" s="164"/>
      <c r="L616" s="164"/>
      <c r="M616" s="164"/>
      <c r="N616" s="164"/>
    </row>
    <row r="617" spans="1:14">
      <c r="A617" s="59"/>
      <c r="B617" s="56" t="s">
        <v>49</v>
      </c>
      <c r="C617" s="54" t="s">
        <v>393</v>
      </c>
      <c r="D617" s="54" t="s">
        <v>393</v>
      </c>
      <c r="E617" s="54"/>
      <c r="F617" s="54"/>
      <c r="G617" s="55">
        <f>G618+G638+G643+G647</f>
        <v>36601.599999999999</v>
      </c>
      <c r="H617" s="55">
        <f>H618+H638+H643+H647</f>
        <v>30696.2</v>
      </c>
      <c r="I617" s="55">
        <f>H617/G617*100</f>
        <v>83.865732645567419</v>
      </c>
    </row>
    <row r="618" spans="1:14" ht="25.5">
      <c r="A618" s="81"/>
      <c r="B618" s="82" t="s">
        <v>12</v>
      </c>
      <c r="C618" s="52" t="s">
        <v>393</v>
      </c>
      <c r="D618" s="52" t="s">
        <v>393</v>
      </c>
      <c r="E618" s="52" t="s">
        <v>531</v>
      </c>
      <c r="F618" s="54"/>
      <c r="G618" s="57">
        <f>G619</f>
        <v>17912.599999999999</v>
      </c>
      <c r="H618" s="57">
        <f>H619</f>
        <v>16425.7</v>
      </c>
      <c r="I618" s="57"/>
    </row>
    <row r="619" spans="1:14" ht="25.5">
      <c r="A619" s="81"/>
      <c r="B619" s="82" t="s">
        <v>580</v>
      </c>
      <c r="C619" s="52" t="s">
        <v>393</v>
      </c>
      <c r="D619" s="52" t="s">
        <v>393</v>
      </c>
      <c r="E619" s="52" t="s">
        <v>581</v>
      </c>
      <c r="F619" s="54"/>
      <c r="G619" s="57">
        <f>G620+G624+G627+G631+G635</f>
        <v>17912.599999999999</v>
      </c>
      <c r="H619" s="57">
        <f>H620+H624+H627+H631+H635</f>
        <v>16425.7</v>
      </c>
      <c r="I619" s="57"/>
    </row>
    <row r="620" spans="1:14" s="34" customFormat="1" ht="76.5">
      <c r="A620" s="26"/>
      <c r="B620" s="37" t="s">
        <v>47</v>
      </c>
      <c r="C620" s="38">
        <v>7</v>
      </c>
      <c r="D620" s="38">
        <v>7</v>
      </c>
      <c r="E620" s="39" t="s">
        <v>670</v>
      </c>
      <c r="F620" s="40"/>
      <c r="G620" s="32">
        <f>G621</f>
        <v>6089.4</v>
      </c>
      <c r="H620" s="32">
        <f>H621</f>
        <v>5249.5</v>
      </c>
      <c r="I620" s="26"/>
    </row>
    <row r="621" spans="1:14" s="34" customFormat="1" ht="25.5">
      <c r="A621" s="26"/>
      <c r="B621" s="15" t="s">
        <v>337</v>
      </c>
      <c r="C621" s="38">
        <v>7</v>
      </c>
      <c r="D621" s="38">
        <v>7</v>
      </c>
      <c r="E621" s="39" t="s">
        <v>670</v>
      </c>
      <c r="F621" s="40">
        <v>600</v>
      </c>
      <c r="G621" s="32">
        <f>G622+G623</f>
        <v>6089.4</v>
      </c>
      <c r="H621" s="32">
        <f>H622+H623</f>
        <v>5249.5</v>
      </c>
      <c r="I621" s="26"/>
    </row>
    <row r="622" spans="1:14" s="34" customFormat="1">
      <c r="A622" s="26"/>
      <c r="B622" s="15" t="s">
        <v>338</v>
      </c>
      <c r="C622" s="38">
        <v>7</v>
      </c>
      <c r="D622" s="38">
        <v>7</v>
      </c>
      <c r="E622" s="39" t="s">
        <v>670</v>
      </c>
      <c r="F622" s="40">
        <v>610</v>
      </c>
      <c r="G622" s="32">
        <f>'приложение 5'!H1198+'приложение 5'!H732</f>
        <v>5796.9</v>
      </c>
      <c r="H622" s="32">
        <f>'приложение 5'!I1198+'приложение 5'!I732</f>
        <v>4957</v>
      </c>
      <c r="I622" s="26"/>
    </row>
    <row r="623" spans="1:14" s="34" customFormat="1">
      <c r="A623" s="26"/>
      <c r="B623" s="15" t="s">
        <v>342</v>
      </c>
      <c r="C623" s="38">
        <v>7</v>
      </c>
      <c r="D623" s="38">
        <v>7</v>
      </c>
      <c r="E623" s="39" t="s">
        <v>670</v>
      </c>
      <c r="F623" s="40">
        <v>620</v>
      </c>
      <c r="G623" s="32">
        <f>'приложение 5'!H1200</f>
        <v>292.5</v>
      </c>
      <c r="H623" s="32">
        <f>'приложение 5'!I1200</f>
        <v>292.5</v>
      </c>
      <c r="I623" s="26"/>
    </row>
    <row r="624" spans="1:14" s="34" customFormat="1" ht="89.25">
      <c r="A624" s="26"/>
      <c r="B624" s="37" t="s">
        <v>46</v>
      </c>
      <c r="C624" s="38">
        <v>7</v>
      </c>
      <c r="D624" s="38">
        <v>7</v>
      </c>
      <c r="E624" s="39" t="s">
        <v>669</v>
      </c>
      <c r="F624" s="40"/>
      <c r="G624" s="32">
        <f>G625</f>
        <v>1522.4</v>
      </c>
      <c r="H624" s="32">
        <f>H625</f>
        <v>1312.4</v>
      </c>
      <c r="I624" s="26"/>
    </row>
    <row r="625" spans="1:9" s="34" customFormat="1" ht="25.5">
      <c r="A625" s="26"/>
      <c r="B625" s="15" t="s">
        <v>337</v>
      </c>
      <c r="C625" s="38">
        <v>7</v>
      </c>
      <c r="D625" s="38">
        <v>7</v>
      </c>
      <c r="E625" s="39" t="s">
        <v>669</v>
      </c>
      <c r="F625" s="40">
        <v>600</v>
      </c>
      <c r="G625" s="32">
        <f>G626</f>
        <v>1522.4</v>
      </c>
      <c r="H625" s="32">
        <f>H626</f>
        <v>1312.4</v>
      </c>
      <c r="I625" s="26"/>
    </row>
    <row r="626" spans="1:9" s="34" customFormat="1">
      <c r="A626" s="26"/>
      <c r="B626" s="15" t="s">
        <v>338</v>
      </c>
      <c r="C626" s="38">
        <v>7</v>
      </c>
      <c r="D626" s="38">
        <v>7</v>
      </c>
      <c r="E626" s="39" t="s">
        <v>669</v>
      </c>
      <c r="F626" s="40">
        <v>610</v>
      </c>
      <c r="G626" s="32">
        <f>'приложение 5'!H1204</f>
        <v>1522.4</v>
      </c>
      <c r="H626" s="32">
        <f>'приложение 5'!I1204</f>
        <v>1312.4</v>
      </c>
      <c r="I626" s="26"/>
    </row>
    <row r="627" spans="1:9" ht="63.75">
      <c r="A627" s="77"/>
      <c r="B627" s="69" t="s">
        <v>45</v>
      </c>
      <c r="C627" s="52" t="s">
        <v>393</v>
      </c>
      <c r="D627" s="52" t="s">
        <v>393</v>
      </c>
      <c r="E627" s="52" t="s">
        <v>582</v>
      </c>
      <c r="F627" s="52"/>
      <c r="G627" s="57">
        <f>G628</f>
        <v>6975.4</v>
      </c>
      <c r="H627" s="57">
        <f>H628</f>
        <v>6945.4</v>
      </c>
      <c r="I627" s="57"/>
    </row>
    <row r="628" spans="1:9" ht="25.5">
      <c r="A628" s="60"/>
      <c r="B628" s="58" t="s">
        <v>337</v>
      </c>
      <c r="C628" s="52" t="s">
        <v>393</v>
      </c>
      <c r="D628" s="52" t="s">
        <v>393</v>
      </c>
      <c r="E628" s="52" t="s">
        <v>582</v>
      </c>
      <c r="F628" s="52" t="s">
        <v>428</v>
      </c>
      <c r="G628" s="57">
        <f>G629+G630</f>
        <v>6975.4</v>
      </c>
      <c r="H628" s="57">
        <f>H629+H630</f>
        <v>6945.4</v>
      </c>
      <c r="I628" s="57"/>
    </row>
    <row r="629" spans="1:9">
      <c r="A629" s="60"/>
      <c r="B629" s="58" t="s">
        <v>338</v>
      </c>
      <c r="C629" s="52" t="s">
        <v>393</v>
      </c>
      <c r="D629" s="52" t="s">
        <v>393</v>
      </c>
      <c r="E629" s="52" t="s">
        <v>582</v>
      </c>
      <c r="F629" s="52" t="s">
        <v>429</v>
      </c>
      <c r="G629" s="57">
        <f>'приложение 5'!H736</f>
        <v>1281.4000000000001</v>
      </c>
      <c r="H629" s="57">
        <f>'приложение 5'!I736</f>
        <v>1281.4000000000001</v>
      </c>
      <c r="I629" s="57"/>
    </row>
    <row r="630" spans="1:9" s="34" customFormat="1">
      <c r="A630" s="26"/>
      <c r="B630" s="15" t="s">
        <v>338</v>
      </c>
      <c r="C630" s="38">
        <v>7</v>
      </c>
      <c r="D630" s="38">
        <v>7</v>
      </c>
      <c r="E630" s="39" t="s">
        <v>582</v>
      </c>
      <c r="F630" s="40">
        <v>620</v>
      </c>
      <c r="G630" s="32">
        <f>'приложение 5'!H1208</f>
        <v>5694</v>
      </c>
      <c r="H630" s="32">
        <f>'приложение 5'!I1208</f>
        <v>5664</v>
      </c>
      <c r="I630" s="26"/>
    </row>
    <row r="631" spans="1:9" s="34" customFormat="1">
      <c r="A631" s="26"/>
      <c r="B631" s="37" t="s">
        <v>21</v>
      </c>
      <c r="C631" s="38">
        <v>7</v>
      </c>
      <c r="D631" s="38">
        <v>7</v>
      </c>
      <c r="E631" s="39" t="s">
        <v>668</v>
      </c>
      <c r="F631" s="40"/>
      <c r="G631" s="32">
        <f>G632</f>
        <v>3215.3999999999996</v>
      </c>
      <c r="H631" s="32">
        <f>H632</f>
        <v>2918.4</v>
      </c>
      <c r="I631" s="26"/>
    </row>
    <row r="632" spans="1:9" s="34" customFormat="1" ht="25.5">
      <c r="A632" s="26"/>
      <c r="B632" s="15" t="s">
        <v>337</v>
      </c>
      <c r="C632" s="38">
        <v>7</v>
      </c>
      <c r="D632" s="38">
        <v>7</v>
      </c>
      <c r="E632" s="39" t="s">
        <v>668</v>
      </c>
      <c r="F632" s="40">
        <v>600</v>
      </c>
      <c r="G632" s="32">
        <f>G633+G634</f>
        <v>3215.3999999999996</v>
      </c>
      <c r="H632" s="32">
        <f>H633+H634</f>
        <v>2918.4</v>
      </c>
      <c r="I632" s="26"/>
    </row>
    <row r="633" spans="1:9" s="34" customFormat="1">
      <c r="A633" s="26"/>
      <c r="B633" s="15" t="s">
        <v>338</v>
      </c>
      <c r="C633" s="38">
        <v>7</v>
      </c>
      <c r="D633" s="38">
        <v>7</v>
      </c>
      <c r="E633" s="39" t="s">
        <v>668</v>
      </c>
      <c r="F633" s="40">
        <v>610</v>
      </c>
      <c r="G633" s="32">
        <f>'приложение 5'!H1212+'приложение 5'!H740</f>
        <v>2760.2</v>
      </c>
      <c r="H633" s="32">
        <f>'приложение 5'!I1212+'приложение 5'!I740</f>
        <v>2509.1</v>
      </c>
      <c r="I633" s="26"/>
    </row>
    <row r="634" spans="1:9" s="34" customFormat="1">
      <c r="A634" s="26"/>
      <c r="B634" s="15" t="s">
        <v>342</v>
      </c>
      <c r="C634" s="38">
        <v>7</v>
      </c>
      <c r="D634" s="38">
        <v>7</v>
      </c>
      <c r="E634" s="39" t="s">
        <v>668</v>
      </c>
      <c r="F634" s="40">
        <v>620</v>
      </c>
      <c r="G634" s="32">
        <f>'приложение 5'!H1214+'приложение 5'!H742</f>
        <v>455.2</v>
      </c>
      <c r="H634" s="32">
        <f>'приложение 5'!I1214+'приложение 5'!I742</f>
        <v>409.3</v>
      </c>
      <c r="I634" s="26"/>
    </row>
    <row r="635" spans="1:9" s="34" customFormat="1" ht="38.25">
      <c r="A635" s="26"/>
      <c r="B635" s="37" t="s">
        <v>732</v>
      </c>
      <c r="C635" s="38">
        <v>7</v>
      </c>
      <c r="D635" s="38">
        <v>7</v>
      </c>
      <c r="E635" s="39" t="s">
        <v>741</v>
      </c>
      <c r="F635" s="40"/>
      <c r="G635" s="32">
        <f>G636</f>
        <v>110</v>
      </c>
      <c r="H635" s="32">
        <f>H636</f>
        <v>0</v>
      </c>
      <c r="I635" s="26"/>
    </row>
    <row r="636" spans="1:9" s="34" customFormat="1" ht="25.5">
      <c r="A636" s="26"/>
      <c r="B636" s="15" t="s">
        <v>349</v>
      </c>
      <c r="C636" s="38">
        <v>7</v>
      </c>
      <c r="D636" s="38">
        <v>7</v>
      </c>
      <c r="E636" s="39" t="s">
        <v>741</v>
      </c>
      <c r="F636" s="40">
        <v>600</v>
      </c>
      <c r="G636" s="32">
        <f>G637</f>
        <v>110</v>
      </c>
      <c r="H636" s="32">
        <f>H637</f>
        <v>0</v>
      </c>
      <c r="I636" s="26"/>
    </row>
    <row r="637" spans="1:9" s="34" customFormat="1">
      <c r="A637" s="26"/>
      <c r="B637" s="15" t="s">
        <v>338</v>
      </c>
      <c r="C637" s="38">
        <v>7</v>
      </c>
      <c r="D637" s="38">
        <v>7</v>
      </c>
      <c r="E637" s="39" t="s">
        <v>741</v>
      </c>
      <c r="F637" s="40">
        <v>610</v>
      </c>
      <c r="G637" s="32">
        <f>'приложение 5'!H1218</f>
        <v>110</v>
      </c>
      <c r="H637" s="32">
        <f>'приложение 5'!I1218</f>
        <v>0</v>
      </c>
      <c r="I637" s="26"/>
    </row>
    <row r="638" spans="1:9" ht="25.5">
      <c r="A638" s="83"/>
      <c r="B638" s="58" t="s">
        <v>585</v>
      </c>
      <c r="C638" s="84" t="s">
        <v>393</v>
      </c>
      <c r="D638" s="84" t="s">
        <v>393</v>
      </c>
      <c r="E638" s="84" t="s">
        <v>572</v>
      </c>
      <c r="F638" s="173"/>
      <c r="G638" s="57">
        <f t="shared" ref="G638:H640" si="26">G639</f>
        <v>30</v>
      </c>
      <c r="H638" s="57">
        <f t="shared" si="26"/>
        <v>0</v>
      </c>
      <c r="I638" s="181"/>
    </row>
    <row r="639" spans="1:9" ht="25.5">
      <c r="A639" s="83"/>
      <c r="B639" s="58" t="s">
        <v>586</v>
      </c>
      <c r="C639" s="84" t="s">
        <v>393</v>
      </c>
      <c r="D639" s="84" t="s">
        <v>393</v>
      </c>
      <c r="E639" s="84" t="s">
        <v>573</v>
      </c>
      <c r="F639" s="173"/>
      <c r="G639" s="57">
        <f t="shared" si="26"/>
        <v>30</v>
      </c>
      <c r="H639" s="181">
        <f t="shared" si="26"/>
        <v>0</v>
      </c>
      <c r="I639" s="181"/>
    </row>
    <row r="640" spans="1:9">
      <c r="A640" s="83"/>
      <c r="B640" s="58" t="s">
        <v>21</v>
      </c>
      <c r="C640" s="84" t="s">
        <v>393</v>
      </c>
      <c r="D640" s="84" t="s">
        <v>393</v>
      </c>
      <c r="E640" s="84" t="s">
        <v>587</v>
      </c>
      <c r="F640" s="173"/>
      <c r="G640" s="57">
        <f t="shared" si="26"/>
        <v>30</v>
      </c>
      <c r="H640" s="57">
        <f t="shared" si="26"/>
        <v>0</v>
      </c>
      <c r="I640" s="181"/>
    </row>
    <row r="641" spans="1:9" ht="25.5">
      <c r="A641" s="60"/>
      <c r="B641" s="58" t="s">
        <v>352</v>
      </c>
      <c r="C641" s="84" t="s">
        <v>393</v>
      </c>
      <c r="D641" s="84" t="s">
        <v>393</v>
      </c>
      <c r="E641" s="84" t="s">
        <v>587</v>
      </c>
      <c r="F641" s="52" t="s">
        <v>428</v>
      </c>
      <c r="G641" s="57">
        <f>G642</f>
        <v>30</v>
      </c>
      <c r="H641" s="57">
        <f>H642</f>
        <v>0</v>
      </c>
      <c r="I641" s="57"/>
    </row>
    <row r="642" spans="1:9">
      <c r="A642" s="60"/>
      <c r="B642" s="58" t="s">
        <v>338</v>
      </c>
      <c r="C642" s="84" t="s">
        <v>393</v>
      </c>
      <c r="D642" s="84" t="s">
        <v>393</v>
      </c>
      <c r="E642" s="84" t="s">
        <v>587</v>
      </c>
      <c r="F642" s="52" t="s">
        <v>429</v>
      </c>
      <c r="G642" s="57">
        <f>'приложение 5'!H748</f>
        <v>30</v>
      </c>
      <c r="H642" s="57">
        <f>'приложение 5'!I748</f>
        <v>0</v>
      </c>
      <c r="I642" s="57">
        <f>'приложение 5'!J748</f>
        <v>0</v>
      </c>
    </row>
    <row r="643" spans="1:9" ht="38.25">
      <c r="A643" s="60"/>
      <c r="B643" s="58" t="s">
        <v>577</v>
      </c>
      <c r="C643" s="52" t="s">
        <v>393</v>
      </c>
      <c r="D643" s="52" t="s">
        <v>393</v>
      </c>
      <c r="E643" s="84" t="s">
        <v>578</v>
      </c>
      <c r="F643" s="52"/>
      <c r="G643" s="57">
        <f t="shared" ref="G643:H645" si="27">G644</f>
        <v>500</v>
      </c>
      <c r="H643" s="85">
        <f t="shared" si="27"/>
        <v>433</v>
      </c>
      <c r="I643" s="85"/>
    </row>
    <row r="644" spans="1:9">
      <c r="A644" s="60"/>
      <c r="B644" s="58" t="s">
        <v>21</v>
      </c>
      <c r="C644" s="52" t="s">
        <v>393</v>
      </c>
      <c r="D644" s="52" t="s">
        <v>393</v>
      </c>
      <c r="E644" s="84" t="s">
        <v>579</v>
      </c>
      <c r="F644" s="52"/>
      <c r="G644" s="57">
        <f t="shared" si="27"/>
        <v>500</v>
      </c>
      <c r="H644" s="85">
        <f t="shared" si="27"/>
        <v>433</v>
      </c>
      <c r="I644" s="85"/>
    </row>
    <row r="645" spans="1:9" ht="25.5">
      <c r="A645" s="60"/>
      <c r="B645" s="58" t="s">
        <v>352</v>
      </c>
      <c r="C645" s="52" t="s">
        <v>393</v>
      </c>
      <c r="D645" s="52" t="s">
        <v>393</v>
      </c>
      <c r="E645" s="84" t="s">
        <v>579</v>
      </c>
      <c r="F645" s="52" t="s">
        <v>428</v>
      </c>
      <c r="G645" s="57">
        <f t="shared" si="27"/>
        <v>500</v>
      </c>
      <c r="H645" s="57">
        <f t="shared" si="27"/>
        <v>433</v>
      </c>
      <c r="I645" s="57"/>
    </row>
    <row r="646" spans="1:9" ht="25.5">
      <c r="A646" s="60"/>
      <c r="B646" s="58" t="s">
        <v>86</v>
      </c>
      <c r="C646" s="52" t="s">
        <v>393</v>
      </c>
      <c r="D646" s="52" t="s">
        <v>393</v>
      </c>
      <c r="E646" s="84" t="s">
        <v>579</v>
      </c>
      <c r="F646" s="52" t="s">
        <v>85</v>
      </c>
      <c r="G646" s="57">
        <f>'приложение 5'!H753</f>
        <v>500</v>
      </c>
      <c r="H646" s="57">
        <f>'приложение 5'!I753</f>
        <v>433</v>
      </c>
      <c r="I646" s="57"/>
    </row>
    <row r="647" spans="1:9" ht="25.5">
      <c r="A647" s="59"/>
      <c r="B647" s="58" t="s">
        <v>42</v>
      </c>
      <c r="C647" s="84" t="s">
        <v>393</v>
      </c>
      <c r="D647" s="84" t="s">
        <v>393</v>
      </c>
      <c r="E647" s="84" t="s">
        <v>583</v>
      </c>
      <c r="F647" s="54"/>
      <c r="G647" s="57">
        <f>G648+G651+G654+G660</f>
        <v>18159</v>
      </c>
      <c r="H647" s="57">
        <f>H648+H651+H654+H660</f>
        <v>13837.5</v>
      </c>
      <c r="I647" s="57"/>
    </row>
    <row r="648" spans="1:9" ht="25.5">
      <c r="A648" s="59"/>
      <c r="B648" s="58" t="s">
        <v>37</v>
      </c>
      <c r="C648" s="52" t="s">
        <v>393</v>
      </c>
      <c r="D648" s="52" t="s">
        <v>393</v>
      </c>
      <c r="E648" s="84" t="s">
        <v>588</v>
      </c>
      <c r="F648" s="52"/>
      <c r="G648" s="57">
        <f>G649</f>
        <v>14113.1</v>
      </c>
      <c r="H648" s="57">
        <f>H649</f>
        <v>10360.200000000001</v>
      </c>
      <c r="I648" s="57"/>
    </row>
    <row r="649" spans="1:9" ht="25.5">
      <c r="A649" s="60"/>
      <c r="B649" s="58" t="s">
        <v>337</v>
      </c>
      <c r="C649" s="52" t="s">
        <v>393</v>
      </c>
      <c r="D649" s="52" t="s">
        <v>393</v>
      </c>
      <c r="E649" s="84" t="s">
        <v>588</v>
      </c>
      <c r="F649" s="52" t="s">
        <v>428</v>
      </c>
      <c r="G649" s="57">
        <f>G650</f>
        <v>14113.1</v>
      </c>
      <c r="H649" s="57">
        <f>H650</f>
        <v>10360.200000000001</v>
      </c>
      <c r="I649" s="57"/>
    </row>
    <row r="650" spans="1:9">
      <c r="A650" s="60"/>
      <c r="B650" s="58" t="s">
        <v>338</v>
      </c>
      <c r="C650" s="52" t="s">
        <v>393</v>
      </c>
      <c r="D650" s="52" t="s">
        <v>393</v>
      </c>
      <c r="E650" s="84" t="s">
        <v>588</v>
      </c>
      <c r="F650" s="52" t="s">
        <v>429</v>
      </c>
      <c r="G650" s="57">
        <f>'приложение 5'!H757</f>
        <v>14113.1</v>
      </c>
      <c r="H650" s="57">
        <f>'приложение 5'!I757</f>
        <v>10360.200000000001</v>
      </c>
      <c r="I650" s="57"/>
    </row>
    <row r="651" spans="1:9" s="34" customFormat="1" ht="25.5">
      <c r="A651" s="100"/>
      <c r="B651" s="15" t="s">
        <v>730</v>
      </c>
      <c r="C651" s="75" t="s">
        <v>393</v>
      </c>
      <c r="D651" s="75" t="s">
        <v>393</v>
      </c>
      <c r="E651" s="91" t="s">
        <v>731</v>
      </c>
      <c r="F651" s="75"/>
      <c r="G651" s="97">
        <f>G652</f>
        <v>37.799999999999997</v>
      </c>
      <c r="H651" s="76">
        <f>H652</f>
        <v>37.799999999999997</v>
      </c>
      <c r="I651" s="76"/>
    </row>
    <row r="652" spans="1:9" s="34" customFormat="1" ht="25.5">
      <c r="A652" s="100"/>
      <c r="B652" s="15" t="s">
        <v>337</v>
      </c>
      <c r="C652" s="75" t="s">
        <v>393</v>
      </c>
      <c r="D652" s="75" t="s">
        <v>393</v>
      </c>
      <c r="E652" s="91" t="s">
        <v>731</v>
      </c>
      <c r="F652" s="75" t="s">
        <v>428</v>
      </c>
      <c r="G652" s="97">
        <f>G653</f>
        <v>37.799999999999997</v>
      </c>
      <c r="H652" s="76">
        <f>H653</f>
        <v>37.799999999999997</v>
      </c>
      <c r="I652" s="76"/>
    </row>
    <row r="653" spans="1:9" s="34" customFormat="1">
      <c r="A653" s="100"/>
      <c r="B653" s="15" t="s">
        <v>338</v>
      </c>
      <c r="C653" s="75" t="s">
        <v>393</v>
      </c>
      <c r="D653" s="75" t="s">
        <v>393</v>
      </c>
      <c r="E653" s="91" t="s">
        <v>731</v>
      </c>
      <c r="F653" s="75" t="s">
        <v>429</v>
      </c>
      <c r="G653" s="97">
        <f>'приложение 5'!H761</f>
        <v>37.799999999999997</v>
      </c>
      <c r="H653" s="97">
        <f>'приложение 5'!I761</f>
        <v>37.799999999999997</v>
      </c>
      <c r="I653" s="76"/>
    </row>
    <row r="654" spans="1:9">
      <c r="A654" s="60"/>
      <c r="B654" s="58" t="s">
        <v>21</v>
      </c>
      <c r="C654" s="52" t="s">
        <v>393</v>
      </c>
      <c r="D654" s="52" t="s">
        <v>393</v>
      </c>
      <c r="E654" s="84" t="s">
        <v>584</v>
      </c>
      <c r="F654" s="52"/>
      <c r="G654" s="57">
        <f>G655+G657</f>
        <v>3898.1000000000004</v>
      </c>
      <c r="H654" s="57">
        <f>H655+H657</f>
        <v>3439.5</v>
      </c>
      <c r="I654" s="57"/>
    </row>
    <row r="655" spans="1:9" ht="25.5">
      <c r="A655" s="60"/>
      <c r="B655" s="58" t="s">
        <v>372</v>
      </c>
      <c r="C655" s="52" t="s">
        <v>393</v>
      </c>
      <c r="D655" s="52" t="s">
        <v>393</v>
      </c>
      <c r="E655" s="84" t="s">
        <v>584</v>
      </c>
      <c r="F655" s="52" t="s">
        <v>373</v>
      </c>
      <c r="G655" s="57">
        <f>G656</f>
        <v>302.39999999999998</v>
      </c>
      <c r="H655" s="57">
        <f>H656</f>
        <v>158.9</v>
      </c>
      <c r="I655" s="57"/>
    </row>
    <row r="656" spans="1:9" ht="25.5">
      <c r="A656" s="60"/>
      <c r="B656" s="58" t="s">
        <v>257</v>
      </c>
      <c r="C656" s="52" t="s">
        <v>393</v>
      </c>
      <c r="D656" s="52" t="s">
        <v>393</v>
      </c>
      <c r="E656" s="84" t="s">
        <v>584</v>
      </c>
      <c r="F656" s="52" t="s">
        <v>374</v>
      </c>
      <c r="G656" s="57">
        <f>'приложение 5'!H765</f>
        <v>302.39999999999998</v>
      </c>
      <c r="H656" s="57">
        <f>'приложение 5'!I765</f>
        <v>158.9</v>
      </c>
      <c r="I656" s="57"/>
    </row>
    <row r="657" spans="1:9" ht="25.5">
      <c r="A657" s="60"/>
      <c r="B657" s="58" t="s">
        <v>441</v>
      </c>
      <c r="C657" s="52" t="s">
        <v>393</v>
      </c>
      <c r="D657" s="52" t="s">
        <v>393</v>
      </c>
      <c r="E657" s="84" t="s">
        <v>584</v>
      </c>
      <c r="F657" s="52" t="s">
        <v>428</v>
      </c>
      <c r="G657" s="57">
        <f>G658+G659</f>
        <v>3595.7000000000003</v>
      </c>
      <c r="H657" s="57">
        <f>H658+H659</f>
        <v>3280.6</v>
      </c>
      <c r="I657" s="57"/>
    </row>
    <row r="658" spans="1:9">
      <c r="A658" s="60"/>
      <c r="B658" s="58" t="s">
        <v>338</v>
      </c>
      <c r="C658" s="52" t="s">
        <v>393</v>
      </c>
      <c r="D658" s="52" t="s">
        <v>393</v>
      </c>
      <c r="E658" s="84" t="s">
        <v>584</v>
      </c>
      <c r="F658" s="52" t="s">
        <v>429</v>
      </c>
      <c r="G658" s="57">
        <f>'приложение 5'!H768+'приложение 5'!H1223</f>
        <v>3398.9</v>
      </c>
      <c r="H658" s="57">
        <f>'приложение 5'!I768+'приложение 5'!I1223</f>
        <v>3128.7999999999997</v>
      </c>
      <c r="I658" s="57"/>
    </row>
    <row r="659" spans="1:9">
      <c r="A659" s="60"/>
      <c r="B659" s="58" t="s">
        <v>342</v>
      </c>
      <c r="C659" s="52" t="s">
        <v>393</v>
      </c>
      <c r="D659" s="52" t="s">
        <v>393</v>
      </c>
      <c r="E659" s="84" t="s">
        <v>584</v>
      </c>
      <c r="F659" s="52" t="s">
        <v>432</v>
      </c>
      <c r="G659" s="57">
        <f>'приложение 5'!H770</f>
        <v>196.8</v>
      </c>
      <c r="H659" s="57">
        <f>'приложение 5'!I770</f>
        <v>151.80000000000001</v>
      </c>
      <c r="I659" s="57"/>
    </row>
    <row r="660" spans="1:9" s="34" customFormat="1" ht="38.25">
      <c r="A660" s="26"/>
      <c r="B660" s="37" t="s">
        <v>732</v>
      </c>
      <c r="C660" s="38">
        <v>7</v>
      </c>
      <c r="D660" s="38">
        <v>7</v>
      </c>
      <c r="E660" s="39" t="s">
        <v>733</v>
      </c>
      <c r="F660" s="40"/>
      <c r="G660" s="32">
        <f>G661</f>
        <v>110</v>
      </c>
      <c r="H660" s="32">
        <f>H661</f>
        <v>0</v>
      </c>
      <c r="I660" s="26"/>
    </row>
    <row r="661" spans="1:9" s="34" customFormat="1" ht="25.5">
      <c r="A661" s="26"/>
      <c r="B661" s="15" t="s">
        <v>349</v>
      </c>
      <c r="C661" s="38">
        <v>7</v>
      </c>
      <c r="D661" s="38">
        <v>7</v>
      </c>
      <c r="E661" s="39" t="s">
        <v>733</v>
      </c>
      <c r="F661" s="40">
        <v>600</v>
      </c>
      <c r="G661" s="32">
        <f>G662</f>
        <v>110</v>
      </c>
      <c r="H661" s="32">
        <f>H662</f>
        <v>0</v>
      </c>
      <c r="I661" s="26"/>
    </row>
    <row r="662" spans="1:9" s="34" customFormat="1">
      <c r="A662" s="26"/>
      <c r="B662" s="15" t="s">
        <v>338</v>
      </c>
      <c r="C662" s="38">
        <v>7</v>
      </c>
      <c r="D662" s="38">
        <v>7</v>
      </c>
      <c r="E662" s="39" t="s">
        <v>733</v>
      </c>
      <c r="F662" s="40">
        <v>610</v>
      </c>
      <c r="G662" s="32">
        <f>'приложение 5'!H774</f>
        <v>110</v>
      </c>
      <c r="H662" s="32">
        <f>'приложение 5'!I774</f>
        <v>0</v>
      </c>
      <c r="I662" s="26"/>
    </row>
    <row r="663" spans="1:9" s="43" customFormat="1">
      <c r="A663" s="59"/>
      <c r="B663" s="56" t="s">
        <v>39</v>
      </c>
      <c r="C663" s="54" t="s">
        <v>393</v>
      </c>
      <c r="D663" s="54" t="s">
        <v>412</v>
      </c>
      <c r="E663" s="54"/>
      <c r="F663" s="54"/>
      <c r="G663" s="55">
        <f>G664</f>
        <v>45269.5</v>
      </c>
      <c r="H663" s="55">
        <f>H664</f>
        <v>33297.700000000004</v>
      </c>
      <c r="I663" s="55">
        <f>H663/G663*100</f>
        <v>73.554379880493499</v>
      </c>
    </row>
    <row r="664" spans="1:9" ht="25.5">
      <c r="A664" s="60"/>
      <c r="B664" s="58" t="s">
        <v>12</v>
      </c>
      <c r="C664" s="52" t="s">
        <v>393</v>
      </c>
      <c r="D664" s="52" t="s">
        <v>412</v>
      </c>
      <c r="E664" s="52" t="s">
        <v>531</v>
      </c>
      <c r="F664" s="54"/>
      <c r="G664" s="57">
        <f>G665+G682+G686</f>
        <v>45269.5</v>
      </c>
      <c r="H664" s="57">
        <f>H665+H682+H686</f>
        <v>33297.700000000004</v>
      </c>
      <c r="I664" s="57"/>
    </row>
    <row r="665" spans="1:9">
      <c r="A665" s="60"/>
      <c r="B665" s="58" t="s">
        <v>532</v>
      </c>
      <c r="C665" s="52" t="s">
        <v>393</v>
      </c>
      <c r="D665" s="52" t="s">
        <v>412</v>
      </c>
      <c r="E665" s="52" t="s">
        <v>533</v>
      </c>
      <c r="F665" s="54"/>
      <c r="G665" s="57">
        <f>G666</f>
        <v>44173.3</v>
      </c>
      <c r="H665" s="57">
        <f>H666</f>
        <v>32426.500000000004</v>
      </c>
      <c r="I665" s="57"/>
    </row>
    <row r="666" spans="1:9" ht="25.5">
      <c r="A666" s="60"/>
      <c r="B666" s="58" t="s">
        <v>38</v>
      </c>
      <c r="C666" s="52" t="s">
        <v>393</v>
      </c>
      <c r="D666" s="52" t="s">
        <v>412</v>
      </c>
      <c r="E666" s="52" t="s">
        <v>589</v>
      </c>
      <c r="F666" s="54"/>
      <c r="G666" s="57">
        <f>G667+G670+G677</f>
        <v>44173.3</v>
      </c>
      <c r="H666" s="57">
        <f>H667+H670+H677</f>
        <v>32426.500000000004</v>
      </c>
      <c r="I666" s="57"/>
    </row>
    <row r="667" spans="1:9" ht="25.5">
      <c r="A667" s="60"/>
      <c r="B667" s="58" t="s">
        <v>37</v>
      </c>
      <c r="C667" s="52" t="s">
        <v>393</v>
      </c>
      <c r="D667" s="52" t="s">
        <v>412</v>
      </c>
      <c r="E667" s="52" t="s">
        <v>590</v>
      </c>
      <c r="F667" s="52"/>
      <c r="G667" s="57">
        <f>G668</f>
        <v>16783.8</v>
      </c>
      <c r="H667" s="57">
        <f>H668</f>
        <v>11207</v>
      </c>
      <c r="I667" s="57"/>
    </row>
    <row r="668" spans="1:9" ht="25.5">
      <c r="A668" s="60"/>
      <c r="B668" s="58" t="s">
        <v>337</v>
      </c>
      <c r="C668" s="52" t="s">
        <v>393</v>
      </c>
      <c r="D668" s="52" t="s">
        <v>412</v>
      </c>
      <c r="E668" s="52" t="s">
        <v>590</v>
      </c>
      <c r="F668" s="52" t="s">
        <v>428</v>
      </c>
      <c r="G668" s="57">
        <f>G669</f>
        <v>16783.8</v>
      </c>
      <c r="H668" s="57">
        <f>H669</f>
        <v>11207</v>
      </c>
      <c r="I668" s="57"/>
    </row>
    <row r="669" spans="1:9">
      <c r="A669" s="60"/>
      <c r="B669" s="58" t="s">
        <v>342</v>
      </c>
      <c r="C669" s="52" t="s">
        <v>393</v>
      </c>
      <c r="D669" s="52" t="s">
        <v>412</v>
      </c>
      <c r="E669" s="52" t="s">
        <v>590</v>
      </c>
      <c r="F669" s="52" t="s">
        <v>432</v>
      </c>
      <c r="G669" s="57">
        <f>'приложение 5'!H1231</f>
        <v>16783.8</v>
      </c>
      <c r="H669" s="57">
        <f>'приложение 5'!I1231</f>
        <v>11207</v>
      </c>
      <c r="I669" s="57"/>
    </row>
    <row r="670" spans="1:9" ht="25.5">
      <c r="A670" s="60"/>
      <c r="B670" s="58" t="s">
        <v>34</v>
      </c>
      <c r="C670" s="52" t="s">
        <v>393</v>
      </c>
      <c r="D670" s="52" t="s">
        <v>412</v>
      </c>
      <c r="E670" s="52" t="s">
        <v>591</v>
      </c>
      <c r="F670" s="52"/>
      <c r="G670" s="57">
        <f>G671+G673+G675</f>
        <v>25942.5</v>
      </c>
      <c r="H670" s="57">
        <f>H671+H673+H675</f>
        <v>20369.500000000004</v>
      </c>
      <c r="I670" s="57"/>
    </row>
    <row r="671" spans="1:9" ht="51">
      <c r="A671" s="60"/>
      <c r="B671" s="58" t="s">
        <v>343</v>
      </c>
      <c r="C671" s="52" t="s">
        <v>393</v>
      </c>
      <c r="D671" s="52" t="s">
        <v>412</v>
      </c>
      <c r="E671" s="52" t="s">
        <v>591</v>
      </c>
      <c r="F671" s="52" t="s">
        <v>369</v>
      </c>
      <c r="G671" s="57">
        <f>G672</f>
        <v>24259.599999999999</v>
      </c>
      <c r="H671" s="57">
        <f>H672</f>
        <v>19525.800000000003</v>
      </c>
      <c r="I671" s="57"/>
    </row>
    <row r="672" spans="1:9" ht="25.5">
      <c r="A672" s="60"/>
      <c r="B672" s="58" t="s">
        <v>255</v>
      </c>
      <c r="C672" s="52" t="s">
        <v>393</v>
      </c>
      <c r="D672" s="52" t="s">
        <v>412</v>
      </c>
      <c r="E672" s="52" t="s">
        <v>591</v>
      </c>
      <c r="F672" s="52" t="s">
        <v>370</v>
      </c>
      <c r="G672" s="57">
        <f>'приложение 5'!H1235</f>
        <v>24259.599999999999</v>
      </c>
      <c r="H672" s="57">
        <f>'приложение 5'!I1235</f>
        <v>19525.800000000003</v>
      </c>
      <c r="I672" s="57"/>
    </row>
    <row r="673" spans="1:9" ht="25.5">
      <c r="A673" s="60"/>
      <c r="B673" s="58" t="s">
        <v>372</v>
      </c>
      <c r="C673" s="52" t="s">
        <v>393</v>
      </c>
      <c r="D673" s="52" t="s">
        <v>412</v>
      </c>
      <c r="E673" s="52" t="s">
        <v>591</v>
      </c>
      <c r="F673" s="52" t="s">
        <v>373</v>
      </c>
      <c r="G673" s="57">
        <f>G674</f>
        <v>1627.8999999999999</v>
      </c>
      <c r="H673" s="57">
        <f>H674</f>
        <v>808.2</v>
      </c>
      <c r="I673" s="57"/>
    </row>
    <row r="674" spans="1:9" ht="25.5">
      <c r="A674" s="60"/>
      <c r="B674" s="58" t="s">
        <v>339</v>
      </c>
      <c r="C674" s="52" t="s">
        <v>393</v>
      </c>
      <c r="D674" s="52" t="s">
        <v>412</v>
      </c>
      <c r="E674" s="52" t="s">
        <v>591</v>
      </c>
      <c r="F674" s="52" t="s">
        <v>374</v>
      </c>
      <c r="G674" s="57">
        <f>'приложение 5'!H1240</f>
        <v>1627.8999999999999</v>
      </c>
      <c r="H674" s="57">
        <f>'приложение 5'!I1240</f>
        <v>808.2</v>
      </c>
      <c r="I674" s="57"/>
    </row>
    <row r="675" spans="1:9">
      <c r="A675" s="60"/>
      <c r="B675" s="68" t="s">
        <v>258</v>
      </c>
      <c r="C675" s="52" t="s">
        <v>393</v>
      </c>
      <c r="D675" s="52" t="s">
        <v>412</v>
      </c>
      <c r="E675" s="52" t="s">
        <v>591</v>
      </c>
      <c r="F675" s="52" t="s">
        <v>378</v>
      </c>
      <c r="G675" s="57">
        <f>G676</f>
        <v>55</v>
      </c>
      <c r="H675" s="57">
        <f>H676</f>
        <v>35.5</v>
      </c>
      <c r="I675" s="57"/>
    </row>
    <row r="676" spans="1:9">
      <c r="A676" s="60"/>
      <c r="B676" s="68" t="s">
        <v>259</v>
      </c>
      <c r="C676" s="52" t="s">
        <v>393</v>
      </c>
      <c r="D676" s="52" t="s">
        <v>412</v>
      </c>
      <c r="E676" s="52" t="s">
        <v>591</v>
      </c>
      <c r="F676" s="52" t="s">
        <v>382</v>
      </c>
      <c r="G676" s="57">
        <f>'приложение 5'!H1244</f>
        <v>55</v>
      </c>
      <c r="H676" s="57">
        <f>'приложение 5'!I1244</f>
        <v>35.5</v>
      </c>
      <c r="I676" s="57"/>
    </row>
    <row r="677" spans="1:9" s="179" customFormat="1" ht="107.25" customHeight="1">
      <c r="A677" s="177"/>
      <c r="B677" s="69" t="s">
        <v>592</v>
      </c>
      <c r="C677" s="70" t="s">
        <v>393</v>
      </c>
      <c r="D677" s="70" t="s">
        <v>412</v>
      </c>
      <c r="E677" s="71" t="s">
        <v>593</v>
      </c>
      <c r="F677" s="72"/>
      <c r="G677" s="178">
        <f>G678+G680</f>
        <v>1447</v>
      </c>
      <c r="H677" s="178">
        <f>H678+H680</f>
        <v>850</v>
      </c>
      <c r="I677" s="178"/>
    </row>
    <row r="678" spans="1:9" s="179" customFormat="1" ht="70.5" customHeight="1">
      <c r="A678" s="180"/>
      <c r="B678" s="73" t="s">
        <v>343</v>
      </c>
      <c r="C678" s="70" t="s">
        <v>393</v>
      </c>
      <c r="D678" s="70" t="s">
        <v>412</v>
      </c>
      <c r="E678" s="71" t="s">
        <v>593</v>
      </c>
      <c r="F678" s="70" t="s">
        <v>369</v>
      </c>
      <c r="G678" s="178">
        <f>G679</f>
        <v>1417</v>
      </c>
      <c r="H678" s="178">
        <f>H679</f>
        <v>835.2</v>
      </c>
      <c r="I678" s="178"/>
    </row>
    <row r="679" spans="1:9" s="179" customFormat="1" ht="25.5">
      <c r="A679" s="180"/>
      <c r="B679" s="73" t="s">
        <v>255</v>
      </c>
      <c r="C679" s="70" t="s">
        <v>393</v>
      </c>
      <c r="D679" s="70" t="s">
        <v>412</v>
      </c>
      <c r="E679" s="71" t="s">
        <v>593</v>
      </c>
      <c r="F679" s="70" t="s">
        <v>370</v>
      </c>
      <c r="G679" s="178">
        <f>'приложение 5'!H1249</f>
        <v>1417</v>
      </c>
      <c r="H679" s="178">
        <f>'приложение 5'!I1249</f>
        <v>835.2</v>
      </c>
      <c r="I679" s="178"/>
    </row>
    <row r="680" spans="1:9" s="179" customFormat="1" ht="25.5">
      <c r="A680" s="180"/>
      <c r="B680" s="58" t="s">
        <v>372</v>
      </c>
      <c r="C680" s="70" t="s">
        <v>393</v>
      </c>
      <c r="D680" s="70" t="s">
        <v>412</v>
      </c>
      <c r="E680" s="71" t="s">
        <v>593</v>
      </c>
      <c r="F680" s="70" t="s">
        <v>373</v>
      </c>
      <c r="G680" s="178">
        <f>G681</f>
        <v>30</v>
      </c>
      <c r="H680" s="178">
        <f>H681</f>
        <v>14.8</v>
      </c>
      <c r="I680" s="178"/>
    </row>
    <row r="681" spans="1:9" s="179" customFormat="1" ht="25.5">
      <c r="A681" s="180"/>
      <c r="B681" s="73" t="s">
        <v>339</v>
      </c>
      <c r="C681" s="70" t="s">
        <v>393</v>
      </c>
      <c r="D681" s="70" t="s">
        <v>412</v>
      </c>
      <c r="E681" s="71" t="s">
        <v>593</v>
      </c>
      <c r="F681" s="70" t="s">
        <v>374</v>
      </c>
      <c r="G681" s="178">
        <f>'приложение 5'!H1253</f>
        <v>30</v>
      </c>
      <c r="H681" s="178">
        <f>'приложение 5'!I1253</f>
        <v>14.8</v>
      </c>
      <c r="I681" s="178"/>
    </row>
    <row r="682" spans="1:9">
      <c r="A682" s="60"/>
      <c r="B682" s="58" t="s">
        <v>549</v>
      </c>
      <c r="C682" s="52" t="s">
        <v>393</v>
      </c>
      <c r="D682" s="52" t="s">
        <v>412</v>
      </c>
      <c r="E682" s="52" t="s">
        <v>550</v>
      </c>
      <c r="F682" s="52"/>
      <c r="G682" s="57">
        <f t="shared" ref="G682:H684" si="28">G683</f>
        <v>751.6</v>
      </c>
      <c r="H682" s="57">
        <f t="shared" si="28"/>
        <v>601.6</v>
      </c>
      <c r="I682" s="57"/>
    </row>
    <row r="683" spans="1:9">
      <c r="A683" s="60"/>
      <c r="B683" s="58" t="s">
        <v>21</v>
      </c>
      <c r="C683" s="52" t="s">
        <v>393</v>
      </c>
      <c r="D683" s="52" t="s">
        <v>412</v>
      </c>
      <c r="E683" s="52" t="s">
        <v>551</v>
      </c>
      <c r="F683" s="52"/>
      <c r="G683" s="57">
        <f t="shared" si="28"/>
        <v>751.6</v>
      </c>
      <c r="H683" s="57">
        <f t="shared" si="28"/>
        <v>601.6</v>
      </c>
      <c r="I683" s="57"/>
    </row>
    <row r="684" spans="1:9" ht="25.5">
      <c r="A684" s="60"/>
      <c r="B684" s="58" t="s">
        <v>337</v>
      </c>
      <c r="C684" s="52" t="s">
        <v>393</v>
      </c>
      <c r="D684" s="52" t="s">
        <v>412</v>
      </c>
      <c r="E684" s="52" t="s">
        <v>551</v>
      </c>
      <c r="F684" s="52" t="s">
        <v>428</v>
      </c>
      <c r="G684" s="57">
        <f t="shared" si="28"/>
        <v>751.6</v>
      </c>
      <c r="H684" s="57">
        <f t="shared" si="28"/>
        <v>601.6</v>
      </c>
      <c r="I684" s="57"/>
    </row>
    <row r="685" spans="1:9">
      <c r="A685" s="74"/>
      <c r="B685" s="15" t="s">
        <v>342</v>
      </c>
      <c r="C685" s="75" t="s">
        <v>393</v>
      </c>
      <c r="D685" s="75" t="s">
        <v>412</v>
      </c>
      <c r="E685" s="75" t="s">
        <v>551</v>
      </c>
      <c r="F685" s="75" t="s">
        <v>432</v>
      </c>
      <c r="G685" s="76">
        <f>'приложение 5'!H1258</f>
        <v>751.6</v>
      </c>
      <c r="H685" s="76">
        <f>'приложение 5'!I1258</f>
        <v>601.6</v>
      </c>
      <c r="I685" s="76"/>
    </row>
    <row r="686" spans="1:9" ht="25.5">
      <c r="A686" s="77"/>
      <c r="B686" s="58" t="s">
        <v>538</v>
      </c>
      <c r="C686" s="52" t="s">
        <v>393</v>
      </c>
      <c r="D686" s="52" t="s">
        <v>412</v>
      </c>
      <c r="E686" s="75" t="s">
        <v>539</v>
      </c>
      <c r="F686" s="52"/>
      <c r="G686" s="57">
        <f>G687+G690+G693</f>
        <v>344.6</v>
      </c>
      <c r="H686" s="57">
        <f>H687+H690+H693</f>
        <v>269.60000000000002</v>
      </c>
      <c r="I686" s="57"/>
    </row>
    <row r="687" spans="1:9">
      <c r="A687" s="77"/>
      <c r="B687" s="58" t="s">
        <v>21</v>
      </c>
      <c r="C687" s="52" t="s">
        <v>393</v>
      </c>
      <c r="D687" s="52" t="s">
        <v>412</v>
      </c>
      <c r="E687" s="52" t="s">
        <v>540</v>
      </c>
      <c r="F687" s="52"/>
      <c r="G687" s="57">
        <f>G688</f>
        <v>232.6</v>
      </c>
      <c r="H687" s="57">
        <f>H688</f>
        <v>157.6</v>
      </c>
      <c r="I687" s="57"/>
    </row>
    <row r="688" spans="1:9" ht="25.5">
      <c r="A688" s="60"/>
      <c r="B688" s="58" t="s">
        <v>337</v>
      </c>
      <c r="C688" s="52" t="s">
        <v>393</v>
      </c>
      <c r="D688" s="52" t="s">
        <v>412</v>
      </c>
      <c r="E688" s="52" t="s">
        <v>540</v>
      </c>
      <c r="F688" s="52" t="s">
        <v>428</v>
      </c>
      <c r="G688" s="57">
        <f>G689</f>
        <v>232.6</v>
      </c>
      <c r="H688" s="57">
        <f>H689</f>
        <v>157.6</v>
      </c>
      <c r="I688" s="57"/>
    </row>
    <row r="689" spans="1:9">
      <c r="A689" s="60"/>
      <c r="B689" s="58" t="s">
        <v>342</v>
      </c>
      <c r="C689" s="52" t="s">
        <v>393</v>
      </c>
      <c r="D689" s="52" t="s">
        <v>412</v>
      </c>
      <c r="E689" s="52" t="s">
        <v>540</v>
      </c>
      <c r="F689" s="52" t="s">
        <v>432</v>
      </c>
      <c r="G689" s="57">
        <f>'приложение 5'!H1263</f>
        <v>232.6</v>
      </c>
      <c r="H689" s="57">
        <f>'приложение 5'!I1263</f>
        <v>157.6</v>
      </c>
      <c r="I689" s="57"/>
    </row>
    <row r="690" spans="1:9" s="34" customFormat="1" ht="96.75" customHeight="1">
      <c r="A690" s="26"/>
      <c r="B690" s="37" t="s">
        <v>20</v>
      </c>
      <c r="C690" s="38">
        <v>7</v>
      </c>
      <c r="D690" s="38">
        <v>9</v>
      </c>
      <c r="E690" s="39" t="s">
        <v>667</v>
      </c>
      <c r="F690" s="40"/>
      <c r="G690" s="32">
        <f>G691</f>
        <v>12</v>
      </c>
      <c r="H690" s="32">
        <f>H691</f>
        <v>12</v>
      </c>
      <c r="I690" s="26"/>
    </row>
    <row r="691" spans="1:9" s="34" customFormat="1" ht="25.5">
      <c r="A691" s="26"/>
      <c r="B691" s="15" t="s">
        <v>256</v>
      </c>
      <c r="C691" s="38">
        <v>7</v>
      </c>
      <c r="D691" s="38">
        <v>9</v>
      </c>
      <c r="E691" s="39" t="s">
        <v>667</v>
      </c>
      <c r="F691" s="40">
        <v>200</v>
      </c>
      <c r="G691" s="32">
        <f>G692</f>
        <v>12</v>
      </c>
      <c r="H691" s="32">
        <f>H692</f>
        <v>12</v>
      </c>
      <c r="I691" s="26"/>
    </row>
    <row r="692" spans="1:9" s="34" customFormat="1" ht="25.5">
      <c r="A692" s="26"/>
      <c r="B692" s="41" t="s">
        <v>339</v>
      </c>
      <c r="C692" s="38">
        <v>7</v>
      </c>
      <c r="D692" s="38">
        <v>9</v>
      </c>
      <c r="E692" s="39" t="s">
        <v>667</v>
      </c>
      <c r="F692" s="40">
        <v>240</v>
      </c>
      <c r="G692" s="32">
        <f>'приложение 5'!H1267</f>
        <v>12</v>
      </c>
      <c r="H692" s="32">
        <f>'приложение 5'!I1267</f>
        <v>12</v>
      </c>
      <c r="I692" s="26"/>
    </row>
    <row r="693" spans="1:9" s="14" customFormat="1" ht="38.25">
      <c r="A693" s="78"/>
      <c r="B693" s="79" t="s">
        <v>17</v>
      </c>
      <c r="C693" s="75" t="s">
        <v>393</v>
      </c>
      <c r="D693" s="75" t="s">
        <v>412</v>
      </c>
      <c r="E693" s="75" t="s">
        <v>541</v>
      </c>
      <c r="F693" s="75"/>
      <c r="G693" s="76">
        <f>G694</f>
        <v>100</v>
      </c>
      <c r="H693" s="76">
        <f>H694</f>
        <v>100</v>
      </c>
      <c r="I693" s="76"/>
    </row>
    <row r="694" spans="1:9" s="14" customFormat="1" ht="25.5">
      <c r="A694" s="74"/>
      <c r="B694" s="80" t="s">
        <v>337</v>
      </c>
      <c r="C694" s="75" t="s">
        <v>393</v>
      </c>
      <c r="D694" s="75" t="s">
        <v>412</v>
      </c>
      <c r="E694" s="75" t="s">
        <v>541</v>
      </c>
      <c r="F694" s="75" t="s">
        <v>428</v>
      </c>
      <c r="G694" s="76">
        <f>G695</f>
        <v>100</v>
      </c>
      <c r="H694" s="76">
        <f>H695</f>
        <v>100</v>
      </c>
      <c r="I694" s="76"/>
    </row>
    <row r="695" spans="1:9" s="14" customFormat="1">
      <c r="A695" s="74"/>
      <c r="B695" s="58" t="s">
        <v>342</v>
      </c>
      <c r="C695" s="75" t="s">
        <v>393</v>
      </c>
      <c r="D695" s="75" t="s">
        <v>412</v>
      </c>
      <c r="E695" s="75" t="s">
        <v>541</v>
      </c>
      <c r="F695" s="75" t="s">
        <v>432</v>
      </c>
      <c r="G695" s="76">
        <f>'приложение 5'!H1271</f>
        <v>100</v>
      </c>
      <c r="H695" s="76">
        <f>'приложение 5'!I1271</f>
        <v>100</v>
      </c>
      <c r="I695" s="76"/>
    </row>
    <row r="696" spans="1:9">
      <c r="A696" s="59"/>
      <c r="B696" s="56" t="s">
        <v>594</v>
      </c>
      <c r="C696" s="54" t="s">
        <v>456</v>
      </c>
      <c r="D696" s="54" t="s">
        <v>362</v>
      </c>
      <c r="E696" s="54"/>
      <c r="F696" s="54"/>
      <c r="G696" s="55">
        <f>G697+G784</f>
        <v>307287.5</v>
      </c>
      <c r="H696" s="55">
        <f>H697+H784</f>
        <v>262388.39999999997</v>
      </c>
      <c r="I696" s="55">
        <f>H696/G696*100</f>
        <v>85.388569336533365</v>
      </c>
    </row>
    <row r="697" spans="1:9">
      <c r="A697" s="59"/>
      <c r="B697" s="86" t="s">
        <v>595</v>
      </c>
      <c r="C697" s="54" t="s">
        <v>456</v>
      </c>
      <c r="D697" s="54" t="s">
        <v>361</v>
      </c>
      <c r="E697" s="54"/>
      <c r="F697" s="54"/>
      <c r="G697" s="55">
        <f>G698+G780</f>
        <v>307034.90000000002</v>
      </c>
      <c r="H697" s="55">
        <f>H698+H780</f>
        <v>262167.69999999995</v>
      </c>
      <c r="I697" s="55">
        <f>H697/G697*100</f>
        <v>85.386938097265144</v>
      </c>
    </row>
    <row r="698" spans="1:9" ht="25.5">
      <c r="A698" s="81"/>
      <c r="B698" s="58" t="s">
        <v>596</v>
      </c>
      <c r="C698" s="52" t="s">
        <v>456</v>
      </c>
      <c r="D698" s="52" t="s">
        <v>361</v>
      </c>
      <c r="E698" s="52" t="s">
        <v>555</v>
      </c>
      <c r="F698" s="52"/>
      <c r="G698" s="57">
        <f>G699+G729+G745</f>
        <v>306543.90000000002</v>
      </c>
      <c r="H698" s="57">
        <f>H699+H729+H745</f>
        <v>261676.69999999998</v>
      </c>
      <c r="I698" s="57"/>
    </row>
    <row r="699" spans="1:9">
      <c r="A699" s="81"/>
      <c r="B699" s="58" t="s">
        <v>135</v>
      </c>
      <c r="C699" s="52" t="s">
        <v>456</v>
      </c>
      <c r="D699" s="52" t="s">
        <v>361</v>
      </c>
      <c r="E699" s="52" t="s">
        <v>597</v>
      </c>
      <c r="F699" s="52"/>
      <c r="G699" s="57">
        <f>G700+G710+G714+G718+G725</f>
        <v>28178.5</v>
      </c>
      <c r="H699" s="57">
        <f>H700+H710+H714+H718+H725</f>
        <v>19651.8</v>
      </c>
      <c r="I699" s="57"/>
    </row>
    <row r="700" spans="1:9" ht="25.5">
      <c r="A700" s="81"/>
      <c r="B700" s="58" t="s">
        <v>134</v>
      </c>
      <c r="C700" s="52" t="s">
        <v>456</v>
      </c>
      <c r="D700" s="52" t="s">
        <v>361</v>
      </c>
      <c r="E700" s="52" t="s">
        <v>598</v>
      </c>
      <c r="F700" s="52"/>
      <c r="G700" s="57">
        <f>G701+G704+G707</f>
        <v>1411</v>
      </c>
      <c r="H700" s="57">
        <f>H701+H704+H707</f>
        <v>994.2</v>
      </c>
      <c r="I700" s="57"/>
    </row>
    <row r="701" spans="1:9" s="88" customFormat="1" ht="76.5">
      <c r="A701" s="103"/>
      <c r="B701" s="104" t="s">
        <v>599</v>
      </c>
      <c r="C701" s="75" t="s">
        <v>456</v>
      </c>
      <c r="D701" s="75" t="s">
        <v>361</v>
      </c>
      <c r="E701" s="75" t="s">
        <v>600</v>
      </c>
      <c r="F701" s="75"/>
      <c r="G701" s="76">
        <f>G702</f>
        <v>10.199999999999999</v>
      </c>
      <c r="H701" s="76">
        <f>H702</f>
        <v>10.199999999999999</v>
      </c>
      <c r="I701" s="76"/>
    </row>
    <row r="702" spans="1:9" s="88" customFormat="1" ht="25.5">
      <c r="A702" s="74"/>
      <c r="B702" s="15" t="s">
        <v>441</v>
      </c>
      <c r="C702" s="75" t="s">
        <v>456</v>
      </c>
      <c r="D702" s="75" t="s">
        <v>361</v>
      </c>
      <c r="E702" s="75" t="s">
        <v>600</v>
      </c>
      <c r="F702" s="75" t="s">
        <v>428</v>
      </c>
      <c r="G702" s="76">
        <f>G703</f>
        <v>10.199999999999999</v>
      </c>
      <c r="H702" s="76">
        <f>H703</f>
        <v>10.199999999999999</v>
      </c>
      <c r="I702" s="76"/>
    </row>
    <row r="703" spans="1:9" s="88" customFormat="1">
      <c r="A703" s="74"/>
      <c r="B703" s="15" t="s">
        <v>342</v>
      </c>
      <c r="C703" s="75" t="s">
        <v>456</v>
      </c>
      <c r="D703" s="75" t="s">
        <v>361</v>
      </c>
      <c r="E703" s="75" t="s">
        <v>600</v>
      </c>
      <c r="F703" s="75" t="s">
        <v>432</v>
      </c>
      <c r="G703" s="76">
        <f>'приложение 5'!H783</f>
        <v>10.199999999999999</v>
      </c>
      <c r="H703" s="76">
        <f>'приложение 5'!I783</f>
        <v>10.199999999999999</v>
      </c>
      <c r="I703" s="76"/>
    </row>
    <row r="704" spans="1:9" ht="76.5">
      <c r="A704" s="81"/>
      <c r="B704" s="58" t="s">
        <v>132</v>
      </c>
      <c r="C704" s="52" t="s">
        <v>456</v>
      </c>
      <c r="D704" s="52" t="s">
        <v>361</v>
      </c>
      <c r="E704" s="52" t="s">
        <v>601</v>
      </c>
      <c r="F704" s="52"/>
      <c r="G704" s="57">
        <f>G705</f>
        <v>1190.7</v>
      </c>
      <c r="H704" s="57">
        <f>H705</f>
        <v>773.9</v>
      </c>
      <c r="I704" s="57"/>
    </row>
    <row r="705" spans="1:9" ht="25.5">
      <c r="A705" s="60"/>
      <c r="B705" s="58" t="s">
        <v>441</v>
      </c>
      <c r="C705" s="52" t="s">
        <v>456</v>
      </c>
      <c r="D705" s="52" t="s">
        <v>361</v>
      </c>
      <c r="E705" s="52" t="s">
        <v>601</v>
      </c>
      <c r="F705" s="52" t="s">
        <v>428</v>
      </c>
      <c r="G705" s="57">
        <f>G706</f>
        <v>1190.7</v>
      </c>
      <c r="H705" s="57">
        <f>H706</f>
        <v>773.9</v>
      </c>
      <c r="I705" s="57"/>
    </row>
    <row r="706" spans="1:9">
      <c r="A706" s="60"/>
      <c r="B706" s="58" t="s">
        <v>342</v>
      </c>
      <c r="C706" s="52" t="s">
        <v>456</v>
      </c>
      <c r="D706" s="52" t="s">
        <v>361</v>
      </c>
      <c r="E706" s="52" t="s">
        <v>601</v>
      </c>
      <c r="F706" s="52" t="s">
        <v>432</v>
      </c>
      <c r="G706" s="57">
        <f>'приложение 5'!H787</f>
        <v>1190.7</v>
      </c>
      <c r="H706" s="57">
        <f>'приложение 5'!I787</f>
        <v>773.9</v>
      </c>
      <c r="I706" s="57"/>
    </row>
    <row r="707" spans="1:9" ht="89.25">
      <c r="A707" s="77"/>
      <c r="B707" s="58" t="s">
        <v>131</v>
      </c>
      <c r="C707" s="52" t="s">
        <v>456</v>
      </c>
      <c r="D707" s="52" t="s">
        <v>361</v>
      </c>
      <c r="E707" s="52" t="s">
        <v>602</v>
      </c>
      <c r="F707" s="52"/>
      <c r="G707" s="57">
        <f>G708</f>
        <v>210.1</v>
      </c>
      <c r="H707" s="57">
        <f>H708</f>
        <v>210.1</v>
      </c>
      <c r="I707" s="57"/>
    </row>
    <row r="708" spans="1:9" ht="25.5">
      <c r="A708" s="60"/>
      <c r="B708" s="58" t="s">
        <v>441</v>
      </c>
      <c r="C708" s="52" t="s">
        <v>456</v>
      </c>
      <c r="D708" s="52" t="s">
        <v>361</v>
      </c>
      <c r="E708" s="52" t="s">
        <v>602</v>
      </c>
      <c r="F708" s="52" t="s">
        <v>428</v>
      </c>
      <c r="G708" s="57">
        <f>G709</f>
        <v>210.1</v>
      </c>
      <c r="H708" s="57">
        <f>H709</f>
        <v>210.1</v>
      </c>
      <c r="I708" s="57"/>
    </row>
    <row r="709" spans="1:9">
      <c r="A709" s="60"/>
      <c r="B709" s="58" t="s">
        <v>342</v>
      </c>
      <c r="C709" s="52" t="s">
        <v>456</v>
      </c>
      <c r="D709" s="52" t="s">
        <v>361</v>
      </c>
      <c r="E709" s="52" t="s">
        <v>602</v>
      </c>
      <c r="F709" s="52" t="s">
        <v>432</v>
      </c>
      <c r="G709" s="57">
        <f>'приложение 5'!H791</f>
        <v>210.1</v>
      </c>
      <c r="H709" s="57">
        <f>'приложение 5'!I791</f>
        <v>210.1</v>
      </c>
      <c r="I709" s="57"/>
    </row>
    <row r="710" spans="1:9" ht="25.5">
      <c r="A710" s="77"/>
      <c r="B710" s="58" t="s">
        <v>130</v>
      </c>
      <c r="C710" s="52" t="s">
        <v>456</v>
      </c>
      <c r="D710" s="52" t="s">
        <v>361</v>
      </c>
      <c r="E710" s="52" t="s">
        <v>603</v>
      </c>
      <c r="F710" s="52"/>
      <c r="G710" s="57">
        <f t="shared" ref="G710:H712" si="29">G711</f>
        <v>20</v>
      </c>
      <c r="H710" s="57">
        <f t="shared" si="29"/>
        <v>20</v>
      </c>
      <c r="I710" s="57"/>
    </row>
    <row r="711" spans="1:9">
      <c r="A711" s="81"/>
      <c r="B711" s="58" t="s">
        <v>21</v>
      </c>
      <c r="C711" s="52" t="s">
        <v>456</v>
      </c>
      <c r="D711" s="52" t="s">
        <v>361</v>
      </c>
      <c r="E711" s="52" t="s">
        <v>604</v>
      </c>
      <c r="F711" s="52"/>
      <c r="G711" s="57">
        <f t="shared" si="29"/>
        <v>20</v>
      </c>
      <c r="H711" s="57">
        <f t="shared" si="29"/>
        <v>20</v>
      </c>
      <c r="I711" s="57"/>
    </row>
    <row r="712" spans="1:9" ht="25.5">
      <c r="A712" s="60"/>
      <c r="B712" s="58" t="s">
        <v>441</v>
      </c>
      <c r="C712" s="52" t="s">
        <v>456</v>
      </c>
      <c r="D712" s="52" t="s">
        <v>361</v>
      </c>
      <c r="E712" s="52" t="s">
        <v>604</v>
      </c>
      <c r="F712" s="52" t="s">
        <v>428</v>
      </c>
      <c r="G712" s="57">
        <f t="shared" si="29"/>
        <v>20</v>
      </c>
      <c r="H712" s="57">
        <f t="shared" si="29"/>
        <v>20</v>
      </c>
      <c r="I712" s="57"/>
    </row>
    <row r="713" spans="1:9">
      <c r="A713" s="60"/>
      <c r="B713" s="58" t="s">
        <v>342</v>
      </c>
      <c r="C713" s="52" t="s">
        <v>456</v>
      </c>
      <c r="D713" s="52" t="s">
        <v>361</v>
      </c>
      <c r="E713" s="52" t="s">
        <v>604</v>
      </c>
      <c r="F713" s="52" t="s">
        <v>432</v>
      </c>
      <c r="G713" s="57">
        <f>'приложение 5'!H796</f>
        <v>20</v>
      </c>
      <c r="H713" s="57">
        <f>'приложение 5'!I796</f>
        <v>20</v>
      </c>
      <c r="I713" s="57"/>
    </row>
    <row r="714" spans="1:9">
      <c r="A714" s="77"/>
      <c r="B714" s="58" t="s">
        <v>129</v>
      </c>
      <c r="C714" s="52" t="s">
        <v>456</v>
      </c>
      <c r="D714" s="52" t="s">
        <v>361</v>
      </c>
      <c r="E714" s="52" t="s">
        <v>605</v>
      </c>
      <c r="F714" s="52"/>
      <c r="G714" s="57">
        <f t="shared" ref="G714:H716" si="30">G715</f>
        <v>30</v>
      </c>
      <c r="H714" s="57">
        <f t="shared" si="30"/>
        <v>30</v>
      </c>
      <c r="I714" s="57"/>
    </row>
    <row r="715" spans="1:9">
      <c r="A715" s="81"/>
      <c r="B715" s="58" t="s">
        <v>21</v>
      </c>
      <c r="C715" s="52" t="s">
        <v>456</v>
      </c>
      <c r="D715" s="52" t="s">
        <v>361</v>
      </c>
      <c r="E715" s="52" t="s">
        <v>606</v>
      </c>
      <c r="F715" s="52"/>
      <c r="G715" s="57">
        <f t="shared" si="30"/>
        <v>30</v>
      </c>
      <c r="H715" s="57">
        <f t="shared" si="30"/>
        <v>30</v>
      </c>
      <c r="I715" s="57"/>
    </row>
    <row r="716" spans="1:9" ht="25.5">
      <c r="A716" s="60"/>
      <c r="B716" s="58" t="s">
        <v>441</v>
      </c>
      <c r="C716" s="52" t="s">
        <v>456</v>
      </c>
      <c r="D716" s="52" t="s">
        <v>361</v>
      </c>
      <c r="E716" s="52" t="s">
        <v>606</v>
      </c>
      <c r="F716" s="52" t="s">
        <v>428</v>
      </c>
      <c r="G716" s="57">
        <f t="shared" si="30"/>
        <v>30</v>
      </c>
      <c r="H716" s="57">
        <f t="shared" si="30"/>
        <v>30</v>
      </c>
      <c r="I716" s="57"/>
    </row>
    <row r="717" spans="1:9">
      <c r="A717" s="60"/>
      <c r="B717" s="58" t="s">
        <v>342</v>
      </c>
      <c r="C717" s="52" t="s">
        <v>456</v>
      </c>
      <c r="D717" s="52" t="s">
        <v>361</v>
      </c>
      <c r="E717" s="52" t="s">
        <v>606</v>
      </c>
      <c r="F717" s="52" t="s">
        <v>432</v>
      </c>
      <c r="G717" s="57">
        <f>'приложение 5'!H801</f>
        <v>30</v>
      </c>
      <c r="H717" s="57">
        <f>'приложение 5'!I801</f>
        <v>30</v>
      </c>
      <c r="I717" s="57"/>
    </row>
    <row r="718" spans="1:9" ht="25.5">
      <c r="A718" s="77"/>
      <c r="B718" s="58" t="s">
        <v>128</v>
      </c>
      <c r="C718" s="52" t="s">
        <v>456</v>
      </c>
      <c r="D718" s="52" t="s">
        <v>361</v>
      </c>
      <c r="E718" s="52" t="s">
        <v>607</v>
      </c>
      <c r="F718" s="52"/>
      <c r="G718" s="57">
        <f>G719+G722</f>
        <v>26484.5</v>
      </c>
      <c r="H718" s="57">
        <f>H719+H722</f>
        <v>18374.599999999999</v>
      </c>
      <c r="I718" s="57"/>
    </row>
    <row r="719" spans="1:9" ht="25.5">
      <c r="A719" s="77"/>
      <c r="B719" s="58" t="s">
        <v>37</v>
      </c>
      <c r="C719" s="52" t="s">
        <v>456</v>
      </c>
      <c r="D719" s="52" t="s">
        <v>361</v>
      </c>
      <c r="E719" s="52" t="s">
        <v>608</v>
      </c>
      <c r="F719" s="52"/>
      <c r="G719" s="57">
        <f>G720</f>
        <v>23760.5</v>
      </c>
      <c r="H719" s="57">
        <f>H720</f>
        <v>16174.6</v>
      </c>
      <c r="I719" s="57"/>
    </row>
    <row r="720" spans="1:9" ht="25.5">
      <c r="A720" s="60"/>
      <c r="B720" s="58" t="s">
        <v>337</v>
      </c>
      <c r="C720" s="52" t="s">
        <v>456</v>
      </c>
      <c r="D720" s="52" t="s">
        <v>361</v>
      </c>
      <c r="E720" s="52" t="s">
        <v>608</v>
      </c>
      <c r="F720" s="52" t="s">
        <v>428</v>
      </c>
      <c r="G720" s="57">
        <f>G721</f>
        <v>23760.5</v>
      </c>
      <c r="H720" s="57">
        <f>H721</f>
        <v>16174.6</v>
      </c>
      <c r="I720" s="57"/>
    </row>
    <row r="721" spans="1:9">
      <c r="A721" s="60"/>
      <c r="B721" s="58" t="s">
        <v>342</v>
      </c>
      <c r="C721" s="52" t="s">
        <v>456</v>
      </c>
      <c r="D721" s="52" t="s">
        <v>361</v>
      </c>
      <c r="E721" s="52" t="s">
        <v>608</v>
      </c>
      <c r="F721" s="52" t="s">
        <v>432</v>
      </c>
      <c r="G721" s="57">
        <f>'приложение 5'!H806</f>
        <v>23760.5</v>
      </c>
      <c r="H721" s="57">
        <f>'приложение 5'!I806</f>
        <v>16174.6</v>
      </c>
      <c r="I721" s="57"/>
    </row>
    <row r="722" spans="1:9" ht="196.5" customHeight="1">
      <c r="A722" s="77"/>
      <c r="B722" s="58" t="s">
        <v>54</v>
      </c>
      <c r="C722" s="52" t="s">
        <v>456</v>
      </c>
      <c r="D722" s="52" t="s">
        <v>361</v>
      </c>
      <c r="E722" s="52" t="s">
        <v>609</v>
      </c>
      <c r="F722" s="52"/>
      <c r="G722" s="57">
        <f>G723</f>
        <v>2724</v>
      </c>
      <c r="H722" s="57">
        <f>H723</f>
        <v>2200</v>
      </c>
      <c r="I722" s="57"/>
    </row>
    <row r="723" spans="1:9" ht="25.5">
      <c r="A723" s="60"/>
      <c r="B723" s="58" t="s">
        <v>337</v>
      </c>
      <c r="C723" s="52" t="s">
        <v>456</v>
      </c>
      <c r="D723" s="52" t="s">
        <v>361</v>
      </c>
      <c r="E723" s="52" t="s">
        <v>609</v>
      </c>
      <c r="F723" s="52" t="s">
        <v>428</v>
      </c>
      <c r="G723" s="57">
        <f>G724</f>
        <v>2724</v>
      </c>
      <c r="H723" s="57">
        <f>H724</f>
        <v>2200</v>
      </c>
      <c r="I723" s="57"/>
    </row>
    <row r="724" spans="1:9">
      <c r="A724" s="60"/>
      <c r="B724" s="58" t="s">
        <v>342</v>
      </c>
      <c r="C724" s="52" t="s">
        <v>456</v>
      </c>
      <c r="D724" s="52" t="s">
        <v>361</v>
      </c>
      <c r="E724" s="52" t="s">
        <v>609</v>
      </c>
      <c r="F724" s="52" t="s">
        <v>432</v>
      </c>
      <c r="G724" s="57">
        <f>'приложение 5'!H810</f>
        <v>2724</v>
      </c>
      <c r="H724" s="57">
        <f>'приложение 5'!I810</f>
        <v>2200</v>
      </c>
      <c r="I724" s="57"/>
    </row>
    <row r="725" spans="1:9" s="92" customFormat="1" ht="25.5">
      <c r="A725" s="103"/>
      <c r="B725" s="15" t="s">
        <v>734</v>
      </c>
      <c r="C725" s="75" t="s">
        <v>456</v>
      </c>
      <c r="D725" s="75" t="s">
        <v>361</v>
      </c>
      <c r="E725" s="75" t="s">
        <v>735</v>
      </c>
      <c r="F725" s="75"/>
      <c r="G725" s="76">
        <f t="shared" ref="G725:H727" si="31">G726</f>
        <v>233</v>
      </c>
      <c r="H725" s="76">
        <f t="shared" si="31"/>
        <v>233</v>
      </c>
      <c r="I725" s="76"/>
    </row>
    <row r="726" spans="1:9" s="92" customFormat="1" ht="38.25">
      <c r="A726" s="103"/>
      <c r="B726" s="95" t="s">
        <v>17</v>
      </c>
      <c r="C726" s="75" t="s">
        <v>456</v>
      </c>
      <c r="D726" s="75" t="s">
        <v>361</v>
      </c>
      <c r="E726" s="75" t="s">
        <v>736</v>
      </c>
      <c r="F726" s="75"/>
      <c r="G726" s="76">
        <f t="shared" si="31"/>
        <v>233</v>
      </c>
      <c r="H726" s="76">
        <f t="shared" si="31"/>
        <v>233</v>
      </c>
      <c r="I726" s="76"/>
    </row>
    <row r="727" spans="1:9" s="92" customFormat="1" ht="25.5">
      <c r="A727" s="103"/>
      <c r="B727" s="15" t="s">
        <v>441</v>
      </c>
      <c r="C727" s="75" t="s">
        <v>456</v>
      </c>
      <c r="D727" s="75" t="s">
        <v>361</v>
      </c>
      <c r="E727" s="75" t="s">
        <v>736</v>
      </c>
      <c r="F727" s="75" t="s">
        <v>428</v>
      </c>
      <c r="G727" s="76">
        <f t="shared" si="31"/>
        <v>233</v>
      </c>
      <c r="H727" s="76">
        <f t="shared" si="31"/>
        <v>233</v>
      </c>
      <c r="I727" s="76"/>
    </row>
    <row r="728" spans="1:9" s="92" customFormat="1">
      <c r="A728" s="103"/>
      <c r="B728" s="15" t="s">
        <v>342</v>
      </c>
      <c r="C728" s="75" t="s">
        <v>456</v>
      </c>
      <c r="D728" s="75" t="s">
        <v>361</v>
      </c>
      <c r="E728" s="75" t="s">
        <v>736</v>
      </c>
      <c r="F728" s="75" t="s">
        <v>432</v>
      </c>
      <c r="G728" s="76">
        <f>'приложение 5'!H815</f>
        <v>233</v>
      </c>
      <c r="H728" s="76">
        <f>'приложение 5'!I815</f>
        <v>233</v>
      </c>
      <c r="I728" s="76"/>
    </row>
    <row r="729" spans="1:9">
      <c r="A729" s="77"/>
      <c r="B729" s="58" t="s">
        <v>127</v>
      </c>
      <c r="C729" s="52" t="s">
        <v>456</v>
      </c>
      <c r="D729" s="52" t="s">
        <v>361</v>
      </c>
      <c r="E729" s="52" t="s">
        <v>610</v>
      </c>
      <c r="F729" s="52"/>
      <c r="G729" s="57">
        <f>G730+G737+G741</f>
        <v>6972.1</v>
      </c>
      <c r="H729" s="57">
        <f>H730+H737+H741</f>
        <v>5132</v>
      </c>
      <c r="I729" s="57"/>
    </row>
    <row r="730" spans="1:9" ht="25.5">
      <c r="A730" s="77"/>
      <c r="B730" s="58" t="s">
        <v>126</v>
      </c>
      <c r="C730" s="52" t="s">
        <v>456</v>
      </c>
      <c r="D730" s="52" t="s">
        <v>361</v>
      </c>
      <c r="E730" s="52" t="s">
        <v>611</v>
      </c>
      <c r="F730" s="52"/>
      <c r="G730" s="57">
        <f>G731+G734</f>
        <v>6922.1</v>
      </c>
      <c r="H730" s="57">
        <f>H731+H734</f>
        <v>5112</v>
      </c>
      <c r="I730" s="57"/>
    </row>
    <row r="731" spans="1:9" ht="25.5">
      <c r="A731" s="77"/>
      <c r="B731" s="58" t="s">
        <v>37</v>
      </c>
      <c r="C731" s="52" t="s">
        <v>456</v>
      </c>
      <c r="D731" s="52" t="s">
        <v>361</v>
      </c>
      <c r="E731" s="52" t="s">
        <v>612</v>
      </c>
      <c r="F731" s="52"/>
      <c r="G731" s="57">
        <f>G732</f>
        <v>6046.1</v>
      </c>
      <c r="H731" s="57">
        <f>H732</f>
        <v>4312</v>
      </c>
      <c r="I731" s="57"/>
    </row>
    <row r="732" spans="1:9" ht="25.5">
      <c r="A732" s="60"/>
      <c r="B732" s="58" t="s">
        <v>337</v>
      </c>
      <c r="C732" s="52" t="s">
        <v>456</v>
      </c>
      <c r="D732" s="52" t="s">
        <v>361</v>
      </c>
      <c r="E732" s="52" t="s">
        <v>612</v>
      </c>
      <c r="F732" s="52" t="s">
        <v>428</v>
      </c>
      <c r="G732" s="57">
        <f>G733</f>
        <v>6046.1</v>
      </c>
      <c r="H732" s="57">
        <f>H733</f>
        <v>4312</v>
      </c>
      <c r="I732" s="57"/>
    </row>
    <row r="733" spans="1:9">
      <c r="A733" s="60"/>
      <c r="B733" s="58" t="s">
        <v>342</v>
      </c>
      <c r="C733" s="52" t="s">
        <v>456</v>
      </c>
      <c r="D733" s="52" t="s">
        <v>361</v>
      </c>
      <c r="E733" s="52" t="s">
        <v>612</v>
      </c>
      <c r="F733" s="52" t="s">
        <v>432</v>
      </c>
      <c r="G733" s="57">
        <f>'приложение 5'!H821</f>
        <v>6046.1</v>
      </c>
      <c r="H733" s="57">
        <f>'приложение 5'!I821</f>
        <v>4312</v>
      </c>
      <c r="I733" s="57"/>
    </row>
    <row r="734" spans="1:9" ht="201.75" customHeight="1">
      <c r="A734" s="77"/>
      <c r="B734" s="58" t="s">
        <v>54</v>
      </c>
      <c r="C734" s="52" t="s">
        <v>456</v>
      </c>
      <c r="D734" s="52" t="s">
        <v>361</v>
      </c>
      <c r="E734" s="52" t="s">
        <v>613</v>
      </c>
      <c r="F734" s="52"/>
      <c r="G734" s="57">
        <f>G735</f>
        <v>876</v>
      </c>
      <c r="H734" s="57">
        <f>H735</f>
        <v>800</v>
      </c>
      <c r="I734" s="57"/>
    </row>
    <row r="735" spans="1:9" ht="25.5">
      <c r="A735" s="60"/>
      <c r="B735" s="58" t="s">
        <v>337</v>
      </c>
      <c r="C735" s="52" t="s">
        <v>456</v>
      </c>
      <c r="D735" s="52" t="s">
        <v>361</v>
      </c>
      <c r="E735" s="52" t="s">
        <v>613</v>
      </c>
      <c r="F735" s="52" t="s">
        <v>428</v>
      </c>
      <c r="G735" s="57">
        <f>G736</f>
        <v>876</v>
      </c>
      <c r="H735" s="57">
        <f>H736</f>
        <v>800</v>
      </c>
      <c r="I735" s="57"/>
    </row>
    <row r="736" spans="1:9">
      <c r="A736" s="60"/>
      <c r="B736" s="58" t="s">
        <v>342</v>
      </c>
      <c r="C736" s="52" t="s">
        <v>456</v>
      </c>
      <c r="D736" s="52" t="s">
        <v>361</v>
      </c>
      <c r="E736" s="52" t="s">
        <v>613</v>
      </c>
      <c r="F736" s="52" t="s">
        <v>432</v>
      </c>
      <c r="G736" s="57">
        <f>'приложение 5'!H825</f>
        <v>876</v>
      </c>
      <c r="H736" s="57">
        <f>'приложение 5'!I825</f>
        <v>800</v>
      </c>
      <c r="I736" s="57"/>
    </row>
    <row r="737" spans="1:9" ht="25.5">
      <c r="A737" s="77"/>
      <c r="B737" s="58" t="s">
        <v>125</v>
      </c>
      <c r="C737" s="52" t="s">
        <v>456</v>
      </c>
      <c r="D737" s="52" t="s">
        <v>361</v>
      </c>
      <c r="E737" s="52" t="s">
        <v>614</v>
      </c>
      <c r="F737" s="52"/>
      <c r="G737" s="57">
        <f t="shared" ref="G737:H739" si="32">G738</f>
        <v>20</v>
      </c>
      <c r="H737" s="57">
        <f t="shared" si="32"/>
        <v>20</v>
      </c>
      <c r="I737" s="57"/>
    </row>
    <row r="738" spans="1:9">
      <c r="A738" s="77"/>
      <c r="B738" s="58" t="s">
        <v>21</v>
      </c>
      <c r="C738" s="52" t="s">
        <v>456</v>
      </c>
      <c r="D738" s="52" t="s">
        <v>361</v>
      </c>
      <c r="E738" s="52" t="s">
        <v>615</v>
      </c>
      <c r="F738" s="52"/>
      <c r="G738" s="57">
        <f t="shared" si="32"/>
        <v>20</v>
      </c>
      <c r="H738" s="57">
        <f t="shared" si="32"/>
        <v>20</v>
      </c>
      <c r="I738" s="57"/>
    </row>
    <row r="739" spans="1:9" ht="25.5">
      <c r="A739" s="60"/>
      <c r="B739" s="58" t="s">
        <v>441</v>
      </c>
      <c r="C739" s="52" t="s">
        <v>456</v>
      </c>
      <c r="D739" s="52" t="s">
        <v>361</v>
      </c>
      <c r="E739" s="52" t="s">
        <v>615</v>
      </c>
      <c r="F739" s="52" t="s">
        <v>428</v>
      </c>
      <c r="G739" s="57">
        <f t="shared" si="32"/>
        <v>20</v>
      </c>
      <c r="H739" s="57">
        <f t="shared" si="32"/>
        <v>20</v>
      </c>
      <c r="I739" s="57"/>
    </row>
    <row r="740" spans="1:9">
      <c r="A740" s="60"/>
      <c r="B740" s="58" t="s">
        <v>342</v>
      </c>
      <c r="C740" s="52" t="s">
        <v>456</v>
      </c>
      <c r="D740" s="52" t="s">
        <v>361</v>
      </c>
      <c r="E740" s="52" t="s">
        <v>615</v>
      </c>
      <c r="F740" s="52" t="s">
        <v>432</v>
      </c>
      <c r="G740" s="57">
        <f>'приложение 5'!H830</f>
        <v>20</v>
      </c>
      <c r="H740" s="57">
        <f>'приложение 5'!I830</f>
        <v>20</v>
      </c>
      <c r="I740" s="57"/>
    </row>
    <row r="741" spans="1:9" s="88" customFormat="1" ht="25.5">
      <c r="A741" s="103"/>
      <c r="B741" s="15" t="s">
        <v>687</v>
      </c>
      <c r="C741" s="75" t="s">
        <v>456</v>
      </c>
      <c r="D741" s="75" t="s">
        <v>361</v>
      </c>
      <c r="E741" s="75" t="s">
        <v>688</v>
      </c>
      <c r="F741" s="75"/>
      <c r="G741" s="76">
        <f t="shared" ref="G741:H743" si="33">G742</f>
        <v>30</v>
      </c>
      <c r="H741" s="76">
        <f t="shared" si="33"/>
        <v>0</v>
      </c>
      <c r="I741" s="76"/>
    </row>
    <row r="742" spans="1:9" s="88" customFormat="1">
      <c r="A742" s="103"/>
      <c r="B742" s="15" t="s">
        <v>451</v>
      </c>
      <c r="C742" s="75" t="s">
        <v>456</v>
      </c>
      <c r="D742" s="75" t="s">
        <v>361</v>
      </c>
      <c r="E742" s="75" t="s">
        <v>689</v>
      </c>
      <c r="F742" s="75"/>
      <c r="G742" s="76">
        <f t="shared" si="33"/>
        <v>30</v>
      </c>
      <c r="H742" s="76">
        <f t="shared" si="33"/>
        <v>0</v>
      </c>
      <c r="I742" s="76"/>
    </row>
    <row r="743" spans="1:9" s="88" customFormat="1" ht="25.5">
      <c r="A743" s="103"/>
      <c r="B743" s="15" t="s">
        <v>337</v>
      </c>
      <c r="C743" s="75" t="s">
        <v>456</v>
      </c>
      <c r="D743" s="75" t="s">
        <v>361</v>
      </c>
      <c r="E743" s="75" t="s">
        <v>689</v>
      </c>
      <c r="F743" s="75" t="s">
        <v>428</v>
      </c>
      <c r="G743" s="76">
        <f t="shared" si="33"/>
        <v>30</v>
      </c>
      <c r="H743" s="76">
        <f t="shared" si="33"/>
        <v>0</v>
      </c>
      <c r="I743" s="76"/>
    </row>
    <row r="744" spans="1:9" s="88" customFormat="1">
      <c r="A744" s="103"/>
      <c r="B744" s="15" t="s">
        <v>342</v>
      </c>
      <c r="C744" s="75" t="s">
        <v>456</v>
      </c>
      <c r="D744" s="75" t="s">
        <v>361</v>
      </c>
      <c r="E744" s="75" t="s">
        <v>689</v>
      </c>
      <c r="F744" s="75" t="s">
        <v>432</v>
      </c>
      <c r="G744" s="76">
        <f>'приложение 5'!H835</f>
        <v>30</v>
      </c>
      <c r="H744" s="76">
        <f>'приложение 5'!I835</f>
        <v>0</v>
      </c>
      <c r="I744" s="76"/>
    </row>
    <row r="745" spans="1:9" ht="25.5">
      <c r="A745" s="77"/>
      <c r="B745" s="58" t="s">
        <v>616</v>
      </c>
      <c r="C745" s="52" t="s">
        <v>456</v>
      </c>
      <c r="D745" s="52" t="s">
        <v>361</v>
      </c>
      <c r="E745" s="52" t="s">
        <v>617</v>
      </c>
      <c r="F745" s="52"/>
      <c r="G745" s="57">
        <f>G746+G750+G754+G761+G768</f>
        <v>271393.30000000005</v>
      </c>
      <c r="H745" s="57">
        <f>H746+H750+H754+H761+H768</f>
        <v>236892.9</v>
      </c>
      <c r="I745" s="57"/>
    </row>
    <row r="746" spans="1:9" ht="25.5">
      <c r="A746" s="77"/>
      <c r="B746" s="58" t="s">
        <v>123</v>
      </c>
      <c r="C746" s="52" t="s">
        <v>456</v>
      </c>
      <c r="D746" s="52" t="s">
        <v>361</v>
      </c>
      <c r="E746" s="52" t="s">
        <v>618</v>
      </c>
      <c r="F746" s="52"/>
      <c r="G746" s="57">
        <f t="shared" ref="G746:H748" si="34">G747</f>
        <v>100</v>
      </c>
      <c r="H746" s="57">
        <f t="shared" si="34"/>
        <v>50</v>
      </c>
      <c r="I746" s="57"/>
    </row>
    <row r="747" spans="1:9">
      <c r="A747" s="77"/>
      <c r="B747" s="58" t="s">
        <v>21</v>
      </c>
      <c r="C747" s="52" t="s">
        <v>456</v>
      </c>
      <c r="D747" s="52" t="s">
        <v>361</v>
      </c>
      <c r="E747" s="52" t="s">
        <v>619</v>
      </c>
      <c r="F747" s="52"/>
      <c r="G747" s="57">
        <f t="shared" si="34"/>
        <v>100</v>
      </c>
      <c r="H747" s="57">
        <f t="shared" si="34"/>
        <v>50</v>
      </c>
      <c r="I747" s="57"/>
    </row>
    <row r="748" spans="1:9" ht="25.5">
      <c r="A748" s="60"/>
      <c r="B748" s="58" t="s">
        <v>441</v>
      </c>
      <c r="C748" s="52" t="s">
        <v>456</v>
      </c>
      <c r="D748" s="52" t="s">
        <v>361</v>
      </c>
      <c r="E748" s="52" t="s">
        <v>619</v>
      </c>
      <c r="F748" s="52" t="s">
        <v>428</v>
      </c>
      <c r="G748" s="57">
        <f t="shared" si="34"/>
        <v>100</v>
      </c>
      <c r="H748" s="57">
        <f t="shared" si="34"/>
        <v>50</v>
      </c>
      <c r="I748" s="57"/>
    </row>
    <row r="749" spans="1:9">
      <c r="A749" s="60"/>
      <c r="B749" s="58" t="s">
        <v>342</v>
      </c>
      <c r="C749" s="52" t="s">
        <v>456</v>
      </c>
      <c r="D749" s="52" t="s">
        <v>361</v>
      </c>
      <c r="E749" s="52" t="s">
        <v>619</v>
      </c>
      <c r="F749" s="52" t="s">
        <v>432</v>
      </c>
      <c r="G749" s="57">
        <f>'приложение 5'!H841</f>
        <v>100</v>
      </c>
      <c r="H749" s="57">
        <f>'приложение 5'!I841</f>
        <v>50</v>
      </c>
      <c r="I749" s="57"/>
    </row>
    <row r="750" spans="1:9" ht="25.5">
      <c r="A750" s="77"/>
      <c r="B750" s="58" t="s">
        <v>122</v>
      </c>
      <c r="C750" s="52" t="s">
        <v>456</v>
      </c>
      <c r="D750" s="52" t="s">
        <v>361</v>
      </c>
      <c r="E750" s="52" t="s">
        <v>620</v>
      </c>
      <c r="F750" s="52"/>
      <c r="G750" s="57">
        <f t="shared" ref="G750:H752" si="35">G751</f>
        <v>100</v>
      </c>
      <c r="H750" s="57">
        <f t="shared" si="35"/>
        <v>100</v>
      </c>
      <c r="I750" s="57"/>
    </row>
    <row r="751" spans="1:9">
      <c r="A751" s="77"/>
      <c r="B751" s="58" t="s">
        <v>21</v>
      </c>
      <c r="C751" s="52" t="s">
        <v>456</v>
      </c>
      <c r="D751" s="52" t="s">
        <v>361</v>
      </c>
      <c r="E751" s="52" t="s">
        <v>621</v>
      </c>
      <c r="F751" s="52"/>
      <c r="G751" s="57">
        <f t="shared" si="35"/>
        <v>100</v>
      </c>
      <c r="H751" s="57">
        <f t="shared" si="35"/>
        <v>100</v>
      </c>
      <c r="I751" s="57"/>
    </row>
    <row r="752" spans="1:9" ht="25.5">
      <c r="A752" s="60"/>
      <c r="B752" s="58" t="s">
        <v>441</v>
      </c>
      <c r="C752" s="52" t="s">
        <v>456</v>
      </c>
      <c r="D752" s="52" t="s">
        <v>361</v>
      </c>
      <c r="E752" s="52" t="s">
        <v>621</v>
      </c>
      <c r="F752" s="52" t="s">
        <v>428</v>
      </c>
      <c r="G752" s="57">
        <f t="shared" si="35"/>
        <v>100</v>
      </c>
      <c r="H752" s="57">
        <f t="shared" si="35"/>
        <v>100</v>
      </c>
      <c r="I752" s="57"/>
    </row>
    <row r="753" spans="1:9">
      <c r="A753" s="60"/>
      <c r="B753" s="58" t="s">
        <v>342</v>
      </c>
      <c r="C753" s="52" t="s">
        <v>456</v>
      </c>
      <c r="D753" s="52" t="s">
        <v>361</v>
      </c>
      <c r="E753" s="52" t="s">
        <v>621</v>
      </c>
      <c r="F753" s="52" t="s">
        <v>432</v>
      </c>
      <c r="G753" s="57">
        <f>'приложение 5'!H846</f>
        <v>100</v>
      </c>
      <c r="H753" s="57">
        <f>'приложение 5'!I846</f>
        <v>100</v>
      </c>
      <c r="I753" s="57"/>
    </row>
    <row r="754" spans="1:9" ht="25.5">
      <c r="A754" s="77"/>
      <c r="B754" s="58" t="s">
        <v>121</v>
      </c>
      <c r="C754" s="52" t="s">
        <v>456</v>
      </c>
      <c r="D754" s="52" t="s">
        <v>361</v>
      </c>
      <c r="E754" s="52" t="s">
        <v>622</v>
      </c>
      <c r="F754" s="52"/>
      <c r="G754" s="57">
        <f>G755+G758</f>
        <v>75728.5</v>
      </c>
      <c r="H754" s="57">
        <f>H755+H758</f>
        <v>59963.3</v>
      </c>
      <c r="I754" s="57"/>
    </row>
    <row r="755" spans="1:9" ht="25.5">
      <c r="A755" s="77"/>
      <c r="B755" s="58" t="s">
        <v>37</v>
      </c>
      <c r="C755" s="52" t="s">
        <v>456</v>
      </c>
      <c r="D755" s="52" t="s">
        <v>361</v>
      </c>
      <c r="E755" s="52" t="s">
        <v>623</v>
      </c>
      <c r="F755" s="52"/>
      <c r="G755" s="57">
        <f>G756</f>
        <v>63816.5</v>
      </c>
      <c r="H755" s="57">
        <f>H756</f>
        <v>51101.3</v>
      </c>
      <c r="I755" s="57"/>
    </row>
    <row r="756" spans="1:9" ht="25.5">
      <c r="A756" s="60"/>
      <c r="B756" s="58" t="s">
        <v>337</v>
      </c>
      <c r="C756" s="52" t="s">
        <v>456</v>
      </c>
      <c r="D756" s="52" t="s">
        <v>361</v>
      </c>
      <c r="E756" s="52" t="s">
        <v>623</v>
      </c>
      <c r="F756" s="52" t="s">
        <v>428</v>
      </c>
      <c r="G756" s="57">
        <f>G757</f>
        <v>63816.5</v>
      </c>
      <c r="H756" s="57">
        <f>H757</f>
        <v>51101.3</v>
      </c>
      <c r="I756" s="57"/>
    </row>
    <row r="757" spans="1:9">
      <c r="A757" s="60"/>
      <c r="B757" s="58" t="s">
        <v>342</v>
      </c>
      <c r="C757" s="52" t="s">
        <v>456</v>
      </c>
      <c r="D757" s="52" t="s">
        <v>361</v>
      </c>
      <c r="E757" s="52" t="s">
        <v>623</v>
      </c>
      <c r="F757" s="52" t="s">
        <v>432</v>
      </c>
      <c r="G757" s="57">
        <f>'приложение 5'!H851</f>
        <v>63816.5</v>
      </c>
      <c r="H757" s="57">
        <f>'приложение 5'!I851</f>
        <v>51101.3</v>
      </c>
      <c r="I757" s="57"/>
    </row>
    <row r="758" spans="1:9" ht="200.25" customHeight="1">
      <c r="A758" s="77"/>
      <c r="B758" s="58" t="s">
        <v>54</v>
      </c>
      <c r="C758" s="52" t="s">
        <v>456</v>
      </c>
      <c r="D758" s="52" t="s">
        <v>361</v>
      </c>
      <c r="E758" s="52" t="s">
        <v>624</v>
      </c>
      <c r="F758" s="52"/>
      <c r="G758" s="57">
        <f>G759</f>
        <v>11912</v>
      </c>
      <c r="H758" s="57">
        <f>H759</f>
        <v>8862</v>
      </c>
      <c r="I758" s="57"/>
    </row>
    <row r="759" spans="1:9" ht="25.5">
      <c r="A759" s="60"/>
      <c r="B759" s="58" t="s">
        <v>337</v>
      </c>
      <c r="C759" s="52" t="s">
        <v>456</v>
      </c>
      <c r="D759" s="52" t="s">
        <v>361</v>
      </c>
      <c r="E759" s="52" t="s">
        <v>624</v>
      </c>
      <c r="F759" s="52" t="s">
        <v>428</v>
      </c>
      <c r="G759" s="57">
        <f>G760</f>
        <v>11912</v>
      </c>
      <c r="H759" s="57">
        <f>H760</f>
        <v>8862</v>
      </c>
      <c r="I759" s="57"/>
    </row>
    <row r="760" spans="1:9">
      <c r="A760" s="60"/>
      <c r="B760" s="58" t="s">
        <v>342</v>
      </c>
      <c r="C760" s="52" t="s">
        <v>456</v>
      </c>
      <c r="D760" s="52" t="s">
        <v>361</v>
      </c>
      <c r="E760" s="52" t="s">
        <v>624</v>
      </c>
      <c r="F760" s="52" t="s">
        <v>432</v>
      </c>
      <c r="G760" s="57">
        <f>'приложение 5'!H855</f>
        <v>11912</v>
      </c>
      <c r="H760" s="57">
        <f>'приложение 5'!I855</f>
        <v>8862</v>
      </c>
      <c r="I760" s="57"/>
    </row>
    <row r="761" spans="1:9" ht="25.5">
      <c r="A761" s="77"/>
      <c r="B761" s="15" t="s">
        <v>120</v>
      </c>
      <c r="C761" s="75" t="s">
        <v>456</v>
      </c>
      <c r="D761" s="75" t="s">
        <v>361</v>
      </c>
      <c r="E761" s="75" t="s">
        <v>625</v>
      </c>
      <c r="F761" s="52"/>
      <c r="G761" s="57">
        <f>G762+G765</f>
        <v>1146.0999999999999</v>
      </c>
      <c r="H761" s="57">
        <f>H762+H765</f>
        <v>975.7</v>
      </c>
      <c r="I761" s="57"/>
    </row>
    <row r="762" spans="1:9">
      <c r="A762" s="77"/>
      <c r="B762" s="58" t="s">
        <v>21</v>
      </c>
      <c r="C762" s="75" t="s">
        <v>456</v>
      </c>
      <c r="D762" s="75" t="s">
        <v>361</v>
      </c>
      <c r="E762" s="75" t="s">
        <v>626</v>
      </c>
      <c r="F762" s="75"/>
      <c r="G762" s="57">
        <f>G763</f>
        <v>969.1</v>
      </c>
      <c r="H762" s="57">
        <f>H763</f>
        <v>798.7</v>
      </c>
      <c r="I762" s="57"/>
    </row>
    <row r="763" spans="1:9" ht="25.5">
      <c r="A763" s="77"/>
      <c r="B763" s="15" t="s">
        <v>337</v>
      </c>
      <c r="C763" s="75" t="s">
        <v>456</v>
      </c>
      <c r="D763" s="75" t="s">
        <v>361</v>
      </c>
      <c r="E763" s="75" t="s">
        <v>626</v>
      </c>
      <c r="F763" s="75" t="s">
        <v>428</v>
      </c>
      <c r="G763" s="57">
        <f>G764</f>
        <v>969.1</v>
      </c>
      <c r="H763" s="57">
        <f>H764</f>
        <v>798.7</v>
      </c>
      <c r="I763" s="57"/>
    </row>
    <row r="764" spans="1:9">
      <c r="A764" s="77"/>
      <c r="B764" s="15" t="s">
        <v>342</v>
      </c>
      <c r="C764" s="75" t="s">
        <v>456</v>
      </c>
      <c r="D764" s="75" t="s">
        <v>361</v>
      </c>
      <c r="E764" s="75" t="s">
        <v>626</v>
      </c>
      <c r="F764" s="75" t="s">
        <v>432</v>
      </c>
      <c r="G764" s="57">
        <f>'приложение 5'!H860</f>
        <v>969.1</v>
      </c>
      <c r="H764" s="57">
        <f>'приложение 5'!I860</f>
        <v>798.7</v>
      </c>
      <c r="I764" s="57"/>
    </row>
    <row r="765" spans="1:9" s="99" customFormat="1" ht="38.25">
      <c r="A765" s="94"/>
      <c r="B765" s="95" t="s">
        <v>17</v>
      </c>
      <c r="C765" s="71" t="s">
        <v>456</v>
      </c>
      <c r="D765" s="71" t="s">
        <v>361</v>
      </c>
      <c r="E765" s="71" t="s">
        <v>690</v>
      </c>
      <c r="F765" s="162"/>
      <c r="G765" s="97">
        <f>SUM(H765:I765)</f>
        <v>177</v>
      </c>
      <c r="H765" s="97">
        <f>H766</f>
        <v>177</v>
      </c>
      <c r="I765" s="97"/>
    </row>
    <row r="766" spans="1:9" s="88" customFormat="1" ht="25.5">
      <c r="A766" s="94"/>
      <c r="B766" s="95" t="s">
        <v>352</v>
      </c>
      <c r="C766" s="71" t="s">
        <v>456</v>
      </c>
      <c r="D766" s="71" t="s">
        <v>361</v>
      </c>
      <c r="E766" s="71" t="s">
        <v>690</v>
      </c>
      <c r="F766" s="71" t="s">
        <v>428</v>
      </c>
      <c r="G766" s="97">
        <f>SUM(H766:I766)</f>
        <v>177</v>
      </c>
      <c r="H766" s="97">
        <f>H767</f>
        <v>177</v>
      </c>
      <c r="I766" s="97"/>
    </row>
    <row r="767" spans="1:9" s="99" customFormat="1">
      <c r="A767" s="94"/>
      <c r="B767" s="95" t="s">
        <v>342</v>
      </c>
      <c r="C767" s="71" t="s">
        <v>456</v>
      </c>
      <c r="D767" s="71" t="s">
        <v>361</v>
      </c>
      <c r="E767" s="71" t="s">
        <v>690</v>
      </c>
      <c r="F767" s="71" t="s">
        <v>432</v>
      </c>
      <c r="G767" s="97">
        <f>'приложение 5'!H864</f>
        <v>177</v>
      </c>
      <c r="H767" s="97">
        <f>'приложение 5'!I864</f>
        <v>177</v>
      </c>
      <c r="I767" s="97"/>
    </row>
    <row r="768" spans="1:9" s="88" customFormat="1" ht="25.5">
      <c r="A768" s="74"/>
      <c r="B768" s="15" t="s">
        <v>119</v>
      </c>
      <c r="C768" s="75" t="s">
        <v>456</v>
      </c>
      <c r="D768" s="75" t="s">
        <v>361</v>
      </c>
      <c r="E768" s="75" t="s">
        <v>627</v>
      </c>
      <c r="F768" s="75"/>
      <c r="G768" s="76">
        <f>G769+G777</f>
        <v>194318.7</v>
      </c>
      <c r="H768" s="76">
        <f>H769+H777</f>
        <v>175803.9</v>
      </c>
      <c r="I768" s="76"/>
    </row>
    <row r="769" spans="1:9" s="88" customFormat="1">
      <c r="A769" s="78"/>
      <c r="B769" s="15" t="s">
        <v>451</v>
      </c>
      <c r="C769" s="75" t="s">
        <v>456</v>
      </c>
      <c r="D769" s="75" t="s">
        <v>361</v>
      </c>
      <c r="E769" s="75" t="s">
        <v>628</v>
      </c>
      <c r="F769" s="75"/>
      <c r="G769" s="76">
        <f>G770+G772+G775</f>
        <v>193800</v>
      </c>
      <c r="H769" s="76">
        <f>H770+H772+H775</f>
        <v>175285.19999999998</v>
      </c>
      <c r="I769" s="76"/>
    </row>
    <row r="770" spans="1:9" s="88" customFormat="1" ht="25.5">
      <c r="A770" s="74"/>
      <c r="B770" s="58" t="s">
        <v>372</v>
      </c>
      <c r="C770" s="75" t="s">
        <v>456</v>
      </c>
      <c r="D770" s="75" t="s">
        <v>361</v>
      </c>
      <c r="E770" s="75" t="s">
        <v>628</v>
      </c>
      <c r="F770" s="75" t="s">
        <v>373</v>
      </c>
      <c r="G770" s="76">
        <f>G771</f>
        <v>9421.6</v>
      </c>
      <c r="H770" s="76">
        <f>H771</f>
        <v>4730</v>
      </c>
      <c r="I770" s="76"/>
    </row>
    <row r="771" spans="1:9" s="88" customFormat="1" ht="25.5">
      <c r="A771" s="74"/>
      <c r="B771" s="15" t="s">
        <v>257</v>
      </c>
      <c r="C771" s="75" t="s">
        <v>456</v>
      </c>
      <c r="D771" s="75" t="s">
        <v>361</v>
      </c>
      <c r="E771" s="75" t="s">
        <v>628</v>
      </c>
      <c r="F771" s="75" t="s">
        <v>374</v>
      </c>
      <c r="G771" s="76">
        <f>'приложение 5'!H869</f>
        <v>9421.6</v>
      </c>
      <c r="H771" s="76">
        <f>'приложение 5'!I869</f>
        <v>4730</v>
      </c>
      <c r="I771" s="76"/>
    </row>
    <row r="772" spans="1:9" s="88" customFormat="1" ht="25.5">
      <c r="A772" s="78"/>
      <c r="B772" s="15" t="s">
        <v>351</v>
      </c>
      <c r="C772" s="75" t="s">
        <v>456</v>
      </c>
      <c r="D772" s="75" t="s">
        <v>361</v>
      </c>
      <c r="E772" s="75" t="s">
        <v>628</v>
      </c>
      <c r="F772" s="128">
        <v>400</v>
      </c>
      <c r="G772" s="76">
        <f>G773+G774</f>
        <v>182116</v>
      </c>
      <c r="H772" s="76">
        <f>H773+H774</f>
        <v>168292.8</v>
      </c>
      <c r="I772" s="76"/>
    </row>
    <row r="773" spans="1:9" s="88" customFormat="1">
      <c r="A773" s="100"/>
      <c r="B773" s="15" t="s">
        <v>345</v>
      </c>
      <c r="C773" s="75" t="s">
        <v>456</v>
      </c>
      <c r="D773" s="75" t="s">
        <v>361</v>
      </c>
      <c r="E773" s="75" t="s">
        <v>628</v>
      </c>
      <c r="F773" s="75" t="s">
        <v>467</v>
      </c>
      <c r="G773" s="76">
        <f>'приложение 5'!H872</f>
        <v>13823.2</v>
      </c>
      <c r="H773" s="76">
        <f>'приложение 5'!I872</f>
        <v>0</v>
      </c>
      <c r="I773" s="76"/>
    </row>
    <row r="774" spans="1:9" s="88" customFormat="1" ht="89.25">
      <c r="A774" s="78"/>
      <c r="B774" s="15" t="s">
        <v>347</v>
      </c>
      <c r="C774" s="75" t="s">
        <v>456</v>
      </c>
      <c r="D774" s="75" t="s">
        <v>361</v>
      </c>
      <c r="E774" s="75" t="s">
        <v>628</v>
      </c>
      <c r="F774" s="128">
        <v>460</v>
      </c>
      <c r="G774" s="76">
        <f>'приложение 5'!H874</f>
        <v>168292.8</v>
      </c>
      <c r="H774" s="76">
        <f>'приложение 5'!I874</f>
        <v>168292.8</v>
      </c>
      <c r="I774" s="76"/>
    </row>
    <row r="775" spans="1:9" s="88" customFormat="1" ht="25.5">
      <c r="A775" s="94"/>
      <c r="B775" s="95" t="s">
        <v>352</v>
      </c>
      <c r="C775" s="71" t="s">
        <v>456</v>
      </c>
      <c r="D775" s="71" t="s">
        <v>361</v>
      </c>
      <c r="E775" s="71" t="s">
        <v>628</v>
      </c>
      <c r="F775" s="71" t="s">
        <v>428</v>
      </c>
      <c r="G775" s="97">
        <f>G776</f>
        <v>2262.4</v>
      </c>
      <c r="H775" s="97">
        <f>H776</f>
        <v>2262.4</v>
      </c>
      <c r="I775" s="97"/>
    </row>
    <row r="776" spans="1:9" s="99" customFormat="1">
      <c r="A776" s="94"/>
      <c r="B776" s="95" t="s">
        <v>342</v>
      </c>
      <c r="C776" s="71" t="s">
        <v>456</v>
      </c>
      <c r="D776" s="71" t="s">
        <v>361</v>
      </c>
      <c r="E776" s="71" t="s">
        <v>628</v>
      </c>
      <c r="F776" s="71" t="s">
        <v>432</v>
      </c>
      <c r="G776" s="97">
        <f>'приложение 5'!H877</f>
        <v>2262.4</v>
      </c>
      <c r="H776" s="97">
        <f>'приложение 5'!I877</f>
        <v>2262.4</v>
      </c>
      <c r="I776" s="97"/>
    </row>
    <row r="777" spans="1:9" s="99" customFormat="1" ht="38.25">
      <c r="A777" s="94"/>
      <c r="B777" s="95" t="s">
        <v>17</v>
      </c>
      <c r="C777" s="71" t="s">
        <v>456</v>
      </c>
      <c r="D777" s="71" t="s">
        <v>361</v>
      </c>
      <c r="E777" s="71" t="s">
        <v>692</v>
      </c>
      <c r="F777" s="162"/>
      <c r="G777" s="97">
        <f>SUM(H777:I777)</f>
        <v>518.70000000000005</v>
      </c>
      <c r="H777" s="97">
        <f>H778</f>
        <v>518.70000000000005</v>
      </c>
      <c r="I777" s="97"/>
    </row>
    <row r="778" spans="1:9" s="88" customFormat="1" ht="25.5">
      <c r="A778" s="94"/>
      <c r="B778" s="95" t="s">
        <v>352</v>
      </c>
      <c r="C778" s="71" t="s">
        <v>456</v>
      </c>
      <c r="D778" s="71" t="s">
        <v>361</v>
      </c>
      <c r="E778" s="71" t="s">
        <v>692</v>
      </c>
      <c r="F778" s="71" t="s">
        <v>428</v>
      </c>
      <c r="G778" s="97">
        <f>SUM(H778:I778)</f>
        <v>518.70000000000005</v>
      </c>
      <c r="H778" s="97">
        <f>H779</f>
        <v>518.70000000000005</v>
      </c>
      <c r="I778" s="97"/>
    </row>
    <row r="779" spans="1:9" s="99" customFormat="1">
      <c r="A779" s="94"/>
      <c r="B779" s="95" t="s">
        <v>342</v>
      </c>
      <c r="C779" s="71" t="s">
        <v>456</v>
      </c>
      <c r="D779" s="71" t="s">
        <v>361</v>
      </c>
      <c r="E779" s="71" t="s">
        <v>692</v>
      </c>
      <c r="F779" s="71" t="s">
        <v>432</v>
      </c>
      <c r="G779" s="97">
        <f>'приложение 5'!H881</f>
        <v>518.70000000000005</v>
      </c>
      <c r="H779" s="97">
        <f>'приложение 5'!I881</f>
        <v>518.70000000000005</v>
      </c>
      <c r="I779" s="97"/>
    </row>
    <row r="780" spans="1:9" s="88" customFormat="1" ht="38.25">
      <c r="A780" s="78"/>
      <c r="B780" s="15" t="s">
        <v>87</v>
      </c>
      <c r="C780" s="75" t="s">
        <v>456</v>
      </c>
      <c r="D780" s="75" t="s">
        <v>361</v>
      </c>
      <c r="E780" s="75" t="s">
        <v>578</v>
      </c>
      <c r="F780" s="128"/>
      <c r="G780" s="76">
        <f t="shared" ref="G780:H782" si="36">G781</f>
        <v>491</v>
      </c>
      <c r="H780" s="76">
        <f t="shared" si="36"/>
        <v>491</v>
      </c>
      <c r="I780" s="76"/>
    </row>
    <row r="781" spans="1:9" s="88" customFormat="1" ht="38.25">
      <c r="A781" s="78"/>
      <c r="B781" s="15" t="s">
        <v>17</v>
      </c>
      <c r="C781" s="75" t="s">
        <v>456</v>
      </c>
      <c r="D781" s="75" t="s">
        <v>361</v>
      </c>
      <c r="E781" s="75" t="s">
        <v>629</v>
      </c>
      <c r="F781" s="128"/>
      <c r="G781" s="76">
        <f t="shared" si="36"/>
        <v>491</v>
      </c>
      <c r="H781" s="76">
        <f t="shared" si="36"/>
        <v>491</v>
      </c>
      <c r="I781" s="76"/>
    </row>
    <row r="782" spans="1:9" s="88" customFormat="1" ht="25.5">
      <c r="A782" s="74"/>
      <c r="B782" s="15" t="s">
        <v>352</v>
      </c>
      <c r="C782" s="75" t="s">
        <v>456</v>
      </c>
      <c r="D782" s="75" t="s">
        <v>361</v>
      </c>
      <c r="E782" s="75" t="s">
        <v>629</v>
      </c>
      <c r="F782" s="75" t="s">
        <v>428</v>
      </c>
      <c r="G782" s="76">
        <f t="shared" si="36"/>
        <v>491</v>
      </c>
      <c r="H782" s="76">
        <f t="shared" si="36"/>
        <v>491</v>
      </c>
      <c r="I782" s="76"/>
    </row>
    <row r="783" spans="1:9" s="88" customFormat="1" ht="25.5">
      <c r="A783" s="78"/>
      <c r="B783" s="15" t="s">
        <v>86</v>
      </c>
      <c r="C783" s="75" t="s">
        <v>456</v>
      </c>
      <c r="D783" s="75" t="s">
        <v>361</v>
      </c>
      <c r="E783" s="75" t="s">
        <v>629</v>
      </c>
      <c r="F783" s="75" t="s">
        <v>85</v>
      </c>
      <c r="G783" s="76">
        <f>'приложение 5'!H887</f>
        <v>491</v>
      </c>
      <c r="H783" s="76">
        <f>'приложение 5'!I887</f>
        <v>491</v>
      </c>
      <c r="I783" s="76"/>
    </row>
    <row r="784" spans="1:9">
      <c r="A784" s="81"/>
      <c r="B784" s="56" t="s">
        <v>116</v>
      </c>
      <c r="C784" s="54" t="s">
        <v>456</v>
      </c>
      <c r="D784" s="54" t="s">
        <v>381</v>
      </c>
      <c r="E784" s="54"/>
      <c r="F784" s="54"/>
      <c r="G784" s="55">
        <f t="shared" ref="G784:H788" si="37">G785</f>
        <v>252.6</v>
      </c>
      <c r="H784" s="55">
        <f t="shared" si="37"/>
        <v>220.7</v>
      </c>
      <c r="I784" s="155">
        <f>H784/G784*100</f>
        <v>87.371338083927157</v>
      </c>
    </row>
    <row r="785" spans="1:9" ht="38.25">
      <c r="A785" s="60"/>
      <c r="B785" s="58" t="s">
        <v>403</v>
      </c>
      <c r="C785" s="52" t="s">
        <v>456</v>
      </c>
      <c r="D785" s="52" t="s">
        <v>381</v>
      </c>
      <c r="E785" s="52" t="s">
        <v>365</v>
      </c>
      <c r="F785" s="52"/>
      <c r="G785" s="57">
        <f t="shared" si="37"/>
        <v>252.6</v>
      </c>
      <c r="H785" s="57">
        <f t="shared" si="37"/>
        <v>220.7</v>
      </c>
      <c r="I785" s="57"/>
    </row>
    <row r="786" spans="1:9" ht="25.5">
      <c r="A786" s="60"/>
      <c r="B786" s="58" t="s">
        <v>4</v>
      </c>
      <c r="C786" s="52" t="s">
        <v>456</v>
      </c>
      <c r="D786" s="52" t="s">
        <v>381</v>
      </c>
      <c r="E786" s="52" t="s">
        <v>367</v>
      </c>
      <c r="F786" s="52"/>
      <c r="G786" s="57">
        <f t="shared" si="37"/>
        <v>252.6</v>
      </c>
      <c r="H786" s="57">
        <f t="shared" si="37"/>
        <v>220.7</v>
      </c>
      <c r="I786" s="57"/>
    </row>
    <row r="787" spans="1:9" ht="102">
      <c r="A787" s="60"/>
      <c r="B787" s="58" t="s">
        <v>630</v>
      </c>
      <c r="C787" s="52" t="s">
        <v>456</v>
      </c>
      <c r="D787" s="52" t="s">
        <v>381</v>
      </c>
      <c r="E787" s="52" t="s">
        <v>631</v>
      </c>
      <c r="F787" s="52"/>
      <c r="G787" s="57">
        <f t="shared" si="37"/>
        <v>252.6</v>
      </c>
      <c r="H787" s="57">
        <f t="shared" si="37"/>
        <v>220.7</v>
      </c>
      <c r="I787" s="57"/>
    </row>
    <row r="788" spans="1:9" ht="25.5">
      <c r="A788" s="60"/>
      <c r="B788" s="58" t="s">
        <v>372</v>
      </c>
      <c r="C788" s="52" t="s">
        <v>456</v>
      </c>
      <c r="D788" s="52" t="s">
        <v>381</v>
      </c>
      <c r="E788" s="52" t="s">
        <v>631</v>
      </c>
      <c r="F788" s="52" t="s">
        <v>373</v>
      </c>
      <c r="G788" s="57">
        <f t="shared" si="37"/>
        <v>252.6</v>
      </c>
      <c r="H788" s="57">
        <f t="shared" si="37"/>
        <v>220.7</v>
      </c>
      <c r="I788" s="57"/>
    </row>
    <row r="789" spans="1:9" ht="25.5">
      <c r="A789" s="60"/>
      <c r="B789" s="58" t="s">
        <v>257</v>
      </c>
      <c r="C789" s="52" t="s">
        <v>456</v>
      </c>
      <c r="D789" s="52" t="s">
        <v>381</v>
      </c>
      <c r="E789" s="52" t="s">
        <v>631</v>
      </c>
      <c r="F789" s="52" t="s">
        <v>374</v>
      </c>
      <c r="G789" s="57">
        <f>'приложение 5'!H893</f>
        <v>252.6</v>
      </c>
      <c r="H789" s="57">
        <f>'приложение 5'!I893</f>
        <v>220.7</v>
      </c>
      <c r="I789" s="57"/>
    </row>
    <row r="790" spans="1:9" s="88" customFormat="1">
      <c r="A790" s="100"/>
      <c r="B790" s="163" t="s">
        <v>632</v>
      </c>
      <c r="C790" s="105" t="s">
        <v>412</v>
      </c>
      <c r="D790" s="105" t="s">
        <v>362</v>
      </c>
      <c r="E790" s="105"/>
      <c r="F790" s="105"/>
      <c r="G790" s="155">
        <f>G791</f>
        <v>11627</v>
      </c>
      <c r="H790" s="155">
        <f t="shared" ref="H790:H797" si="38">H791</f>
        <v>10124.9</v>
      </c>
      <c r="I790" s="155">
        <f>H790/G790*100</f>
        <v>87.080932312720392</v>
      </c>
    </row>
    <row r="791" spans="1:9" s="88" customFormat="1">
      <c r="A791" s="100"/>
      <c r="B791" s="170" t="s">
        <v>113</v>
      </c>
      <c r="C791" s="105" t="s">
        <v>412</v>
      </c>
      <c r="D791" s="105" t="s">
        <v>412</v>
      </c>
      <c r="E791" s="105"/>
      <c r="F791" s="105"/>
      <c r="G791" s="155">
        <f>G792</f>
        <v>11627</v>
      </c>
      <c r="H791" s="155">
        <f t="shared" si="38"/>
        <v>10124.9</v>
      </c>
      <c r="I791" s="155">
        <f>H791/G791*100</f>
        <v>87.080932312720392</v>
      </c>
    </row>
    <row r="792" spans="1:9" s="88" customFormat="1" ht="38.25">
      <c r="A792" s="74"/>
      <c r="B792" s="15" t="s">
        <v>112</v>
      </c>
      <c r="C792" s="75" t="s">
        <v>412</v>
      </c>
      <c r="D792" s="75" t="s">
        <v>412</v>
      </c>
      <c r="E792" s="152" t="s">
        <v>633</v>
      </c>
      <c r="F792" s="75"/>
      <c r="G792" s="76">
        <f>G793</f>
        <v>11627</v>
      </c>
      <c r="H792" s="76">
        <f t="shared" si="38"/>
        <v>10124.9</v>
      </c>
      <c r="I792" s="76"/>
    </row>
    <row r="793" spans="1:9" s="88" customFormat="1" ht="25.5">
      <c r="A793" s="74"/>
      <c r="B793" s="15" t="s">
        <v>111</v>
      </c>
      <c r="C793" s="75" t="s">
        <v>412</v>
      </c>
      <c r="D793" s="75" t="s">
        <v>412</v>
      </c>
      <c r="E793" s="152" t="s">
        <v>634</v>
      </c>
      <c r="F793" s="75"/>
      <c r="G793" s="76">
        <f>G794+G799+G802</f>
        <v>11627</v>
      </c>
      <c r="H793" s="76">
        <f>H794+H799+H802</f>
        <v>10124.9</v>
      </c>
      <c r="I793" s="76"/>
    </row>
    <row r="794" spans="1:9" s="88" customFormat="1">
      <c r="A794" s="74"/>
      <c r="B794" s="15" t="s">
        <v>635</v>
      </c>
      <c r="C794" s="75" t="s">
        <v>412</v>
      </c>
      <c r="D794" s="75" t="s">
        <v>412</v>
      </c>
      <c r="E794" s="152" t="s">
        <v>636</v>
      </c>
      <c r="F794" s="75"/>
      <c r="G794" s="76">
        <f>G795+G797</f>
        <v>11573.4</v>
      </c>
      <c r="H794" s="76">
        <f>H795+H797</f>
        <v>10071.299999999999</v>
      </c>
      <c r="I794" s="76"/>
    </row>
    <row r="795" spans="1:9" s="34" customFormat="1" ht="25.5">
      <c r="A795" s="26"/>
      <c r="B795" s="15" t="s">
        <v>256</v>
      </c>
      <c r="C795" s="75" t="s">
        <v>412</v>
      </c>
      <c r="D795" s="75" t="s">
        <v>412</v>
      </c>
      <c r="E795" s="152" t="s">
        <v>636</v>
      </c>
      <c r="F795" s="40">
        <v>200</v>
      </c>
      <c r="G795" s="32">
        <f>G796</f>
        <v>841.3</v>
      </c>
      <c r="H795" s="32">
        <f>H796</f>
        <v>826.3</v>
      </c>
      <c r="I795" s="26"/>
    </row>
    <row r="796" spans="1:9" s="34" customFormat="1" ht="25.5">
      <c r="A796" s="26"/>
      <c r="B796" s="15" t="s">
        <v>339</v>
      </c>
      <c r="C796" s="75" t="s">
        <v>412</v>
      </c>
      <c r="D796" s="75" t="s">
        <v>412</v>
      </c>
      <c r="E796" s="152" t="s">
        <v>636</v>
      </c>
      <c r="F796" s="40">
        <v>240</v>
      </c>
      <c r="G796" s="32">
        <f>'приложение 5'!H901</f>
        <v>841.3</v>
      </c>
      <c r="H796" s="32">
        <f>'приложение 5'!I901</f>
        <v>826.3</v>
      </c>
      <c r="I796" s="26"/>
    </row>
    <row r="797" spans="1:9" s="88" customFormat="1" ht="25.5">
      <c r="A797" s="100"/>
      <c r="B797" s="15" t="s">
        <v>351</v>
      </c>
      <c r="C797" s="75" t="s">
        <v>412</v>
      </c>
      <c r="D797" s="75" t="s">
        <v>412</v>
      </c>
      <c r="E797" s="152" t="s">
        <v>636</v>
      </c>
      <c r="F797" s="75" t="s">
        <v>466</v>
      </c>
      <c r="G797" s="76">
        <f>G798</f>
        <v>10732.1</v>
      </c>
      <c r="H797" s="76">
        <f t="shared" si="38"/>
        <v>9245</v>
      </c>
      <c r="I797" s="76"/>
    </row>
    <row r="798" spans="1:9" s="88" customFormat="1">
      <c r="A798" s="100"/>
      <c r="B798" s="15" t="s">
        <v>345</v>
      </c>
      <c r="C798" s="75" t="s">
        <v>412</v>
      </c>
      <c r="D798" s="75" t="s">
        <v>412</v>
      </c>
      <c r="E798" s="152" t="s">
        <v>636</v>
      </c>
      <c r="F798" s="75" t="s">
        <v>467</v>
      </c>
      <c r="G798" s="76">
        <f>'приложение 5'!H904</f>
        <v>10732.1</v>
      </c>
      <c r="H798" s="76">
        <f>'приложение 5'!I904</f>
        <v>9245</v>
      </c>
      <c r="I798" s="76"/>
    </row>
    <row r="799" spans="1:9" s="161" customFormat="1" ht="85.5" customHeight="1">
      <c r="A799" s="156"/>
      <c r="B799" s="157" t="s">
        <v>110</v>
      </c>
      <c r="C799" s="158">
        <v>9</v>
      </c>
      <c r="D799" s="158">
        <v>9</v>
      </c>
      <c r="E799" s="159" t="s">
        <v>671</v>
      </c>
      <c r="F799" s="160"/>
      <c r="G799" s="67">
        <f>G800</f>
        <v>50.9</v>
      </c>
      <c r="H799" s="67">
        <f>H800</f>
        <v>50.9</v>
      </c>
      <c r="I799" s="156"/>
    </row>
    <row r="800" spans="1:9" s="161" customFormat="1" ht="25.5">
      <c r="A800" s="156"/>
      <c r="B800" s="15" t="s">
        <v>344</v>
      </c>
      <c r="C800" s="158">
        <v>9</v>
      </c>
      <c r="D800" s="158">
        <v>9</v>
      </c>
      <c r="E800" s="159" t="s">
        <v>671</v>
      </c>
      <c r="F800" s="160">
        <v>400</v>
      </c>
      <c r="G800" s="67">
        <f>G801</f>
        <v>50.9</v>
      </c>
      <c r="H800" s="67">
        <f>H801</f>
        <v>50.9</v>
      </c>
      <c r="I800" s="156"/>
    </row>
    <row r="801" spans="1:9" s="161" customFormat="1">
      <c r="A801" s="156"/>
      <c r="B801" s="15" t="s">
        <v>345</v>
      </c>
      <c r="C801" s="158">
        <v>9</v>
      </c>
      <c r="D801" s="158">
        <v>9</v>
      </c>
      <c r="E801" s="159" t="s">
        <v>671</v>
      </c>
      <c r="F801" s="160">
        <v>410</v>
      </c>
      <c r="G801" s="67">
        <f>'приложение 5'!H909</f>
        <v>50.9</v>
      </c>
      <c r="H801" s="67">
        <f>'приложение 5'!I909</f>
        <v>50.9</v>
      </c>
      <c r="I801" s="156"/>
    </row>
    <row r="802" spans="1:9" s="161" customFormat="1" ht="90" customHeight="1">
      <c r="A802" s="156"/>
      <c r="B802" s="157" t="s">
        <v>109</v>
      </c>
      <c r="C802" s="158">
        <v>9</v>
      </c>
      <c r="D802" s="158">
        <v>9</v>
      </c>
      <c r="E802" s="159" t="s">
        <v>672</v>
      </c>
      <c r="F802" s="160"/>
      <c r="G802" s="67">
        <f>G803</f>
        <v>2.7</v>
      </c>
      <c r="H802" s="67">
        <f>H803</f>
        <v>2.7</v>
      </c>
      <c r="I802" s="156"/>
    </row>
    <row r="803" spans="1:9" s="161" customFormat="1" ht="25.5">
      <c r="A803" s="156"/>
      <c r="B803" s="15" t="s">
        <v>344</v>
      </c>
      <c r="C803" s="158">
        <v>9</v>
      </c>
      <c r="D803" s="158">
        <v>9</v>
      </c>
      <c r="E803" s="159" t="s">
        <v>672</v>
      </c>
      <c r="F803" s="160">
        <v>400</v>
      </c>
      <c r="G803" s="67">
        <f>G804</f>
        <v>2.7</v>
      </c>
      <c r="H803" s="67">
        <f>H804</f>
        <v>2.7</v>
      </c>
      <c r="I803" s="156"/>
    </row>
    <row r="804" spans="1:9" s="161" customFormat="1">
      <c r="A804" s="156"/>
      <c r="B804" s="15" t="s">
        <v>345</v>
      </c>
      <c r="C804" s="158">
        <v>9</v>
      </c>
      <c r="D804" s="158">
        <v>9</v>
      </c>
      <c r="E804" s="159" t="s">
        <v>672</v>
      </c>
      <c r="F804" s="160">
        <v>410</v>
      </c>
      <c r="G804" s="67">
        <f>'приложение 5'!H912</f>
        <v>2.7</v>
      </c>
      <c r="H804" s="67">
        <f>'приложение 5'!I912</f>
        <v>2.7</v>
      </c>
      <c r="I804" s="156"/>
    </row>
    <row r="805" spans="1:9" s="161" customFormat="1">
      <c r="A805" s="156"/>
      <c r="B805" s="27" t="s">
        <v>14</v>
      </c>
      <c r="C805" s="166">
        <v>10</v>
      </c>
      <c r="D805" s="166">
        <v>0</v>
      </c>
      <c r="E805" s="167"/>
      <c r="F805" s="168"/>
      <c r="G805" s="169">
        <f>G806+G812+G829+G848</f>
        <v>211452.29999999996</v>
      </c>
      <c r="H805" s="169">
        <f>H806+H812+H829+H848</f>
        <v>134872.80000000002</v>
      </c>
      <c r="I805" s="169">
        <f>H805/G805*100</f>
        <v>63.784030724659914</v>
      </c>
    </row>
    <row r="806" spans="1:9" s="36" customFormat="1">
      <c r="A806" s="35"/>
      <c r="B806" s="27" t="s">
        <v>108</v>
      </c>
      <c r="C806" s="28">
        <v>10</v>
      </c>
      <c r="D806" s="28">
        <v>1</v>
      </c>
      <c r="E806" s="29"/>
      <c r="F806" s="30"/>
      <c r="G806" s="31">
        <f t="shared" ref="G806:H810" si="39">G807</f>
        <v>3521.8</v>
      </c>
      <c r="H806" s="31">
        <f t="shared" si="39"/>
        <v>2504.8000000000002</v>
      </c>
      <c r="I806" s="33">
        <f>H806/G806*100</f>
        <v>71.122721335680623</v>
      </c>
    </row>
    <row r="807" spans="1:9" s="34" customFormat="1" ht="45" customHeight="1">
      <c r="A807" s="26"/>
      <c r="B807" s="37" t="s">
        <v>5</v>
      </c>
      <c r="C807" s="38">
        <v>10</v>
      </c>
      <c r="D807" s="38">
        <v>1</v>
      </c>
      <c r="E807" s="39" t="s">
        <v>365</v>
      </c>
      <c r="F807" s="40"/>
      <c r="G807" s="32">
        <f t="shared" si="39"/>
        <v>3521.8</v>
      </c>
      <c r="H807" s="32">
        <f t="shared" si="39"/>
        <v>2504.8000000000002</v>
      </c>
      <c r="I807" s="26"/>
    </row>
    <row r="808" spans="1:9" s="34" customFormat="1" ht="25.5">
      <c r="A808" s="26"/>
      <c r="B808" s="37" t="s">
        <v>4</v>
      </c>
      <c r="C808" s="38">
        <v>10</v>
      </c>
      <c r="D808" s="38">
        <v>1</v>
      </c>
      <c r="E808" s="39" t="s">
        <v>367</v>
      </c>
      <c r="F808" s="40"/>
      <c r="G808" s="32">
        <f t="shared" si="39"/>
        <v>3521.8</v>
      </c>
      <c r="H808" s="32">
        <f t="shared" si="39"/>
        <v>2504.8000000000002</v>
      </c>
      <c r="I808" s="26"/>
    </row>
    <row r="809" spans="1:9" s="34" customFormat="1">
      <c r="A809" s="26"/>
      <c r="B809" s="37" t="s">
        <v>72</v>
      </c>
      <c r="C809" s="38">
        <v>10</v>
      </c>
      <c r="D809" s="38">
        <v>1</v>
      </c>
      <c r="E809" s="39" t="s">
        <v>394</v>
      </c>
      <c r="F809" s="40"/>
      <c r="G809" s="32">
        <f t="shared" si="39"/>
        <v>3521.8</v>
      </c>
      <c r="H809" s="32">
        <f t="shared" si="39"/>
        <v>2504.8000000000002</v>
      </c>
      <c r="I809" s="26"/>
    </row>
    <row r="810" spans="1:9" s="34" customFormat="1">
      <c r="A810" s="26"/>
      <c r="B810" s="15" t="s">
        <v>340</v>
      </c>
      <c r="C810" s="38">
        <v>10</v>
      </c>
      <c r="D810" s="38">
        <v>1</v>
      </c>
      <c r="E810" s="39" t="s">
        <v>394</v>
      </c>
      <c r="F810" s="40">
        <v>300</v>
      </c>
      <c r="G810" s="32">
        <f t="shared" si="39"/>
        <v>3521.8</v>
      </c>
      <c r="H810" s="32">
        <f t="shared" si="39"/>
        <v>2504.8000000000002</v>
      </c>
      <c r="I810" s="26"/>
    </row>
    <row r="811" spans="1:9" s="34" customFormat="1" ht="25.5">
      <c r="A811" s="26"/>
      <c r="B811" s="15" t="s">
        <v>346</v>
      </c>
      <c r="C811" s="38">
        <v>10</v>
      </c>
      <c r="D811" s="38">
        <v>1</v>
      </c>
      <c r="E811" s="39" t="s">
        <v>394</v>
      </c>
      <c r="F811" s="40">
        <v>320</v>
      </c>
      <c r="G811" s="32">
        <f>'приложение 5'!H920</f>
        <v>3521.8</v>
      </c>
      <c r="H811" s="32">
        <f>'приложение 5'!I920</f>
        <v>2504.8000000000002</v>
      </c>
      <c r="I811" s="26"/>
    </row>
    <row r="812" spans="1:9">
      <c r="A812" s="59"/>
      <c r="B812" s="56" t="s">
        <v>104</v>
      </c>
      <c r="C812" s="54" t="s">
        <v>474</v>
      </c>
      <c r="D812" s="54" t="s">
        <v>376</v>
      </c>
      <c r="E812" s="54"/>
      <c r="F812" s="54"/>
      <c r="G812" s="55">
        <f>G813</f>
        <v>48046</v>
      </c>
      <c r="H812" s="55">
        <f>H813</f>
        <v>43320.1</v>
      </c>
      <c r="I812" s="55">
        <f>H812/G812*100</f>
        <v>90.163801357032838</v>
      </c>
    </row>
    <row r="813" spans="1:9" ht="56.25" customHeight="1">
      <c r="A813" s="59"/>
      <c r="B813" s="58" t="s">
        <v>98</v>
      </c>
      <c r="C813" s="52" t="s">
        <v>474</v>
      </c>
      <c r="D813" s="52" t="s">
        <v>376</v>
      </c>
      <c r="E813" s="52" t="s">
        <v>497</v>
      </c>
      <c r="F813" s="52"/>
      <c r="G813" s="57">
        <f>G814+G817+G820+G823+G826</f>
        <v>48046</v>
      </c>
      <c r="H813" s="57">
        <f>H814+H817+H820+H823+H826</f>
        <v>43320.1</v>
      </c>
      <c r="I813" s="57"/>
    </row>
    <row r="814" spans="1:9">
      <c r="A814" s="59"/>
      <c r="B814" s="58" t="s">
        <v>21</v>
      </c>
      <c r="C814" s="52" t="s">
        <v>474</v>
      </c>
      <c r="D814" s="52" t="s">
        <v>376</v>
      </c>
      <c r="E814" s="52" t="s">
        <v>498</v>
      </c>
      <c r="F814" s="52"/>
      <c r="G814" s="57">
        <f>G815</f>
        <v>38657.5</v>
      </c>
      <c r="H814" s="57">
        <f>H815</f>
        <v>35606.400000000001</v>
      </c>
      <c r="I814" s="57"/>
    </row>
    <row r="815" spans="1:9">
      <c r="A815" s="59"/>
      <c r="B815" s="58" t="s">
        <v>340</v>
      </c>
      <c r="C815" s="52" t="s">
        <v>474</v>
      </c>
      <c r="D815" s="52" t="s">
        <v>376</v>
      </c>
      <c r="E815" s="52" t="s">
        <v>498</v>
      </c>
      <c r="F815" s="52" t="s">
        <v>637</v>
      </c>
      <c r="G815" s="57">
        <f>G816</f>
        <v>38657.5</v>
      </c>
      <c r="H815" s="57">
        <f>H816</f>
        <v>35606.400000000001</v>
      </c>
      <c r="I815" s="57"/>
    </row>
    <row r="816" spans="1:9" ht="25.5">
      <c r="A816" s="59"/>
      <c r="B816" s="58" t="s">
        <v>346</v>
      </c>
      <c r="C816" s="52" t="s">
        <v>474</v>
      </c>
      <c r="D816" s="52" t="s">
        <v>376</v>
      </c>
      <c r="E816" s="52" t="s">
        <v>498</v>
      </c>
      <c r="F816" s="52" t="s">
        <v>638</v>
      </c>
      <c r="G816" s="57">
        <f>'приложение 5'!H926</f>
        <v>38657.5</v>
      </c>
      <c r="H816" s="57">
        <f>'приложение 5'!I926</f>
        <v>35606.400000000001</v>
      </c>
      <c r="I816" s="57"/>
    </row>
    <row r="817" spans="1:9" s="92" customFormat="1" ht="38.25">
      <c r="A817" s="100"/>
      <c r="B817" s="15" t="s">
        <v>685</v>
      </c>
      <c r="C817" s="75" t="s">
        <v>474</v>
      </c>
      <c r="D817" s="75" t="s">
        <v>376</v>
      </c>
      <c r="E817" s="75" t="s">
        <v>686</v>
      </c>
      <c r="F817" s="75"/>
      <c r="G817" s="76">
        <f>G818</f>
        <v>984.7</v>
      </c>
      <c r="H817" s="76">
        <f>H818</f>
        <v>701</v>
      </c>
      <c r="I817" s="76"/>
    </row>
    <row r="818" spans="1:9" s="92" customFormat="1">
      <c r="A818" s="100"/>
      <c r="B818" s="15" t="s">
        <v>340</v>
      </c>
      <c r="C818" s="75" t="s">
        <v>474</v>
      </c>
      <c r="D818" s="75" t="s">
        <v>376</v>
      </c>
      <c r="E818" s="75" t="s">
        <v>686</v>
      </c>
      <c r="F818" s="75" t="s">
        <v>637</v>
      </c>
      <c r="G818" s="76">
        <f>G819</f>
        <v>984.7</v>
      </c>
      <c r="H818" s="76">
        <f>H819</f>
        <v>701</v>
      </c>
      <c r="I818" s="76"/>
    </row>
    <row r="819" spans="1:9" s="92" customFormat="1" ht="25.5">
      <c r="A819" s="100"/>
      <c r="B819" s="15" t="s">
        <v>346</v>
      </c>
      <c r="C819" s="75" t="s">
        <v>474</v>
      </c>
      <c r="D819" s="75" t="s">
        <v>376</v>
      </c>
      <c r="E819" s="75" t="s">
        <v>686</v>
      </c>
      <c r="F819" s="75" t="s">
        <v>638</v>
      </c>
      <c r="G819" s="76">
        <f>'приложение 5'!H930</f>
        <v>984.7</v>
      </c>
      <c r="H819" s="76">
        <f>'приложение 5'!I930</f>
        <v>701</v>
      </c>
      <c r="I819" s="76"/>
    </row>
    <row r="820" spans="1:9" ht="109.5" customHeight="1">
      <c r="A820" s="59"/>
      <c r="B820" s="58" t="s">
        <v>639</v>
      </c>
      <c r="C820" s="52" t="s">
        <v>474</v>
      </c>
      <c r="D820" s="52" t="s">
        <v>376</v>
      </c>
      <c r="E820" s="52" t="s">
        <v>640</v>
      </c>
      <c r="F820" s="52"/>
      <c r="G820" s="57">
        <f>G821</f>
        <v>6491</v>
      </c>
      <c r="H820" s="57">
        <f>H821</f>
        <v>5179.7</v>
      </c>
      <c r="I820" s="57"/>
    </row>
    <row r="821" spans="1:9">
      <c r="A821" s="59"/>
      <c r="B821" s="58" t="s">
        <v>340</v>
      </c>
      <c r="C821" s="52" t="s">
        <v>474</v>
      </c>
      <c r="D821" s="52" t="s">
        <v>376</v>
      </c>
      <c r="E821" s="52" t="s">
        <v>640</v>
      </c>
      <c r="F821" s="52" t="s">
        <v>637</v>
      </c>
      <c r="G821" s="57">
        <f>G822</f>
        <v>6491</v>
      </c>
      <c r="H821" s="57">
        <f>H822</f>
        <v>5179.7</v>
      </c>
      <c r="I821" s="57"/>
    </row>
    <row r="822" spans="1:9" ht="25.5">
      <c r="A822" s="59"/>
      <c r="B822" s="58" t="s">
        <v>346</v>
      </c>
      <c r="C822" s="52" t="s">
        <v>474</v>
      </c>
      <c r="D822" s="52" t="s">
        <v>376</v>
      </c>
      <c r="E822" s="52" t="s">
        <v>640</v>
      </c>
      <c r="F822" s="52" t="s">
        <v>638</v>
      </c>
      <c r="G822" s="57">
        <f>'приложение 5'!H934</f>
        <v>6491</v>
      </c>
      <c r="H822" s="57">
        <f>'приложение 5'!I934</f>
        <v>5179.7</v>
      </c>
      <c r="I822" s="57"/>
    </row>
    <row r="823" spans="1:9" s="88" customFormat="1" ht="130.5" customHeight="1">
      <c r="A823" s="100"/>
      <c r="B823" s="129" t="s">
        <v>102</v>
      </c>
      <c r="C823" s="75" t="s">
        <v>474</v>
      </c>
      <c r="D823" s="75" t="s">
        <v>376</v>
      </c>
      <c r="E823" s="75" t="s">
        <v>641</v>
      </c>
      <c r="F823" s="75"/>
      <c r="G823" s="76">
        <f>G824</f>
        <v>393.5</v>
      </c>
      <c r="H823" s="76">
        <f>H824</f>
        <v>313.7</v>
      </c>
      <c r="I823" s="76"/>
    </row>
    <row r="824" spans="1:9" s="88" customFormat="1">
      <c r="A824" s="100"/>
      <c r="B824" s="15" t="s">
        <v>340</v>
      </c>
      <c r="C824" s="75" t="s">
        <v>474</v>
      </c>
      <c r="D824" s="75" t="s">
        <v>376</v>
      </c>
      <c r="E824" s="75" t="s">
        <v>641</v>
      </c>
      <c r="F824" s="75" t="s">
        <v>637</v>
      </c>
      <c r="G824" s="76">
        <f>G825</f>
        <v>393.5</v>
      </c>
      <c r="H824" s="76">
        <f>H825</f>
        <v>313.7</v>
      </c>
      <c r="I824" s="76"/>
    </row>
    <row r="825" spans="1:9" s="88" customFormat="1" ht="25.5">
      <c r="A825" s="100"/>
      <c r="B825" s="15" t="s">
        <v>346</v>
      </c>
      <c r="C825" s="75" t="s">
        <v>474</v>
      </c>
      <c r="D825" s="75" t="s">
        <v>376</v>
      </c>
      <c r="E825" s="75" t="s">
        <v>641</v>
      </c>
      <c r="F825" s="75" t="s">
        <v>638</v>
      </c>
      <c r="G825" s="76">
        <f>'приложение 5'!H938</f>
        <v>393.5</v>
      </c>
      <c r="H825" s="76">
        <f>'приложение 5'!I938</f>
        <v>313.7</v>
      </c>
      <c r="I825" s="76"/>
    </row>
    <row r="826" spans="1:9" s="88" customFormat="1" ht="151.5" customHeight="1">
      <c r="A826" s="100"/>
      <c r="B826" s="104" t="s">
        <v>101</v>
      </c>
      <c r="C826" s="75" t="s">
        <v>474</v>
      </c>
      <c r="D826" s="75" t="s">
        <v>376</v>
      </c>
      <c r="E826" s="75" t="s">
        <v>642</v>
      </c>
      <c r="F826" s="75"/>
      <c r="G826" s="76">
        <f>G827</f>
        <v>1519.3</v>
      </c>
      <c r="H826" s="76">
        <f>H827</f>
        <v>1519.3</v>
      </c>
      <c r="I826" s="76"/>
    </row>
    <row r="827" spans="1:9" s="88" customFormat="1">
      <c r="A827" s="100"/>
      <c r="B827" s="15" t="s">
        <v>340</v>
      </c>
      <c r="C827" s="75" t="s">
        <v>474</v>
      </c>
      <c r="D827" s="75" t="s">
        <v>376</v>
      </c>
      <c r="E827" s="75" t="s">
        <v>642</v>
      </c>
      <c r="F827" s="75" t="s">
        <v>637</v>
      </c>
      <c r="G827" s="76">
        <f>G828</f>
        <v>1519.3</v>
      </c>
      <c r="H827" s="76">
        <f>H828</f>
        <v>1519.3</v>
      </c>
      <c r="I827" s="76"/>
    </row>
    <row r="828" spans="1:9" s="88" customFormat="1" ht="25.5">
      <c r="A828" s="100"/>
      <c r="B828" s="15" t="s">
        <v>346</v>
      </c>
      <c r="C828" s="75" t="s">
        <v>474</v>
      </c>
      <c r="D828" s="75" t="s">
        <v>376</v>
      </c>
      <c r="E828" s="75" t="s">
        <v>642</v>
      </c>
      <c r="F828" s="75" t="s">
        <v>638</v>
      </c>
      <c r="G828" s="76">
        <f>'приложение 5'!H942</f>
        <v>1519.3</v>
      </c>
      <c r="H828" s="76">
        <f>'приложение 5'!I942</f>
        <v>1519.3</v>
      </c>
      <c r="I828" s="76"/>
    </row>
    <row r="829" spans="1:9">
      <c r="A829" s="59"/>
      <c r="B829" s="86" t="s">
        <v>13</v>
      </c>
      <c r="C829" s="54" t="s">
        <v>474</v>
      </c>
      <c r="D829" s="54" t="s">
        <v>381</v>
      </c>
      <c r="E829" s="54"/>
      <c r="F829" s="54"/>
      <c r="G829" s="55">
        <f>G830+G836+G840</f>
        <v>140086.09999999998</v>
      </c>
      <c r="H829" s="55">
        <f>H830+H836+H840</f>
        <v>75484.700000000012</v>
      </c>
      <c r="I829" s="55">
        <f>H829/G829*100</f>
        <v>53.884503887252208</v>
      </c>
    </row>
    <row r="830" spans="1:9" ht="25.5">
      <c r="A830" s="77"/>
      <c r="B830" s="15" t="s">
        <v>12</v>
      </c>
      <c r="C830" s="52" t="s">
        <v>474</v>
      </c>
      <c r="D830" s="52" t="s">
        <v>381</v>
      </c>
      <c r="E830" s="52" t="s">
        <v>531</v>
      </c>
      <c r="F830" s="52"/>
      <c r="G830" s="57">
        <f>G831</f>
        <v>29761</v>
      </c>
      <c r="H830" s="57">
        <f>H831</f>
        <v>16429.7</v>
      </c>
      <c r="I830" s="57"/>
    </row>
    <row r="831" spans="1:9">
      <c r="A831" s="77"/>
      <c r="B831" s="15" t="s">
        <v>532</v>
      </c>
      <c r="C831" s="52" t="s">
        <v>474</v>
      </c>
      <c r="D831" s="52" t="s">
        <v>381</v>
      </c>
      <c r="E831" s="52" t="s">
        <v>533</v>
      </c>
      <c r="F831" s="52"/>
      <c r="G831" s="57">
        <f t="shared" ref="G831:H834" si="40">G832</f>
        <v>29761</v>
      </c>
      <c r="H831" s="57">
        <f t="shared" si="40"/>
        <v>16429.7</v>
      </c>
      <c r="I831" s="57"/>
    </row>
    <row r="832" spans="1:9">
      <c r="A832" s="77"/>
      <c r="B832" s="15" t="s">
        <v>10</v>
      </c>
      <c r="C832" s="52" t="s">
        <v>474</v>
      </c>
      <c r="D832" s="52" t="s">
        <v>381</v>
      </c>
      <c r="E832" s="52" t="s">
        <v>534</v>
      </c>
      <c r="F832" s="52"/>
      <c r="G832" s="57">
        <f t="shared" si="40"/>
        <v>29761</v>
      </c>
      <c r="H832" s="57">
        <f t="shared" si="40"/>
        <v>16429.7</v>
      </c>
      <c r="I832" s="57"/>
    </row>
    <row r="833" spans="1:9" ht="107.25" customHeight="1">
      <c r="A833" s="77"/>
      <c r="B833" s="131" t="s">
        <v>643</v>
      </c>
      <c r="C833" s="52" t="s">
        <v>474</v>
      </c>
      <c r="D833" s="52" t="s">
        <v>381</v>
      </c>
      <c r="E833" s="52" t="s">
        <v>644</v>
      </c>
      <c r="F833" s="54"/>
      <c r="G833" s="57">
        <f t="shared" si="40"/>
        <v>29761</v>
      </c>
      <c r="H833" s="57">
        <f t="shared" si="40"/>
        <v>16429.7</v>
      </c>
      <c r="I833" s="57"/>
    </row>
    <row r="834" spans="1:9">
      <c r="A834" s="60"/>
      <c r="B834" s="58" t="s">
        <v>340</v>
      </c>
      <c r="C834" s="52" t="s">
        <v>474</v>
      </c>
      <c r="D834" s="52" t="s">
        <v>381</v>
      </c>
      <c r="E834" s="52" t="s">
        <v>644</v>
      </c>
      <c r="F834" s="52" t="s">
        <v>637</v>
      </c>
      <c r="G834" s="57">
        <f t="shared" si="40"/>
        <v>29761</v>
      </c>
      <c r="H834" s="57">
        <f t="shared" si="40"/>
        <v>16429.7</v>
      </c>
      <c r="I834" s="57"/>
    </row>
    <row r="835" spans="1:9">
      <c r="A835" s="74"/>
      <c r="B835" s="15" t="s">
        <v>341</v>
      </c>
      <c r="C835" s="75" t="s">
        <v>474</v>
      </c>
      <c r="D835" s="75" t="s">
        <v>381</v>
      </c>
      <c r="E835" s="75" t="s">
        <v>644</v>
      </c>
      <c r="F835" s="75" t="s">
        <v>645</v>
      </c>
      <c r="G835" s="76">
        <f>'приложение 5'!H1280</f>
        <v>29761</v>
      </c>
      <c r="H835" s="76">
        <f>'приложение 5'!I1280</f>
        <v>16429.7</v>
      </c>
      <c r="I835" s="154"/>
    </row>
    <row r="836" spans="1:9" ht="54" customHeight="1">
      <c r="A836" s="81"/>
      <c r="B836" s="58" t="s">
        <v>98</v>
      </c>
      <c r="C836" s="52" t="s">
        <v>474</v>
      </c>
      <c r="D836" s="52" t="s">
        <v>381</v>
      </c>
      <c r="E836" s="52" t="s">
        <v>497</v>
      </c>
      <c r="F836" s="54"/>
      <c r="G836" s="57">
        <f t="shared" ref="G836:H838" si="41">G837</f>
        <v>42645.5</v>
      </c>
      <c r="H836" s="57">
        <f t="shared" si="41"/>
        <v>13748.7</v>
      </c>
      <c r="I836" s="57"/>
    </row>
    <row r="837" spans="1:9" ht="99.75" customHeight="1">
      <c r="A837" s="81"/>
      <c r="B837" s="58" t="s">
        <v>646</v>
      </c>
      <c r="C837" s="52" t="s">
        <v>474</v>
      </c>
      <c r="D837" s="52" t="s">
        <v>381</v>
      </c>
      <c r="E837" s="52" t="s">
        <v>647</v>
      </c>
      <c r="F837" s="52"/>
      <c r="G837" s="57">
        <f t="shared" si="41"/>
        <v>42645.5</v>
      </c>
      <c r="H837" s="57">
        <f t="shared" si="41"/>
        <v>13748.7</v>
      </c>
      <c r="I837" s="57"/>
    </row>
    <row r="838" spans="1:9">
      <c r="A838" s="60"/>
      <c r="B838" s="58" t="s">
        <v>340</v>
      </c>
      <c r="C838" s="52" t="s">
        <v>474</v>
      </c>
      <c r="D838" s="52" t="s">
        <v>381</v>
      </c>
      <c r="E838" s="52" t="s">
        <v>647</v>
      </c>
      <c r="F838" s="52" t="s">
        <v>637</v>
      </c>
      <c r="G838" s="57">
        <f t="shared" si="41"/>
        <v>42645.5</v>
      </c>
      <c r="H838" s="57">
        <f t="shared" si="41"/>
        <v>13748.7</v>
      </c>
      <c r="I838" s="57"/>
    </row>
    <row r="839" spans="1:9" ht="25.5">
      <c r="A839" s="60"/>
      <c r="B839" s="58" t="s">
        <v>346</v>
      </c>
      <c r="C839" s="52" t="s">
        <v>474</v>
      </c>
      <c r="D839" s="52" t="s">
        <v>381</v>
      </c>
      <c r="E839" s="52" t="s">
        <v>647</v>
      </c>
      <c r="F839" s="52" t="s">
        <v>638</v>
      </c>
      <c r="G839" s="57">
        <f>'приложение 5'!H948</f>
        <v>42645.5</v>
      </c>
      <c r="H839" s="57">
        <f>'приложение 5'!I948</f>
        <v>13748.7</v>
      </c>
      <c r="I839" s="57"/>
    </row>
    <row r="840" spans="1:9" s="34" customFormat="1" ht="25.5">
      <c r="A840" s="26"/>
      <c r="B840" s="37" t="s">
        <v>5</v>
      </c>
      <c r="C840" s="38">
        <v>10</v>
      </c>
      <c r="D840" s="38">
        <v>4</v>
      </c>
      <c r="E840" s="39" t="s">
        <v>365</v>
      </c>
      <c r="F840" s="40"/>
      <c r="G840" s="32">
        <f>G841</f>
        <v>67679.599999999991</v>
      </c>
      <c r="H840" s="32">
        <f>H841</f>
        <v>45306.3</v>
      </c>
      <c r="I840" s="26"/>
    </row>
    <row r="841" spans="1:9" s="34" customFormat="1" ht="25.5">
      <c r="A841" s="26"/>
      <c r="B841" s="37" t="s">
        <v>4</v>
      </c>
      <c r="C841" s="38">
        <v>10</v>
      </c>
      <c r="D841" s="38">
        <v>4</v>
      </c>
      <c r="E841" s="39" t="s">
        <v>367</v>
      </c>
      <c r="F841" s="40"/>
      <c r="G841" s="32">
        <f>G842</f>
        <v>67679.599999999991</v>
      </c>
      <c r="H841" s="32">
        <f>H842</f>
        <v>45306.3</v>
      </c>
      <c r="I841" s="26"/>
    </row>
    <row r="842" spans="1:9" s="34" customFormat="1" ht="102">
      <c r="A842" s="26"/>
      <c r="B842" s="37" t="s">
        <v>95</v>
      </c>
      <c r="C842" s="38">
        <v>10</v>
      </c>
      <c r="D842" s="38">
        <v>4</v>
      </c>
      <c r="E842" s="39" t="s">
        <v>674</v>
      </c>
      <c r="F842" s="40"/>
      <c r="G842" s="32">
        <f>G843+G845</f>
        <v>67679.599999999991</v>
      </c>
      <c r="H842" s="32">
        <f>H843+H845</f>
        <v>45306.3</v>
      </c>
      <c r="I842" s="26"/>
    </row>
    <row r="843" spans="1:9" s="34" customFormat="1" ht="25.5">
      <c r="A843" s="26"/>
      <c r="B843" s="15" t="s">
        <v>256</v>
      </c>
      <c r="C843" s="38">
        <v>10</v>
      </c>
      <c r="D843" s="38">
        <v>4</v>
      </c>
      <c r="E843" s="39" t="s">
        <v>674</v>
      </c>
      <c r="F843" s="40">
        <v>200</v>
      </c>
      <c r="G843" s="32">
        <f>G844</f>
        <v>63761.2</v>
      </c>
      <c r="H843" s="32">
        <f>H844</f>
        <v>41896.400000000001</v>
      </c>
      <c r="I843" s="26"/>
    </row>
    <row r="844" spans="1:9" s="34" customFormat="1" ht="25.5">
      <c r="A844" s="26"/>
      <c r="B844" s="15" t="s">
        <v>339</v>
      </c>
      <c r="C844" s="38">
        <v>10</v>
      </c>
      <c r="D844" s="38">
        <v>4</v>
      </c>
      <c r="E844" s="39" t="s">
        <v>674</v>
      </c>
      <c r="F844" s="40">
        <v>240</v>
      </c>
      <c r="G844" s="32">
        <f>'приложение 5'!H954</f>
        <v>63761.2</v>
      </c>
      <c r="H844" s="32">
        <f>'приложение 5'!I954</f>
        <v>41896.400000000001</v>
      </c>
      <c r="I844" s="26"/>
    </row>
    <row r="845" spans="1:9" s="34" customFormat="1">
      <c r="A845" s="26"/>
      <c r="B845" s="15" t="s">
        <v>340</v>
      </c>
      <c r="C845" s="38">
        <v>10</v>
      </c>
      <c r="D845" s="38">
        <v>4</v>
      </c>
      <c r="E845" s="39" t="s">
        <v>674</v>
      </c>
      <c r="F845" s="40">
        <v>300</v>
      </c>
      <c r="G845" s="32">
        <f>G846+G847</f>
        <v>3918.4</v>
      </c>
      <c r="H845" s="32">
        <f>H846+H847</f>
        <v>3409.9</v>
      </c>
      <c r="I845" s="26"/>
    </row>
    <row r="846" spans="1:9" s="34" customFormat="1">
      <c r="A846" s="26"/>
      <c r="B846" s="15" t="s">
        <v>341</v>
      </c>
      <c r="C846" s="38">
        <v>10</v>
      </c>
      <c r="D846" s="38">
        <v>4</v>
      </c>
      <c r="E846" s="39" t="s">
        <v>674</v>
      </c>
      <c r="F846" s="40">
        <v>310</v>
      </c>
      <c r="G846" s="32">
        <f>'приложение 5'!H957</f>
        <v>2580</v>
      </c>
      <c r="H846" s="32">
        <f>'приложение 5'!I957</f>
        <v>2560</v>
      </c>
      <c r="I846" s="26"/>
    </row>
    <row r="847" spans="1:9" s="34" customFormat="1" ht="25.5">
      <c r="A847" s="26"/>
      <c r="B847" s="37" t="s">
        <v>346</v>
      </c>
      <c r="C847" s="38">
        <v>10</v>
      </c>
      <c r="D847" s="38">
        <v>4</v>
      </c>
      <c r="E847" s="39" t="s">
        <v>674</v>
      </c>
      <c r="F847" s="40">
        <v>320</v>
      </c>
      <c r="G847" s="32">
        <f>'приложение 5'!H959</f>
        <v>1338.4</v>
      </c>
      <c r="H847" s="32">
        <f>'приложение 5'!I959</f>
        <v>849.9</v>
      </c>
      <c r="I847" s="26"/>
    </row>
    <row r="848" spans="1:9">
      <c r="A848" s="59"/>
      <c r="B848" s="56" t="s">
        <v>6</v>
      </c>
      <c r="C848" s="54" t="s">
        <v>474</v>
      </c>
      <c r="D848" s="54" t="s">
        <v>385</v>
      </c>
      <c r="E848" s="54"/>
      <c r="F848" s="54"/>
      <c r="G848" s="55">
        <f>G849+G853</f>
        <v>19798.400000000001</v>
      </c>
      <c r="H848" s="55">
        <f>H849+H853</f>
        <v>13563.2</v>
      </c>
      <c r="I848" s="55">
        <f>H848/G848*100</f>
        <v>68.506545983513817</v>
      </c>
    </row>
    <row r="849" spans="1:9" ht="38.25">
      <c r="A849" s="60"/>
      <c r="B849" s="58" t="s">
        <v>577</v>
      </c>
      <c r="C849" s="52" t="s">
        <v>474</v>
      </c>
      <c r="D849" s="52" t="s">
        <v>385</v>
      </c>
      <c r="E849" s="84" t="s">
        <v>578</v>
      </c>
      <c r="F849" s="52"/>
      <c r="G849" s="57">
        <f t="shared" ref="G849:H851" si="42">G850</f>
        <v>5184</v>
      </c>
      <c r="H849" s="85">
        <f t="shared" si="42"/>
        <v>3820.3</v>
      </c>
      <c r="I849" s="85"/>
    </row>
    <row r="850" spans="1:9">
      <c r="A850" s="60"/>
      <c r="B850" s="58" t="s">
        <v>21</v>
      </c>
      <c r="C850" s="52" t="s">
        <v>474</v>
      </c>
      <c r="D850" s="52" t="s">
        <v>385</v>
      </c>
      <c r="E850" s="84" t="s">
        <v>579</v>
      </c>
      <c r="F850" s="52"/>
      <c r="G850" s="57">
        <f t="shared" si="42"/>
        <v>5184</v>
      </c>
      <c r="H850" s="85">
        <f t="shared" si="42"/>
        <v>3820.3</v>
      </c>
      <c r="I850" s="85"/>
    </row>
    <row r="851" spans="1:9" ht="25.5">
      <c r="A851" s="60"/>
      <c r="B851" s="58" t="s">
        <v>352</v>
      </c>
      <c r="C851" s="52" t="s">
        <v>474</v>
      </c>
      <c r="D851" s="52" t="s">
        <v>385</v>
      </c>
      <c r="E851" s="84" t="s">
        <v>579</v>
      </c>
      <c r="F851" s="52" t="s">
        <v>428</v>
      </c>
      <c r="G851" s="57">
        <f t="shared" si="42"/>
        <v>5184</v>
      </c>
      <c r="H851" s="57">
        <f t="shared" si="42"/>
        <v>3820.3</v>
      </c>
      <c r="I851" s="57"/>
    </row>
    <row r="852" spans="1:9" ht="25.5">
      <c r="A852" s="60"/>
      <c r="B852" s="58" t="s">
        <v>86</v>
      </c>
      <c r="C852" s="52" t="s">
        <v>474</v>
      </c>
      <c r="D852" s="52" t="s">
        <v>385</v>
      </c>
      <c r="E852" s="84" t="s">
        <v>579</v>
      </c>
      <c r="F852" s="52" t="s">
        <v>85</v>
      </c>
      <c r="G852" s="57">
        <f>'приложение 5'!H965</f>
        <v>5184</v>
      </c>
      <c r="H852" s="57">
        <f>'приложение 5'!I965</f>
        <v>3820.3</v>
      </c>
      <c r="I852" s="57"/>
    </row>
    <row r="853" spans="1:9" s="34" customFormat="1" ht="39" customHeight="1">
      <c r="A853" s="26"/>
      <c r="B853" s="37" t="s">
        <v>5</v>
      </c>
      <c r="C853" s="38">
        <v>10</v>
      </c>
      <c r="D853" s="38">
        <v>6</v>
      </c>
      <c r="E853" s="39" t="s">
        <v>365</v>
      </c>
      <c r="F853" s="40"/>
      <c r="G853" s="32">
        <f>G854</f>
        <v>14614.400000000001</v>
      </c>
      <c r="H853" s="32">
        <f>H854</f>
        <v>9742.9</v>
      </c>
      <c r="I853" s="26"/>
    </row>
    <row r="854" spans="1:9" s="36" customFormat="1" ht="25.5">
      <c r="A854" s="26"/>
      <c r="B854" s="37" t="s">
        <v>4</v>
      </c>
      <c r="C854" s="38">
        <v>10</v>
      </c>
      <c r="D854" s="38">
        <v>6</v>
      </c>
      <c r="E854" s="39" t="s">
        <v>367</v>
      </c>
      <c r="F854" s="40"/>
      <c r="G854" s="32">
        <f>G855+G862</f>
        <v>14614.400000000001</v>
      </c>
      <c r="H854" s="32">
        <f>H855+H862</f>
        <v>9742.9</v>
      </c>
      <c r="I854" s="26"/>
    </row>
    <row r="855" spans="1:9" s="34" customFormat="1" ht="63.75">
      <c r="A855" s="26"/>
      <c r="B855" s="37" t="s">
        <v>3</v>
      </c>
      <c r="C855" s="38">
        <v>10</v>
      </c>
      <c r="D855" s="38">
        <v>6</v>
      </c>
      <c r="E855" s="39" t="s">
        <v>666</v>
      </c>
      <c r="F855" s="40"/>
      <c r="G855" s="32">
        <f>G856+G858+G860</f>
        <v>14500.000000000002</v>
      </c>
      <c r="H855" s="32">
        <f>H856+H858+H860</f>
        <v>9707.6</v>
      </c>
      <c r="I855" s="26"/>
    </row>
    <row r="856" spans="1:9" s="34" customFormat="1" ht="66.75" customHeight="1">
      <c r="A856" s="26"/>
      <c r="B856" s="15" t="s">
        <v>343</v>
      </c>
      <c r="C856" s="38">
        <v>10</v>
      </c>
      <c r="D856" s="38">
        <v>6</v>
      </c>
      <c r="E856" s="39" t="s">
        <v>666</v>
      </c>
      <c r="F856" s="40">
        <v>100</v>
      </c>
      <c r="G856" s="32">
        <f>G857</f>
        <v>12855.900000000001</v>
      </c>
      <c r="H856" s="32">
        <f>H857</f>
        <v>9323.9</v>
      </c>
      <c r="I856" s="26"/>
    </row>
    <row r="857" spans="1:9" s="34" customFormat="1" ht="25.5">
      <c r="A857" s="26"/>
      <c r="B857" s="15" t="s">
        <v>255</v>
      </c>
      <c r="C857" s="38">
        <v>10</v>
      </c>
      <c r="D857" s="38">
        <v>6</v>
      </c>
      <c r="E857" s="39" t="s">
        <v>666</v>
      </c>
      <c r="F857" s="40">
        <v>120</v>
      </c>
      <c r="G857" s="32">
        <f>'приложение 5'!H970</f>
        <v>12855.900000000001</v>
      </c>
      <c r="H857" s="32">
        <f>'приложение 5'!I970</f>
        <v>9323.9</v>
      </c>
      <c r="I857" s="26"/>
    </row>
    <row r="858" spans="1:9" s="34" customFormat="1" ht="25.5">
      <c r="A858" s="26"/>
      <c r="B858" s="15" t="s">
        <v>256</v>
      </c>
      <c r="C858" s="38">
        <v>10</v>
      </c>
      <c r="D858" s="38">
        <v>6</v>
      </c>
      <c r="E858" s="39" t="s">
        <v>666</v>
      </c>
      <c r="F858" s="40">
        <v>200</v>
      </c>
      <c r="G858" s="32">
        <f>G859</f>
        <v>1643.7</v>
      </c>
      <c r="H858" s="32">
        <f>H859</f>
        <v>383.7</v>
      </c>
      <c r="I858" s="26"/>
    </row>
    <row r="859" spans="1:9" s="34" customFormat="1" ht="25.5">
      <c r="A859" s="26"/>
      <c r="B859" s="15" t="s">
        <v>339</v>
      </c>
      <c r="C859" s="38">
        <v>10</v>
      </c>
      <c r="D859" s="38">
        <v>6</v>
      </c>
      <c r="E859" s="39" t="s">
        <v>666</v>
      </c>
      <c r="F859" s="40">
        <v>240</v>
      </c>
      <c r="G859" s="32">
        <f>'приложение 5'!H975+'приложение 5'!H1287</f>
        <v>1643.7</v>
      </c>
      <c r="H859" s="32">
        <f>'приложение 5'!I975+'приложение 5'!I1287</f>
        <v>383.7</v>
      </c>
      <c r="I859" s="26"/>
    </row>
    <row r="860" spans="1:9" s="34" customFormat="1">
      <c r="A860" s="26"/>
      <c r="B860" s="16" t="s">
        <v>258</v>
      </c>
      <c r="C860" s="38">
        <v>10</v>
      </c>
      <c r="D860" s="38">
        <v>6</v>
      </c>
      <c r="E860" s="39" t="s">
        <v>666</v>
      </c>
      <c r="F860" s="40">
        <v>800</v>
      </c>
      <c r="G860" s="32">
        <f>G861</f>
        <v>0.4</v>
      </c>
      <c r="H860" s="32">
        <f>H861</f>
        <v>0</v>
      </c>
      <c r="I860" s="26"/>
    </row>
    <row r="861" spans="1:9" s="34" customFormat="1">
      <c r="A861" s="26"/>
      <c r="B861" s="16" t="s">
        <v>259</v>
      </c>
      <c r="C861" s="38">
        <v>10</v>
      </c>
      <c r="D861" s="38">
        <v>6</v>
      </c>
      <c r="E861" s="39" t="s">
        <v>666</v>
      </c>
      <c r="F861" s="40">
        <v>850</v>
      </c>
      <c r="G861" s="32">
        <f>'приложение 5'!H979</f>
        <v>0.4</v>
      </c>
      <c r="H861" s="32">
        <f>'приложение 5'!I979</f>
        <v>0</v>
      </c>
      <c r="I861" s="26"/>
    </row>
    <row r="862" spans="1:9" s="34" customFormat="1" ht="102">
      <c r="A862" s="26"/>
      <c r="B862" s="37" t="s">
        <v>94</v>
      </c>
      <c r="C862" s="38">
        <v>10</v>
      </c>
      <c r="D862" s="38">
        <v>6</v>
      </c>
      <c r="E862" s="39" t="s">
        <v>675</v>
      </c>
      <c r="F862" s="40"/>
      <c r="G862" s="32">
        <f>G863+G865</f>
        <v>114.4</v>
      </c>
      <c r="H862" s="32">
        <f>H863+H865</f>
        <v>35.300000000000004</v>
      </c>
      <c r="I862" s="26"/>
    </row>
    <row r="863" spans="1:9" s="34" customFormat="1" ht="64.5" customHeight="1">
      <c r="A863" s="26"/>
      <c r="B863" s="15" t="s">
        <v>343</v>
      </c>
      <c r="C863" s="38">
        <v>10</v>
      </c>
      <c r="D863" s="38">
        <v>6</v>
      </c>
      <c r="E863" s="39" t="s">
        <v>675</v>
      </c>
      <c r="F863" s="40">
        <v>100</v>
      </c>
      <c r="G863" s="32">
        <f>G864</f>
        <v>99.5</v>
      </c>
      <c r="H863" s="32">
        <f>H864</f>
        <v>35.300000000000004</v>
      </c>
      <c r="I863" s="26"/>
    </row>
    <row r="864" spans="1:9" s="34" customFormat="1" ht="25.5">
      <c r="A864" s="26"/>
      <c r="B864" s="15" t="s">
        <v>255</v>
      </c>
      <c r="C864" s="38">
        <v>10</v>
      </c>
      <c r="D864" s="38">
        <v>6</v>
      </c>
      <c r="E864" s="39" t="s">
        <v>675</v>
      </c>
      <c r="F864" s="40">
        <v>120</v>
      </c>
      <c r="G864" s="32">
        <f>'приложение 5'!H983</f>
        <v>99.5</v>
      </c>
      <c r="H864" s="32">
        <f>'приложение 5'!I983</f>
        <v>35.300000000000004</v>
      </c>
      <c r="I864" s="26"/>
    </row>
    <row r="865" spans="1:9" s="34" customFormat="1" ht="25.5">
      <c r="A865" s="26"/>
      <c r="B865" s="15" t="s">
        <v>256</v>
      </c>
      <c r="C865" s="38">
        <v>10</v>
      </c>
      <c r="D865" s="38">
        <v>6</v>
      </c>
      <c r="E865" s="39" t="s">
        <v>675</v>
      </c>
      <c r="F865" s="40">
        <v>200</v>
      </c>
      <c r="G865" s="32">
        <f>G866</f>
        <v>14.9</v>
      </c>
      <c r="H865" s="32">
        <f>H866</f>
        <v>0</v>
      </c>
      <c r="I865" s="26"/>
    </row>
    <row r="866" spans="1:9" s="34" customFormat="1" ht="25.5">
      <c r="A866" s="26"/>
      <c r="B866" s="15" t="s">
        <v>339</v>
      </c>
      <c r="C866" s="38">
        <v>10</v>
      </c>
      <c r="D866" s="38">
        <v>6</v>
      </c>
      <c r="E866" s="39" t="s">
        <v>675</v>
      </c>
      <c r="F866" s="40">
        <v>240</v>
      </c>
      <c r="G866" s="32">
        <f>'приложение 5'!H987</f>
        <v>14.9</v>
      </c>
      <c r="H866" s="32">
        <f>'приложение 5'!I987</f>
        <v>0</v>
      </c>
      <c r="I866" s="26"/>
    </row>
    <row r="867" spans="1:9" s="43" customFormat="1">
      <c r="A867" s="59"/>
      <c r="B867" s="56" t="s">
        <v>649</v>
      </c>
      <c r="C867" s="54" t="s">
        <v>395</v>
      </c>
      <c r="D867" s="54" t="s">
        <v>362</v>
      </c>
      <c r="E867" s="54"/>
      <c r="F867" s="54"/>
      <c r="G867" s="55">
        <f>G868</f>
        <v>6306.9</v>
      </c>
      <c r="H867" s="55">
        <f>H868</f>
        <v>3157.5</v>
      </c>
      <c r="I867" s="55">
        <f>H867/G867*100</f>
        <v>50.06421538315179</v>
      </c>
    </row>
    <row r="868" spans="1:9" s="43" customFormat="1">
      <c r="A868" s="59"/>
      <c r="B868" s="56" t="s">
        <v>92</v>
      </c>
      <c r="C868" s="54" t="s">
        <v>395</v>
      </c>
      <c r="D868" s="54" t="s">
        <v>364</v>
      </c>
      <c r="E868" s="54"/>
      <c r="F868" s="54"/>
      <c r="G868" s="55">
        <f>G869+G878</f>
        <v>6306.9</v>
      </c>
      <c r="H868" s="55">
        <f>H869+H878</f>
        <v>3157.5</v>
      </c>
      <c r="I868" s="55">
        <f>H868/G868*100</f>
        <v>50.06421538315179</v>
      </c>
    </row>
    <row r="869" spans="1:9" ht="25.5">
      <c r="A869" s="77"/>
      <c r="B869" s="58" t="s">
        <v>571</v>
      </c>
      <c r="C869" s="52" t="s">
        <v>395</v>
      </c>
      <c r="D869" s="52" t="s">
        <v>364</v>
      </c>
      <c r="E869" s="52" t="s">
        <v>572</v>
      </c>
      <c r="F869" s="52"/>
      <c r="G869" s="57">
        <f>G870</f>
        <v>3616.8</v>
      </c>
      <c r="H869" s="57">
        <f>H870</f>
        <v>1398</v>
      </c>
      <c r="I869" s="57"/>
    </row>
    <row r="870" spans="1:9" ht="25.5">
      <c r="A870" s="77"/>
      <c r="B870" s="58" t="s">
        <v>90</v>
      </c>
      <c r="C870" s="52" t="s">
        <v>395</v>
      </c>
      <c r="D870" s="52" t="s">
        <v>364</v>
      </c>
      <c r="E870" s="52" t="s">
        <v>573</v>
      </c>
      <c r="F870" s="52"/>
      <c r="G870" s="57">
        <f>G871</f>
        <v>3616.8</v>
      </c>
      <c r="H870" s="57">
        <f>H871</f>
        <v>1398</v>
      </c>
      <c r="I870" s="57"/>
    </row>
    <row r="871" spans="1:9">
      <c r="A871" s="59"/>
      <c r="B871" s="58" t="s">
        <v>21</v>
      </c>
      <c r="C871" s="52" t="s">
        <v>395</v>
      </c>
      <c r="D871" s="52" t="s">
        <v>364</v>
      </c>
      <c r="E871" s="52" t="s">
        <v>587</v>
      </c>
      <c r="F871" s="52"/>
      <c r="G871" s="57">
        <f>G872+G874+G876</f>
        <v>3616.8</v>
      </c>
      <c r="H871" s="57">
        <f>H872+H874+H876</f>
        <v>1398</v>
      </c>
      <c r="I871" s="57"/>
    </row>
    <row r="872" spans="1:9" s="34" customFormat="1" ht="25.5">
      <c r="A872" s="26"/>
      <c r="B872" s="15" t="s">
        <v>256</v>
      </c>
      <c r="C872" s="38">
        <v>11</v>
      </c>
      <c r="D872" s="38">
        <v>2</v>
      </c>
      <c r="E872" s="39" t="s">
        <v>587</v>
      </c>
      <c r="F872" s="40">
        <v>200</v>
      </c>
      <c r="G872" s="32">
        <f>G873</f>
        <v>1025.2</v>
      </c>
      <c r="H872" s="32">
        <f>H873</f>
        <v>113.4</v>
      </c>
      <c r="I872" s="26"/>
    </row>
    <row r="873" spans="1:9" s="34" customFormat="1" ht="25.5">
      <c r="A873" s="26"/>
      <c r="B873" s="15" t="s">
        <v>339</v>
      </c>
      <c r="C873" s="38">
        <v>11</v>
      </c>
      <c r="D873" s="38">
        <v>2</v>
      </c>
      <c r="E873" s="39" t="s">
        <v>587</v>
      </c>
      <c r="F873" s="40">
        <v>240</v>
      </c>
      <c r="G873" s="32">
        <f>'приложение 5'!H995</f>
        <v>1025.2</v>
      </c>
      <c r="H873" s="32">
        <f>'приложение 5'!I995</f>
        <v>113.4</v>
      </c>
      <c r="I873" s="26"/>
    </row>
    <row r="874" spans="1:9" s="88" customFormat="1" ht="25.5">
      <c r="A874" s="100"/>
      <c r="B874" s="15" t="s">
        <v>351</v>
      </c>
      <c r="C874" s="75" t="s">
        <v>395</v>
      </c>
      <c r="D874" s="75" t="s">
        <v>364</v>
      </c>
      <c r="E874" s="75" t="s">
        <v>587</v>
      </c>
      <c r="F874" s="75" t="s">
        <v>466</v>
      </c>
      <c r="G874" s="76">
        <f>G875</f>
        <v>2218.6</v>
      </c>
      <c r="H874" s="76">
        <f>H875</f>
        <v>949.5</v>
      </c>
      <c r="I874" s="76"/>
    </row>
    <row r="875" spans="1:9" s="88" customFormat="1">
      <c r="A875" s="100"/>
      <c r="B875" s="15" t="s">
        <v>345</v>
      </c>
      <c r="C875" s="75" t="s">
        <v>395</v>
      </c>
      <c r="D875" s="75" t="s">
        <v>364</v>
      </c>
      <c r="E875" s="75" t="s">
        <v>587</v>
      </c>
      <c r="F875" s="75" t="s">
        <v>467</v>
      </c>
      <c r="G875" s="76">
        <f>'приложение 5'!H998</f>
        <v>2218.6</v>
      </c>
      <c r="H875" s="76">
        <f>'приложение 5'!I998</f>
        <v>949.5</v>
      </c>
      <c r="I875" s="76"/>
    </row>
    <row r="876" spans="1:9" ht="25.5">
      <c r="A876" s="60"/>
      <c r="B876" s="58" t="s">
        <v>349</v>
      </c>
      <c r="C876" s="52" t="s">
        <v>395</v>
      </c>
      <c r="D876" s="52" t="s">
        <v>364</v>
      </c>
      <c r="E876" s="52" t="s">
        <v>587</v>
      </c>
      <c r="F876" s="52" t="s">
        <v>428</v>
      </c>
      <c r="G876" s="57">
        <f>G877</f>
        <v>373</v>
      </c>
      <c r="H876" s="57">
        <f>H877</f>
        <v>335.1</v>
      </c>
      <c r="I876" s="57"/>
    </row>
    <row r="877" spans="1:9">
      <c r="A877" s="60"/>
      <c r="B877" s="58" t="s">
        <v>338</v>
      </c>
      <c r="C877" s="52" t="s">
        <v>395</v>
      </c>
      <c r="D877" s="52" t="s">
        <v>364</v>
      </c>
      <c r="E877" s="52" t="s">
        <v>587</v>
      </c>
      <c r="F877" s="52" t="s">
        <v>429</v>
      </c>
      <c r="G877" s="57">
        <f>'приложение 5'!H1001</f>
        <v>373</v>
      </c>
      <c r="H877" s="57">
        <f>'приложение 5'!I1001</f>
        <v>335.1</v>
      </c>
      <c r="I877" s="57"/>
    </row>
    <row r="878" spans="1:9" ht="38.25">
      <c r="A878" s="60"/>
      <c r="B878" s="58" t="s">
        <v>577</v>
      </c>
      <c r="C878" s="52" t="s">
        <v>395</v>
      </c>
      <c r="D878" s="52" t="s">
        <v>364</v>
      </c>
      <c r="E878" s="84" t="s">
        <v>578</v>
      </c>
      <c r="F878" s="52"/>
      <c r="G878" s="57">
        <f t="shared" ref="G878:H880" si="43">G879</f>
        <v>2690.1</v>
      </c>
      <c r="H878" s="85">
        <f t="shared" si="43"/>
        <v>1759.5</v>
      </c>
      <c r="I878" s="85"/>
    </row>
    <row r="879" spans="1:9">
      <c r="A879" s="60"/>
      <c r="B879" s="58" t="s">
        <v>21</v>
      </c>
      <c r="C879" s="52" t="s">
        <v>395</v>
      </c>
      <c r="D879" s="52" t="s">
        <v>364</v>
      </c>
      <c r="E879" s="84" t="s">
        <v>579</v>
      </c>
      <c r="F879" s="52"/>
      <c r="G879" s="57">
        <f t="shared" si="43"/>
        <v>2690.1</v>
      </c>
      <c r="H879" s="85">
        <f t="shared" si="43"/>
        <v>1759.5</v>
      </c>
      <c r="I879" s="85"/>
    </row>
    <row r="880" spans="1:9" ht="25.5">
      <c r="A880" s="60"/>
      <c r="B880" s="58" t="s">
        <v>352</v>
      </c>
      <c r="C880" s="52" t="s">
        <v>395</v>
      </c>
      <c r="D880" s="52" t="s">
        <v>364</v>
      </c>
      <c r="E880" s="84" t="s">
        <v>579</v>
      </c>
      <c r="F880" s="52" t="s">
        <v>428</v>
      </c>
      <c r="G880" s="57">
        <f t="shared" si="43"/>
        <v>2690.1</v>
      </c>
      <c r="H880" s="57">
        <f t="shared" si="43"/>
        <v>1759.5</v>
      </c>
      <c r="I880" s="57"/>
    </row>
    <row r="881" spans="1:9" ht="25.5">
      <c r="A881" s="60"/>
      <c r="B881" s="58" t="s">
        <v>86</v>
      </c>
      <c r="C881" s="52" t="s">
        <v>395</v>
      </c>
      <c r="D881" s="52" t="s">
        <v>364</v>
      </c>
      <c r="E881" s="84" t="s">
        <v>579</v>
      </c>
      <c r="F881" s="52" t="s">
        <v>85</v>
      </c>
      <c r="G881" s="57">
        <f>'приложение 5'!H1006</f>
        <v>2690.1</v>
      </c>
      <c r="H881" s="57">
        <f>'приложение 5'!I1006</f>
        <v>1759.5</v>
      </c>
      <c r="I881" s="57"/>
    </row>
    <row r="882" spans="1:9" s="43" customFormat="1">
      <c r="A882" s="59"/>
      <c r="B882" s="56" t="s">
        <v>650</v>
      </c>
      <c r="C882" s="54" t="s">
        <v>477</v>
      </c>
      <c r="D882" s="54" t="s">
        <v>362</v>
      </c>
      <c r="E882" s="54"/>
      <c r="F882" s="54"/>
      <c r="G882" s="55">
        <f t="shared" ref="G882:H886" si="44">G883</f>
        <v>13396.3</v>
      </c>
      <c r="H882" s="55">
        <f t="shared" si="44"/>
        <v>9420.4</v>
      </c>
      <c r="I882" s="55">
        <f>H882/G882*100</f>
        <v>70.32090950486328</v>
      </c>
    </row>
    <row r="883" spans="1:9" s="43" customFormat="1">
      <c r="A883" s="59"/>
      <c r="B883" s="56" t="s">
        <v>83</v>
      </c>
      <c r="C883" s="54" t="s">
        <v>477</v>
      </c>
      <c r="D883" s="54" t="s">
        <v>364</v>
      </c>
      <c r="E883" s="54"/>
      <c r="F883" s="54"/>
      <c r="G883" s="55">
        <f t="shared" si="44"/>
        <v>13396.3</v>
      </c>
      <c r="H883" s="55">
        <f t="shared" si="44"/>
        <v>9420.4</v>
      </c>
      <c r="I883" s="55">
        <f>H883/G883*100</f>
        <v>70.32090950486328</v>
      </c>
    </row>
    <row r="884" spans="1:9" ht="25.5">
      <c r="A884" s="60"/>
      <c r="B884" s="58" t="s">
        <v>60</v>
      </c>
      <c r="C884" s="52" t="s">
        <v>477</v>
      </c>
      <c r="D884" s="52" t="s">
        <v>364</v>
      </c>
      <c r="E884" s="52" t="s">
        <v>475</v>
      </c>
      <c r="F884" s="52"/>
      <c r="G884" s="57">
        <f>G885+G888</f>
        <v>13396.3</v>
      </c>
      <c r="H884" s="57">
        <f>H885+H888</f>
        <v>9420.4</v>
      </c>
      <c r="I884" s="57"/>
    </row>
    <row r="885" spans="1:9" ht="25.5">
      <c r="A885" s="59"/>
      <c r="B885" s="58" t="s">
        <v>37</v>
      </c>
      <c r="C885" s="52" t="s">
        <v>477</v>
      </c>
      <c r="D885" s="52" t="s">
        <v>364</v>
      </c>
      <c r="E885" s="84" t="s">
        <v>651</v>
      </c>
      <c r="F885" s="52"/>
      <c r="G885" s="57">
        <f t="shared" si="44"/>
        <v>13246.3</v>
      </c>
      <c r="H885" s="57">
        <f t="shared" si="44"/>
        <v>9270.4</v>
      </c>
      <c r="I885" s="57"/>
    </row>
    <row r="886" spans="1:9" ht="25.5">
      <c r="A886" s="60"/>
      <c r="B886" s="58" t="s">
        <v>337</v>
      </c>
      <c r="C886" s="52" t="s">
        <v>477</v>
      </c>
      <c r="D886" s="52" t="s">
        <v>364</v>
      </c>
      <c r="E886" s="84" t="s">
        <v>651</v>
      </c>
      <c r="F886" s="52" t="s">
        <v>428</v>
      </c>
      <c r="G886" s="57">
        <f t="shared" si="44"/>
        <v>13246.3</v>
      </c>
      <c r="H886" s="57">
        <f t="shared" si="44"/>
        <v>9270.4</v>
      </c>
      <c r="I886" s="57"/>
    </row>
    <row r="887" spans="1:9">
      <c r="A887" s="60"/>
      <c r="B887" s="58" t="s">
        <v>338</v>
      </c>
      <c r="C887" s="52" t="s">
        <v>477</v>
      </c>
      <c r="D887" s="52" t="s">
        <v>364</v>
      </c>
      <c r="E887" s="84" t="s">
        <v>651</v>
      </c>
      <c r="F887" s="52" t="s">
        <v>429</v>
      </c>
      <c r="G887" s="57">
        <f>'приложение 5'!H1012</f>
        <v>13246.3</v>
      </c>
      <c r="H887" s="57">
        <f>'приложение 5'!I1012</f>
        <v>9270.4</v>
      </c>
      <c r="I887" s="57"/>
    </row>
    <row r="888" spans="1:9" s="92" customFormat="1" ht="38.25">
      <c r="A888" s="100"/>
      <c r="B888" s="95" t="s">
        <v>17</v>
      </c>
      <c r="C888" s="75" t="s">
        <v>477</v>
      </c>
      <c r="D888" s="75" t="s">
        <v>364</v>
      </c>
      <c r="E888" s="91" t="s">
        <v>737</v>
      </c>
      <c r="F888" s="75"/>
      <c r="G888" s="76">
        <f>G889</f>
        <v>150</v>
      </c>
      <c r="H888" s="76">
        <f>H889</f>
        <v>150</v>
      </c>
      <c r="I888" s="76"/>
    </row>
    <row r="889" spans="1:9" s="92" customFormat="1" ht="25.5">
      <c r="A889" s="100"/>
      <c r="B889" s="15" t="s">
        <v>337</v>
      </c>
      <c r="C889" s="75" t="s">
        <v>477</v>
      </c>
      <c r="D889" s="75" t="s">
        <v>364</v>
      </c>
      <c r="E889" s="91" t="s">
        <v>737</v>
      </c>
      <c r="F889" s="75" t="s">
        <v>428</v>
      </c>
      <c r="G889" s="76">
        <f>G890</f>
        <v>150</v>
      </c>
      <c r="H889" s="76">
        <f>H890</f>
        <v>150</v>
      </c>
      <c r="I889" s="76"/>
    </row>
    <row r="890" spans="1:9" s="92" customFormat="1">
      <c r="A890" s="100"/>
      <c r="B890" s="15" t="s">
        <v>338</v>
      </c>
      <c r="C890" s="75" t="s">
        <v>477</v>
      </c>
      <c r="D890" s="75" t="s">
        <v>364</v>
      </c>
      <c r="E890" s="91" t="s">
        <v>737</v>
      </c>
      <c r="F890" s="75" t="s">
        <v>429</v>
      </c>
      <c r="G890" s="76">
        <f>'приложение 5'!H1016</f>
        <v>150</v>
      </c>
      <c r="H890" s="76">
        <f>'приложение 5'!I1016</f>
        <v>150</v>
      </c>
      <c r="I890" s="76"/>
    </row>
    <row r="891" spans="1:9" s="43" customFormat="1">
      <c r="A891" s="59"/>
      <c r="B891" s="56" t="s">
        <v>652</v>
      </c>
      <c r="C891" s="54" t="s">
        <v>396</v>
      </c>
      <c r="D891" s="54" t="s">
        <v>362</v>
      </c>
      <c r="E891" s="54"/>
      <c r="F891" s="54"/>
      <c r="G891" s="55">
        <f t="shared" ref="G891:G896" si="45">G892</f>
        <v>4877.8</v>
      </c>
      <c r="H891" s="55">
        <f t="shared" ref="H891:H896" si="46">H892</f>
        <v>0</v>
      </c>
      <c r="I891" s="55">
        <f>H891/G891*100</f>
        <v>0</v>
      </c>
    </row>
    <row r="892" spans="1:9" s="43" customFormat="1" ht="25.5">
      <c r="A892" s="59"/>
      <c r="B892" s="56" t="s">
        <v>653</v>
      </c>
      <c r="C892" s="54" t="s">
        <v>396</v>
      </c>
      <c r="D892" s="54" t="s">
        <v>361</v>
      </c>
      <c r="E892" s="54"/>
      <c r="F892" s="54"/>
      <c r="G892" s="55">
        <f t="shared" si="45"/>
        <v>4877.8</v>
      </c>
      <c r="H892" s="55">
        <f t="shared" si="46"/>
        <v>0</v>
      </c>
      <c r="I892" s="55">
        <f>H892/G892*100</f>
        <v>0</v>
      </c>
    </row>
    <row r="893" spans="1:9" ht="76.5">
      <c r="A893" s="60"/>
      <c r="B893" s="61" t="s">
        <v>386</v>
      </c>
      <c r="C893" s="52" t="s">
        <v>396</v>
      </c>
      <c r="D893" s="52" t="s">
        <v>361</v>
      </c>
      <c r="E893" s="52" t="s">
        <v>387</v>
      </c>
      <c r="F893" s="52"/>
      <c r="G893" s="57">
        <f t="shared" si="45"/>
        <v>4877.8</v>
      </c>
      <c r="H893" s="57">
        <f t="shared" si="46"/>
        <v>0</v>
      </c>
      <c r="I893" s="57"/>
    </row>
    <row r="894" spans="1:9" ht="25.5">
      <c r="A894" s="60"/>
      <c r="B894" s="61" t="s">
        <v>73</v>
      </c>
      <c r="C894" s="52" t="s">
        <v>396</v>
      </c>
      <c r="D894" s="52" t="s">
        <v>361</v>
      </c>
      <c r="E894" s="52" t="s">
        <v>390</v>
      </c>
      <c r="F894" s="52"/>
      <c r="G894" s="57">
        <f t="shared" si="45"/>
        <v>4877.8</v>
      </c>
      <c r="H894" s="57">
        <f t="shared" si="46"/>
        <v>0</v>
      </c>
      <c r="I894" s="57"/>
    </row>
    <row r="895" spans="1:9">
      <c r="A895" s="60"/>
      <c r="B895" s="58" t="s">
        <v>72</v>
      </c>
      <c r="C895" s="52" t="s">
        <v>396</v>
      </c>
      <c r="D895" s="52" t="s">
        <v>361</v>
      </c>
      <c r="E895" s="52" t="s">
        <v>391</v>
      </c>
      <c r="F895" s="52"/>
      <c r="G895" s="57">
        <f t="shared" si="45"/>
        <v>4877.8</v>
      </c>
      <c r="H895" s="57">
        <f t="shared" si="46"/>
        <v>0</v>
      </c>
      <c r="I895" s="57"/>
    </row>
    <row r="896" spans="1:9">
      <c r="A896" s="60"/>
      <c r="B896" s="58" t="s">
        <v>333</v>
      </c>
      <c r="C896" s="52" t="s">
        <v>396</v>
      </c>
      <c r="D896" s="52" t="s">
        <v>361</v>
      </c>
      <c r="E896" s="52" t="s">
        <v>391</v>
      </c>
      <c r="F896" s="52" t="s">
        <v>654</v>
      </c>
      <c r="G896" s="57">
        <f t="shared" si="45"/>
        <v>4877.8</v>
      </c>
      <c r="H896" s="57">
        <f t="shared" si="46"/>
        <v>0</v>
      </c>
      <c r="I896" s="57"/>
    </row>
    <row r="897" spans="1:9">
      <c r="A897" s="60"/>
      <c r="B897" s="58" t="s">
        <v>655</v>
      </c>
      <c r="C897" s="52" t="s">
        <v>396</v>
      </c>
      <c r="D897" s="52" t="s">
        <v>361</v>
      </c>
      <c r="E897" s="52" t="s">
        <v>391</v>
      </c>
      <c r="F897" s="52" t="s">
        <v>70</v>
      </c>
      <c r="G897" s="57">
        <f>'приложение 5'!H1060</f>
        <v>4877.8</v>
      </c>
      <c r="H897" s="57">
        <f>'приложение 5'!I1060</f>
        <v>0</v>
      </c>
      <c r="I897" s="57"/>
    </row>
    <row r="898" spans="1:9" ht="21" customHeight="1">
      <c r="A898" s="182"/>
      <c r="B898" s="64" t="s">
        <v>656</v>
      </c>
      <c r="C898" s="64"/>
      <c r="D898" s="183"/>
      <c r="E898" s="184"/>
      <c r="F898" s="184"/>
      <c r="G898" s="185">
        <f>G13+G125+G194+G348+G479+G488+G696+G790+G805+G867+G882+G891</f>
        <v>3192334.7999999993</v>
      </c>
      <c r="H898" s="185">
        <f>H13+H125+H194+H348+H479+H488+H696+H790+H805+H867+H882+H891</f>
        <v>2258442.6999999993</v>
      </c>
      <c r="I898" s="55">
        <f>H898/G898*100</f>
        <v>70.745797088701337</v>
      </c>
    </row>
    <row r="899" spans="1:9">
      <c r="G899" s="63"/>
      <c r="H899" s="63"/>
      <c r="I899" s="63"/>
    </row>
    <row r="900" spans="1:9">
      <c r="G900" s="62"/>
      <c r="H900" s="62"/>
      <c r="I900" s="62"/>
    </row>
    <row r="901" spans="1:9">
      <c r="G901" s="62"/>
      <c r="H901" s="62"/>
      <c r="I901" s="62"/>
    </row>
    <row r="902" spans="1:9">
      <c r="G902" s="62"/>
      <c r="H902" s="62"/>
      <c r="I902" s="62"/>
    </row>
    <row r="903" spans="1:9">
      <c r="G903" s="65"/>
      <c r="H903" s="65"/>
      <c r="I903" s="65"/>
    </row>
  </sheetData>
  <autoFilter ref="A12:K898">
    <sortState ref="A359:K446">
      <sortCondition ref="E12:E851"/>
    </sortState>
  </autoFilter>
  <mergeCells count="7">
    <mergeCell ref="H1:I1"/>
    <mergeCell ref="A6:I6"/>
    <mergeCell ref="A7:I7"/>
    <mergeCell ref="A8:I8"/>
    <mergeCell ref="A9:I9"/>
    <mergeCell ref="F2:I2"/>
    <mergeCell ref="H3:I3"/>
  </mergeCells>
  <pageMargins left="0.31496062992125984" right="0.31496062992125984" top="0.35433070866141736" bottom="0.35433070866141736" header="0.31496062992125984" footer="0.31496062992125984"/>
  <pageSetup paperSize="9" scale="75" fitToHeight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9"/>
  <sheetViews>
    <sheetView workbookViewId="0">
      <pane xSplit="3" ySplit="9" topLeftCell="D689" activePane="bottomRight" state="frozen"/>
      <selection pane="topRight" activeCell="D1" sqref="D1"/>
      <selection pane="bottomLeft" activeCell="A10" sqref="A10"/>
      <selection pane="bottomRight" activeCell="E3" sqref="E3:F3"/>
    </sheetView>
  </sheetViews>
  <sheetFormatPr defaultColWidth="9.140625" defaultRowHeight="12.75"/>
  <cols>
    <col min="1" max="1" width="63.140625" style="34" customWidth="1"/>
    <col min="2" max="2" width="12.140625" style="34" customWidth="1"/>
    <col min="3" max="3" width="6.5703125" style="34" customWidth="1"/>
    <col min="4" max="4" width="11.42578125" style="34" customWidth="1"/>
    <col min="5" max="5" width="15.42578125" style="34" customWidth="1"/>
    <col min="6" max="6" width="13.28515625" style="34" customWidth="1"/>
    <col min="7" max="229" width="9.140625" style="34" customWidth="1"/>
    <col min="230" max="16384" width="9.140625" style="34"/>
  </cols>
  <sheetData>
    <row r="1" spans="1:6" ht="15.75">
      <c r="A1" s="207"/>
      <c r="B1" s="207"/>
      <c r="C1" s="207"/>
      <c r="D1" s="14"/>
      <c r="E1" s="347" t="s">
        <v>659</v>
      </c>
      <c r="F1" s="347"/>
    </row>
    <row r="2" spans="1:6" ht="15.75">
      <c r="A2" s="142"/>
      <c r="B2" s="142"/>
      <c r="C2" s="347" t="s">
        <v>1057</v>
      </c>
      <c r="D2" s="355"/>
      <c r="E2" s="355"/>
      <c r="F2" s="355"/>
    </row>
    <row r="3" spans="1:6" ht="15.75">
      <c r="A3" s="142"/>
      <c r="B3" s="142"/>
      <c r="C3" s="142"/>
      <c r="D3" s="17"/>
      <c r="E3" s="347" t="s">
        <v>1059</v>
      </c>
      <c r="F3" s="343"/>
    </row>
    <row r="4" spans="1:6">
      <c r="A4" s="143"/>
      <c r="B4" s="143"/>
      <c r="C4" s="143"/>
      <c r="D4" s="145"/>
      <c r="E4" s="208"/>
    </row>
    <row r="5" spans="1:6">
      <c r="A5" s="143"/>
      <c r="B5" s="143"/>
      <c r="C5" s="143"/>
      <c r="D5" s="145"/>
      <c r="E5" s="208"/>
    </row>
    <row r="6" spans="1:6" ht="53.25" customHeight="1">
      <c r="A6" s="351" t="s">
        <v>743</v>
      </c>
      <c r="B6" s="352"/>
      <c r="C6" s="352"/>
      <c r="D6" s="352"/>
      <c r="E6" s="352"/>
      <c r="F6" s="353"/>
    </row>
    <row r="7" spans="1:6">
      <c r="A7" s="143"/>
      <c r="B7" s="354"/>
      <c r="C7" s="354"/>
      <c r="D7" s="145"/>
      <c r="E7" s="208"/>
    </row>
    <row r="8" spans="1:6" ht="14.25">
      <c r="A8" s="144"/>
      <c r="B8" s="144"/>
      <c r="C8" s="144"/>
      <c r="D8" s="144"/>
      <c r="E8" s="143"/>
      <c r="F8" s="209" t="s">
        <v>251</v>
      </c>
    </row>
    <row r="9" spans="1:6" s="210" customFormat="1" ht="32.25" customHeight="1">
      <c r="A9" s="146" t="s">
        <v>260</v>
      </c>
      <c r="B9" s="146" t="s">
        <v>246</v>
      </c>
      <c r="C9" s="146" t="s">
        <v>245</v>
      </c>
      <c r="D9" s="147" t="s">
        <v>244</v>
      </c>
      <c r="E9" s="147" t="s">
        <v>718</v>
      </c>
      <c r="F9" s="133" t="s">
        <v>252</v>
      </c>
    </row>
    <row r="10" spans="1:6">
      <c r="A10" s="148">
        <v>1</v>
      </c>
      <c r="B10" s="148">
        <v>2</v>
      </c>
      <c r="C10" s="148">
        <v>3</v>
      </c>
      <c r="D10" s="149">
        <v>4</v>
      </c>
      <c r="E10" s="149">
        <v>5</v>
      </c>
      <c r="F10" s="13">
        <v>6</v>
      </c>
    </row>
    <row r="11" spans="1:6" ht="38.25">
      <c r="A11" s="115" t="s">
        <v>112</v>
      </c>
      <c r="B11" s="116" t="s">
        <v>633</v>
      </c>
      <c r="C11" s="117"/>
      <c r="D11" s="31">
        <f>D12</f>
        <v>11627</v>
      </c>
      <c r="E11" s="31">
        <f>E12</f>
        <v>10124.9</v>
      </c>
      <c r="F11" s="122">
        <f>E11/D11*100</f>
        <v>87.080932312720392</v>
      </c>
    </row>
    <row r="12" spans="1:6" ht="25.5">
      <c r="A12" s="123" t="s">
        <v>111</v>
      </c>
      <c r="B12" s="124" t="s">
        <v>634</v>
      </c>
      <c r="C12" s="125"/>
      <c r="D12" s="126">
        <f>D13+D18+D21</f>
        <v>11627</v>
      </c>
      <c r="E12" s="126">
        <f>E13+E18+E21</f>
        <v>10124.9</v>
      </c>
      <c r="F12" s="127"/>
    </row>
    <row r="13" spans="1:6">
      <c r="A13" s="119" t="s">
        <v>21</v>
      </c>
      <c r="B13" s="120" t="s">
        <v>636</v>
      </c>
      <c r="C13" s="121"/>
      <c r="D13" s="32">
        <f>D14+D16</f>
        <v>11573.4</v>
      </c>
      <c r="E13" s="32">
        <f>E14+E16</f>
        <v>10071.299999999999</v>
      </c>
      <c r="F13" s="118"/>
    </row>
    <row r="14" spans="1:6" ht="14.25" customHeight="1">
      <c r="A14" s="15" t="s">
        <v>256</v>
      </c>
      <c r="B14" s="74" t="s">
        <v>636</v>
      </c>
      <c r="C14" s="121">
        <v>200</v>
      </c>
      <c r="D14" s="32">
        <f>D15</f>
        <v>841.3</v>
      </c>
      <c r="E14" s="32">
        <f>E15</f>
        <v>826.3</v>
      </c>
      <c r="F14" s="26"/>
    </row>
    <row r="15" spans="1:6" ht="25.5">
      <c r="A15" s="15" t="s">
        <v>339</v>
      </c>
      <c r="B15" s="74" t="s">
        <v>636</v>
      </c>
      <c r="C15" s="121">
        <v>240</v>
      </c>
      <c r="D15" s="32">
        <f>'приложение 2'!G796</f>
        <v>841.3</v>
      </c>
      <c r="E15" s="32">
        <f>'приложение 2'!H796</f>
        <v>826.3</v>
      </c>
      <c r="F15" s="26"/>
    </row>
    <row r="16" spans="1:6" ht="25.5">
      <c r="A16" s="15" t="s">
        <v>351</v>
      </c>
      <c r="B16" s="120" t="s">
        <v>636</v>
      </c>
      <c r="C16" s="121">
        <v>400</v>
      </c>
      <c r="D16" s="32">
        <f>D17</f>
        <v>10732.1</v>
      </c>
      <c r="E16" s="32">
        <f>E17</f>
        <v>9245</v>
      </c>
      <c r="F16" s="118"/>
    </row>
    <row r="17" spans="1:6">
      <c r="A17" s="15" t="s">
        <v>345</v>
      </c>
      <c r="B17" s="120" t="s">
        <v>636</v>
      </c>
      <c r="C17" s="121">
        <v>410</v>
      </c>
      <c r="D17" s="32">
        <f>'приложение 2'!G798</f>
        <v>10732.1</v>
      </c>
      <c r="E17" s="32">
        <f>'приложение 2'!H798</f>
        <v>9245</v>
      </c>
      <c r="F17" s="118"/>
    </row>
    <row r="18" spans="1:6" ht="51">
      <c r="A18" s="119" t="s">
        <v>110</v>
      </c>
      <c r="B18" s="120" t="s">
        <v>671</v>
      </c>
      <c r="C18" s="121"/>
      <c r="D18" s="32">
        <f>D19</f>
        <v>50.9</v>
      </c>
      <c r="E18" s="32">
        <f>E19</f>
        <v>50.9</v>
      </c>
      <c r="F18" s="118"/>
    </row>
    <row r="19" spans="1:6" ht="25.5">
      <c r="A19" s="15" t="s">
        <v>344</v>
      </c>
      <c r="B19" s="120" t="s">
        <v>671</v>
      </c>
      <c r="C19" s="121">
        <v>400</v>
      </c>
      <c r="D19" s="32">
        <f>D20</f>
        <v>50.9</v>
      </c>
      <c r="E19" s="32">
        <f>E20</f>
        <v>50.9</v>
      </c>
      <c r="F19" s="118"/>
    </row>
    <row r="20" spans="1:6">
      <c r="A20" s="15" t="s">
        <v>345</v>
      </c>
      <c r="B20" s="120" t="s">
        <v>671</v>
      </c>
      <c r="C20" s="121">
        <v>410</v>
      </c>
      <c r="D20" s="32">
        <f>'приложение 2'!G801</f>
        <v>50.9</v>
      </c>
      <c r="E20" s="32">
        <f>'приложение 2'!H801</f>
        <v>50.9</v>
      </c>
      <c r="F20" s="118"/>
    </row>
    <row r="21" spans="1:6" ht="63.75">
      <c r="A21" s="119" t="s">
        <v>109</v>
      </c>
      <c r="B21" s="120" t="s">
        <v>672</v>
      </c>
      <c r="C21" s="121"/>
      <c r="D21" s="32">
        <f>D22</f>
        <v>2.7</v>
      </c>
      <c r="E21" s="32">
        <f>E22</f>
        <v>2.7</v>
      </c>
      <c r="F21" s="118"/>
    </row>
    <row r="22" spans="1:6" ht="25.5">
      <c r="A22" s="15" t="s">
        <v>344</v>
      </c>
      <c r="B22" s="120" t="s">
        <v>672</v>
      </c>
      <c r="C22" s="121">
        <v>400</v>
      </c>
      <c r="D22" s="32">
        <f>D23</f>
        <v>2.7</v>
      </c>
      <c r="E22" s="32">
        <f>E23</f>
        <v>2.7</v>
      </c>
      <c r="F22" s="118"/>
    </row>
    <row r="23" spans="1:6">
      <c r="A23" s="15" t="s">
        <v>345</v>
      </c>
      <c r="B23" s="120" t="s">
        <v>672</v>
      </c>
      <c r="C23" s="121">
        <v>410</v>
      </c>
      <c r="D23" s="32">
        <f>'приложение 2'!G804</f>
        <v>2.7</v>
      </c>
      <c r="E23" s="32">
        <f>'приложение 2'!H804</f>
        <v>2.7</v>
      </c>
      <c r="F23" s="118"/>
    </row>
    <row r="24" spans="1:6" ht="25.5">
      <c r="A24" s="115" t="s">
        <v>12</v>
      </c>
      <c r="B24" s="116" t="s">
        <v>531</v>
      </c>
      <c r="C24" s="117" t="s">
        <v>0</v>
      </c>
      <c r="D24" s="31">
        <f>D25+D76+D84+D108</f>
        <v>1394500.9</v>
      </c>
      <c r="E24" s="31">
        <f>E25+E76+E84+E108</f>
        <v>913590.1</v>
      </c>
      <c r="F24" s="122">
        <f>E24/D24*100</f>
        <v>65.513769119833484</v>
      </c>
    </row>
    <row r="25" spans="1:6">
      <c r="A25" s="58" t="s">
        <v>532</v>
      </c>
      <c r="B25" s="52" t="s">
        <v>533</v>
      </c>
      <c r="C25" s="54"/>
      <c r="D25" s="32">
        <f>D26+D41+D60</f>
        <v>1185294.7</v>
      </c>
      <c r="E25" s="32">
        <f>E26+E41+E60</f>
        <v>813225.7</v>
      </c>
      <c r="F25" s="118"/>
    </row>
    <row r="26" spans="1:6">
      <c r="A26" s="58" t="s">
        <v>10</v>
      </c>
      <c r="B26" s="52" t="s">
        <v>534</v>
      </c>
      <c r="C26" s="54"/>
      <c r="D26" s="32">
        <f>D27+D29+D32+D35+D38</f>
        <v>550362.1</v>
      </c>
      <c r="E26" s="32">
        <f>E27+E29+E32+E35+E38</f>
        <v>380579.60000000003</v>
      </c>
      <c r="F26" s="118"/>
    </row>
    <row r="27" spans="1:6" ht="25.5">
      <c r="A27" s="58" t="s">
        <v>337</v>
      </c>
      <c r="B27" s="52" t="s">
        <v>535</v>
      </c>
      <c r="C27" s="52" t="s">
        <v>428</v>
      </c>
      <c r="D27" s="32">
        <f>D28</f>
        <v>92935.8</v>
      </c>
      <c r="E27" s="32">
        <f>E28</f>
        <v>64749.5</v>
      </c>
      <c r="F27" s="118"/>
    </row>
    <row r="28" spans="1:6">
      <c r="A28" s="58" t="s">
        <v>338</v>
      </c>
      <c r="B28" s="52" t="s">
        <v>535</v>
      </c>
      <c r="C28" s="52" t="s">
        <v>429</v>
      </c>
      <c r="D28" s="32">
        <f>'приложение 2'!G494</f>
        <v>92935.8</v>
      </c>
      <c r="E28" s="32">
        <f>'приложение 2'!H494</f>
        <v>64749.5</v>
      </c>
      <c r="F28" s="118"/>
    </row>
    <row r="29" spans="1:6">
      <c r="A29" s="58" t="s">
        <v>21</v>
      </c>
      <c r="B29" s="52" t="s">
        <v>537</v>
      </c>
      <c r="C29" s="52"/>
      <c r="D29" s="32">
        <f>D30</f>
        <v>100</v>
      </c>
      <c r="E29" s="32">
        <f>E30</f>
        <v>100</v>
      </c>
      <c r="F29" s="118"/>
    </row>
    <row r="30" spans="1:6" ht="25.5">
      <c r="A30" s="58" t="s">
        <v>337</v>
      </c>
      <c r="B30" s="52" t="s">
        <v>537</v>
      </c>
      <c r="C30" s="52" t="s">
        <v>428</v>
      </c>
      <c r="D30" s="32">
        <f>D31</f>
        <v>100</v>
      </c>
      <c r="E30" s="32">
        <f>E31</f>
        <v>100</v>
      </c>
      <c r="F30" s="118"/>
    </row>
    <row r="31" spans="1:6">
      <c r="A31" s="58" t="s">
        <v>338</v>
      </c>
      <c r="B31" s="52" t="s">
        <v>537</v>
      </c>
      <c r="C31" s="52" t="s">
        <v>429</v>
      </c>
      <c r="D31" s="32">
        <f>'приложение 2'!G497</f>
        <v>100</v>
      </c>
      <c r="E31" s="32">
        <f>'приложение 2'!H497</f>
        <v>100</v>
      </c>
      <c r="F31" s="118"/>
    </row>
    <row r="32" spans="1:6" ht="76.5">
      <c r="A32" s="87" t="s">
        <v>57</v>
      </c>
      <c r="B32" s="52" t="s">
        <v>536</v>
      </c>
      <c r="C32" s="52"/>
      <c r="D32" s="32">
        <f>D33</f>
        <v>427315.3</v>
      </c>
      <c r="E32" s="32">
        <f>E33</f>
        <v>299050.40000000002</v>
      </c>
      <c r="F32" s="118"/>
    </row>
    <row r="33" spans="1:6" ht="25.5">
      <c r="A33" s="58" t="s">
        <v>337</v>
      </c>
      <c r="B33" s="52" t="s">
        <v>536</v>
      </c>
      <c r="C33" s="52" t="s">
        <v>428</v>
      </c>
      <c r="D33" s="32">
        <f>D34</f>
        <v>427315.3</v>
      </c>
      <c r="E33" s="32">
        <f>E34</f>
        <v>299050.40000000002</v>
      </c>
      <c r="F33" s="118"/>
    </row>
    <row r="34" spans="1:6">
      <c r="A34" s="58" t="s">
        <v>338</v>
      </c>
      <c r="B34" s="52" t="s">
        <v>536</v>
      </c>
      <c r="C34" s="52" t="s">
        <v>429</v>
      </c>
      <c r="D34" s="32">
        <f>'приложение 2'!G500</f>
        <v>427315.3</v>
      </c>
      <c r="E34" s="32">
        <f>'приложение 2'!H500</f>
        <v>299050.40000000002</v>
      </c>
      <c r="F34" s="118"/>
    </row>
    <row r="35" spans="1:6" ht="76.5">
      <c r="A35" s="131" t="s">
        <v>643</v>
      </c>
      <c r="B35" s="52" t="s">
        <v>644</v>
      </c>
      <c r="C35" s="54"/>
      <c r="D35" s="32">
        <f>D36</f>
        <v>29761</v>
      </c>
      <c r="E35" s="32">
        <f>E36</f>
        <v>16429.7</v>
      </c>
      <c r="F35" s="118"/>
    </row>
    <row r="36" spans="1:6">
      <c r="A36" s="58" t="s">
        <v>340</v>
      </c>
      <c r="B36" s="52" t="s">
        <v>644</v>
      </c>
      <c r="C36" s="52" t="s">
        <v>637</v>
      </c>
      <c r="D36" s="32">
        <f>D37</f>
        <v>29761</v>
      </c>
      <c r="E36" s="32">
        <f>E37</f>
        <v>16429.7</v>
      </c>
      <c r="F36" s="118"/>
    </row>
    <row r="37" spans="1:6">
      <c r="A37" s="15" t="s">
        <v>341</v>
      </c>
      <c r="B37" s="75" t="s">
        <v>644</v>
      </c>
      <c r="C37" s="75" t="s">
        <v>645</v>
      </c>
      <c r="D37" s="32">
        <f>'приложение 2'!G835</f>
        <v>29761</v>
      </c>
      <c r="E37" s="32">
        <f>'приложение 2'!H835</f>
        <v>16429.7</v>
      </c>
      <c r="F37" s="118"/>
    </row>
    <row r="38" spans="1:6" s="88" customFormat="1" ht="38.25">
      <c r="A38" s="104" t="s">
        <v>681</v>
      </c>
      <c r="B38" s="75" t="s">
        <v>682</v>
      </c>
      <c r="C38" s="105"/>
      <c r="D38" s="76">
        <f>D39</f>
        <v>250</v>
      </c>
      <c r="E38" s="76">
        <f>E39</f>
        <v>250</v>
      </c>
      <c r="F38" s="153"/>
    </row>
    <row r="39" spans="1:6" s="88" customFormat="1" ht="25.5">
      <c r="A39" s="15" t="s">
        <v>337</v>
      </c>
      <c r="B39" s="75" t="s">
        <v>682</v>
      </c>
      <c r="C39" s="75" t="s">
        <v>428</v>
      </c>
      <c r="D39" s="76">
        <f>D40</f>
        <v>250</v>
      </c>
      <c r="E39" s="76">
        <f>E40</f>
        <v>250</v>
      </c>
      <c r="F39" s="153"/>
    </row>
    <row r="40" spans="1:6" s="88" customFormat="1">
      <c r="A40" s="15" t="s">
        <v>338</v>
      </c>
      <c r="B40" s="75" t="s">
        <v>682</v>
      </c>
      <c r="C40" s="75" t="s">
        <v>429</v>
      </c>
      <c r="D40" s="76">
        <f>'приложение 2'!G503</f>
        <v>250</v>
      </c>
      <c r="E40" s="76">
        <f>'приложение 2'!H503</f>
        <v>250</v>
      </c>
      <c r="F40" s="153"/>
    </row>
    <row r="41" spans="1:6">
      <c r="A41" s="58" t="s">
        <v>55</v>
      </c>
      <c r="B41" s="52" t="s">
        <v>542</v>
      </c>
      <c r="C41" s="54"/>
      <c r="D41" s="32">
        <f>D42+D45+D48+D51+D54+D57</f>
        <v>590759.29999999993</v>
      </c>
      <c r="E41" s="32">
        <f>E42+E45+E48+E51+E54+E57</f>
        <v>400219.6</v>
      </c>
      <c r="F41" s="118"/>
    </row>
    <row r="42" spans="1:6" ht="25.5">
      <c r="A42" s="58" t="s">
        <v>543</v>
      </c>
      <c r="B42" s="52" t="s">
        <v>544</v>
      </c>
      <c r="C42" s="52"/>
      <c r="D42" s="32">
        <f>D43</f>
        <v>100773.4</v>
      </c>
      <c r="E42" s="32">
        <f>E43</f>
        <v>66937.8</v>
      </c>
      <c r="F42" s="118"/>
    </row>
    <row r="43" spans="1:6" ht="25.5">
      <c r="A43" s="58" t="s">
        <v>337</v>
      </c>
      <c r="B43" s="52" t="s">
        <v>544</v>
      </c>
      <c r="C43" s="52" t="s">
        <v>428</v>
      </c>
      <c r="D43" s="32">
        <f>D44</f>
        <v>100773.4</v>
      </c>
      <c r="E43" s="32">
        <f>E44</f>
        <v>66937.8</v>
      </c>
      <c r="F43" s="118"/>
    </row>
    <row r="44" spans="1:6">
      <c r="A44" s="58" t="s">
        <v>338</v>
      </c>
      <c r="B44" s="52" t="s">
        <v>544</v>
      </c>
      <c r="C44" s="52" t="s">
        <v>429</v>
      </c>
      <c r="D44" s="32">
        <f>'приложение 2'!G528</f>
        <v>100773.4</v>
      </c>
      <c r="E44" s="32">
        <f>'приложение 2'!H528</f>
        <v>66937.8</v>
      </c>
      <c r="F44" s="118"/>
    </row>
    <row r="45" spans="1:6">
      <c r="A45" s="58" t="s">
        <v>21</v>
      </c>
      <c r="B45" s="52" t="s">
        <v>548</v>
      </c>
      <c r="C45" s="52"/>
      <c r="D45" s="32">
        <f>D46</f>
        <v>1634.8</v>
      </c>
      <c r="E45" s="32">
        <f>E46</f>
        <v>1092.9000000000001</v>
      </c>
      <c r="F45" s="118"/>
    </row>
    <row r="46" spans="1:6" ht="25.5">
      <c r="A46" s="58" t="s">
        <v>337</v>
      </c>
      <c r="B46" s="52" t="s">
        <v>548</v>
      </c>
      <c r="C46" s="52" t="s">
        <v>428</v>
      </c>
      <c r="D46" s="32">
        <f>D47</f>
        <v>1634.8</v>
      </c>
      <c r="E46" s="32">
        <f>E47</f>
        <v>1092.9000000000001</v>
      </c>
      <c r="F46" s="118"/>
    </row>
    <row r="47" spans="1:6">
      <c r="A47" s="58" t="s">
        <v>338</v>
      </c>
      <c r="B47" s="52" t="s">
        <v>548</v>
      </c>
      <c r="C47" s="52" t="s">
        <v>429</v>
      </c>
      <c r="D47" s="32">
        <f>'приложение 2'!G531</f>
        <v>1634.8</v>
      </c>
      <c r="E47" s="32">
        <f>'приложение 2'!H531</f>
        <v>1092.9000000000001</v>
      </c>
      <c r="F47" s="118"/>
    </row>
    <row r="48" spans="1:6" ht="144" customHeight="1">
      <c r="A48" s="69" t="s">
        <v>54</v>
      </c>
      <c r="B48" s="52" t="s">
        <v>545</v>
      </c>
      <c r="C48" s="52"/>
      <c r="D48" s="32">
        <f>D49</f>
        <v>1459.8</v>
      </c>
      <c r="E48" s="32">
        <f>E49</f>
        <v>845.8</v>
      </c>
      <c r="F48" s="118"/>
    </row>
    <row r="49" spans="1:6" ht="25.5">
      <c r="A49" s="58" t="s">
        <v>337</v>
      </c>
      <c r="B49" s="52" t="s">
        <v>545</v>
      </c>
      <c r="C49" s="52" t="s">
        <v>428</v>
      </c>
      <c r="D49" s="32">
        <f>D50</f>
        <v>1459.8</v>
      </c>
      <c r="E49" s="32">
        <f>E50</f>
        <v>845.8</v>
      </c>
      <c r="F49" s="118"/>
    </row>
    <row r="50" spans="1:6">
      <c r="A50" s="58" t="s">
        <v>338</v>
      </c>
      <c r="B50" s="52" t="s">
        <v>545</v>
      </c>
      <c r="C50" s="52" t="s">
        <v>429</v>
      </c>
      <c r="D50" s="32">
        <f>'приложение 2'!G534</f>
        <v>1459.8</v>
      </c>
      <c r="E50" s="32">
        <f>'приложение 2'!H534</f>
        <v>845.8</v>
      </c>
      <c r="F50" s="118"/>
    </row>
    <row r="51" spans="1:6" ht="51">
      <c r="A51" s="87" t="s">
        <v>53</v>
      </c>
      <c r="B51" s="52" t="s">
        <v>546</v>
      </c>
      <c r="C51" s="52"/>
      <c r="D51" s="32">
        <f>D52</f>
        <v>485527.6</v>
      </c>
      <c r="E51" s="32">
        <f>E52</f>
        <v>330509.09999999998</v>
      </c>
      <c r="F51" s="118"/>
    </row>
    <row r="52" spans="1:6" ht="25.5">
      <c r="A52" s="58" t="s">
        <v>337</v>
      </c>
      <c r="B52" s="52" t="s">
        <v>546</v>
      </c>
      <c r="C52" s="52" t="s">
        <v>428</v>
      </c>
      <c r="D52" s="32">
        <f>D53</f>
        <v>485527.6</v>
      </c>
      <c r="E52" s="32">
        <f>E53</f>
        <v>330509.09999999998</v>
      </c>
      <c r="F52" s="118"/>
    </row>
    <row r="53" spans="1:6">
      <c r="A53" s="58" t="s">
        <v>338</v>
      </c>
      <c r="B53" s="52" t="s">
        <v>546</v>
      </c>
      <c r="C53" s="52" t="s">
        <v>429</v>
      </c>
      <c r="D53" s="32">
        <f>'приложение 2'!G537</f>
        <v>485527.6</v>
      </c>
      <c r="E53" s="32">
        <f>'приложение 2'!H537</f>
        <v>330509.09999999998</v>
      </c>
      <c r="F53" s="118"/>
    </row>
    <row r="54" spans="1:6" ht="76.5">
      <c r="A54" s="87" t="s">
        <v>52</v>
      </c>
      <c r="B54" s="52" t="s">
        <v>547</v>
      </c>
      <c r="C54" s="52"/>
      <c r="D54" s="32">
        <f>D55</f>
        <v>763.7</v>
      </c>
      <c r="E54" s="32">
        <f>E55</f>
        <v>458.3</v>
      </c>
      <c r="F54" s="118"/>
    </row>
    <row r="55" spans="1:6" ht="25.5">
      <c r="A55" s="58" t="s">
        <v>337</v>
      </c>
      <c r="B55" s="52" t="s">
        <v>547</v>
      </c>
      <c r="C55" s="52" t="s">
        <v>428</v>
      </c>
      <c r="D55" s="32">
        <f>D56</f>
        <v>763.7</v>
      </c>
      <c r="E55" s="32">
        <f>E56</f>
        <v>458.3</v>
      </c>
      <c r="F55" s="118"/>
    </row>
    <row r="56" spans="1:6">
      <c r="A56" s="58" t="s">
        <v>338</v>
      </c>
      <c r="B56" s="52" t="s">
        <v>547</v>
      </c>
      <c r="C56" s="52" t="s">
        <v>429</v>
      </c>
      <c r="D56" s="32">
        <f>'приложение 2'!G540</f>
        <v>763.7</v>
      </c>
      <c r="E56" s="32">
        <f>'приложение 2'!H540</f>
        <v>458.3</v>
      </c>
      <c r="F56" s="118"/>
    </row>
    <row r="57" spans="1:6" s="150" customFormat="1" ht="25.5">
      <c r="A57" s="95" t="s">
        <v>683</v>
      </c>
      <c r="B57" s="71" t="s">
        <v>684</v>
      </c>
      <c r="C57" s="71"/>
      <c r="D57" s="97">
        <f>D58</f>
        <v>600</v>
      </c>
      <c r="E57" s="97">
        <f>E58</f>
        <v>375.7</v>
      </c>
      <c r="F57" s="97"/>
    </row>
    <row r="58" spans="1:6" s="150" customFormat="1" ht="25.5">
      <c r="A58" s="95" t="s">
        <v>337</v>
      </c>
      <c r="B58" s="71" t="s">
        <v>684</v>
      </c>
      <c r="C58" s="71" t="s">
        <v>428</v>
      </c>
      <c r="D58" s="97">
        <f>D59</f>
        <v>600</v>
      </c>
      <c r="E58" s="97">
        <f>E59</f>
        <v>375.7</v>
      </c>
      <c r="F58" s="97"/>
    </row>
    <row r="59" spans="1:6" s="150" customFormat="1">
      <c r="A59" s="95" t="s">
        <v>338</v>
      </c>
      <c r="B59" s="71" t="s">
        <v>684</v>
      </c>
      <c r="C59" s="71" t="s">
        <v>429</v>
      </c>
      <c r="D59" s="97">
        <f>'приложение 2'!G543</f>
        <v>600</v>
      </c>
      <c r="E59" s="97">
        <f>'приложение 2'!H543</f>
        <v>375.7</v>
      </c>
      <c r="F59" s="97"/>
    </row>
    <row r="60" spans="1:6">
      <c r="A60" s="58" t="s">
        <v>38</v>
      </c>
      <c r="B60" s="52" t="s">
        <v>589</v>
      </c>
      <c r="C60" s="54"/>
      <c r="D60" s="32">
        <f>D61+D64+D71</f>
        <v>44173.3</v>
      </c>
      <c r="E60" s="32">
        <f>E61+E64+E71</f>
        <v>32426.500000000004</v>
      </c>
      <c r="F60" s="118"/>
    </row>
    <row r="61" spans="1:6" ht="25.5">
      <c r="A61" s="58" t="s">
        <v>37</v>
      </c>
      <c r="B61" s="52" t="s">
        <v>590</v>
      </c>
      <c r="C61" s="52"/>
      <c r="D61" s="32">
        <f>D62</f>
        <v>16783.8</v>
      </c>
      <c r="E61" s="32">
        <f>E62</f>
        <v>11207</v>
      </c>
      <c r="F61" s="118"/>
    </row>
    <row r="62" spans="1:6" ht="25.5">
      <c r="A62" s="58" t="s">
        <v>337</v>
      </c>
      <c r="B62" s="52" t="s">
        <v>590</v>
      </c>
      <c r="C62" s="52" t="s">
        <v>428</v>
      </c>
      <c r="D62" s="32">
        <f>D63</f>
        <v>16783.8</v>
      </c>
      <c r="E62" s="32">
        <f>E63</f>
        <v>11207</v>
      </c>
      <c r="F62" s="118"/>
    </row>
    <row r="63" spans="1:6">
      <c r="A63" s="58" t="s">
        <v>342</v>
      </c>
      <c r="B63" s="52" t="s">
        <v>590</v>
      </c>
      <c r="C63" s="52" t="s">
        <v>432</v>
      </c>
      <c r="D63" s="32">
        <f>'приложение 2'!G669</f>
        <v>16783.8</v>
      </c>
      <c r="E63" s="32">
        <f>'приложение 2'!H669</f>
        <v>11207</v>
      </c>
      <c r="F63" s="118"/>
    </row>
    <row r="64" spans="1:6">
      <c r="A64" s="58" t="s">
        <v>34</v>
      </c>
      <c r="B64" s="52" t="s">
        <v>591</v>
      </c>
      <c r="C64" s="52"/>
      <c r="D64" s="32">
        <f>D65+D67+D69</f>
        <v>25942.5</v>
      </c>
      <c r="E64" s="32">
        <f>E65+E67+E69</f>
        <v>20369.500000000004</v>
      </c>
      <c r="F64" s="118"/>
    </row>
    <row r="65" spans="1:6" ht="36.75" customHeight="1">
      <c r="A65" s="58" t="s">
        <v>343</v>
      </c>
      <c r="B65" s="52" t="s">
        <v>591</v>
      </c>
      <c r="C65" s="52" t="s">
        <v>369</v>
      </c>
      <c r="D65" s="32">
        <f>D66</f>
        <v>24259.599999999999</v>
      </c>
      <c r="E65" s="32">
        <f>E66</f>
        <v>19525.800000000003</v>
      </c>
      <c r="F65" s="118"/>
    </row>
    <row r="66" spans="1:6">
      <c r="A66" s="58" t="s">
        <v>255</v>
      </c>
      <c r="B66" s="52" t="s">
        <v>591</v>
      </c>
      <c r="C66" s="52" t="s">
        <v>370</v>
      </c>
      <c r="D66" s="32">
        <f>'приложение 2'!G672</f>
        <v>24259.599999999999</v>
      </c>
      <c r="E66" s="32">
        <f>'приложение 2'!H672</f>
        <v>19525.800000000003</v>
      </c>
      <c r="F66" s="118"/>
    </row>
    <row r="67" spans="1:6" ht="13.5" customHeight="1">
      <c r="A67" s="58" t="s">
        <v>372</v>
      </c>
      <c r="B67" s="52" t="s">
        <v>591</v>
      </c>
      <c r="C67" s="52" t="s">
        <v>373</v>
      </c>
      <c r="D67" s="32">
        <f>D68</f>
        <v>1627.8999999999999</v>
      </c>
      <c r="E67" s="32">
        <f>E68</f>
        <v>808.2</v>
      </c>
      <c r="F67" s="118"/>
    </row>
    <row r="68" spans="1:6" ht="25.5">
      <c r="A68" s="58" t="s">
        <v>339</v>
      </c>
      <c r="B68" s="52" t="s">
        <v>591</v>
      </c>
      <c r="C68" s="52" t="s">
        <v>374</v>
      </c>
      <c r="D68" s="32">
        <f>'приложение 2'!G674</f>
        <v>1627.8999999999999</v>
      </c>
      <c r="E68" s="32">
        <f>'приложение 2'!H674</f>
        <v>808.2</v>
      </c>
      <c r="F68" s="118"/>
    </row>
    <row r="69" spans="1:6">
      <c r="A69" s="68" t="s">
        <v>258</v>
      </c>
      <c r="B69" s="52" t="s">
        <v>591</v>
      </c>
      <c r="C69" s="52" t="s">
        <v>378</v>
      </c>
      <c r="D69" s="32">
        <f>D70</f>
        <v>55</v>
      </c>
      <c r="E69" s="32">
        <f>E70</f>
        <v>35.5</v>
      </c>
      <c r="F69" s="118"/>
    </row>
    <row r="70" spans="1:6">
      <c r="A70" s="68" t="s">
        <v>259</v>
      </c>
      <c r="B70" s="52" t="s">
        <v>591</v>
      </c>
      <c r="C70" s="52" t="s">
        <v>382</v>
      </c>
      <c r="D70" s="32">
        <f>'приложение 2'!G676</f>
        <v>55</v>
      </c>
      <c r="E70" s="32">
        <f>'приложение 2'!H676</f>
        <v>35.5</v>
      </c>
      <c r="F70" s="118"/>
    </row>
    <row r="71" spans="1:6" ht="76.5">
      <c r="A71" s="69" t="s">
        <v>592</v>
      </c>
      <c r="B71" s="71" t="s">
        <v>593</v>
      </c>
      <c r="C71" s="72"/>
      <c r="D71" s="32">
        <f>D72+D74</f>
        <v>1447</v>
      </c>
      <c r="E71" s="32">
        <f>E72+E74</f>
        <v>850</v>
      </c>
      <c r="F71" s="118"/>
    </row>
    <row r="72" spans="1:6" ht="42" customHeight="1">
      <c r="A72" s="73" t="s">
        <v>343</v>
      </c>
      <c r="B72" s="71" t="s">
        <v>593</v>
      </c>
      <c r="C72" s="70" t="s">
        <v>369</v>
      </c>
      <c r="D72" s="32">
        <f>D73</f>
        <v>1417</v>
      </c>
      <c r="E72" s="32">
        <f>E73</f>
        <v>835.2</v>
      </c>
      <c r="F72" s="118"/>
    </row>
    <row r="73" spans="1:6" ht="14.25" customHeight="1">
      <c r="A73" s="73" t="s">
        <v>255</v>
      </c>
      <c r="B73" s="71" t="s">
        <v>593</v>
      </c>
      <c r="C73" s="70" t="s">
        <v>370</v>
      </c>
      <c r="D73" s="32">
        <f>'приложение 2'!G679</f>
        <v>1417</v>
      </c>
      <c r="E73" s="32">
        <f>'приложение 2'!H679</f>
        <v>835.2</v>
      </c>
      <c r="F73" s="118"/>
    </row>
    <row r="74" spans="1:6" ht="15" customHeight="1">
      <c r="A74" s="58" t="s">
        <v>372</v>
      </c>
      <c r="B74" s="71" t="s">
        <v>593</v>
      </c>
      <c r="C74" s="70" t="s">
        <v>373</v>
      </c>
      <c r="D74" s="32">
        <f>D75</f>
        <v>30</v>
      </c>
      <c r="E74" s="32">
        <f>E75</f>
        <v>14.8</v>
      </c>
      <c r="F74" s="118"/>
    </row>
    <row r="75" spans="1:6" ht="25.5">
      <c r="A75" s="73" t="s">
        <v>339</v>
      </c>
      <c r="B75" s="71" t="s">
        <v>593</v>
      </c>
      <c r="C75" s="70" t="s">
        <v>374</v>
      </c>
      <c r="D75" s="32">
        <f>'приложение 2'!G681</f>
        <v>30</v>
      </c>
      <c r="E75" s="32">
        <f>'приложение 2'!H681</f>
        <v>14.8</v>
      </c>
      <c r="F75" s="118"/>
    </row>
    <row r="76" spans="1:6">
      <c r="A76" s="37" t="s">
        <v>23</v>
      </c>
      <c r="B76" s="39" t="s">
        <v>550</v>
      </c>
      <c r="C76" s="40"/>
      <c r="D76" s="32">
        <f>D77+D81</f>
        <v>933.2</v>
      </c>
      <c r="E76" s="32">
        <f>E77+E81</f>
        <v>716.4</v>
      </c>
      <c r="F76" s="118"/>
    </row>
    <row r="77" spans="1:6">
      <c r="A77" s="37" t="s">
        <v>21</v>
      </c>
      <c r="B77" s="39" t="s">
        <v>551</v>
      </c>
      <c r="C77" s="40"/>
      <c r="D77" s="32">
        <f>D78</f>
        <v>883.2</v>
      </c>
      <c r="E77" s="32">
        <f>E78</f>
        <v>716.4</v>
      </c>
      <c r="F77" s="118"/>
    </row>
    <row r="78" spans="1:6" ht="25.5">
      <c r="A78" s="15" t="s">
        <v>337</v>
      </c>
      <c r="B78" s="39" t="s">
        <v>551</v>
      </c>
      <c r="C78" s="40">
        <v>600</v>
      </c>
      <c r="D78" s="32">
        <f>D79+D80</f>
        <v>883.2</v>
      </c>
      <c r="E78" s="32">
        <f>E79+E80</f>
        <v>716.4</v>
      </c>
      <c r="F78" s="118"/>
    </row>
    <row r="79" spans="1:6">
      <c r="A79" s="15" t="s">
        <v>338</v>
      </c>
      <c r="B79" s="39" t="s">
        <v>551</v>
      </c>
      <c r="C79" s="40">
        <v>610</v>
      </c>
      <c r="D79" s="32">
        <f>'приложение 2'!G507+'приложение 2'!G547</f>
        <v>131.6</v>
      </c>
      <c r="E79" s="32">
        <f>'приложение 2'!H507+'приложение 2'!H547</f>
        <v>114.8</v>
      </c>
      <c r="F79" s="118"/>
    </row>
    <row r="80" spans="1:6">
      <c r="A80" s="15" t="s">
        <v>342</v>
      </c>
      <c r="B80" s="39" t="s">
        <v>551</v>
      </c>
      <c r="C80" s="40">
        <v>620</v>
      </c>
      <c r="D80" s="32">
        <f>'приложение 2'!G685</f>
        <v>751.6</v>
      </c>
      <c r="E80" s="32">
        <f>'приложение 2'!H685</f>
        <v>601.6</v>
      </c>
      <c r="F80" s="118"/>
    </row>
    <row r="81" spans="1:8" s="204" customFormat="1" ht="38.25">
      <c r="A81" s="101" t="s">
        <v>681</v>
      </c>
      <c r="B81" s="200" t="s">
        <v>738</v>
      </c>
      <c r="C81" s="201"/>
      <c r="D81" s="202">
        <f>D82</f>
        <v>50</v>
      </c>
      <c r="E81" s="203">
        <v>0</v>
      </c>
      <c r="F81" s="199"/>
      <c r="G81" s="211"/>
      <c r="H81" s="211"/>
    </row>
    <row r="82" spans="1:8" s="204" customFormat="1" ht="25.5">
      <c r="A82" s="205" t="s">
        <v>337</v>
      </c>
      <c r="B82" s="200" t="s">
        <v>738</v>
      </c>
      <c r="C82" s="200" t="s">
        <v>428</v>
      </c>
      <c r="D82" s="202">
        <f>D83</f>
        <v>50</v>
      </c>
      <c r="E82" s="203">
        <v>0</v>
      </c>
      <c r="F82" s="199"/>
      <c r="G82" s="211"/>
      <c r="H82" s="211"/>
    </row>
    <row r="83" spans="1:8" s="204" customFormat="1">
      <c r="A83" s="205" t="s">
        <v>338</v>
      </c>
      <c r="B83" s="200" t="s">
        <v>738</v>
      </c>
      <c r="C83" s="200" t="s">
        <v>429</v>
      </c>
      <c r="D83" s="202">
        <f>'приложение 2'!G510</f>
        <v>50</v>
      </c>
      <c r="E83" s="202">
        <f>'приложение 2'!H510</f>
        <v>0</v>
      </c>
      <c r="F83" s="199"/>
      <c r="G83" s="211"/>
      <c r="H83" s="211"/>
    </row>
    <row r="84" spans="1:8" ht="25.5">
      <c r="A84" s="58" t="s">
        <v>538</v>
      </c>
      <c r="B84" s="52" t="s">
        <v>539</v>
      </c>
      <c r="C84" s="52"/>
      <c r="D84" s="32">
        <f>D85+D88+D91+D99+D104</f>
        <v>190360.4</v>
      </c>
      <c r="E84" s="32">
        <f>E85+E88+E91+E99+E104</f>
        <v>83222.3</v>
      </c>
      <c r="F84" s="118"/>
    </row>
    <row r="85" spans="1:8" ht="63.75">
      <c r="A85" s="69" t="s">
        <v>51</v>
      </c>
      <c r="B85" s="52" t="s">
        <v>552</v>
      </c>
      <c r="C85" s="52"/>
      <c r="D85" s="32">
        <f>D86</f>
        <v>27582.400000000001</v>
      </c>
      <c r="E85" s="32">
        <f>E86</f>
        <v>12430.2</v>
      </c>
      <c r="F85" s="118"/>
    </row>
    <row r="86" spans="1:8" ht="25.5">
      <c r="A86" s="58" t="s">
        <v>337</v>
      </c>
      <c r="B86" s="52" t="s">
        <v>552</v>
      </c>
      <c r="C86" s="52" t="s">
        <v>428</v>
      </c>
      <c r="D86" s="32">
        <f>D87</f>
        <v>27582.400000000001</v>
      </c>
      <c r="E86" s="32">
        <f>E87</f>
        <v>12430.2</v>
      </c>
      <c r="F86" s="118"/>
    </row>
    <row r="87" spans="1:8">
      <c r="A87" s="58" t="s">
        <v>338</v>
      </c>
      <c r="B87" s="52" t="s">
        <v>552</v>
      </c>
      <c r="C87" s="52" t="s">
        <v>429</v>
      </c>
      <c r="D87" s="32">
        <f>'приложение 2'!G551</f>
        <v>27582.400000000001</v>
      </c>
      <c r="E87" s="32">
        <f>'приложение 2'!H551</f>
        <v>12430.2</v>
      </c>
      <c r="F87" s="118"/>
    </row>
    <row r="88" spans="1:8" ht="102">
      <c r="A88" s="69" t="s">
        <v>553</v>
      </c>
      <c r="B88" s="52" t="s">
        <v>554</v>
      </c>
      <c r="C88" s="52"/>
      <c r="D88" s="32">
        <f>D89</f>
        <v>31417</v>
      </c>
      <c r="E88" s="32">
        <f>E89</f>
        <v>14563.9</v>
      </c>
      <c r="F88" s="118"/>
    </row>
    <row r="89" spans="1:8" ht="25.5">
      <c r="A89" s="58" t="s">
        <v>337</v>
      </c>
      <c r="B89" s="52" t="s">
        <v>554</v>
      </c>
      <c r="C89" s="52" t="s">
        <v>428</v>
      </c>
      <c r="D89" s="32">
        <f>D90</f>
        <v>31417</v>
      </c>
      <c r="E89" s="32">
        <f>E90</f>
        <v>14563.9</v>
      </c>
      <c r="F89" s="118"/>
    </row>
    <row r="90" spans="1:8">
      <c r="A90" s="58" t="s">
        <v>338</v>
      </c>
      <c r="B90" s="52" t="s">
        <v>554</v>
      </c>
      <c r="C90" s="52" t="s">
        <v>429</v>
      </c>
      <c r="D90" s="32">
        <f>'приложение 2'!G554</f>
        <v>31417</v>
      </c>
      <c r="E90" s="32">
        <f>'приложение 2'!H554</f>
        <v>14563.9</v>
      </c>
      <c r="F90" s="118"/>
    </row>
    <row r="91" spans="1:8">
      <c r="A91" s="58" t="s">
        <v>21</v>
      </c>
      <c r="B91" s="52" t="s">
        <v>540</v>
      </c>
      <c r="C91" s="52"/>
      <c r="D91" s="32">
        <f>D92+D94+D96</f>
        <v>129511</v>
      </c>
      <c r="E91" s="32">
        <f>E92+E94+E96</f>
        <v>55078.200000000004</v>
      </c>
      <c r="F91" s="118"/>
    </row>
    <row r="92" spans="1:8" ht="14.25" customHeight="1">
      <c r="A92" s="58" t="s">
        <v>372</v>
      </c>
      <c r="B92" s="52" t="s">
        <v>540</v>
      </c>
      <c r="C92" s="52" t="s">
        <v>373</v>
      </c>
      <c r="D92" s="32">
        <f>D93</f>
        <v>96381</v>
      </c>
      <c r="E92" s="32">
        <f>E93</f>
        <v>40599.300000000003</v>
      </c>
      <c r="F92" s="118"/>
    </row>
    <row r="93" spans="1:8" ht="25.5">
      <c r="A93" s="58" t="s">
        <v>257</v>
      </c>
      <c r="B93" s="52" t="s">
        <v>540</v>
      </c>
      <c r="C93" s="52" t="s">
        <v>374</v>
      </c>
      <c r="D93" s="32">
        <f>'приложение 2'!G514+'приложение 2'!G557</f>
        <v>96381</v>
      </c>
      <c r="E93" s="32">
        <f>'приложение 2'!H514+'приложение 2'!H557</f>
        <v>40599.300000000003</v>
      </c>
      <c r="F93" s="118"/>
    </row>
    <row r="94" spans="1:8" ht="25.5">
      <c r="A94" s="15" t="s">
        <v>344</v>
      </c>
      <c r="B94" s="39" t="s">
        <v>540</v>
      </c>
      <c r="C94" s="40">
        <v>400</v>
      </c>
      <c r="D94" s="32">
        <f>D95</f>
        <v>7100</v>
      </c>
      <c r="E94" s="32">
        <f>E95</f>
        <v>399.5</v>
      </c>
      <c r="F94" s="26"/>
    </row>
    <row r="95" spans="1:8">
      <c r="A95" s="15" t="s">
        <v>345</v>
      </c>
      <c r="B95" s="39" t="s">
        <v>540</v>
      </c>
      <c r="C95" s="40">
        <v>410</v>
      </c>
      <c r="D95" s="32">
        <f>'приложение 2'!G516</f>
        <v>7100</v>
      </c>
      <c r="E95" s="32">
        <f>'приложение 2'!H516</f>
        <v>399.5</v>
      </c>
      <c r="F95" s="26"/>
    </row>
    <row r="96" spans="1:8" ht="25.5">
      <c r="A96" s="58" t="s">
        <v>337</v>
      </c>
      <c r="B96" s="52" t="s">
        <v>540</v>
      </c>
      <c r="C96" s="52" t="s">
        <v>428</v>
      </c>
      <c r="D96" s="32">
        <f>D97+D98</f>
        <v>26030</v>
      </c>
      <c r="E96" s="32">
        <f>E97+E98</f>
        <v>14079.400000000001</v>
      </c>
      <c r="F96" s="118"/>
    </row>
    <row r="97" spans="1:6">
      <c r="A97" s="58" t="s">
        <v>338</v>
      </c>
      <c r="B97" s="52" t="s">
        <v>540</v>
      </c>
      <c r="C97" s="52" t="s">
        <v>429</v>
      </c>
      <c r="D97" s="32">
        <f>'приложение 2'!G518+'приложение 2'!G559</f>
        <v>25797.4</v>
      </c>
      <c r="E97" s="32">
        <f>'приложение 2'!H518+'приложение 2'!H559</f>
        <v>13921.800000000001</v>
      </c>
      <c r="F97" s="118"/>
    </row>
    <row r="98" spans="1:6">
      <c r="A98" s="58" t="s">
        <v>342</v>
      </c>
      <c r="B98" s="52" t="s">
        <v>540</v>
      </c>
      <c r="C98" s="52" t="s">
        <v>432</v>
      </c>
      <c r="D98" s="32">
        <f>'приложение 2'!G689</f>
        <v>232.6</v>
      </c>
      <c r="E98" s="32">
        <f>'приложение 2'!H689</f>
        <v>157.6</v>
      </c>
      <c r="F98" s="118"/>
    </row>
    <row r="99" spans="1:6" ht="63.75">
      <c r="A99" s="37" t="s">
        <v>20</v>
      </c>
      <c r="B99" s="39" t="s">
        <v>667</v>
      </c>
      <c r="C99" s="40"/>
      <c r="D99" s="32">
        <f>D100+D102</f>
        <v>50</v>
      </c>
      <c r="E99" s="32">
        <f>E100+E102</f>
        <v>50</v>
      </c>
      <c r="F99" s="118"/>
    </row>
    <row r="100" spans="1:6" ht="18.75" customHeight="1">
      <c r="A100" s="15" t="s">
        <v>256</v>
      </c>
      <c r="B100" s="39" t="s">
        <v>667</v>
      </c>
      <c r="C100" s="40">
        <v>200</v>
      </c>
      <c r="D100" s="32">
        <f>D101</f>
        <v>12</v>
      </c>
      <c r="E100" s="32">
        <f>E101</f>
        <v>12</v>
      </c>
      <c r="F100" s="118"/>
    </row>
    <row r="101" spans="1:6" ht="25.5">
      <c r="A101" s="41" t="s">
        <v>339</v>
      </c>
      <c r="B101" s="39" t="s">
        <v>667</v>
      </c>
      <c r="C101" s="40">
        <v>240</v>
      </c>
      <c r="D101" s="32">
        <f>'приложение 2'!G692</f>
        <v>12</v>
      </c>
      <c r="E101" s="32">
        <f>'приложение 2'!H692</f>
        <v>12</v>
      </c>
      <c r="F101" s="118"/>
    </row>
    <row r="102" spans="1:6" ht="26.25" customHeight="1">
      <c r="A102" s="15" t="s">
        <v>337</v>
      </c>
      <c r="B102" s="39" t="s">
        <v>667</v>
      </c>
      <c r="C102" s="40">
        <v>600</v>
      </c>
      <c r="D102" s="32">
        <f>D103</f>
        <v>38</v>
      </c>
      <c r="E102" s="32">
        <f>E103</f>
        <v>38</v>
      </c>
      <c r="F102" s="118"/>
    </row>
    <row r="103" spans="1:6">
      <c r="A103" s="15" t="s">
        <v>338</v>
      </c>
      <c r="B103" s="39" t="s">
        <v>667</v>
      </c>
      <c r="C103" s="40">
        <v>610</v>
      </c>
      <c r="D103" s="32">
        <f>'приложение 2'!G562</f>
        <v>38</v>
      </c>
      <c r="E103" s="32">
        <f>'приложение 2'!H562</f>
        <v>38</v>
      </c>
      <c r="F103" s="118"/>
    </row>
    <row r="104" spans="1:6" ht="25.5">
      <c r="A104" s="79" t="s">
        <v>17</v>
      </c>
      <c r="B104" s="75" t="s">
        <v>541</v>
      </c>
      <c r="C104" s="75"/>
      <c r="D104" s="32">
        <f>D105</f>
        <v>1800</v>
      </c>
      <c r="E104" s="32">
        <f>E105</f>
        <v>1100</v>
      </c>
      <c r="F104" s="118"/>
    </row>
    <row r="105" spans="1:6" ht="25.5">
      <c r="A105" s="80" t="s">
        <v>337</v>
      </c>
      <c r="B105" s="75" t="s">
        <v>541</v>
      </c>
      <c r="C105" s="75" t="s">
        <v>428</v>
      </c>
      <c r="D105" s="32">
        <f>D106+D107</f>
        <v>1800</v>
      </c>
      <c r="E105" s="32">
        <f>E106+E107</f>
        <v>1100</v>
      </c>
      <c r="F105" s="118"/>
    </row>
    <row r="106" spans="1:6">
      <c r="A106" s="15" t="s">
        <v>338</v>
      </c>
      <c r="B106" s="75" t="s">
        <v>541</v>
      </c>
      <c r="C106" s="75" t="s">
        <v>429</v>
      </c>
      <c r="D106" s="32">
        <f>'приложение 2'!G521+'приложение 2'!G565</f>
        <v>1700</v>
      </c>
      <c r="E106" s="32">
        <f>'приложение 2'!H521+'приложение 2'!H565</f>
        <v>1000</v>
      </c>
      <c r="F106" s="118"/>
    </row>
    <row r="107" spans="1:6">
      <c r="A107" s="58" t="s">
        <v>342</v>
      </c>
      <c r="B107" s="75" t="s">
        <v>541</v>
      </c>
      <c r="C107" s="75" t="s">
        <v>432</v>
      </c>
      <c r="D107" s="32">
        <f>'приложение 2'!G695</f>
        <v>100</v>
      </c>
      <c r="E107" s="32">
        <f>'приложение 2'!H695</f>
        <v>100</v>
      </c>
      <c r="F107" s="118"/>
    </row>
    <row r="108" spans="1:6">
      <c r="A108" s="82" t="s">
        <v>580</v>
      </c>
      <c r="B108" s="52" t="s">
        <v>581</v>
      </c>
      <c r="C108" s="54"/>
      <c r="D108" s="32">
        <f>D109+D113+D116+D120+D124</f>
        <v>17912.599999999999</v>
      </c>
      <c r="E108" s="32">
        <f>E109+E113+E116+E120+E124</f>
        <v>16425.7</v>
      </c>
      <c r="F108" s="118"/>
    </row>
    <row r="109" spans="1:6" ht="63.75">
      <c r="A109" s="37" t="s">
        <v>47</v>
      </c>
      <c r="B109" s="39" t="s">
        <v>670</v>
      </c>
      <c r="C109" s="40"/>
      <c r="D109" s="32">
        <f>D110</f>
        <v>6089.4</v>
      </c>
      <c r="E109" s="32">
        <f>E110</f>
        <v>5249.5</v>
      </c>
      <c r="F109" s="118"/>
    </row>
    <row r="110" spans="1:6" ht="25.5">
      <c r="A110" s="15" t="s">
        <v>337</v>
      </c>
      <c r="B110" s="39" t="s">
        <v>670</v>
      </c>
      <c r="C110" s="40">
        <v>600</v>
      </c>
      <c r="D110" s="32">
        <f>D111+D112</f>
        <v>6089.4</v>
      </c>
      <c r="E110" s="32">
        <f>E111+E112</f>
        <v>5249.5</v>
      </c>
      <c r="F110" s="118"/>
    </row>
    <row r="111" spans="1:6">
      <c r="A111" s="15" t="s">
        <v>338</v>
      </c>
      <c r="B111" s="39" t="s">
        <v>670</v>
      </c>
      <c r="C111" s="40">
        <v>610</v>
      </c>
      <c r="D111" s="32">
        <f>'приложение 2'!G622</f>
        <v>5796.9</v>
      </c>
      <c r="E111" s="32">
        <f>'приложение 2'!H622</f>
        <v>4957</v>
      </c>
      <c r="F111" s="118"/>
    </row>
    <row r="112" spans="1:6">
      <c r="A112" s="15" t="s">
        <v>342</v>
      </c>
      <c r="B112" s="39" t="s">
        <v>670</v>
      </c>
      <c r="C112" s="40">
        <v>620</v>
      </c>
      <c r="D112" s="32">
        <f>'приложение 2'!G623</f>
        <v>292.5</v>
      </c>
      <c r="E112" s="32">
        <f>'приложение 2'!H623</f>
        <v>292.5</v>
      </c>
      <c r="F112" s="118"/>
    </row>
    <row r="113" spans="1:6" ht="63.75">
      <c r="A113" s="37" t="s">
        <v>46</v>
      </c>
      <c r="B113" s="39" t="s">
        <v>669</v>
      </c>
      <c r="C113" s="40"/>
      <c r="D113" s="32">
        <f>D114</f>
        <v>1522.4</v>
      </c>
      <c r="E113" s="32">
        <f>E114</f>
        <v>1312.4</v>
      </c>
      <c r="F113" s="118"/>
    </row>
    <row r="114" spans="1:6" ht="25.5">
      <c r="A114" s="15" t="s">
        <v>337</v>
      </c>
      <c r="B114" s="39" t="s">
        <v>669</v>
      </c>
      <c r="C114" s="40">
        <v>600</v>
      </c>
      <c r="D114" s="32">
        <f>D115</f>
        <v>1522.4</v>
      </c>
      <c r="E114" s="32">
        <f>E115</f>
        <v>1312.4</v>
      </c>
      <c r="F114" s="118"/>
    </row>
    <row r="115" spans="1:6">
      <c r="A115" s="15" t="s">
        <v>338</v>
      </c>
      <c r="B115" s="39" t="s">
        <v>669</v>
      </c>
      <c r="C115" s="40">
        <v>610</v>
      </c>
      <c r="D115" s="32">
        <f>'приложение 2'!G626</f>
        <v>1522.4</v>
      </c>
      <c r="E115" s="32">
        <f>'приложение 2'!H626</f>
        <v>1312.4</v>
      </c>
      <c r="F115" s="118"/>
    </row>
    <row r="116" spans="1:6" ht="51">
      <c r="A116" s="69" t="s">
        <v>45</v>
      </c>
      <c r="B116" s="52" t="s">
        <v>582</v>
      </c>
      <c r="C116" s="52"/>
      <c r="D116" s="32">
        <f>D117</f>
        <v>6975.4</v>
      </c>
      <c r="E116" s="32">
        <f>E117</f>
        <v>6945.4</v>
      </c>
      <c r="F116" s="118"/>
    </row>
    <row r="117" spans="1:6" ht="25.5">
      <c r="A117" s="58" t="s">
        <v>337</v>
      </c>
      <c r="B117" s="52" t="s">
        <v>582</v>
      </c>
      <c r="C117" s="52" t="s">
        <v>428</v>
      </c>
      <c r="D117" s="32">
        <f>D118+D119</f>
        <v>6975.4</v>
      </c>
      <c r="E117" s="32">
        <f>E118+E119</f>
        <v>6945.4</v>
      </c>
      <c r="F117" s="118"/>
    </row>
    <row r="118" spans="1:6">
      <c r="A118" s="58" t="s">
        <v>338</v>
      </c>
      <c r="B118" s="52" t="s">
        <v>582</v>
      </c>
      <c r="C118" s="52" t="s">
        <v>429</v>
      </c>
      <c r="D118" s="32">
        <f>'приложение 2'!G629</f>
        <v>1281.4000000000001</v>
      </c>
      <c r="E118" s="32">
        <f>'приложение 2'!H629</f>
        <v>1281.4000000000001</v>
      </c>
      <c r="F118" s="118"/>
    </row>
    <row r="119" spans="1:6">
      <c r="A119" s="15" t="s">
        <v>338</v>
      </c>
      <c r="B119" s="39" t="s">
        <v>582</v>
      </c>
      <c r="C119" s="40">
        <v>620</v>
      </c>
      <c r="D119" s="32">
        <f>'приложение 2'!G630</f>
        <v>5694</v>
      </c>
      <c r="E119" s="32">
        <f>'приложение 2'!H630</f>
        <v>5664</v>
      </c>
      <c r="F119" s="118"/>
    </row>
    <row r="120" spans="1:6">
      <c r="A120" s="37" t="s">
        <v>21</v>
      </c>
      <c r="B120" s="39" t="s">
        <v>668</v>
      </c>
      <c r="C120" s="40"/>
      <c r="D120" s="32">
        <f>D121</f>
        <v>3215.3999999999996</v>
      </c>
      <c r="E120" s="32">
        <f>E121</f>
        <v>2918.4</v>
      </c>
      <c r="F120" s="118"/>
    </row>
    <row r="121" spans="1:6" ht="25.5">
      <c r="A121" s="15" t="s">
        <v>337</v>
      </c>
      <c r="B121" s="39" t="s">
        <v>668</v>
      </c>
      <c r="C121" s="40">
        <v>600</v>
      </c>
      <c r="D121" s="32">
        <f>D122+D123</f>
        <v>3215.3999999999996</v>
      </c>
      <c r="E121" s="32">
        <f>E122+E123</f>
        <v>2918.4</v>
      </c>
      <c r="F121" s="118"/>
    </row>
    <row r="122" spans="1:6">
      <c r="A122" s="15" t="s">
        <v>338</v>
      </c>
      <c r="B122" s="39" t="s">
        <v>668</v>
      </c>
      <c r="C122" s="40">
        <v>610</v>
      </c>
      <c r="D122" s="32">
        <f>'приложение 2'!G633</f>
        <v>2760.2</v>
      </c>
      <c r="E122" s="32">
        <f>'приложение 2'!H633</f>
        <v>2509.1</v>
      </c>
      <c r="F122" s="118"/>
    </row>
    <row r="123" spans="1:6">
      <c r="A123" s="15" t="s">
        <v>342</v>
      </c>
      <c r="B123" s="39" t="s">
        <v>668</v>
      </c>
      <c r="C123" s="40">
        <v>620</v>
      </c>
      <c r="D123" s="32">
        <f>'приложение 2'!G634</f>
        <v>455.2</v>
      </c>
      <c r="E123" s="32">
        <f>'приложение 2'!H634</f>
        <v>409.3</v>
      </c>
      <c r="F123" s="118"/>
    </row>
    <row r="124" spans="1:6" ht="38.25">
      <c r="A124" s="37" t="s">
        <v>732</v>
      </c>
      <c r="B124" s="39" t="s">
        <v>741</v>
      </c>
      <c r="C124" s="40"/>
      <c r="D124" s="32">
        <f>D125</f>
        <v>110</v>
      </c>
      <c r="E124" s="32">
        <f>E125</f>
        <v>0</v>
      </c>
      <c r="F124" s="118"/>
    </row>
    <row r="125" spans="1:6" ht="25.5">
      <c r="A125" s="15" t="s">
        <v>349</v>
      </c>
      <c r="B125" s="39" t="s">
        <v>741</v>
      </c>
      <c r="C125" s="40">
        <v>600</v>
      </c>
      <c r="D125" s="32">
        <f>D126</f>
        <v>110</v>
      </c>
      <c r="E125" s="32">
        <f>E126</f>
        <v>0</v>
      </c>
      <c r="F125" s="118"/>
    </row>
    <row r="126" spans="1:6">
      <c r="A126" s="15" t="s">
        <v>338</v>
      </c>
      <c r="B126" s="39" t="s">
        <v>741</v>
      </c>
      <c r="C126" s="40">
        <v>610</v>
      </c>
      <c r="D126" s="32">
        <f>'приложение 2'!G637</f>
        <v>110</v>
      </c>
      <c r="E126" s="32">
        <f>'приложение 2'!H637</f>
        <v>0</v>
      </c>
      <c r="F126" s="118"/>
    </row>
    <row r="127" spans="1:6">
      <c r="A127" s="115" t="s">
        <v>136</v>
      </c>
      <c r="B127" s="116" t="s">
        <v>555</v>
      </c>
      <c r="C127" s="117" t="s">
        <v>0</v>
      </c>
      <c r="D127" s="31">
        <f>D128+D158+D174+D205</f>
        <v>374128.3</v>
      </c>
      <c r="E127" s="31">
        <f>E128+E158+E174+E205</f>
        <v>306405.3</v>
      </c>
      <c r="F127" s="122">
        <f>E127/D127*100</f>
        <v>81.898455690200393</v>
      </c>
    </row>
    <row r="128" spans="1:6">
      <c r="A128" s="58" t="s">
        <v>135</v>
      </c>
      <c r="B128" s="52" t="s">
        <v>597</v>
      </c>
      <c r="C128" s="52"/>
      <c r="D128" s="32">
        <f>D129+D139+D143+D147+D154</f>
        <v>28178.5</v>
      </c>
      <c r="E128" s="32">
        <f>E129+E139+E143+E147+E154</f>
        <v>19651.8</v>
      </c>
      <c r="F128" s="118"/>
    </row>
    <row r="129" spans="1:6" ht="25.5">
      <c r="A129" s="58" t="s">
        <v>134</v>
      </c>
      <c r="B129" s="52" t="s">
        <v>598</v>
      </c>
      <c r="C129" s="52"/>
      <c r="D129" s="32">
        <f>D130+D133+D136</f>
        <v>1411</v>
      </c>
      <c r="E129" s="32">
        <f>E130+E133+E136</f>
        <v>994.2</v>
      </c>
      <c r="F129" s="118"/>
    </row>
    <row r="130" spans="1:6" ht="63.75">
      <c r="A130" s="104" t="s">
        <v>599</v>
      </c>
      <c r="B130" s="75" t="s">
        <v>600</v>
      </c>
      <c r="C130" s="75"/>
      <c r="D130" s="32">
        <f>D131</f>
        <v>10.199999999999999</v>
      </c>
      <c r="E130" s="32">
        <f>E131</f>
        <v>10.199999999999999</v>
      </c>
      <c r="F130" s="118"/>
    </row>
    <row r="131" spans="1:6" ht="25.5">
      <c r="A131" s="15" t="s">
        <v>441</v>
      </c>
      <c r="B131" s="75" t="s">
        <v>600</v>
      </c>
      <c r="C131" s="75" t="s">
        <v>428</v>
      </c>
      <c r="D131" s="32">
        <f>D132</f>
        <v>10.199999999999999</v>
      </c>
      <c r="E131" s="32">
        <f>E132</f>
        <v>10.199999999999999</v>
      </c>
      <c r="F131" s="118"/>
    </row>
    <row r="132" spans="1:6">
      <c r="A132" s="15" t="s">
        <v>342</v>
      </c>
      <c r="B132" s="75" t="s">
        <v>600</v>
      </c>
      <c r="C132" s="75" t="s">
        <v>432</v>
      </c>
      <c r="D132" s="32">
        <f>'приложение 2'!G703</f>
        <v>10.199999999999999</v>
      </c>
      <c r="E132" s="32">
        <f>'приложение 2'!H703</f>
        <v>10.199999999999999</v>
      </c>
      <c r="F132" s="118"/>
    </row>
    <row r="133" spans="1:6" ht="63.75">
      <c r="A133" s="58" t="s">
        <v>132</v>
      </c>
      <c r="B133" s="52" t="s">
        <v>601</v>
      </c>
      <c r="C133" s="52"/>
      <c r="D133" s="32">
        <f>D134</f>
        <v>1190.7</v>
      </c>
      <c r="E133" s="32">
        <f>E134</f>
        <v>773.9</v>
      </c>
      <c r="F133" s="118"/>
    </row>
    <row r="134" spans="1:6" ht="25.5">
      <c r="A134" s="58" t="s">
        <v>441</v>
      </c>
      <c r="B134" s="52" t="s">
        <v>601</v>
      </c>
      <c r="C134" s="52" t="s">
        <v>428</v>
      </c>
      <c r="D134" s="32">
        <f>D135</f>
        <v>1190.7</v>
      </c>
      <c r="E134" s="32">
        <f>E135</f>
        <v>773.9</v>
      </c>
      <c r="F134" s="118"/>
    </row>
    <row r="135" spans="1:6">
      <c r="A135" s="58" t="s">
        <v>342</v>
      </c>
      <c r="B135" s="52" t="s">
        <v>601</v>
      </c>
      <c r="C135" s="52" t="s">
        <v>432</v>
      </c>
      <c r="D135" s="32">
        <f>'приложение 2'!G706</f>
        <v>1190.7</v>
      </c>
      <c r="E135" s="32">
        <f>'приложение 2'!H706</f>
        <v>773.9</v>
      </c>
      <c r="F135" s="118"/>
    </row>
    <row r="136" spans="1:6" ht="76.5">
      <c r="A136" s="58" t="s">
        <v>131</v>
      </c>
      <c r="B136" s="52" t="s">
        <v>602</v>
      </c>
      <c r="C136" s="52"/>
      <c r="D136" s="32">
        <f>D137</f>
        <v>210.1</v>
      </c>
      <c r="E136" s="32">
        <f>E137</f>
        <v>210.1</v>
      </c>
      <c r="F136" s="118"/>
    </row>
    <row r="137" spans="1:6" ht="25.5">
      <c r="A137" s="58" t="s">
        <v>441</v>
      </c>
      <c r="B137" s="52" t="s">
        <v>602</v>
      </c>
      <c r="C137" s="52" t="s">
        <v>428</v>
      </c>
      <c r="D137" s="32">
        <f>D138</f>
        <v>210.1</v>
      </c>
      <c r="E137" s="32">
        <f>E138</f>
        <v>210.1</v>
      </c>
      <c r="F137" s="118"/>
    </row>
    <row r="138" spans="1:6">
      <c r="A138" s="58" t="s">
        <v>342</v>
      </c>
      <c r="B138" s="52" t="s">
        <v>602</v>
      </c>
      <c r="C138" s="52" t="s">
        <v>432</v>
      </c>
      <c r="D138" s="32">
        <f>'приложение 2'!G709</f>
        <v>210.1</v>
      </c>
      <c r="E138" s="32">
        <f>'приложение 2'!H709</f>
        <v>210.1</v>
      </c>
      <c r="F138" s="118"/>
    </row>
    <row r="139" spans="1:6" ht="25.5">
      <c r="A139" s="58" t="s">
        <v>130</v>
      </c>
      <c r="B139" s="52" t="s">
        <v>603</v>
      </c>
      <c r="C139" s="52"/>
      <c r="D139" s="32">
        <f t="shared" ref="D139:E141" si="0">D140</f>
        <v>20</v>
      </c>
      <c r="E139" s="32">
        <f t="shared" si="0"/>
        <v>20</v>
      </c>
      <c r="F139" s="118"/>
    </row>
    <row r="140" spans="1:6">
      <c r="A140" s="58" t="s">
        <v>21</v>
      </c>
      <c r="B140" s="52" t="s">
        <v>604</v>
      </c>
      <c r="C140" s="52"/>
      <c r="D140" s="32">
        <f t="shared" si="0"/>
        <v>20</v>
      </c>
      <c r="E140" s="32">
        <f t="shared" si="0"/>
        <v>20</v>
      </c>
      <c r="F140" s="118"/>
    </row>
    <row r="141" spans="1:6" ht="25.5">
      <c r="A141" s="58" t="s">
        <v>441</v>
      </c>
      <c r="B141" s="52" t="s">
        <v>604</v>
      </c>
      <c r="C141" s="52" t="s">
        <v>428</v>
      </c>
      <c r="D141" s="32">
        <f t="shared" si="0"/>
        <v>20</v>
      </c>
      <c r="E141" s="32">
        <f t="shared" si="0"/>
        <v>20</v>
      </c>
      <c r="F141" s="118"/>
    </row>
    <row r="142" spans="1:6">
      <c r="A142" s="58" t="s">
        <v>342</v>
      </c>
      <c r="B142" s="52" t="s">
        <v>604</v>
      </c>
      <c r="C142" s="52" t="s">
        <v>432</v>
      </c>
      <c r="D142" s="32">
        <f>'приложение 2'!G713</f>
        <v>20</v>
      </c>
      <c r="E142" s="32">
        <f>'приложение 2'!H713</f>
        <v>20</v>
      </c>
      <c r="F142" s="118"/>
    </row>
    <row r="143" spans="1:6">
      <c r="A143" s="58" t="s">
        <v>129</v>
      </c>
      <c r="B143" s="52" t="s">
        <v>605</v>
      </c>
      <c r="C143" s="52"/>
      <c r="D143" s="32">
        <f t="shared" ref="D143:E145" si="1">D144</f>
        <v>30</v>
      </c>
      <c r="E143" s="32">
        <f t="shared" si="1"/>
        <v>30</v>
      </c>
      <c r="F143" s="118"/>
    </row>
    <row r="144" spans="1:6">
      <c r="A144" s="58" t="s">
        <v>21</v>
      </c>
      <c r="B144" s="52" t="s">
        <v>606</v>
      </c>
      <c r="C144" s="52"/>
      <c r="D144" s="32">
        <f t="shared" si="1"/>
        <v>30</v>
      </c>
      <c r="E144" s="32">
        <f t="shared" si="1"/>
        <v>30</v>
      </c>
      <c r="F144" s="118"/>
    </row>
    <row r="145" spans="1:6" ht="25.5">
      <c r="A145" s="58" t="s">
        <v>441</v>
      </c>
      <c r="B145" s="52" t="s">
        <v>606</v>
      </c>
      <c r="C145" s="52" t="s">
        <v>428</v>
      </c>
      <c r="D145" s="32">
        <f t="shared" si="1"/>
        <v>30</v>
      </c>
      <c r="E145" s="32">
        <f t="shared" si="1"/>
        <v>30</v>
      </c>
      <c r="F145" s="118"/>
    </row>
    <row r="146" spans="1:6">
      <c r="A146" s="58" t="s">
        <v>342</v>
      </c>
      <c r="B146" s="52" t="s">
        <v>606</v>
      </c>
      <c r="C146" s="52" t="s">
        <v>432</v>
      </c>
      <c r="D146" s="32">
        <f>'приложение 2'!G717</f>
        <v>30</v>
      </c>
      <c r="E146" s="32">
        <f>'приложение 2'!H717</f>
        <v>30</v>
      </c>
      <c r="F146" s="118"/>
    </row>
    <row r="147" spans="1:6" ht="25.5">
      <c r="A147" s="58" t="s">
        <v>128</v>
      </c>
      <c r="B147" s="52" t="s">
        <v>607</v>
      </c>
      <c r="C147" s="52"/>
      <c r="D147" s="32">
        <f>D148+D151</f>
        <v>26484.5</v>
      </c>
      <c r="E147" s="32">
        <f>E148+E151</f>
        <v>18374.599999999999</v>
      </c>
      <c r="F147" s="118"/>
    </row>
    <row r="148" spans="1:6" ht="25.5">
      <c r="A148" s="58" t="s">
        <v>37</v>
      </c>
      <c r="B148" s="52" t="s">
        <v>608</v>
      </c>
      <c r="C148" s="52"/>
      <c r="D148" s="32">
        <f>D149</f>
        <v>23760.5</v>
      </c>
      <c r="E148" s="32">
        <f>E149</f>
        <v>16174.6</v>
      </c>
      <c r="F148" s="118"/>
    </row>
    <row r="149" spans="1:6" ht="25.5">
      <c r="A149" s="58" t="s">
        <v>337</v>
      </c>
      <c r="B149" s="52" t="s">
        <v>608</v>
      </c>
      <c r="C149" s="52" t="s">
        <v>428</v>
      </c>
      <c r="D149" s="32">
        <f>D150</f>
        <v>23760.5</v>
      </c>
      <c r="E149" s="32">
        <f>E150</f>
        <v>16174.6</v>
      </c>
      <c r="F149" s="118"/>
    </row>
    <row r="150" spans="1:6">
      <c r="A150" s="58" t="s">
        <v>342</v>
      </c>
      <c r="B150" s="52" t="s">
        <v>608</v>
      </c>
      <c r="C150" s="52" t="s">
        <v>432</v>
      </c>
      <c r="D150" s="32">
        <f>'приложение 2'!G721</f>
        <v>23760.5</v>
      </c>
      <c r="E150" s="32">
        <f>'приложение 2'!H721</f>
        <v>16174.6</v>
      </c>
      <c r="F150" s="118"/>
    </row>
    <row r="151" spans="1:6" ht="146.25" customHeight="1">
      <c r="A151" s="58" t="s">
        <v>54</v>
      </c>
      <c r="B151" s="52" t="s">
        <v>609</v>
      </c>
      <c r="C151" s="52"/>
      <c r="D151" s="32">
        <f>D152</f>
        <v>2724</v>
      </c>
      <c r="E151" s="32">
        <f>E152</f>
        <v>2200</v>
      </c>
      <c r="F151" s="118"/>
    </row>
    <row r="152" spans="1:6" ht="25.5">
      <c r="A152" s="58" t="s">
        <v>337</v>
      </c>
      <c r="B152" s="52" t="s">
        <v>609</v>
      </c>
      <c r="C152" s="52" t="s">
        <v>428</v>
      </c>
      <c r="D152" s="32">
        <f>D153</f>
        <v>2724</v>
      </c>
      <c r="E152" s="32">
        <f>E153</f>
        <v>2200</v>
      </c>
      <c r="F152" s="118"/>
    </row>
    <row r="153" spans="1:6">
      <c r="A153" s="58" t="s">
        <v>342</v>
      </c>
      <c r="B153" s="52" t="s">
        <v>609</v>
      </c>
      <c r="C153" s="52" t="s">
        <v>432</v>
      </c>
      <c r="D153" s="32">
        <f>'приложение 2'!G724</f>
        <v>2724</v>
      </c>
      <c r="E153" s="32">
        <f>'приложение 2'!H724</f>
        <v>2200</v>
      </c>
      <c r="F153" s="118"/>
    </row>
    <row r="154" spans="1:6" ht="25.5">
      <c r="A154" s="15" t="s">
        <v>734</v>
      </c>
      <c r="B154" s="75" t="s">
        <v>735</v>
      </c>
      <c r="C154" s="52"/>
      <c r="D154" s="32">
        <f t="shared" ref="D154:E156" si="2">D155</f>
        <v>233</v>
      </c>
      <c r="E154" s="32">
        <f t="shared" si="2"/>
        <v>233</v>
      </c>
      <c r="F154" s="118"/>
    </row>
    <row r="155" spans="1:6" ht="25.5">
      <c r="A155" s="95" t="s">
        <v>17</v>
      </c>
      <c r="B155" s="75" t="s">
        <v>736</v>
      </c>
      <c r="C155" s="75"/>
      <c r="D155" s="32">
        <f t="shared" si="2"/>
        <v>233</v>
      </c>
      <c r="E155" s="32">
        <f t="shared" si="2"/>
        <v>233</v>
      </c>
      <c r="F155" s="118"/>
    </row>
    <row r="156" spans="1:6" ht="25.5">
      <c r="A156" s="15" t="s">
        <v>441</v>
      </c>
      <c r="B156" s="75" t="s">
        <v>736</v>
      </c>
      <c r="C156" s="75" t="s">
        <v>428</v>
      </c>
      <c r="D156" s="32">
        <f t="shared" si="2"/>
        <v>233</v>
      </c>
      <c r="E156" s="32">
        <f t="shared" si="2"/>
        <v>233</v>
      </c>
      <c r="F156" s="118"/>
    </row>
    <row r="157" spans="1:6">
      <c r="A157" s="15" t="s">
        <v>342</v>
      </c>
      <c r="B157" s="75" t="s">
        <v>736</v>
      </c>
      <c r="C157" s="75" t="s">
        <v>432</v>
      </c>
      <c r="D157" s="32">
        <f>'приложение 2'!G728</f>
        <v>233</v>
      </c>
      <c r="E157" s="32">
        <f>'приложение 2'!H728</f>
        <v>233</v>
      </c>
      <c r="F157" s="118"/>
    </row>
    <row r="158" spans="1:6">
      <c r="A158" s="58" t="s">
        <v>127</v>
      </c>
      <c r="B158" s="52" t="s">
        <v>610</v>
      </c>
      <c r="C158" s="52"/>
      <c r="D158" s="32">
        <f>D159+D166+D170</f>
        <v>6972.1</v>
      </c>
      <c r="E158" s="32">
        <f>E159+E166+E170</f>
        <v>5132</v>
      </c>
      <c r="F158" s="118"/>
    </row>
    <row r="159" spans="1:6">
      <c r="A159" s="58" t="s">
        <v>126</v>
      </c>
      <c r="B159" s="52" t="s">
        <v>611</v>
      </c>
      <c r="C159" s="52"/>
      <c r="D159" s="32">
        <f>D160+D163</f>
        <v>6922.1</v>
      </c>
      <c r="E159" s="32">
        <f>E160+E163</f>
        <v>5112</v>
      </c>
      <c r="F159" s="118"/>
    </row>
    <row r="160" spans="1:6" ht="25.5">
      <c r="A160" s="58" t="s">
        <v>37</v>
      </c>
      <c r="B160" s="52" t="s">
        <v>612</v>
      </c>
      <c r="C160" s="52"/>
      <c r="D160" s="32">
        <f>D161</f>
        <v>6046.1</v>
      </c>
      <c r="E160" s="32">
        <f>E161</f>
        <v>4312</v>
      </c>
      <c r="F160" s="118"/>
    </row>
    <row r="161" spans="1:6" ht="25.5">
      <c r="A161" s="58" t="s">
        <v>337</v>
      </c>
      <c r="B161" s="52" t="s">
        <v>612</v>
      </c>
      <c r="C161" s="52" t="s">
        <v>428</v>
      </c>
      <c r="D161" s="32">
        <f>D162</f>
        <v>6046.1</v>
      </c>
      <c r="E161" s="32">
        <f>E162</f>
        <v>4312</v>
      </c>
      <c r="F161" s="118"/>
    </row>
    <row r="162" spans="1:6">
      <c r="A162" s="58" t="s">
        <v>342</v>
      </c>
      <c r="B162" s="52" t="s">
        <v>612</v>
      </c>
      <c r="C162" s="52" t="s">
        <v>432</v>
      </c>
      <c r="D162" s="32">
        <f>'приложение 2'!G733</f>
        <v>6046.1</v>
      </c>
      <c r="E162" s="32">
        <f>'приложение 2'!H733</f>
        <v>4312</v>
      </c>
      <c r="F162" s="118"/>
    </row>
    <row r="163" spans="1:6" ht="153">
      <c r="A163" s="58" t="s">
        <v>54</v>
      </c>
      <c r="B163" s="52" t="s">
        <v>613</v>
      </c>
      <c r="C163" s="52"/>
      <c r="D163" s="32">
        <f>D164</f>
        <v>876</v>
      </c>
      <c r="E163" s="32">
        <f>E164</f>
        <v>800</v>
      </c>
      <c r="F163" s="118"/>
    </row>
    <row r="164" spans="1:6" ht="25.5">
      <c r="A164" s="58" t="s">
        <v>337</v>
      </c>
      <c r="B164" s="52" t="s">
        <v>613</v>
      </c>
      <c r="C164" s="52" t="s">
        <v>428</v>
      </c>
      <c r="D164" s="32">
        <f>D165</f>
        <v>876</v>
      </c>
      <c r="E164" s="32">
        <f>E165</f>
        <v>800</v>
      </c>
      <c r="F164" s="118"/>
    </row>
    <row r="165" spans="1:6">
      <c r="A165" s="58" t="s">
        <v>342</v>
      </c>
      <c r="B165" s="52" t="s">
        <v>613</v>
      </c>
      <c r="C165" s="52" t="s">
        <v>432</v>
      </c>
      <c r="D165" s="32">
        <f>'приложение 2'!G736</f>
        <v>876</v>
      </c>
      <c r="E165" s="32">
        <f>'приложение 2'!H736</f>
        <v>800</v>
      </c>
      <c r="F165" s="118"/>
    </row>
    <row r="166" spans="1:6">
      <c r="A166" s="58" t="s">
        <v>125</v>
      </c>
      <c r="B166" s="52" t="s">
        <v>614</v>
      </c>
      <c r="C166" s="52"/>
      <c r="D166" s="32">
        <f t="shared" ref="D166:E168" si="3">D167</f>
        <v>20</v>
      </c>
      <c r="E166" s="32">
        <f t="shared" si="3"/>
        <v>20</v>
      </c>
      <c r="F166" s="118"/>
    </row>
    <row r="167" spans="1:6">
      <c r="A167" s="58" t="s">
        <v>21</v>
      </c>
      <c r="B167" s="52" t="s">
        <v>615</v>
      </c>
      <c r="C167" s="52"/>
      <c r="D167" s="32">
        <f t="shared" si="3"/>
        <v>20</v>
      </c>
      <c r="E167" s="32">
        <f t="shared" si="3"/>
        <v>20</v>
      </c>
      <c r="F167" s="118"/>
    </row>
    <row r="168" spans="1:6" ht="25.5">
      <c r="A168" s="58" t="s">
        <v>441</v>
      </c>
      <c r="B168" s="52" t="s">
        <v>615</v>
      </c>
      <c r="C168" s="52" t="s">
        <v>428</v>
      </c>
      <c r="D168" s="32">
        <f t="shared" si="3"/>
        <v>20</v>
      </c>
      <c r="E168" s="32">
        <f t="shared" si="3"/>
        <v>20</v>
      </c>
      <c r="F168" s="118"/>
    </row>
    <row r="169" spans="1:6">
      <c r="A169" s="58" t="s">
        <v>342</v>
      </c>
      <c r="B169" s="52" t="s">
        <v>615</v>
      </c>
      <c r="C169" s="52" t="s">
        <v>432</v>
      </c>
      <c r="D169" s="32">
        <f>'приложение 2'!G740</f>
        <v>20</v>
      </c>
      <c r="E169" s="32">
        <f>'приложение 2'!H740</f>
        <v>20</v>
      </c>
      <c r="F169" s="118"/>
    </row>
    <row r="170" spans="1:6" s="88" customFormat="1" ht="25.5">
      <c r="A170" s="15" t="s">
        <v>687</v>
      </c>
      <c r="B170" s="75" t="s">
        <v>688</v>
      </c>
      <c r="C170" s="75"/>
      <c r="D170" s="76">
        <f t="shared" ref="D170:E172" si="4">D171</f>
        <v>30</v>
      </c>
      <c r="E170" s="76">
        <f t="shared" si="4"/>
        <v>0</v>
      </c>
      <c r="F170" s="76"/>
    </row>
    <row r="171" spans="1:6" s="88" customFormat="1">
      <c r="A171" s="15" t="s">
        <v>451</v>
      </c>
      <c r="B171" s="75" t="s">
        <v>689</v>
      </c>
      <c r="C171" s="75"/>
      <c r="D171" s="76">
        <f t="shared" si="4"/>
        <v>30</v>
      </c>
      <c r="E171" s="76">
        <f t="shared" si="4"/>
        <v>0</v>
      </c>
      <c r="F171" s="76"/>
    </row>
    <row r="172" spans="1:6" s="88" customFormat="1" ht="25.5">
      <c r="A172" s="15" t="s">
        <v>337</v>
      </c>
      <c r="B172" s="75" t="s">
        <v>689</v>
      </c>
      <c r="C172" s="75" t="s">
        <v>428</v>
      </c>
      <c r="D172" s="76">
        <f t="shared" si="4"/>
        <v>30</v>
      </c>
      <c r="E172" s="76">
        <f t="shared" si="4"/>
        <v>0</v>
      </c>
      <c r="F172" s="76"/>
    </row>
    <row r="173" spans="1:6" s="88" customFormat="1">
      <c r="A173" s="15" t="s">
        <v>342</v>
      </c>
      <c r="B173" s="75" t="s">
        <v>689</v>
      </c>
      <c r="C173" s="75" t="s">
        <v>432</v>
      </c>
      <c r="D173" s="76">
        <f>'приложение 2'!G744</f>
        <v>30</v>
      </c>
      <c r="E173" s="76">
        <f>'приложение 2'!H744</f>
        <v>0</v>
      </c>
      <c r="F173" s="76"/>
    </row>
    <row r="174" spans="1:6">
      <c r="A174" s="58" t="s">
        <v>556</v>
      </c>
      <c r="B174" s="52" t="s">
        <v>557</v>
      </c>
      <c r="C174" s="52"/>
      <c r="D174" s="32">
        <f>D175+D190+D197+D201</f>
        <v>67584.400000000009</v>
      </c>
      <c r="E174" s="32">
        <f>E175+E190+E197+E201</f>
        <v>44728.599999999991</v>
      </c>
      <c r="F174" s="118"/>
    </row>
    <row r="175" spans="1:6" ht="25.5">
      <c r="A175" s="58" t="s">
        <v>143</v>
      </c>
      <c r="B175" s="52" t="s">
        <v>558</v>
      </c>
      <c r="C175" s="52"/>
      <c r="D175" s="32">
        <f>D176+D181+D184+D187</f>
        <v>4898.5999999999995</v>
      </c>
      <c r="E175" s="32">
        <f>E176+E181+E184+E187</f>
        <v>852.7</v>
      </c>
      <c r="F175" s="118"/>
    </row>
    <row r="176" spans="1:6">
      <c r="A176" s="15" t="s">
        <v>451</v>
      </c>
      <c r="B176" s="75" t="s">
        <v>559</v>
      </c>
      <c r="C176" s="75"/>
      <c r="D176" s="32">
        <f>D177+D179</f>
        <v>4367.3999999999996</v>
      </c>
      <c r="E176" s="32">
        <f>E177+E179</f>
        <v>752.7</v>
      </c>
      <c r="F176" s="118"/>
    </row>
    <row r="177" spans="1:6" s="99" customFormat="1" ht="18.75" customHeight="1">
      <c r="A177" s="95" t="s">
        <v>256</v>
      </c>
      <c r="B177" s="71" t="s">
        <v>559</v>
      </c>
      <c r="C177" s="71" t="s">
        <v>373</v>
      </c>
      <c r="D177" s="97">
        <f>D178</f>
        <v>0</v>
      </c>
      <c r="E177" s="97">
        <f>E178</f>
        <v>0</v>
      </c>
      <c r="F177" s="97"/>
    </row>
    <row r="178" spans="1:6" s="150" customFormat="1" ht="25.5">
      <c r="A178" s="95" t="s">
        <v>257</v>
      </c>
      <c r="B178" s="71" t="s">
        <v>559</v>
      </c>
      <c r="C178" s="71" t="s">
        <v>374</v>
      </c>
      <c r="D178" s="97">
        <f>'приложение 2'!G571</f>
        <v>0</v>
      </c>
      <c r="E178" s="97">
        <f>'приложение 2'!H571</f>
        <v>0</v>
      </c>
      <c r="F178" s="97"/>
    </row>
    <row r="179" spans="1:6" ht="25.5">
      <c r="A179" s="15" t="s">
        <v>337</v>
      </c>
      <c r="B179" s="75" t="s">
        <v>559</v>
      </c>
      <c r="C179" s="75" t="s">
        <v>428</v>
      </c>
      <c r="D179" s="32">
        <f>D180</f>
        <v>4367.3999999999996</v>
      </c>
      <c r="E179" s="32">
        <f>E180</f>
        <v>752.7</v>
      </c>
      <c r="F179" s="118"/>
    </row>
    <row r="180" spans="1:6">
      <c r="A180" s="15" t="s">
        <v>338</v>
      </c>
      <c r="B180" s="75" t="s">
        <v>559</v>
      </c>
      <c r="C180" s="75" t="s">
        <v>429</v>
      </c>
      <c r="D180" s="32">
        <f>'приложение 2'!G573</f>
        <v>4367.3999999999996</v>
      </c>
      <c r="E180" s="32">
        <f>'приложение 2'!H573</f>
        <v>752.7</v>
      </c>
      <c r="F180" s="118"/>
    </row>
    <row r="181" spans="1:6" ht="76.5">
      <c r="A181" s="89" t="s">
        <v>142</v>
      </c>
      <c r="B181" s="52" t="s">
        <v>560</v>
      </c>
      <c r="C181" s="52"/>
      <c r="D181" s="32">
        <f>D182</f>
        <v>366.5</v>
      </c>
      <c r="E181" s="32">
        <f>E182</f>
        <v>0</v>
      </c>
      <c r="F181" s="118"/>
    </row>
    <row r="182" spans="1:6" ht="25.5">
      <c r="A182" s="58" t="s">
        <v>337</v>
      </c>
      <c r="B182" s="52" t="s">
        <v>560</v>
      </c>
      <c r="C182" s="52" t="s">
        <v>428</v>
      </c>
      <c r="D182" s="32">
        <f>D183</f>
        <v>366.5</v>
      </c>
      <c r="E182" s="32">
        <f>E183</f>
        <v>0</v>
      </c>
      <c r="F182" s="118"/>
    </row>
    <row r="183" spans="1:6">
      <c r="A183" s="58" t="s">
        <v>338</v>
      </c>
      <c r="B183" s="52" t="s">
        <v>560</v>
      </c>
      <c r="C183" s="52" t="s">
        <v>429</v>
      </c>
      <c r="D183" s="32">
        <f>'приложение 2'!G576</f>
        <v>366.5</v>
      </c>
      <c r="E183" s="32">
        <f>'приложение 2'!H576</f>
        <v>0</v>
      </c>
      <c r="F183" s="118"/>
    </row>
    <row r="184" spans="1:6" ht="76.5">
      <c r="A184" s="89" t="s">
        <v>141</v>
      </c>
      <c r="B184" s="52" t="s">
        <v>561</v>
      </c>
      <c r="C184" s="52"/>
      <c r="D184" s="32">
        <f>D185</f>
        <v>64.7</v>
      </c>
      <c r="E184" s="32">
        <f>E185</f>
        <v>0</v>
      </c>
      <c r="F184" s="118"/>
    </row>
    <row r="185" spans="1:6" ht="25.5">
      <c r="A185" s="58" t="s">
        <v>337</v>
      </c>
      <c r="B185" s="52" t="s">
        <v>561</v>
      </c>
      <c r="C185" s="52" t="s">
        <v>428</v>
      </c>
      <c r="D185" s="32">
        <f>D186</f>
        <v>64.7</v>
      </c>
      <c r="E185" s="32">
        <f>E186</f>
        <v>0</v>
      </c>
      <c r="F185" s="118"/>
    </row>
    <row r="186" spans="1:6">
      <c r="A186" s="58" t="s">
        <v>338</v>
      </c>
      <c r="B186" s="52" t="s">
        <v>561</v>
      </c>
      <c r="C186" s="52" t="s">
        <v>429</v>
      </c>
      <c r="D186" s="32">
        <f>'приложение 2'!G579</f>
        <v>64.7</v>
      </c>
      <c r="E186" s="32">
        <f>'приложение 2'!H579</f>
        <v>0</v>
      </c>
      <c r="F186" s="118"/>
    </row>
    <row r="187" spans="1:6" ht="25.5">
      <c r="A187" s="90" t="s">
        <v>17</v>
      </c>
      <c r="B187" s="91" t="s">
        <v>562</v>
      </c>
      <c r="C187" s="75"/>
      <c r="D187" s="32">
        <f>D188</f>
        <v>100</v>
      </c>
      <c r="E187" s="32">
        <f>E188</f>
        <v>100</v>
      </c>
      <c r="F187" s="118"/>
    </row>
    <row r="188" spans="1:6" ht="25.5">
      <c r="A188" s="15" t="s">
        <v>352</v>
      </c>
      <c r="B188" s="91" t="s">
        <v>562</v>
      </c>
      <c r="C188" s="75" t="s">
        <v>428</v>
      </c>
      <c r="D188" s="32">
        <f>D189</f>
        <v>100</v>
      </c>
      <c r="E188" s="32">
        <f>E189</f>
        <v>100</v>
      </c>
      <c r="F188" s="118"/>
    </row>
    <row r="189" spans="1:6">
      <c r="A189" s="15" t="s">
        <v>338</v>
      </c>
      <c r="B189" s="91" t="s">
        <v>562</v>
      </c>
      <c r="C189" s="75" t="s">
        <v>429</v>
      </c>
      <c r="D189" s="32">
        <f>'приложение 2'!G582</f>
        <v>100</v>
      </c>
      <c r="E189" s="32">
        <f>'приложение 2'!H582</f>
        <v>100</v>
      </c>
      <c r="F189" s="118"/>
    </row>
    <row r="190" spans="1:6" ht="25.5">
      <c r="A190" s="58" t="s">
        <v>140</v>
      </c>
      <c r="B190" s="52" t="s">
        <v>563</v>
      </c>
      <c r="C190" s="52"/>
      <c r="D190" s="32">
        <f>D191+D194</f>
        <v>62485.8</v>
      </c>
      <c r="E190" s="32">
        <f>E191+E194</f>
        <v>43725.899999999994</v>
      </c>
      <c r="F190" s="118"/>
    </row>
    <row r="191" spans="1:6" ht="25.5">
      <c r="A191" s="58" t="s">
        <v>37</v>
      </c>
      <c r="B191" s="52" t="s">
        <v>564</v>
      </c>
      <c r="C191" s="52"/>
      <c r="D191" s="32">
        <f>D192</f>
        <v>60413.8</v>
      </c>
      <c r="E191" s="32">
        <f>E192</f>
        <v>42699.7</v>
      </c>
      <c r="F191" s="118"/>
    </row>
    <row r="192" spans="1:6" ht="25.5">
      <c r="A192" s="58" t="s">
        <v>337</v>
      </c>
      <c r="B192" s="52" t="s">
        <v>564</v>
      </c>
      <c r="C192" s="52" t="s">
        <v>428</v>
      </c>
      <c r="D192" s="32">
        <f>D193</f>
        <v>60413.8</v>
      </c>
      <c r="E192" s="32">
        <f>E193</f>
        <v>42699.7</v>
      </c>
      <c r="F192" s="118"/>
    </row>
    <row r="193" spans="1:6">
      <c r="A193" s="58" t="s">
        <v>338</v>
      </c>
      <c r="B193" s="52" t="s">
        <v>564</v>
      </c>
      <c r="C193" s="52" t="s">
        <v>429</v>
      </c>
      <c r="D193" s="32">
        <f>'приложение 2'!G586</f>
        <v>60413.8</v>
      </c>
      <c r="E193" s="32">
        <f>'приложение 2'!H586</f>
        <v>42699.7</v>
      </c>
      <c r="F193" s="118"/>
    </row>
    <row r="194" spans="1:6" ht="147" customHeight="1">
      <c r="A194" s="93" t="s">
        <v>54</v>
      </c>
      <c r="B194" s="52" t="s">
        <v>566</v>
      </c>
      <c r="C194" s="52"/>
      <c r="D194" s="32">
        <f>D195</f>
        <v>2072</v>
      </c>
      <c r="E194" s="32">
        <f>E195</f>
        <v>1026.2</v>
      </c>
      <c r="F194" s="118"/>
    </row>
    <row r="195" spans="1:6" ht="25.5">
      <c r="A195" s="58" t="s">
        <v>337</v>
      </c>
      <c r="B195" s="52" t="s">
        <v>566</v>
      </c>
      <c r="C195" s="52" t="s">
        <v>428</v>
      </c>
      <c r="D195" s="32">
        <f>D196</f>
        <v>2072</v>
      </c>
      <c r="E195" s="32">
        <f>E196</f>
        <v>1026.2</v>
      </c>
      <c r="F195" s="118"/>
    </row>
    <row r="196" spans="1:6">
      <c r="A196" s="58" t="s">
        <v>338</v>
      </c>
      <c r="B196" s="52" t="s">
        <v>566</v>
      </c>
      <c r="C196" s="52" t="s">
        <v>429</v>
      </c>
      <c r="D196" s="32">
        <f>'приложение 2'!G589</f>
        <v>2072</v>
      </c>
      <c r="E196" s="32">
        <f>'приложение 2'!H589</f>
        <v>1026.2</v>
      </c>
      <c r="F196" s="118"/>
    </row>
    <row r="197" spans="1:6" ht="25.5">
      <c r="A197" s="58" t="s">
        <v>123</v>
      </c>
      <c r="B197" s="52" t="s">
        <v>567</v>
      </c>
      <c r="C197" s="52"/>
      <c r="D197" s="32">
        <f t="shared" ref="D197:E199" si="5">D198</f>
        <v>100</v>
      </c>
      <c r="E197" s="32">
        <f t="shared" si="5"/>
        <v>75</v>
      </c>
      <c r="F197" s="118"/>
    </row>
    <row r="198" spans="1:6">
      <c r="A198" s="58" t="s">
        <v>21</v>
      </c>
      <c r="B198" s="52" t="s">
        <v>568</v>
      </c>
      <c r="C198" s="52"/>
      <c r="D198" s="32">
        <f t="shared" si="5"/>
        <v>100</v>
      </c>
      <c r="E198" s="32">
        <f t="shared" si="5"/>
        <v>75</v>
      </c>
      <c r="F198" s="118"/>
    </row>
    <row r="199" spans="1:6" ht="25.5">
      <c r="A199" s="58" t="s">
        <v>337</v>
      </c>
      <c r="B199" s="52" t="s">
        <v>568</v>
      </c>
      <c r="C199" s="52" t="s">
        <v>428</v>
      </c>
      <c r="D199" s="32">
        <f t="shared" si="5"/>
        <v>100</v>
      </c>
      <c r="E199" s="32">
        <f t="shared" si="5"/>
        <v>75</v>
      </c>
      <c r="F199" s="118"/>
    </row>
    <row r="200" spans="1:6">
      <c r="A200" s="58" t="s">
        <v>338</v>
      </c>
      <c r="B200" s="52" t="s">
        <v>568</v>
      </c>
      <c r="C200" s="52" t="s">
        <v>429</v>
      </c>
      <c r="D200" s="32">
        <f>'приложение 2'!G593</f>
        <v>100</v>
      </c>
      <c r="E200" s="32">
        <f>'приложение 2'!H593</f>
        <v>75</v>
      </c>
      <c r="F200" s="118"/>
    </row>
    <row r="201" spans="1:6" ht="25.5">
      <c r="A201" s="58" t="s">
        <v>139</v>
      </c>
      <c r="B201" s="52" t="s">
        <v>569</v>
      </c>
      <c r="C201" s="52"/>
      <c r="D201" s="32">
        <f t="shared" ref="D201:E203" si="6">D202</f>
        <v>100</v>
      </c>
      <c r="E201" s="32">
        <f t="shared" si="6"/>
        <v>75</v>
      </c>
      <c r="F201" s="118"/>
    </row>
    <row r="202" spans="1:6">
      <c r="A202" s="58" t="s">
        <v>21</v>
      </c>
      <c r="B202" s="52" t="s">
        <v>570</v>
      </c>
      <c r="C202" s="52"/>
      <c r="D202" s="32">
        <f t="shared" si="6"/>
        <v>100</v>
      </c>
      <c r="E202" s="32">
        <f t="shared" si="6"/>
        <v>75</v>
      </c>
      <c r="F202" s="118"/>
    </row>
    <row r="203" spans="1:6" ht="25.5">
      <c r="A203" s="58" t="s">
        <v>337</v>
      </c>
      <c r="B203" s="52" t="s">
        <v>570</v>
      </c>
      <c r="C203" s="52" t="s">
        <v>428</v>
      </c>
      <c r="D203" s="32">
        <f t="shared" si="6"/>
        <v>100</v>
      </c>
      <c r="E203" s="32">
        <f t="shared" si="6"/>
        <v>75</v>
      </c>
      <c r="F203" s="118"/>
    </row>
    <row r="204" spans="1:6">
      <c r="A204" s="58" t="s">
        <v>338</v>
      </c>
      <c r="B204" s="52" t="s">
        <v>570</v>
      </c>
      <c r="C204" s="52" t="s">
        <v>429</v>
      </c>
      <c r="D204" s="32">
        <f>'приложение 2'!G597</f>
        <v>100</v>
      </c>
      <c r="E204" s="32">
        <f>'приложение 2'!H597</f>
        <v>75</v>
      </c>
      <c r="F204" s="118"/>
    </row>
    <row r="205" spans="1:6" ht="25.5">
      <c r="A205" s="58" t="s">
        <v>616</v>
      </c>
      <c r="B205" s="52" t="s">
        <v>617</v>
      </c>
      <c r="C205" s="52"/>
      <c r="D205" s="32">
        <f>D206+D210+D214+D221+D228</f>
        <v>271393.3</v>
      </c>
      <c r="E205" s="32">
        <f>E206+E210+E214+E221+E228</f>
        <v>236892.9</v>
      </c>
      <c r="F205" s="118"/>
    </row>
    <row r="206" spans="1:6" ht="25.5">
      <c r="A206" s="58" t="s">
        <v>123</v>
      </c>
      <c r="B206" s="52" t="s">
        <v>618</v>
      </c>
      <c r="C206" s="52"/>
      <c r="D206" s="32">
        <f t="shared" ref="D206:E208" si="7">D207</f>
        <v>100</v>
      </c>
      <c r="E206" s="32">
        <f t="shared" si="7"/>
        <v>50</v>
      </c>
      <c r="F206" s="118"/>
    </row>
    <row r="207" spans="1:6">
      <c r="A207" s="58" t="s">
        <v>21</v>
      </c>
      <c r="B207" s="52" t="s">
        <v>619</v>
      </c>
      <c r="C207" s="52"/>
      <c r="D207" s="32">
        <f t="shared" si="7"/>
        <v>100</v>
      </c>
      <c r="E207" s="32">
        <f t="shared" si="7"/>
        <v>50</v>
      </c>
      <c r="F207" s="118"/>
    </row>
    <row r="208" spans="1:6" ht="25.5">
      <c r="A208" s="58" t="s">
        <v>441</v>
      </c>
      <c r="B208" s="52" t="s">
        <v>619</v>
      </c>
      <c r="C208" s="52" t="s">
        <v>428</v>
      </c>
      <c r="D208" s="32">
        <f t="shared" si="7"/>
        <v>100</v>
      </c>
      <c r="E208" s="32">
        <f t="shared" si="7"/>
        <v>50</v>
      </c>
      <c r="F208" s="118"/>
    </row>
    <row r="209" spans="1:6">
      <c r="A209" s="58" t="s">
        <v>342</v>
      </c>
      <c r="B209" s="52" t="s">
        <v>619</v>
      </c>
      <c r="C209" s="52" t="s">
        <v>432</v>
      </c>
      <c r="D209" s="32">
        <f>'приложение 2'!G749</f>
        <v>100</v>
      </c>
      <c r="E209" s="32">
        <f>'приложение 2'!H749</f>
        <v>50</v>
      </c>
      <c r="F209" s="118"/>
    </row>
    <row r="210" spans="1:6" ht="25.5">
      <c r="A210" s="58" t="s">
        <v>122</v>
      </c>
      <c r="B210" s="52" t="s">
        <v>620</v>
      </c>
      <c r="C210" s="52"/>
      <c r="D210" s="32">
        <f t="shared" ref="D210:E212" si="8">D211</f>
        <v>100</v>
      </c>
      <c r="E210" s="32">
        <f t="shared" si="8"/>
        <v>100</v>
      </c>
      <c r="F210" s="118"/>
    </row>
    <row r="211" spans="1:6">
      <c r="A211" s="58" t="s">
        <v>21</v>
      </c>
      <c r="B211" s="52" t="s">
        <v>621</v>
      </c>
      <c r="C211" s="52"/>
      <c r="D211" s="32">
        <f t="shared" si="8"/>
        <v>100</v>
      </c>
      <c r="E211" s="32">
        <f t="shared" si="8"/>
        <v>100</v>
      </c>
      <c r="F211" s="118"/>
    </row>
    <row r="212" spans="1:6" ht="25.5">
      <c r="A212" s="58" t="s">
        <v>441</v>
      </c>
      <c r="B212" s="52" t="s">
        <v>621</v>
      </c>
      <c r="C212" s="52" t="s">
        <v>428</v>
      </c>
      <c r="D212" s="32">
        <f t="shared" si="8"/>
        <v>100</v>
      </c>
      <c r="E212" s="32">
        <f t="shared" si="8"/>
        <v>100</v>
      </c>
      <c r="F212" s="118"/>
    </row>
    <row r="213" spans="1:6">
      <c r="A213" s="58" t="s">
        <v>342</v>
      </c>
      <c r="B213" s="52" t="s">
        <v>621</v>
      </c>
      <c r="C213" s="52" t="s">
        <v>432</v>
      </c>
      <c r="D213" s="32">
        <f>'приложение 2'!G753</f>
        <v>100</v>
      </c>
      <c r="E213" s="32">
        <f>'приложение 2'!H753</f>
        <v>100</v>
      </c>
      <c r="F213" s="118"/>
    </row>
    <row r="214" spans="1:6" ht="25.5">
      <c r="A214" s="58" t="s">
        <v>121</v>
      </c>
      <c r="B214" s="52" t="s">
        <v>622</v>
      </c>
      <c r="C214" s="52"/>
      <c r="D214" s="32">
        <f>D215+D218</f>
        <v>75728.5</v>
      </c>
      <c r="E214" s="32">
        <f>E215+E218</f>
        <v>59963.3</v>
      </c>
      <c r="F214" s="118"/>
    </row>
    <row r="215" spans="1:6" ht="25.5">
      <c r="A215" s="58" t="s">
        <v>37</v>
      </c>
      <c r="B215" s="52" t="s">
        <v>623</v>
      </c>
      <c r="C215" s="52"/>
      <c r="D215" s="32">
        <f>D216</f>
        <v>63816.5</v>
      </c>
      <c r="E215" s="32">
        <f>E216</f>
        <v>51101.3</v>
      </c>
      <c r="F215" s="118"/>
    </row>
    <row r="216" spans="1:6" ht="25.5">
      <c r="A216" s="58" t="s">
        <v>337</v>
      </c>
      <c r="B216" s="52" t="s">
        <v>623</v>
      </c>
      <c r="C216" s="52" t="s">
        <v>428</v>
      </c>
      <c r="D216" s="32">
        <f>D217</f>
        <v>63816.5</v>
      </c>
      <c r="E216" s="32">
        <f>E217</f>
        <v>51101.3</v>
      </c>
      <c r="F216" s="118"/>
    </row>
    <row r="217" spans="1:6">
      <c r="A217" s="58" t="s">
        <v>342</v>
      </c>
      <c r="B217" s="52" t="s">
        <v>623</v>
      </c>
      <c r="C217" s="52" t="s">
        <v>432</v>
      </c>
      <c r="D217" s="32">
        <f>'приложение 2'!G757</f>
        <v>63816.5</v>
      </c>
      <c r="E217" s="32">
        <f>'приложение 2'!H757</f>
        <v>51101.3</v>
      </c>
      <c r="F217" s="118"/>
    </row>
    <row r="218" spans="1:6" ht="144" customHeight="1">
      <c r="A218" s="58" t="s">
        <v>54</v>
      </c>
      <c r="B218" s="52" t="s">
        <v>624</v>
      </c>
      <c r="C218" s="52"/>
      <c r="D218" s="32">
        <f>D219</f>
        <v>11912</v>
      </c>
      <c r="E218" s="32">
        <f>E219</f>
        <v>8862</v>
      </c>
      <c r="F218" s="118"/>
    </row>
    <row r="219" spans="1:6" ht="25.5">
      <c r="A219" s="58" t="s">
        <v>337</v>
      </c>
      <c r="B219" s="52" t="s">
        <v>624</v>
      </c>
      <c r="C219" s="52" t="s">
        <v>428</v>
      </c>
      <c r="D219" s="32">
        <f>D220</f>
        <v>11912</v>
      </c>
      <c r="E219" s="32">
        <f>E220</f>
        <v>8862</v>
      </c>
      <c r="F219" s="118"/>
    </row>
    <row r="220" spans="1:6">
      <c r="A220" s="58" t="s">
        <v>342</v>
      </c>
      <c r="B220" s="52" t="s">
        <v>624</v>
      </c>
      <c r="C220" s="52" t="s">
        <v>432</v>
      </c>
      <c r="D220" s="32">
        <f>'приложение 2'!G760</f>
        <v>11912</v>
      </c>
      <c r="E220" s="32">
        <f>'приложение 2'!H760</f>
        <v>8862</v>
      </c>
      <c r="F220" s="118"/>
    </row>
    <row r="221" spans="1:6" ht="13.5" customHeight="1">
      <c r="A221" s="15" t="s">
        <v>120</v>
      </c>
      <c r="B221" s="75" t="s">
        <v>625</v>
      </c>
      <c r="C221" s="52"/>
      <c r="D221" s="32">
        <f>D222+D225</f>
        <v>1146.0999999999999</v>
      </c>
      <c r="E221" s="32">
        <f>E222+E225</f>
        <v>975.7</v>
      </c>
      <c r="F221" s="118"/>
    </row>
    <row r="222" spans="1:6">
      <c r="A222" s="58" t="s">
        <v>21</v>
      </c>
      <c r="B222" s="75" t="s">
        <v>626</v>
      </c>
      <c r="C222" s="75"/>
      <c r="D222" s="32">
        <f>D223</f>
        <v>969.1</v>
      </c>
      <c r="E222" s="32">
        <f>E223</f>
        <v>798.7</v>
      </c>
      <c r="F222" s="118"/>
    </row>
    <row r="223" spans="1:6" ht="25.5">
      <c r="A223" s="15" t="s">
        <v>337</v>
      </c>
      <c r="B223" s="75" t="s">
        <v>626</v>
      </c>
      <c r="C223" s="75" t="s">
        <v>428</v>
      </c>
      <c r="D223" s="32">
        <f>D224</f>
        <v>969.1</v>
      </c>
      <c r="E223" s="32">
        <f>E224</f>
        <v>798.7</v>
      </c>
      <c r="F223" s="118"/>
    </row>
    <row r="224" spans="1:6">
      <c r="A224" s="15" t="s">
        <v>342</v>
      </c>
      <c r="B224" s="75" t="s">
        <v>626</v>
      </c>
      <c r="C224" s="75" t="s">
        <v>432</v>
      </c>
      <c r="D224" s="32">
        <f>'приложение 2'!G764</f>
        <v>969.1</v>
      </c>
      <c r="E224" s="32">
        <f>'приложение 2'!H764</f>
        <v>798.7</v>
      </c>
      <c r="F224" s="118"/>
    </row>
    <row r="225" spans="1:6" s="99" customFormat="1" ht="25.5">
      <c r="A225" s="95" t="s">
        <v>17</v>
      </c>
      <c r="B225" s="71" t="s">
        <v>690</v>
      </c>
      <c r="C225" s="162"/>
      <c r="D225" s="97">
        <f>D226</f>
        <v>177</v>
      </c>
      <c r="E225" s="97">
        <f>E226</f>
        <v>177</v>
      </c>
      <c r="F225" s="97"/>
    </row>
    <row r="226" spans="1:6" s="88" customFormat="1" ht="25.5">
      <c r="A226" s="95" t="s">
        <v>352</v>
      </c>
      <c r="B226" s="71" t="s">
        <v>690</v>
      </c>
      <c r="C226" s="71" t="s">
        <v>428</v>
      </c>
      <c r="D226" s="97">
        <f>D227</f>
        <v>177</v>
      </c>
      <c r="E226" s="97">
        <f>E227</f>
        <v>177</v>
      </c>
      <c r="F226" s="97"/>
    </row>
    <row r="227" spans="1:6" s="99" customFormat="1">
      <c r="A227" s="95" t="s">
        <v>342</v>
      </c>
      <c r="B227" s="71" t="s">
        <v>690</v>
      </c>
      <c r="C227" s="71" t="s">
        <v>432</v>
      </c>
      <c r="D227" s="97">
        <f>'приложение 2'!G767</f>
        <v>177</v>
      </c>
      <c r="E227" s="97">
        <f>'приложение 2'!H767</f>
        <v>177</v>
      </c>
      <c r="F227" s="97"/>
    </row>
    <row r="228" spans="1:6" ht="25.5">
      <c r="A228" s="15" t="s">
        <v>119</v>
      </c>
      <c r="B228" s="75" t="s">
        <v>627</v>
      </c>
      <c r="C228" s="75"/>
      <c r="D228" s="32">
        <f>D229+D237</f>
        <v>194318.69999999998</v>
      </c>
      <c r="E228" s="32">
        <f>E229+E237</f>
        <v>175803.9</v>
      </c>
      <c r="F228" s="118"/>
    </row>
    <row r="229" spans="1:6">
      <c r="A229" s="15" t="s">
        <v>451</v>
      </c>
      <c r="B229" s="75" t="s">
        <v>628</v>
      </c>
      <c r="C229" s="75"/>
      <c r="D229" s="32">
        <f>D230+D232+D234+D235</f>
        <v>193799.99999999997</v>
      </c>
      <c r="E229" s="32">
        <f>E230+E232+E234+E235</f>
        <v>175285.19999999998</v>
      </c>
      <c r="F229" s="118"/>
    </row>
    <row r="230" spans="1:6" ht="13.5" customHeight="1">
      <c r="A230" s="58" t="s">
        <v>372</v>
      </c>
      <c r="B230" s="75" t="s">
        <v>628</v>
      </c>
      <c r="C230" s="75" t="s">
        <v>373</v>
      </c>
      <c r="D230" s="32">
        <f>D231</f>
        <v>9421.6</v>
      </c>
      <c r="E230" s="32">
        <f>E231</f>
        <v>4730</v>
      </c>
      <c r="F230" s="118"/>
    </row>
    <row r="231" spans="1:6" ht="25.5">
      <c r="A231" s="15" t="s">
        <v>257</v>
      </c>
      <c r="B231" s="75" t="s">
        <v>628</v>
      </c>
      <c r="C231" s="75" t="s">
        <v>374</v>
      </c>
      <c r="D231" s="32">
        <f>'приложение 2'!G771</f>
        <v>9421.6</v>
      </c>
      <c r="E231" s="32">
        <f>'приложение 2'!H771</f>
        <v>4730</v>
      </c>
      <c r="F231" s="118"/>
    </row>
    <row r="232" spans="1:6" ht="25.5">
      <c r="A232" s="15" t="s">
        <v>351</v>
      </c>
      <c r="B232" s="75" t="s">
        <v>628</v>
      </c>
      <c r="C232" s="128">
        <v>400</v>
      </c>
      <c r="D232" s="32">
        <f>D233</f>
        <v>13823.2</v>
      </c>
      <c r="E232" s="32">
        <f>E233</f>
        <v>0</v>
      </c>
      <c r="F232" s="118"/>
    </row>
    <row r="233" spans="1:6">
      <c r="A233" s="15" t="s">
        <v>345</v>
      </c>
      <c r="B233" s="75" t="s">
        <v>628</v>
      </c>
      <c r="C233" s="75" t="s">
        <v>467</v>
      </c>
      <c r="D233" s="32">
        <f>'приложение 2'!G773</f>
        <v>13823.2</v>
      </c>
      <c r="E233" s="32">
        <f>'приложение 2'!H773</f>
        <v>0</v>
      </c>
      <c r="F233" s="118"/>
    </row>
    <row r="234" spans="1:6" ht="66" customHeight="1">
      <c r="A234" s="15" t="s">
        <v>347</v>
      </c>
      <c r="B234" s="75" t="s">
        <v>628</v>
      </c>
      <c r="C234" s="128">
        <v>460</v>
      </c>
      <c r="D234" s="32">
        <f>'приложение 2'!G774</f>
        <v>168292.8</v>
      </c>
      <c r="E234" s="32">
        <f>'приложение 2'!H774</f>
        <v>168292.8</v>
      </c>
      <c r="F234" s="118"/>
    </row>
    <row r="235" spans="1:6" s="88" customFormat="1" ht="25.5">
      <c r="A235" s="95" t="s">
        <v>352</v>
      </c>
      <c r="B235" s="71" t="s">
        <v>628</v>
      </c>
      <c r="C235" s="71" t="s">
        <v>428</v>
      </c>
      <c r="D235" s="97">
        <f>D236</f>
        <v>2262.4</v>
      </c>
      <c r="E235" s="97">
        <f>E236</f>
        <v>2262.4</v>
      </c>
      <c r="F235" s="97"/>
    </row>
    <row r="236" spans="1:6" s="99" customFormat="1">
      <c r="A236" s="95" t="s">
        <v>342</v>
      </c>
      <c r="B236" s="71" t="s">
        <v>628</v>
      </c>
      <c r="C236" s="71" t="s">
        <v>432</v>
      </c>
      <c r="D236" s="97">
        <f>'приложение 2'!G776</f>
        <v>2262.4</v>
      </c>
      <c r="E236" s="97">
        <f>'приложение 2'!H776</f>
        <v>2262.4</v>
      </c>
      <c r="F236" s="97"/>
    </row>
    <row r="237" spans="1:6" s="99" customFormat="1" ht="25.5">
      <c r="A237" s="95" t="s">
        <v>17</v>
      </c>
      <c r="B237" s="71" t="s">
        <v>692</v>
      </c>
      <c r="C237" s="162"/>
      <c r="D237" s="97">
        <f>D238</f>
        <v>518.70000000000005</v>
      </c>
      <c r="E237" s="97">
        <f>E238</f>
        <v>518.70000000000005</v>
      </c>
      <c r="F237" s="97"/>
    </row>
    <row r="238" spans="1:6" s="88" customFormat="1" ht="25.5">
      <c r="A238" s="95" t="s">
        <v>352</v>
      </c>
      <c r="B238" s="71" t="s">
        <v>692</v>
      </c>
      <c r="C238" s="71" t="s">
        <v>428</v>
      </c>
      <c r="D238" s="97">
        <f>D239</f>
        <v>518.70000000000005</v>
      </c>
      <c r="E238" s="97">
        <f>E239</f>
        <v>518.70000000000005</v>
      </c>
      <c r="F238" s="97"/>
    </row>
    <row r="239" spans="1:6" s="99" customFormat="1">
      <c r="A239" s="95" t="s">
        <v>342</v>
      </c>
      <c r="B239" s="71" t="s">
        <v>692</v>
      </c>
      <c r="C239" s="71" t="s">
        <v>432</v>
      </c>
      <c r="D239" s="97">
        <f>'приложение 2'!G779</f>
        <v>518.70000000000005</v>
      </c>
      <c r="E239" s="97">
        <f>'приложение 2'!H779</f>
        <v>518.70000000000005</v>
      </c>
      <c r="F239" s="97"/>
    </row>
    <row r="240" spans="1:6" ht="25.5">
      <c r="A240" s="115" t="s">
        <v>91</v>
      </c>
      <c r="B240" s="116" t="s">
        <v>572</v>
      </c>
      <c r="C240" s="117" t="s">
        <v>0</v>
      </c>
      <c r="D240" s="31">
        <f>D241</f>
        <v>112992.4</v>
      </c>
      <c r="E240" s="31">
        <f>E241</f>
        <v>78644.300000000017</v>
      </c>
      <c r="F240" s="122">
        <f>E240/D240*100</f>
        <v>69.601406820281738</v>
      </c>
    </row>
    <row r="241" spans="1:6">
      <c r="A241" s="58" t="s">
        <v>90</v>
      </c>
      <c r="B241" s="52" t="s">
        <v>573</v>
      </c>
      <c r="C241" s="52"/>
      <c r="D241" s="32">
        <f>D242+D245+D248+D255</f>
        <v>112992.4</v>
      </c>
      <c r="E241" s="32">
        <f>E242+E245+E248+E255</f>
        <v>78644.300000000017</v>
      </c>
      <c r="F241" s="118"/>
    </row>
    <row r="242" spans="1:6" ht="25.5">
      <c r="A242" s="58" t="s">
        <v>37</v>
      </c>
      <c r="B242" s="52" t="s">
        <v>574</v>
      </c>
      <c r="C242" s="52"/>
      <c r="D242" s="32">
        <f>D243</f>
        <v>105848.2</v>
      </c>
      <c r="E242" s="32">
        <f>E243</f>
        <v>75365.600000000006</v>
      </c>
      <c r="F242" s="118"/>
    </row>
    <row r="243" spans="1:6" ht="25.5">
      <c r="A243" s="58" t="s">
        <v>337</v>
      </c>
      <c r="B243" s="52" t="s">
        <v>574</v>
      </c>
      <c r="C243" s="52" t="s">
        <v>428</v>
      </c>
      <c r="D243" s="32">
        <f>D244</f>
        <v>105848.2</v>
      </c>
      <c r="E243" s="32">
        <f>E244</f>
        <v>75365.600000000006</v>
      </c>
      <c r="F243" s="118"/>
    </row>
    <row r="244" spans="1:6">
      <c r="A244" s="58" t="s">
        <v>338</v>
      </c>
      <c r="B244" s="52" t="s">
        <v>574</v>
      </c>
      <c r="C244" s="52" t="s">
        <v>429</v>
      </c>
      <c r="D244" s="32">
        <f>'приложение 2'!G602</f>
        <v>105848.2</v>
      </c>
      <c r="E244" s="32">
        <f>'приложение 2'!H602</f>
        <v>75365.600000000006</v>
      </c>
      <c r="F244" s="118"/>
    </row>
    <row r="245" spans="1:6" ht="144.75" customHeight="1">
      <c r="A245" s="93" t="s">
        <v>54</v>
      </c>
      <c r="B245" s="52" t="s">
        <v>575</v>
      </c>
      <c r="C245" s="52"/>
      <c r="D245" s="32">
        <f>D246</f>
        <v>1977.7</v>
      </c>
      <c r="E245" s="32">
        <f>E246</f>
        <v>767.6</v>
      </c>
      <c r="F245" s="118"/>
    </row>
    <row r="246" spans="1:6" ht="25.5">
      <c r="A246" s="58" t="s">
        <v>337</v>
      </c>
      <c r="B246" s="52" t="s">
        <v>575</v>
      </c>
      <c r="C246" s="52" t="s">
        <v>428</v>
      </c>
      <c r="D246" s="32">
        <f>D247</f>
        <v>1977.7</v>
      </c>
      <c r="E246" s="32">
        <f>E247</f>
        <v>767.6</v>
      </c>
      <c r="F246" s="118"/>
    </row>
    <row r="247" spans="1:6">
      <c r="A247" s="58" t="s">
        <v>338</v>
      </c>
      <c r="B247" s="52" t="s">
        <v>575</v>
      </c>
      <c r="C247" s="52" t="s">
        <v>429</v>
      </c>
      <c r="D247" s="32">
        <f>'приложение 2'!G605</f>
        <v>1977.7</v>
      </c>
      <c r="E247" s="32">
        <f>'приложение 2'!H605</f>
        <v>767.6</v>
      </c>
      <c r="F247" s="118"/>
    </row>
    <row r="248" spans="1:6">
      <c r="A248" s="58" t="s">
        <v>21</v>
      </c>
      <c r="B248" s="52" t="s">
        <v>587</v>
      </c>
      <c r="C248" s="52"/>
      <c r="D248" s="32">
        <f>D249+D251+D253</f>
        <v>3646.8</v>
      </c>
      <c r="E248" s="32">
        <f>E249+E251+E253</f>
        <v>1398</v>
      </c>
      <c r="F248" s="118"/>
    </row>
    <row r="249" spans="1:6" ht="14.25" customHeight="1">
      <c r="A249" s="15" t="s">
        <v>256</v>
      </c>
      <c r="B249" s="39" t="s">
        <v>587</v>
      </c>
      <c r="C249" s="40">
        <v>200</v>
      </c>
      <c r="D249" s="32">
        <f>D250</f>
        <v>1025.2</v>
      </c>
      <c r="E249" s="32">
        <f>E250</f>
        <v>113.4</v>
      </c>
      <c r="F249" s="26"/>
    </row>
    <row r="250" spans="1:6" ht="25.5">
      <c r="A250" s="15" t="s">
        <v>339</v>
      </c>
      <c r="B250" s="39" t="s">
        <v>587</v>
      </c>
      <c r="C250" s="40">
        <v>240</v>
      </c>
      <c r="D250" s="32">
        <f>'приложение 2'!G873</f>
        <v>1025.2</v>
      </c>
      <c r="E250" s="32">
        <f>'приложение 2'!H873</f>
        <v>113.4</v>
      </c>
      <c r="F250" s="26"/>
    </row>
    <row r="251" spans="1:6" ht="25.5">
      <c r="A251" s="15" t="s">
        <v>351</v>
      </c>
      <c r="B251" s="75" t="s">
        <v>587</v>
      </c>
      <c r="C251" s="75" t="s">
        <v>466</v>
      </c>
      <c r="D251" s="32">
        <f>D252</f>
        <v>2218.6</v>
      </c>
      <c r="E251" s="32">
        <f>E252</f>
        <v>949.5</v>
      </c>
      <c r="F251" s="118"/>
    </row>
    <row r="252" spans="1:6">
      <c r="A252" s="15" t="s">
        <v>345</v>
      </c>
      <c r="B252" s="75" t="s">
        <v>587</v>
      </c>
      <c r="C252" s="75" t="s">
        <v>467</v>
      </c>
      <c r="D252" s="32">
        <f>'приложение 2'!G875</f>
        <v>2218.6</v>
      </c>
      <c r="E252" s="32">
        <f>'приложение 2'!H875</f>
        <v>949.5</v>
      </c>
      <c r="F252" s="118"/>
    </row>
    <row r="253" spans="1:6" ht="25.5">
      <c r="A253" s="58" t="s">
        <v>349</v>
      </c>
      <c r="B253" s="52" t="s">
        <v>587</v>
      </c>
      <c r="C253" s="52" t="s">
        <v>428</v>
      </c>
      <c r="D253" s="32">
        <f>D254</f>
        <v>403</v>
      </c>
      <c r="E253" s="32">
        <f>E254</f>
        <v>335.1</v>
      </c>
      <c r="F253" s="118"/>
    </row>
    <row r="254" spans="1:6">
      <c r="A254" s="58" t="s">
        <v>338</v>
      </c>
      <c r="B254" s="52" t="s">
        <v>587</v>
      </c>
      <c r="C254" s="52" t="s">
        <v>429</v>
      </c>
      <c r="D254" s="32">
        <f>'приложение 2'!G642+'приложение 2'!G877</f>
        <v>403</v>
      </c>
      <c r="E254" s="32">
        <f>'приложение 2'!H642+'приложение 2'!H877</f>
        <v>335.1</v>
      </c>
      <c r="F254" s="118"/>
    </row>
    <row r="255" spans="1:6" ht="25.5">
      <c r="A255" s="95" t="s">
        <v>17</v>
      </c>
      <c r="B255" s="96" t="s">
        <v>576</v>
      </c>
      <c r="C255" s="71"/>
      <c r="D255" s="32">
        <f>D256</f>
        <v>1519.7</v>
      </c>
      <c r="E255" s="32">
        <f>E256</f>
        <v>1113.0999999999999</v>
      </c>
      <c r="F255" s="118"/>
    </row>
    <row r="256" spans="1:6" ht="25.5">
      <c r="A256" s="95" t="s">
        <v>352</v>
      </c>
      <c r="B256" s="96" t="s">
        <v>576</v>
      </c>
      <c r="C256" s="71" t="s">
        <v>428</v>
      </c>
      <c r="D256" s="32">
        <f>D257</f>
        <v>1519.7</v>
      </c>
      <c r="E256" s="32">
        <f>E257</f>
        <v>1113.0999999999999</v>
      </c>
      <c r="F256" s="118"/>
    </row>
    <row r="257" spans="1:6">
      <c r="A257" s="95" t="s">
        <v>338</v>
      </c>
      <c r="B257" s="96" t="s">
        <v>576</v>
      </c>
      <c r="C257" s="71" t="s">
        <v>429</v>
      </c>
      <c r="D257" s="32">
        <f>'приложение 2'!G608</f>
        <v>1519.7</v>
      </c>
      <c r="E257" s="32">
        <f>'приложение 2'!H608</f>
        <v>1113.0999999999999</v>
      </c>
      <c r="F257" s="118"/>
    </row>
    <row r="258" spans="1:6" ht="25.5">
      <c r="A258" s="115" t="s">
        <v>87</v>
      </c>
      <c r="B258" s="116" t="s">
        <v>578</v>
      </c>
      <c r="C258" s="117" t="s">
        <v>0</v>
      </c>
      <c r="D258" s="31">
        <f>D259+D262</f>
        <v>14265.1</v>
      </c>
      <c r="E258" s="31">
        <f>E259+E262</f>
        <v>10671.6</v>
      </c>
      <c r="F258" s="122">
        <f>E258/D258*100</f>
        <v>74.809149602876957</v>
      </c>
    </row>
    <row r="259" spans="1:6">
      <c r="A259" s="58" t="s">
        <v>21</v>
      </c>
      <c r="B259" s="84" t="s">
        <v>579</v>
      </c>
      <c r="C259" s="52"/>
      <c r="D259" s="32">
        <f>D260</f>
        <v>13774.1</v>
      </c>
      <c r="E259" s="32">
        <f>E260</f>
        <v>10180.6</v>
      </c>
      <c r="F259" s="118"/>
    </row>
    <row r="260" spans="1:6" ht="25.5">
      <c r="A260" s="58" t="s">
        <v>352</v>
      </c>
      <c r="B260" s="84" t="s">
        <v>579</v>
      </c>
      <c r="C260" s="52" t="s">
        <v>428</v>
      </c>
      <c r="D260" s="32">
        <f>D261</f>
        <v>13774.1</v>
      </c>
      <c r="E260" s="32">
        <f>E261</f>
        <v>10180.6</v>
      </c>
      <c r="F260" s="118"/>
    </row>
    <row r="261" spans="1:6" ht="25.5">
      <c r="A261" s="58" t="s">
        <v>86</v>
      </c>
      <c r="B261" s="84" t="s">
        <v>579</v>
      </c>
      <c r="C261" s="52" t="s">
        <v>85</v>
      </c>
      <c r="D261" s="32">
        <f>'приложение 2'!G612+'приложение 2'!G646+'приложение 2'!G852+'приложение 2'!G881</f>
        <v>13774.1</v>
      </c>
      <c r="E261" s="32">
        <f>'приложение 2'!H612+'приложение 2'!H646+'приложение 2'!H852+'приложение 2'!H881</f>
        <v>10180.6</v>
      </c>
      <c r="F261" s="118"/>
    </row>
    <row r="262" spans="1:6" ht="25.5">
      <c r="A262" s="15" t="s">
        <v>17</v>
      </c>
      <c r="B262" s="75" t="s">
        <v>629</v>
      </c>
      <c r="C262" s="128"/>
      <c r="D262" s="32">
        <f>D263</f>
        <v>491</v>
      </c>
      <c r="E262" s="32">
        <f>E263</f>
        <v>491</v>
      </c>
      <c r="F262" s="118"/>
    </row>
    <row r="263" spans="1:6" ht="25.5">
      <c r="A263" s="15" t="s">
        <v>352</v>
      </c>
      <c r="B263" s="75" t="s">
        <v>629</v>
      </c>
      <c r="C263" s="75" t="s">
        <v>428</v>
      </c>
      <c r="D263" s="32">
        <f>D264</f>
        <v>491</v>
      </c>
      <c r="E263" s="32">
        <f>E264</f>
        <v>491</v>
      </c>
      <c r="F263" s="118"/>
    </row>
    <row r="264" spans="1:6" ht="25.5">
      <c r="A264" s="15" t="s">
        <v>86</v>
      </c>
      <c r="B264" s="75" t="s">
        <v>629</v>
      </c>
      <c r="C264" s="75" t="s">
        <v>85</v>
      </c>
      <c r="D264" s="32">
        <f>'приложение 2'!G783</f>
        <v>491</v>
      </c>
      <c r="E264" s="32">
        <f>'приложение 2'!H783</f>
        <v>491</v>
      </c>
      <c r="F264" s="118"/>
    </row>
    <row r="265" spans="1:6" ht="38.25">
      <c r="A265" s="115" t="s">
        <v>98</v>
      </c>
      <c r="B265" s="116" t="s">
        <v>497</v>
      </c>
      <c r="C265" s="117" t="s">
        <v>0</v>
      </c>
      <c r="D265" s="31">
        <f>D266+D271+D277+D286+D289+D292+D295+D274+D280+D283</f>
        <v>240211.90000000002</v>
      </c>
      <c r="E265" s="31">
        <f>E266+E271+E277+E286+E289+E292+E295+E274+E280+E283</f>
        <v>178125.9</v>
      </c>
      <c r="F265" s="122">
        <f>E265/D265*100</f>
        <v>74.153653503427591</v>
      </c>
    </row>
    <row r="266" spans="1:6">
      <c r="A266" s="58" t="s">
        <v>21</v>
      </c>
      <c r="B266" s="52" t="s">
        <v>498</v>
      </c>
      <c r="C266" s="52"/>
      <c r="D266" s="32">
        <f>D267+D269</f>
        <v>58813.9</v>
      </c>
      <c r="E266" s="32">
        <f>E267+E269</f>
        <v>35606.400000000001</v>
      </c>
      <c r="F266" s="118"/>
    </row>
    <row r="267" spans="1:6">
      <c r="A267" s="58" t="s">
        <v>340</v>
      </c>
      <c r="B267" s="52" t="s">
        <v>498</v>
      </c>
      <c r="C267" s="52" t="s">
        <v>637</v>
      </c>
      <c r="D267" s="32">
        <f>D268</f>
        <v>38657.5</v>
      </c>
      <c r="E267" s="32">
        <f>E268</f>
        <v>35606.400000000001</v>
      </c>
      <c r="F267" s="118"/>
    </row>
    <row r="268" spans="1:6" ht="25.5">
      <c r="A268" s="58" t="s">
        <v>346</v>
      </c>
      <c r="B268" s="52" t="s">
        <v>498</v>
      </c>
      <c r="C268" s="52" t="s">
        <v>638</v>
      </c>
      <c r="D268" s="32">
        <f>'приложение 2'!G816</f>
        <v>38657.5</v>
      </c>
      <c r="E268" s="32">
        <f>'приложение 2'!H816</f>
        <v>35606.400000000001</v>
      </c>
      <c r="F268" s="118"/>
    </row>
    <row r="269" spans="1:6" ht="25.5">
      <c r="A269" s="15" t="s">
        <v>351</v>
      </c>
      <c r="B269" s="75" t="s">
        <v>498</v>
      </c>
      <c r="C269" s="75" t="s">
        <v>466</v>
      </c>
      <c r="D269" s="32">
        <f>D270</f>
        <v>20156.400000000001</v>
      </c>
      <c r="E269" s="32">
        <f>E270</f>
        <v>0</v>
      </c>
      <c r="F269" s="118"/>
    </row>
    <row r="270" spans="1:6">
      <c r="A270" s="15" t="s">
        <v>345</v>
      </c>
      <c r="B270" s="75" t="s">
        <v>498</v>
      </c>
      <c r="C270" s="75" t="s">
        <v>467</v>
      </c>
      <c r="D270" s="32">
        <f>'приложение 2'!G353</f>
        <v>20156.400000000001</v>
      </c>
      <c r="E270" s="32">
        <f>'приложение 2'!H353</f>
        <v>0</v>
      </c>
      <c r="F270" s="118"/>
    </row>
    <row r="271" spans="1:6" ht="63.75">
      <c r="A271" s="58" t="s">
        <v>489</v>
      </c>
      <c r="B271" s="52" t="s">
        <v>499</v>
      </c>
      <c r="C271" s="52"/>
      <c r="D271" s="32">
        <f>D272</f>
        <v>36304.800000000003</v>
      </c>
      <c r="E271" s="32">
        <f>E272</f>
        <v>31374.799999999999</v>
      </c>
      <c r="F271" s="118"/>
    </row>
    <row r="272" spans="1:6" ht="25.5">
      <c r="A272" s="58" t="s">
        <v>351</v>
      </c>
      <c r="B272" s="52" t="s">
        <v>499</v>
      </c>
      <c r="C272" s="52" t="s">
        <v>466</v>
      </c>
      <c r="D272" s="32">
        <f>D273</f>
        <v>36304.800000000003</v>
      </c>
      <c r="E272" s="32">
        <f>E273</f>
        <v>31374.799999999999</v>
      </c>
      <c r="F272" s="118"/>
    </row>
    <row r="273" spans="1:6">
      <c r="A273" s="58" t="s">
        <v>345</v>
      </c>
      <c r="B273" s="52" t="s">
        <v>499</v>
      </c>
      <c r="C273" s="52" t="s">
        <v>467</v>
      </c>
      <c r="D273" s="32">
        <f>'приложение 2'!G356</f>
        <v>36304.800000000003</v>
      </c>
      <c r="E273" s="32">
        <f>'приложение 2'!H356</f>
        <v>31374.799999999999</v>
      </c>
      <c r="F273" s="118"/>
    </row>
    <row r="274" spans="1:6" s="99" customFormat="1" ht="51">
      <c r="A274" s="95" t="s">
        <v>694</v>
      </c>
      <c r="B274" s="71" t="s">
        <v>695</v>
      </c>
      <c r="C274" s="71"/>
      <c r="D274" s="97">
        <f>D275</f>
        <v>79232.5</v>
      </c>
      <c r="E274" s="97">
        <f>E275</f>
        <v>76714.600000000006</v>
      </c>
      <c r="F274" s="97"/>
    </row>
    <row r="275" spans="1:6" s="99" customFormat="1" ht="25.5">
      <c r="A275" s="95" t="s">
        <v>351</v>
      </c>
      <c r="B275" s="71" t="s">
        <v>695</v>
      </c>
      <c r="C275" s="71" t="s">
        <v>466</v>
      </c>
      <c r="D275" s="97">
        <f>D276</f>
        <v>79232.5</v>
      </c>
      <c r="E275" s="97">
        <f>E276</f>
        <v>76714.600000000006</v>
      </c>
      <c r="F275" s="97"/>
    </row>
    <row r="276" spans="1:6" s="99" customFormat="1">
      <c r="A276" s="95" t="s">
        <v>345</v>
      </c>
      <c r="B276" s="71" t="s">
        <v>695</v>
      </c>
      <c r="C276" s="71" t="s">
        <v>467</v>
      </c>
      <c r="D276" s="97">
        <f>'приложение 2'!G359</f>
        <v>79232.5</v>
      </c>
      <c r="E276" s="97">
        <f>'приложение 2'!H359</f>
        <v>76714.600000000006</v>
      </c>
      <c r="F276" s="97"/>
    </row>
    <row r="277" spans="1:6" ht="76.5">
      <c r="A277" s="90" t="s">
        <v>491</v>
      </c>
      <c r="B277" s="75" t="s">
        <v>500</v>
      </c>
      <c r="C277" s="75"/>
      <c r="D277" s="32">
        <f>D278</f>
        <v>3892.9</v>
      </c>
      <c r="E277" s="32">
        <f>E278</f>
        <v>3486.1</v>
      </c>
      <c r="F277" s="118"/>
    </row>
    <row r="278" spans="1:6" ht="25.5">
      <c r="A278" s="15" t="s">
        <v>351</v>
      </c>
      <c r="B278" s="75" t="s">
        <v>500</v>
      </c>
      <c r="C278" s="75" t="s">
        <v>466</v>
      </c>
      <c r="D278" s="32">
        <f>D279</f>
        <v>3892.9</v>
      </c>
      <c r="E278" s="32">
        <f>E279</f>
        <v>3486.1</v>
      </c>
      <c r="F278" s="118"/>
    </row>
    <row r="279" spans="1:6">
      <c r="A279" s="15" t="s">
        <v>345</v>
      </c>
      <c r="B279" s="75" t="s">
        <v>500</v>
      </c>
      <c r="C279" s="75" t="s">
        <v>467</v>
      </c>
      <c r="D279" s="32">
        <f>'приложение 2'!G362</f>
        <v>3892.9</v>
      </c>
      <c r="E279" s="32">
        <f>'приложение 2'!H362</f>
        <v>3486.1</v>
      </c>
      <c r="F279" s="118"/>
    </row>
    <row r="280" spans="1:6" s="99" customFormat="1" ht="63.75">
      <c r="A280" s="95" t="s">
        <v>696</v>
      </c>
      <c r="B280" s="71" t="s">
        <v>697</v>
      </c>
      <c r="C280" s="71"/>
      <c r="D280" s="97">
        <f>D281</f>
        <v>9933.7999999999993</v>
      </c>
      <c r="E280" s="97">
        <f>E281</f>
        <v>9481.6</v>
      </c>
      <c r="F280" s="97"/>
    </row>
    <row r="281" spans="1:6" s="99" customFormat="1" ht="25.5">
      <c r="A281" s="95" t="s">
        <v>351</v>
      </c>
      <c r="B281" s="71" t="s">
        <v>697</v>
      </c>
      <c r="C281" s="71" t="s">
        <v>466</v>
      </c>
      <c r="D281" s="97">
        <f>D282</f>
        <v>9933.7999999999993</v>
      </c>
      <c r="E281" s="97">
        <f>E282</f>
        <v>9481.6</v>
      </c>
      <c r="F281" s="97"/>
    </row>
    <row r="282" spans="1:6" s="99" customFormat="1">
      <c r="A282" s="95" t="s">
        <v>345</v>
      </c>
      <c r="B282" s="71" t="s">
        <v>697</v>
      </c>
      <c r="C282" s="71" t="s">
        <v>467</v>
      </c>
      <c r="D282" s="97">
        <f>'приложение 2'!G365</f>
        <v>9933.7999999999993</v>
      </c>
      <c r="E282" s="97">
        <f>'приложение 2'!H365</f>
        <v>9481.6</v>
      </c>
      <c r="F282" s="97"/>
    </row>
    <row r="283" spans="1:6" s="92" customFormat="1" ht="38.25">
      <c r="A283" s="15" t="s">
        <v>685</v>
      </c>
      <c r="B283" s="75" t="s">
        <v>686</v>
      </c>
      <c r="C283" s="75"/>
      <c r="D283" s="76">
        <f>D284</f>
        <v>984.7</v>
      </c>
      <c r="E283" s="76">
        <f>E284</f>
        <v>701</v>
      </c>
      <c r="F283" s="76"/>
    </row>
    <row r="284" spans="1:6" s="92" customFormat="1">
      <c r="A284" s="15" t="s">
        <v>340</v>
      </c>
      <c r="B284" s="75" t="s">
        <v>686</v>
      </c>
      <c r="C284" s="75" t="s">
        <v>637</v>
      </c>
      <c r="D284" s="76">
        <f>D285</f>
        <v>984.7</v>
      </c>
      <c r="E284" s="76">
        <f>E285</f>
        <v>701</v>
      </c>
      <c r="F284" s="76"/>
    </row>
    <row r="285" spans="1:6" s="92" customFormat="1" ht="25.5">
      <c r="A285" s="15" t="s">
        <v>346</v>
      </c>
      <c r="B285" s="75" t="s">
        <v>686</v>
      </c>
      <c r="C285" s="75" t="s">
        <v>638</v>
      </c>
      <c r="D285" s="76">
        <f>'приложение 2'!G819</f>
        <v>984.7</v>
      </c>
      <c r="E285" s="76">
        <f>'приложение 2'!H819</f>
        <v>701</v>
      </c>
      <c r="F285" s="76"/>
    </row>
    <row r="286" spans="1:6" ht="76.5">
      <c r="A286" s="58" t="s">
        <v>639</v>
      </c>
      <c r="B286" s="52" t="s">
        <v>640</v>
      </c>
      <c r="C286" s="52"/>
      <c r="D286" s="32">
        <f>D287</f>
        <v>6491</v>
      </c>
      <c r="E286" s="32">
        <f>E287</f>
        <v>5179.7</v>
      </c>
      <c r="F286" s="118"/>
    </row>
    <row r="287" spans="1:6">
      <c r="A287" s="58" t="s">
        <v>340</v>
      </c>
      <c r="B287" s="52" t="s">
        <v>640</v>
      </c>
      <c r="C287" s="52" t="s">
        <v>637</v>
      </c>
      <c r="D287" s="32">
        <f>D288</f>
        <v>6491</v>
      </c>
      <c r="E287" s="32">
        <f>E288</f>
        <v>5179.7</v>
      </c>
      <c r="F287" s="118"/>
    </row>
    <row r="288" spans="1:6" ht="25.5">
      <c r="A288" s="58" t="s">
        <v>346</v>
      </c>
      <c r="B288" s="52" t="s">
        <v>640</v>
      </c>
      <c r="C288" s="52" t="s">
        <v>638</v>
      </c>
      <c r="D288" s="32">
        <f>'приложение 2'!G822</f>
        <v>6491</v>
      </c>
      <c r="E288" s="32">
        <f>'приложение 2'!H822</f>
        <v>5179.7</v>
      </c>
      <c r="F288" s="118"/>
    </row>
    <row r="289" spans="1:6" ht="90.75" customHeight="1">
      <c r="A289" s="129" t="s">
        <v>102</v>
      </c>
      <c r="B289" s="75" t="s">
        <v>641</v>
      </c>
      <c r="C289" s="75"/>
      <c r="D289" s="32">
        <f>D290</f>
        <v>393.5</v>
      </c>
      <c r="E289" s="32">
        <f>E290</f>
        <v>313.7</v>
      </c>
      <c r="F289" s="118"/>
    </row>
    <row r="290" spans="1:6">
      <c r="A290" s="15" t="s">
        <v>340</v>
      </c>
      <c r="B290" s="75" t="s">
        <v>641</v>
      </c>
      <c r="C290" s="75" t="s">
        <v>637</v>
      </c>
      <c r="D290" s="32">
        <f>D291</f>
        <v>393.5</v>
      </c>
      <c r="E290" s="32">
        <f>E291</f>
        <v>313.7</v>
      </c>
      <c r="F290" s="118"/>
    </row>
    <row r="291" spans="1:6" ht="25.5">
      <c r="A291" s="15" t="s">
        <v>346</v>
      </c>
      <c r="B291" s="75" t="s">
        <v>641</v>
      </c>
      <c r="C291" s="75" t="s">
        <v>638</v>
      </c>
      <c r="D291" s="32">
        <f>'приложение 2'!G825</f>
        <v>393.5</v>
      </c>
      <c r="E291" s="32">
        <f>'приложение 2'!H825</f>
        <v>313.7</v>
      </c>
      <c r="F291" s="118"/>
    </row>
    <row r="292" spans="1:6" ht="114.75">
      <c r="A292" s="104" t="s">
        <v>101</v>
      </c>
      <c r="B292" s="75" t="s">
        <v>642</v>
      </c>
      <c r="C292" s="75"/>
      <c r="D292" s="32">
        <f>D293</f>
        <v>1519.3</v>
      </c>
      <c r="E292" s="32">
        <f>E293</f>
        <v>1519.3</v>
      </c>
      <c r="F292" s="118"/>
    </row>
    <row r="293" spans="1:6">
      <c r="A293" s="15" t="s">
        <v>340</v>
      </c>
      <c r="B293" s="75" t="s">
        <v>642</v>
      </c>
      <c r="C293" s="75" t="s">
        <v>637</v>
      </c>
      <c r="D293" s="32">
        <f>D294</f>
        <v>1519.3</v>
      </c>
      <c r="E293" s="32">
        <f>E294</f>
        <v>1519.3</v>
      </c>
      <c r="F293" s="118"/>
    </row>
    <row r="294" spans="1:6" ht="25.5">
      <c r="A294" s="15" t="s">
        <v>346</v>
      </c>
      <c r="B294" s="75" t="s">
        <v>642</v>
      </c>
      <c r="C294" s="75" t="s">
        <v>638</v>
      </c>
      <c r="D294" s="32">
        <f>'приложение 2'!G828</f>
        <v>1519.3</v>
      </c>
      <c r="E294" s="32">
        <f>'приложение 2'!H828</f>
        <v>1519.3</v>
      </c>
      <c r="F294" s="118"/>
    </row>
    <row r="295" spans="1:6" ht="63.75">
      <c r="A295" s="58" t="s">
        <v>646</v>
      </c>
      <c r="B295" s="52" t="s">
        <v>647</v>
      </c>
      <c r="C295" s="52"/>
      <c r="D295" s="32">
        <f>D296</f>
        <v>42645.5</v>
      </c>
      <c r="E295" s="32">
        <f>E296</f>
        <v>13748.7</v>
      </c>
      <c r="F295" s="118"/>
    </row>
    <row r="296" spans="1:6">
      <c r="A296" s="58" t="s">
        <v>340</v>
      </c>
      <c r="B296" s="52" t="s">
        <v>647</v>
      </c>
      <c r="C296" s="52" t="s">
        <v>637</v>
      </c>
      <c r="D296" s="32">
        <f>D297</f>
        <v>42645.5</v>
      </c>
      <c r="E296" s="32">
        <f>E297</f>
        <v>13748.7</v>
      </c>
      <c r="F296" s="118"/>
    </row>
    <row r="297" spans="1:6" ht="25.5">
      <c r="A297" s="58" t="s">
        <v>346</v>
      </c>
      <c r="B297" s="52" t="s">
        <v>647</v>
      </c>
      <c r="C297" s="52" t="s">
        <v>638</v>
      </c>
      <c r="D297" s="32">
        <f>'приложение 2'!G839</f>
        <v>42645.5</v>
      </c>
      <c r="E297" s="32">
        <f>'приложение 2'!H839</f>
        <v>13748.7</v>
      </c>
      <c r="F297" s="118"/>
    </row>
    <row r="298" spans="1:6" ht="25.5">
      <c r="A298" s="115" t="s">
        <v>163</v>
      </c>
      <c r="B298" s="116" t="s">
        <v>501</v>
      </c>
      <c r="C298" s="117" t="s">
        <v>0</v>
      </c>
      <c r="D298" s="31">
        <f>D299+D306+D309+D312+D315</f>
        <v>79221.7</v>
      </c>
      <c r="E298" s="31">
        <f>E299+E306+E309+E312+E315</f>
        <v>61778.1</v>
      </c>
      <c r="F298" s="118">
        <f>E298/D298*100</f>
        <v>77.981285430633278</v>
      </c>
    </row>
    <row r="299" spans="1:6">
      <c r="A299" s="58" t="s">
        <v>21</v>
      </c>
      <c r="B299" s="52" t="s">
        <v>502</v>
      </c>
      <c r="C299" s="52"/>
      <c r="D299" s="32">
        <f>D300+D302+D304</f>
        <v>40068.199999999997</v>
      </c>
      <c r="E299" s="32">
        <f>E300+E302+E304</f>
        <v>32352.5</v>
      </c>
      <c r="F299" s="118"/>
    </row>
    <row r="300" spans="1:6" ht="17.25" customHeight="1">
      <c r="A300" s="58" t="s">
        <v>372</v>
      </c>
      <c r="B300" s="75" t="s">
        <v>502</v>
      </c>
      <c r="C300" s="75" t="s">
        <v>373</v>
      </c>
      <c r="D300" s="32">
        <f>D301</f>
        <v>475</v>
      </c>
      <c r="E300" s="32">
        <f>E301</f>
        <v>0</v>
      </c>
      <c r="F300" s="118"/>
    </row>
    <row r="301" spans="1:6" ht="25.5">
      <c r="A301" s="15" t="s">
        <v>257</v>
      </c>
      <c r="B301" s="75" t="s">
        <v>502</v>
      </c>
      <c r="C301" s="75" t="s">
        <v>374</v>
      </c>
      <c r="D301" s="32">
        <f>'приложение 2'!G445</f>
        <v>475</v>
      </c>
      <c r="E301" s="32">
        <f>'приложение 2'!H445</f>
        <v>0</v>
      </c>
      <c r="F301" s="118"/>
    </row>
    <row r="302" spans="1:6" ht="25.5">
      <c r="A302" s="15" t="s">
        <v>351</v>
      </c>
      <c r="B302" s="75" t="s">
        <v>502</v>
      </c>
      <c r="C302" s="75" t="s">
        <v>466</v>
      </c>
      <c r="D302" s="32">
        <f>D303</f>
        <v>4.7</v>
      </c>
      <c r="E302" s="32">
        <f>E303</f>
        <v>0</v>
      </c>
      <c r="F302" s="118"/>
    </row>
    <row r="303" spans="1:6">
      <c r="A303" s="15" t="s">
        <v>345</v>
      </c>
      <c r="B303" s="75" t="s">
        <v>502</v>
      </c>
      <c r="C303" s="75" t="s">
        <v>467</v>
      </c>
      <c r="D303" s="32">
        <f>'приложение 2'!G382</f>
        <v>4.7</v>
      </c>
      <c r="E303" s="32">
        <f>'приложение 2'!H382</f>
        <v>0</v>
      </c>
      <c r="F303" s="118"/>
    </row>
    <row r="304" spans="1:6">
      <c r="A304" s="58" t="s">
        <v>258</v>
      </c>
      <c r="B304" s="52" t="s">
        <v>502</v>
      </c>
      <c r="C304" s="52" t="s">
        <v>378</v>
      </c>
      <c r="D304" s="32">
        <f>D305</f>
        <v>39588.5</v>
      </c>
      <c r="E304" s="32">
        <f>E305</f>
        <v>32352.5</v>
      </c>
      <c r="F304" s="118"/>
    </row>
    <row r="305" spans="1:6" ht="38.25">
      <c r="A305" s="58" t="s">
        <v>159</v>
      </c>
      <c r="B305" s="52" t="s">
        <v>502</v>
      </c>
      <c r="C305" s="52" t="s">
        <v>158</v>
      </c>
      <c r="D305" s="32">
        <f>'приложение 2'!G447</f>
        <v>39588.5</v>
      </c>
      <c r="E305" s="32">
        <f>'приложение 2'!H447</f>
        <v>32352.5</v>
      </c>
      <c r="F305" s="118"/>
    </row>
    <row r="306" spans="1:6" ht="76.5">
      <c r="A306" s="58" t="s">
        <v>162</v>
      </c>
      <c r="B306" s="52" t="s">
        <v>503</v>
      </c>
      <c r="C306" s="52"/>
      <c r="D306" s="32">
        <f>D307</f>
        <v>20887</v>
      </c>
      <c r="E306" s="32">
        <f>E307</f>
        <v>11645.5</v>
      </c>
      <c r="F306" s="118"/>
    </row>
    <row r="307" spans="1:6">
      <c r="A307" s="58" t="s">
        <v>258</v>
      </c>
      <c r="B307" s="52" t="s">
        <v>503</v>
      </c>
      <c r="C307" s="52" t="s">
        <v>378</v>
      </c>
      <c r="D307" s="32">
        <f>D308</f>
        <v>20887</v>
      </c>
      <c r="E307" s="32">
        <f>E308</f>
        <v>11645.5</v>
      </c>
      <c r="F307" s="118"/>
    </row>
    <row r="308" spans="1:6" ht="38.25">
      <c r="A308" s="58" t="s">
        <v>159</v>
      </c>
      <c r="B308" s="52" t="s">
        <v>503</v>
      </c>
      <c r="C308" s="52" t="s">
        <v>158</v>
      </c>
      <c r="D308" s="32">
        <f>'приложение 2'!G385</f>
        <v>20887</v>
      </c>
      <c r="E308" s="32">
        <f>'приложение 2'!H385</f>
        <v>11645.5</v>
      </c>
      <c r="F308" s="118"/>
    </row>
    <row r="309" spans="1:6" ht="89.25">
      <c r="A309" s="101" t="s">
        <v>504</v>
      </c>
      <c r="B309" s="71" t="s">
        <v>505</v>
      </c>
      <c r="C309" s="71"/>
      <c r="D309" s="32">
        <f>D310</f>
        <v>1099.3</v>
      </c>
      <c r="E309" s="32">
        <f>E310</f>
        <v>612.9</v>
      </c>
      <c r="F309" s="118"/>
    </row>
    <row r="310" spans="1:6">
      <c r="A310" s="95" t="s">
        <v>258</v>
      </c>
      <c r="B310" s="71" t="s">
        <v>505</v>
      </c>
      <c r="C310" s="71" t="s">
        <v>378</v>
      </c>
      <c r="D310" s="32">
        <f>D311</f>
        <v>1099.3</v>
      </c>
      <c r="E310" s="32">
        <f>E311</f>
        <v>612.9</v>
      </c>
      <c r="F310" s="118"/>
    </row>
    <row r="311" spans="1:6" ht="38.25">
      <c r="A311" s="95" t="s">
        <v>159</v>
      </c>
      <c r="B311" s="71" t="s">
        <v>505</v>
      </c>
      <c r="C311" s="71" t="s">
        <v>158</v>
      </c>
      <c r="D311" s="32">
        <f>'приложение 2'!G388</f>
        <v>1099.3</v>
      </c>
      <c r="E311" s="32">
        <f>'приложение 2'!H388</f>
        <v>612.9</v>
      </c>
      <c r="F311" s="118"/>
    </row>
    <row r="312" spans="1:6" ht="140.25">
      <c r="A312" s="172" t="s">
        <v>709</v>
      </c>
      <c r="B312" s="71" t="s">
        <v>506</v>
      </c>
      <c r="C312" s="71"/>
      <c r="D312" s="32">
        <f>D313</f>
        <v>16995.5</v>
      </c>
      <c r="E312" s="32">
        <f>E313</f>
        <v>16995.5</v>
      </c>
      <c r="F312" s="118"/>
    </row>
    <row r="313" spans="1:6">
      <c r="A313" s="95" t="s">
        <v>258</v>
      </c>
      <c r="B313" s="71" t="s">
        <v>506</v>
      </c>
      <c r="C313" s="71" t="s">
        <v>378</v>
      </c>
      <c r="D313" s="32">
        <f>D314</f>
        <v>16995.5</v>
      </c>
      <c r="E313" s="32">
        <f>E314</f>
        <v>16995.5</v>
      </c>
      <c r="F313" s="118"/>
    </row>
    <row r="314" spans="1:6" ht="38.25">
      <c r="A314" s="95" t="s">
        <v>159</v>
      </c>
      <c r="B314" s="71" t="s">
        <v>506</v>
      </c>
      <c r="C314" s="71" t="s">
        <v>158</v>
      </c>
      <c r="D314" s="32">
        <f>'приложение 2'!G450</f>
        <v>16995.5</v>
      </c>
      <c r="E314" s="32">
        <f>'приложение 2'!H450</f>
        <v>16995.5</v>
      </c>
      <c r="F314" s="118"/>
    </row>
    <row r="315" spans="1:6" ht="153">
      <c r="A315" s="172" t="s">
        <v>710</v>
      </c>
      <c r="B315" s="71" t="s">
        <v>507</v>
      </c>
      <c r="C315" s="71"/>
      <c r="D315" s="32">
        <f>D316</f>
        <v>171.7</v>
      </c>
      <c r="E315" s="32">
        <f>E316</f>
        <v>171.7</v>
      </c>
      <c r="F315" s="118"/>
    </row>
    <row r="316" spans="1:6">
      <c r="A316" s="95" t="s">
        <v>258</v>
      </c>
      <c r="B316" s="71" t="s">
        <v>507</v>
      </c>
      <c r="C316" s="71" t="s">
        <v>378</v>
      </c>
      <c r="D316" s="32">
        <f>D317</f>
        <v>171.7</v>
      </c>
      <c r="E316" s="32">
        <f>E317</f>
        <v>171.7</v>
      </c>
      <c r="F316" s="118"/>
    </row>
    <row r="317" spans="1:6" ht="38.25">
      <c r="A317" s="95" t="s">
        <v>159</v>
      </c>
      <c r="B317" s="71" t="s">
        <v>507</v>
      </c>
      <c r="C317" s="71" t="s">
        <v>158</v>
      </c>
      <c r="D317" s="32">
        <f>'приложение 2'!G453</f>
        <v>171.7</v>
      </c>
      <c r="E317" s="32">
        <f>'приложение 2'!H453</f>
        <v>171.7</v>
      </c>
      <c r="F317" s="118"/>
    </row>
    <row r="318" spans="1:6" ht="25.5">
      <c r="A318" s="115" t="s">
        <v>67</v>
      </c>
      <c r="B318" s="116" t="s">
        <v>397</v>
      </c>
      <c r="C318" s="117" t="s">
        <v>0</v>
      </c>
      <c r="D318" s="31">
        <f>D319+D350+D355</f>
        <v>13086.3</v>
      </c>
      <c r="E318" s="31">
        <f>E319+E350+E355</f>
        <v>8999.0999999999985</v>
      </c>
      <c r="F318" s="122">
        <f>E318/D318*100</f>
        <v>68.767336833176671</v>
      </c>
    </row>
    <row r="319" spans="1:6">
      <c r="A319" s="58" t="s">
        <v>66</v>
      </c>
      <c r="B319" s="52" t="s">
        <v>398</v>
      </c>
      <c r="C319" s="52"/>
      <c r="D319" s="32">
        <f>D320+D325+D333+D330+D336+D339+D342+D345</f>
        <v>10526.3</v>
      </c>
      <c r="E319" s="32">
        <f>E320+E325+E333+E330+E336+E339+E342+E345</f>
        <v>7313.5999999999995</v>
      </c>
      <c r="F319" s="118"/>
    </row>
    <row r="320" spans="1:6" ht="105.75" customHeight="1">
      <c r="A320" s="102" t="s">
        <v>399</v>
      </c>
      <c r="B320" s="52" t="s">
        <v>400</v>
      </c>
      <c r="C320" s="52"/>
      <c r="D320" s="32">
        <f>D321+D323</f>
        <v>1559.2</v>
      </c>
      <c r="E320" s="32">
        <f>E321+E323</f>
        <v>1282.4000000000001</v>
      </c>
      <c r="F320" s="118"/>
    </row>
    <row r="321" spans="1:6" ht="38.25" customHeight="1">
      <c r="A321" s="58" t="s">
        <v>343</v>
      </c>
      <c r="B321" s="52" t="s">
        <v>400</v>
      </c>
      <c r="C321" s="52" t="s">
        <v>369</v>
      </c>
      <c r="D321" s="32">
        <f>D322</f>
        <v>1542.7</v>
      </c>
      <c r="E321" s="32">
        <f>E322</f>
        <v>1267.4000000000001</v>
      </c>
      <c r="F321" s="118"/>
    </row>
    <row r="322" spans="1:6">
      <c r="A322" s="58" t="s">
        <v>255</v>
      </c>
      <c r="B322" s="52" t="s">
        <v>400</v>
      </c>
      <c r="C322" s="52" t="s">
        <v>370</v>
      </c>
      <c r="D322" s="32">
        <f>'приложение 2'!G94</f>
        <v>1542.7</v>
      </c>
      <c r="E322" s="32">
        <f>'приложение 2'!H94</f>
        <v>1267.4000000000001</v>
      </c>
      <c r="F322" s="118"/>
    </row>
    <row r="323" spans="1:6" ht="14.25" customHeight="1">
      <c r="A323" s="58" t="s">
        <v>372</v>
      </c>
      <c r="B323" s="52" t="s">
        <v>400</v>
      </c>
      <c r="C323" s="52" t="s">
        <v>373</v>
      </c>
      <c r="D323" s="32">
        <f>D324</f>
        <v>16.5</v>
      </c>
      <c r="E323" s="32">
        <f>E324</f>
        <v>15</v>
      </c>
      <c r="F323" s="118"/>
    </row>
    <row r="324" spans="1:6" ht="25.5">
      <c r="A324" s="58" t="s">
        <v>257</v>
      </c>
      <c r="B324" s="52" t="s">
        <v>400</v>
      </c>
      <c r="C324" s="52" t="s">
        <v>374</v>
      </c>
      <c r="D324" s="32">
        <f>'приложение 2'!G96</f>
        <v>16.5</v>
      </c>
      <c r="E324" s="32">
        <f>'приложение 2'!H96</f>
        <v>15</v>
      </c>
      <c r="F324" s="118"/>
    </row>
    <row r="325" spans="1:6" ht="51">
      <c r="A325" s="102" t="s">
        <v>401</v>
      </c>
      <c r="B325" s="52" t="s">
        <v>402</v>
      </c>
      <c r="C325" s="52"/>
      <c r="D325" s="32">
        <f>D326+D328</f>
        <v>6766.3</v>
      </c>
      <c r="E325" s="32">
        <f>E326+E328</f>
        <v>4667</v>
      </c>
      <c r="F325" s="118"/>
    </row>
    <row r="326" spans="1:6" ht="38.25" customHeight="1">
      <c r="A326" s="58" t="s">
        <v>343</v>
      </c>
      <c r="B326" s="52" t="s">
        <v>402</v>
      </c>
      <c r="C326" s="52" t="s">
        <v>369</v>
      </c>
      <c r="D326" s="32">
        <f>D327</f>
        <v>5878.5</v>
      </c>
      <c r="E326" s="32">
        <f>E327</f>
        <v>4252</v>
      </c>
      <c r="F326" s="118"/>
    </row>
    <row r="327" spans="1:6">
      <c r="A327" s="58" t="s">
        <v>255</v>
      </c>
      <c r="B327" s="52" t="s">
        <v>402</v>
      </c>
      <c r="C327" s="52" t="s">
        <v>370</v>
      </c>
      <c r="D327" s="32">
        <f>'приложение 2'!G99</f>
        <v>5878.5</v>
      </c>
      <c r="E327" s="32">
        <f>'приложение 2'!H99</f>
        <v>4252</v>
      </c>
      <c r="F327" s="118"/>
    </row>
    <row r="328" spans="1:6" ht="25.5">
      <c r="A328" s="58" t="s">
        <v>372</v>
      </c>
      <c r="B328" s="52" t="s">
        <v>402</v>
      </c>
      <c r="C328" s="52" t="s">
        <v>373</v>
      </c>
      <c r="D328" s="32">
        <f>D329</f>
        <v>887.8</v>
      </c>
      <c r="E328" s="32">
        <f>E329</f>
        <v>415</v>
      </c>
      <c r="F328" s="118"/>
    </row>
    <row r="329" spans="1:6" ht="25.5">
      <c r="A329" s="58" t="s">
        <v>257</v>
      </c>
      <c r="B329" s="52" t="s">
        <v>402</v>
      </c>
      <c r="C329" s="52" t="s">
        <v>374</v>
      </c>
      <c r="D329" s="32">
        <f>'приложение 2'!G101</f>
        <v>887.8</v>
      </c>
      <c r="E329" s="32">
        <f>'приложение 2'!H101</f>
        <v>415</v>
      </c>
      <c r="F329" s="118"/>
    </row>
    <row r="330" spans="1:6" ht="102">
      <c r="A330" s="102" t="s">
        <v>419</v>
      </c>
      <c r="B330" s="52" t="s">
        <v>420</v>
      </c>
      <c r="C330" s="52"/>
      <c r="D330" s="32">
        <f>D331</f>
        <v>89.8</v>
      </c>
      <c r="E330" s="32">
        <f>E331</f>
        <v>60.1</v>
      </c>
      <c r="F330" s="118"/>
    </row>
    <row r="331" spans="1:6" ht="40.5" customHeight="1">
      <c r="A331" s="58" t="s">
        <v>343</v>
      </c>
      <c r="B331" s="52" t="s">
        <v>420</v>
      </c>
      <c r="C331" s="52" t="s">
        <v>369</v>
      </c>
      <c r="D331" s="32">
        <f>D332</f>
        <v>89.8</v>
      </c>
      <c r="E331" s="32">
        <f>E332</f>
        <v>60.1</v>
      </c>
      <c r="F331" s="118"/>
    </row>
    <row r="332" spans="1:6">
      <c r="A332" s="58" t="s">
        <v>255</v>
      </c>
      <c r="B332" s="52" t="s">
        <v>420</v>
      </c>
      <c r="C332" s="52" t="s">
        <v>370</v>
      </c>
      <c r="D332" s="32">
        <f>'приложение 2'!G155</f>
        <v>89.8</v>
      </c>
      <c r="E332" s="32">
        <f>'приложение 2'!H155</f>
        <v>60.1</v>
      </c>
      <c r="F332" s="118"/>
    </row>
    <row r="333" spans="1:6" ht="38.25">
      <c r="A333" s="191" t="s">
        <v>719</v>
      </c>
      <c r="B333" s="71" t="s">
        <v>720</v>
      </c>
      <c r="C333" s="71"/>
      <c r="D333" s="32">
        <f>D334</f>
        <v>60</v>
      </c>
      <c r="E333" s="32">
        <f>E334</f>
        <v>12</v>
      </c>
      <c r="F333" s="118"/>
    </row>
    <row r="334" spans="1:6" ht="38.25" customHeight="1">
      <c r="A334" s="95" t="s">
        <v>343</v>
      </c>
      <c r="B334" s="71" t="s">
        <v>720</v>
      </c>
      <c r="C334" s="71" t="s">
        <v>369</v>
      </c>
      <c r="D334" s="32">
        <f>D335</f>
        <v>60</v>
      </c>
      <c r="E334" s="32">
        <f>E335</f>
        <v>12</v>
      </c>
      <c r="F334" s="118"/>
    </row>
    <row r="335" spans="1:6">
      <c r="A335" s="95" t="s">
        <v>255</v>
      </c>
      <c r="B335" s="71" t="s">
        <v>720</v>
      </c>
      <c r="C335" s="71" t="s">
        <v>370</v>
      </c>
      <c r="D335" s="32">
        <f>'приложение 2'!G158</f>
        <v>60</v>
      </c>
      <c r="E335" s="32">
        <f>'приложение 2'!H158</f>
        <v>12</v>
      </c>
      <c r="F335" s="118"/>
    </row>
    <row r="336" spans="1:6" ht="102" customHeight="1">
      <c r="A336" s="102" t="s">
        <v>421</v>
      </c>
      <c r="B336" s="52" t="s">
        <v>422</v>
      </c>
      <c r="C336" s="52"/>
      <c r="D336" s="32">
        <f>D337</f>
        <v>38.5</v>
      </c>
      <c r="E336" s="32">
        <f>E337</f>
        <v>25.7</v>
      </c>
      <c r="F336" s="118"/>
    </row>
    <row r="337" spans="1:6" ht="38.25" customHeight="1">
      <c r="A337" s="58" t="s">
        <v>343</v>
      </c>
      <c r="B337" s="52" t="s">
        <v>422</v>
      </c>
      <c r="C337" s="52" t="s">
        <v>369</v>
      </c>
      <c r="D337" s="32">
        <f>D338</f>
        <v>38.5</v>
      </c>
      <c r="E337" s="32">
        <f>E338</f>
        <v>25.7</v>
      </c>
      <c r="F337" s="118"/>
    </row>
    <row r="338" spans="1:6">
      <c r="A338" s="58" t="s">
        <v>255</v>
      </c>
      <c r="B338" s="52" t="s">
        <v>422</v>
      </c>
      <c r="C338" s="52" t="s">
        <v>370</v>
      </c>
      <c r="D338" s="32">
        <f>'приложение 2'!G161</f>
        <v>38.5</v>
      </c>
      <c r="E338" s="32">
        <f>'приложение 2'!H161</f>
        <v>25.7</v>
      </c>
      <c r="F338" s="118"/>
    </row>
    <row r="339" spans="1:6" ht="140.25">
      <c r="A339" s="58" t="s">
        <v>423</v>
      </c>
      <c r="B339" s="52" t="s">
        <v>424</v>
      </c>
      <c r="C339" s="52"/>
      <c r="D339" s="32">
        <f>D340</f>
        <v>350</v>
      </c>
      <c r="E339" s="32">
        <f>E340</f>
        <v>350</v>
      </c>
      <c r="F339" s="118"/>
    </row>
    <row r="340" spans="1:6" ht="17.25" customHeight="1">
      <c r="A340" s="58" t="s">
        <v>372</v>
      </c>
      <c r="B340" s="52" t="s">
        <v>424</v>
      </c>
      <c r="C340" s="52" t="s">
        <v>373</v>
      </c>
      <c r="D340" s="32">
        <f>D341</f>
        <v>350</v>
      </c>
      <c r="E340" s="32">
        <f>E341</f>
        <v>350</v>
      </c>
      <c r="F340" s="118"/>
    </row>
    <row r="341" spans="1:6" ht="25.5">
      <c r="A341" s="58" t="s">
        <v>257</v>
      </c>
      <c r="B341" s="52" t="s">
        <v>424</v>
      </c>
      <c r="C341" s="52" t="s">
        <v>374</v>
      </c>
      <c r="D341" s="32">
        <f>'приложение 2'!G164</f>
        <v>350</v>
      </c>
      <c r="E341" s="32">
        <f>'приложение 2'!H164</f>
        <v>350</v>
      </c>
      <c r="F341" s="118"/>
    </row>
    <row r="342" spans="1:6" ht="140.25">
      <c r="A342" s="58" t="s">
        <v>425</v>
      </c>
      <c r="B342" s="52" t="s">
        <v>426</v>
      </c>
      <c r="C342" s="52"/>
      <c r="D342" s="32">
        <f>D343</f>
        <v>87.5</v>
      </c>
      <c r="E342" s="32">
        <f>E343</f>
        <v>36</v>
      </c>
      <c r="F342" s="118"/>
    </row>
    <row r="343" spans="1:6" ht="18" customHeight="1">
      <c r="A343" s="58" t="s">
        <v>372</v>
      </c>
      <c r="B343" s="52" t="s">
        <v>426</v>
      </c>
      <c r="C343" s="52" t="s">
        <v>373</v>
      </c>
      <c r="D343" s="32">
        <f>D344</f>
        <v>87.5</v>
      </c>
      <c r="E343" s="32">
        <f>E344</f>
        <v>36</v>
      </c>
      <c r="F343" s="118"/>
    </row>
    <row r="344" spans="1:6" ht="25.5">
      <c r="A344" s="58" t="s">
        <v>257</v>
      </c>
      <c r="B344" s="52" t="s">
        <v>426</v>
      </c>
      <c r="C344" s="52" t="s">
        <v>374</v>
      </c>
      <c r="D344" s="32">
        <f>'приложение 2'!G167</f>
        <v>87.5</v>
      </c>
      <c r="E344" s="32">
        <f>'приложение 2'!H167</f>
        <v>36</v>
      </c>
      <c r="F344" s="118"/>
    </row>
    <row r="345" spans="1:6">
      <c r="A345" s="58" t="s">
        <v>21</v>
      </c>
      <c r="B345" s="52" t="s">
        <v>427</v>
      </c>
      <c r="C345" s="52"/>
      <c r="D345" s="32">
        <f>D346+D348</f>
        <v>1575</v>
      </c>
      <c r="E345" s="32">
        <f>E346+E348</f>
        <v>880.4</v>
      </c>
      <c r="F345" s="118"/>
    </row>
    <row r="346" spans="1:6" ht="17.25" customHeight="1">
      <c r="A346" s="58" t="s">
        <v>372</v>
      </c>
      <c r="B346" s="52" t="s">
        <v>427</v>
      </c>
      <c r="C346" s="52" t="s">
        <v>373</v>
      </c>
      <c r="D346" s="32">
        <f>D347</f>
        <v>1475</v>
      </c>
      <c r="E346" s="32">
        <f>E347</f>
        <v>805.4</v>
      </c>
      <c r="F346" s="118"/>
    </row>
    <row r="347" spans="1:6" ht="25.5">
      <c r="A347" s="58" t="s">
        <v>257</v>
      </c>
      <c r="B347" s="52" t="s">
        <v>427</v>
      </c>
      <c r="C347" s="52" t="s">
        <v>374</v>
      </c>
      <c r="D347" s="32">
        <f>'приложение 2'!G170</f>
        <v>1475</v>
      </c>
      <c r="E347" s="32">
        <f>'приложение 2'!H170</f>
        <v>805.4</v>
      </c>
      <c r="F347" s="118"/>
    </row>
    <row r="348" spans="1:6" ht="25.5">
      <c r="A348" s="58" t="s">
        <v>352</v>
      </c>
      <c r="B348" s="52" t="s">
        <v>427</v>
      </c>
      <c r="C348" s="52" t="s">
        <v>428</v>
      </c>
      <c r="D348" s="32">
        <f>D349</f>
        <v>100</v>
      </c>
      <c r="E348" s="32">
        <f>E349</f>
        <v>75</v>
      </c>
      <c r="F348" s="118"/>
    </row>
    <row r="349" spans="1:6">
      <c r="A349" s="58" t="s">
        <v>338</v>
      </c>
      <c r="B349" s="52" t="s">
        <v>427</v>
      </c>
      <c r="C349" s="52" t="s">
        <v>429</v>
      </c>
      <c r="D349" s="32">
        <f>'приложение 2'!G172</f>
        <v>100</v>
      </c>
      <c r="E349" s="32">
        <f>'приложение 2'!H172</f>
        <v>75</v>
      </c>
      <c r="F349" s="118"/>
    </row>
    <row r="350" spans="1:6" ht="25.5">
      <c r="A350" s="58" t="s">
        <v>64</v>
      </c>
      <c r="B350" s="52" t="s">
        <v>430</v>
      </c>
      <c r="C350" s="52"/>
      <c r="D350" s="32">
        <f>D351</f>
        <v>60</v>
      </c>
      <c r="E350" s="32">
        <f>E351</f>
        <v>33</v>
      </c>
      <c r="F350" s="118"/>
    </row>
    <row r="351" spans="1:6">
      <c r="A351" s="58" t="s">
        <v>21</v>
      </c>
      <c r="B351" s="52" t="s">
        <v>431</v>
      </c>
      <c r="C351" s="52"/>
      <c r="D351" s="32">
        <f>D352</f>
        <v>60</v>
      </c>
      <c r="E351" s="32">
        <f>E352</f>
        <v>33</v>
      </c>
      <c r="F351" s="118"/>
    </row>
    <row r="352" spans="1:6" ht="25.5">
      <c r="A352" s="58" t="s">
        <v>352</v>
      </c>
      <c r="B352" s="52" t="s">
        <v>431</v>
      </c>
      <c r="C352" s="52" t="s">
        <v>428</v>
      </c>
      <c r="D352" s="32">
        <f>D353+D354</f>
        <v>60</v>
      </c>
      <c r="E352" s="32">
        <f>E353+E354</f>
        <v>33</v>
      </c>
      <c r="F352" s="118"/>
    </row>
    <row r="353" spans="1:6">
      <c r="A353" s="58" t="s">
        <v>338</v>
      </c>
      <c r="B353" s="52" t="s">
        <v>431</v>
      </c>
      <c r="C353" s="52" t="s">
        <v>429</v>
      </c>
      <c r="D353" s="32">
        <f>'приложение 2'!G176</f>
        <v>47</v>
      </c>
      <c r="E353" s="32">
        <f>'приложение 2'!H176</f>
        <v>20</v>
      </c>
      <c r="F353" s="118"/>
    </row>
    <row r="354" spans="1:6">
      <c r="A354" s="58" t="s">
        <v>342</v>
      </c>
      <c r="B354" s="52" t="s">
        <v>431</v>
      </c>
      <c r="C354" s="52" t="s">
        <v>432</v>
      </c>
      <c r="D354" s="32">
        <f>'приложение 2'!G177</f>
        <v>13</v>
      </c>
      <c r="E354" s="32">
        <f>'приложение 2'!H177</f>
        <v>13</v>
      </c>
      <c r="F354" s="118"/>
    </row>
    <row r="355" spans="1:6">
      <c r="A355" s="58" t="s">
        <v>63</v>
      </c>
      <c r="B355" s="52" t="s">
        <v>433</v>
      </c>
      <c r="C355" s="52"/>
      <c r="D355" s="32">
        <f>D356</f>
        <v>2500</v>
      </c>
      <c r="E355" s="32">
        <f>E356</f>
        <v>1652.5</v>
      </c>
      <c r="F355" s="118"/>
    </row>
    <row r="356" spans="1:6">
      <c r="A356" s="58" t="s">
        <v>21</v>
      </c>
      <c r="B356" s="52" t="s">
        <v>434</v>
      </c>
      <c r="C356" s="52"/>
      <c r="D356" s="32">
        <f>D357+D359</f>
        <v>2500</v>
      </c>
      <c r="E356" s="32">
        <f>E357+E359</f>
        <v>1652.5</v>
      </c>
      <c r="F356" s="118"/>
    </row>
    <row r="357" spans="1:6" ht="15.75" customHeight="1">
      <c r="A357" s="15" t="s">
        <v>256</v>
      </c>
      <c r="B357" s="39" t="s">
        <v>434</v>
      </c>
      <c r="C357" s="40">
        <v>200</v>
      </c>
      <c r="D357" s="32">
        <f>D358</f>
        <v>2450</v>
      </c>
      <c r="E357" s="32">
        <f>E358</f>
        <v>1647.5</v>
      </c>
      <c r="F357" s="26"/>
    </row>
    <row r="358" spans="1:6" ht="25.5">
      <c r="A358" s="15" t="s">
        <v>339</v>
      </c>
      <c r="B358" s="39" t="s">
        <v>434</v>
      </c>
      <c r="C358" s="40">
        <v>240</v>
      </c>
      <c r="D358" s="32">
        <f>'приложение 2'!G181</f>
        <v>2450</v>
      </c>
      <c r="E358" s="32">
        <f>'приложение 2'!H181</f>
        <v>1647.5</v>
      </c>
      <c r="F358" s="26"/>
    </row>
    <row r="359" spans="1:6" ht="25.5">
      <c r="A359" s="58" t="s">
        <v>352</v>
      </c>
      <c r="B359" s="52" t="s">
        <v>434</v>
      </c>
      <c r="C359" s="52" t="s">
        <v>428</v>
      </c>
      <c r="D359" s="32">
        <f>D360+D361</f>
        <v>50</v>
      </c>
      <c r="E359" s="32">
        <f>E360+E361</f>
        <v>5</v>
      </c>
      <c r="F359" s="118"/>
    </row>
    <row r="360" spans="1:6">
      <c r="A360" s="58" t="s">
        <v>338</v>
      </c>
      <c r="B360" s="52" t="s">
        <v>434</v>
      </c>
      <c r="C360" s="52" t="s">
        <v>429</v>
      </c>
      <c r="D360" s="32">
        <f>'приложение 2'!G183</f>
        <v>25</v>
      </c>
      <c r="E360" s="32">
        <f>'приложение 2'!H183</f>
        <v>5</v>
      </c>
      <c r="F360" s="118"/>
    </row>
    <row r="361" spans="1:6">
      <c r="A361" s="58" t="s">
        <v>342</v>
      </c>
      <c r="B361" s="52" t="s">
        <v>434</v>
      </c>
      <c r="C361" s="52" t="s">
        <v>432</v>
      </c>
      <c r="D361" s="32">
        <f>'приложение 2'!G184</f>
        <v>25</v>
      </c>
      <c r="E361" s="32">
        <f>'приложение 2'!H184</f>
        <v>0</v>
      </c>
      <c r="F361" s="118"/>
    </row>
    <row r="362" spans="1:6" ht="38.25">
      <c r="A362" s="115" t="s">
        <v>218</v>
      </c>
      <c r="B362" s="116" t="s">
        <v>413</v>
      </c>
      <c r="C362" s="117" t="s">
        <v>0</v>
      </c>
      <c r="D362" s="31">
        <f>D363+D374</f>
        <v>28474.400000000001</v>
      </c>
      <c r="E362" s="31">
        <f>E363+E374</f>
        <v>16914.600000000002</v>
      </c>
      <c r="F362" s="122">
        <f>E362/D362*100</f>
        <v>59.402832017531537</v>
      </c>
    </row>
    <row r="363" spans="1:6" ht="38.25">
      <c r="A363" s="58" t="s">
        <v>217</v>
      </c>
      <c r="B363" s="52" t="s">
        <v>414</v>
      </c>
      <c r="C363" s="52"/>
      <c r="D363" s="32">
        <f>D364+D371</f>
        <v>27891.800000000003</v>
      </c>
      <c r="E363" s="32">
        <f>E364+E371</f>
        <v>16429.800000000003</v>
      </c>
      <c r="F363" s="118"/>
    </row>
    <row r="364" spans="1:6" ht="25.5">
      <c r="A364" s="58" t="s">
        <v>37</v>
      </c>
      <c r="B364" s="52" t="s">
        <v>415</v>
      </c>
      <c r="C364" s="52"/>
      <c r="D364" s="32">
        <f>D365+D367+D369</f>
        <v>23094.7</v>
      </c>
      <c r="E364" s="32">
        <f>E365+E367+E369</f>
        <v>16377.300000000001</v>
      </c>
      <c r="F364" s="118"/>
    </row>
    <row r="365" spans="1:6" ht="51">
      <c r="A365" s="58" t="s">
        <v>343</v>
      </c>
      <c r="B365" s="52" t="s">
        <v>415</v>
      </c>
      <c r="C365" s="52" t="s">
        <v>369</v>
      </c>
      <c r="D365" s="32">
        <f>D366</f>
        <v>20024.3</v>
      </c>
      <c r="E365" s="32">
        <f>E366</f>
        <v>14995.2</v>
      </c>
      <c r="F365" s="118"/>
    </row>
    <row r="366" spans="1:6">
      <c r="A366" s="58" t="s">
        <v>350</v>
      </c>
      <c r="B366" s="52" t="s">
        <v>415</v>
      </c>
      <c r="C366" s="52" t="s">
        <v>416</v>
      </c>
      <c r="D366" s="32">
        <f>'приложение 2'!G142</f>
        <v>20024.3</v>
      </c>
      <c r="E366" s="32">
        <f>'приложение 2'!H142</f>
        <v>14995.2</v>
      </c>
      <c r="F366" s="118"/>
    </row>
    <row r="367" spans="1:6" ht="13.5" customHeight="1">
      <c r="A367" s="58" t="s">
        <v>372</v>
      </c>
      <c r="B367" s="52" t="s">
        <v>415</v>
      </c>
      <c r="C367" s="52" t="s">
        <v>373</v>
      </c>
      <c r="D367" s="32">
        <f>D368</f>
        <v>2991.4</v>
      </c>
      <c r="E367" s="32">
        <f>E368</f>
        <v>1330</v>
      </c>
      <c r="F367" s="118"/>
    </row>
    <row r="368" spans="1:6" ht="25.5">
      <c r="A368" s="58" t="s">
        <v>257</v>
      </c>
      <c r="B368" s="52" t="s">
        <v>415</v>
      </c>
      <c r="C368" s="52" t="s">
        <v>374</v>
      </c>
      <c r="D368" s="32">
        <f>'приложение 2'!G144</f>
        <v>2991.4</v>
      </c>
      <c r="E368" s="32">
        <f>'приложение 2'!H144</f>
        <v>1330</v>
      </c>
      <c r="F368" s="118"/>
    </row>
    <row r="369" spans="1:6">
      <c r="A369" s="68" t="s">
        <v>258</v>
      </c>
      <c r="B369" s="52" t="s">
        <v>415</v>
      </c>
      <c r="C369" s="52" t="s">
        <v>378</v>
      </c>
      <c r="D369" s="32">
        <f>D370</f>
        <v>79</v>
      </c>
      <c r="E369" s="32">
        <f>E370</f>
        <v>52.1</v>
      </c>
      <c r="F369" s="118"/>
    </row>
    <row r="370" spans="1:6">
      <c r="A370" s="68" t="s">
        <v>259</v>
      </c>
      <c r="B370" s="52" t="s">
        <v>415</v>
      </c>
      <c r="C370" s="52" t="s">
        <v>382</v>
      </c>
      <c r="D370" s="32">
        <f>'приложение 2'!G146</f>
        <v>79</v>
      </c>
      <c r="E370" s="32">
        <f>'приложение 2'!H146</f>
        <v>52.1</v>
      </c>
      <c r="F370" s="118"/>
    </row>
    <row r="371" spans="1:6">
      <c r="A371" s="58" t="s">
        <v>21</v>
      </c>
      <c r="B371" s="52" t="s">
        <v>417</v>
      </c>
      <c r="C371" s="52"/>
      <c r="D371" s="32">
        <f>D372</f>
        <v>4797.1000000000004</v>
      </c>
      <c r="E371" s="32">
        <f>E372</f>
        <v>52.5</v>
      </c>
      <c r="F371" s="118"/>
    </row>
    <row r="372" spans="1:6" ht="19.5" customHeight="1">
      <c r="A372" s="58" t="s">
        <v>372</v>
      </c>
      <c r="B372" s="52" t="s">
        <v>417</v>
      </c>
      <c r="C372" s="52" t="s">
        <v>373</v>
      </c>
      <c r="D372" s="32">
        <f>D373</f>
        <v>4797.1000000000004</v>
      </c>
      <c r="E372" s="32">
        <f>E373</f>
        <v>52.5</v>
      </c>
      <c r="F372" s="118"/>
    </row>
    <row r="373" spans="1:6" ht="25.5">
      <c r="A373" s="58" t="s">
        <v>257</v>
      </c>
      <c r="B373" s="52" t="s">
        <v>417</v>
      </c>
      <c r="C373" s="52" t="s">
        <v>374</v>
      </c>
      <c r="D373" s="32">
        <f>'приложение 2'!G149+'приложение 2'!G189</f>
        <v>4797.1000000000004</v>
      </c>
      <c r="E373" s="32">
        <f>'приложение 2'!H149+'приложение 2'!H189</f>
        <v>52.5</v>
      </c>
      <c r="F373" s="118"/>
    </row>
    <row r="374" spans="1:6" ht="25.5">
      <c r="A374" s="58" t="s">
        <v>216</v>
      </c>
      <c r="B374" s="52" t="s">
        <v>436</v>
      </c>
      <c r="C374" s="52"/>
      <c r="D374" s="32">
        <f t="shared" ref="D374:E376" si="9">D375</f>
        <v>582.6</v>
      </c>
      <c r="E374" s="32">
        <f t="shared" si="9"/>
        <v>484.8</v>
      </c>
      <c r="F374" s="118"/>
    </row>
    <row r="375" spans="1:6">
      <c r="A375" s="58" t="s">
        <v>21</v>
      </c>
      <c r="B375" s="52" t="s">
        <v>437</v>
      </c>
      <c r="C375" s="52"/>
      <c r="D375" s="32">
        <f t="shared" si="9"/>
        <v>582.6</v>
      </c>
      <c r="E375" s="32">
        <f t="shared" si="9"/>
        <v>484.8</v>
      </c>
      <c r="F375" s="118"/>
    </row>
    <row r="376" spans="1:6" ht="15.75" customHeight="1">
      <c r="A376" s="58" t="s">
        <v>372</v>
      </c>
      <c r="B376" s="52" t="s">
        <v>437</v>
      </c>
      <c r="C376" s="52" t="s">
        <v>373</v>
      </c>
      <c r="D376" s="32">
        <f t="shared" si="9"/>
        <v>582.6</v>
      </c>
      <c r="E376" s="32">
        <f t="shared" si="9"/>
        <v>484.8</v>
      </c>
      <c r="F376" s="118"/>
    </row>
    <row r="377" spans="1:6" ht="25.5">
      <c r="A377" s="58" t="s">
        <v>257</v>
      </c>
      <c r="B377" s="52" t="s">
        <v>437</v>
      </c>
      <c r="C377" s="52" t="s">
        <v>374</v>
      </c>
      <c r="D377" s="32">
        <f>'приложение 2'!G193</f>
        <v>582.6</v>
      </c>
      <c r="E377" s="32">
        <f>'приложение 2'!H193</f>
        <v>484.8</v>
      </c>
      <c r="F377" s="118"/>
    </row>
    <row r="378" spans="1:6" ht="25.5">
      <c r="A378" s="115" t="s">
        <v>145</v>
      </c>
      <c r="B378" s="116" t="s">
        <v>529</v>
      </c>
      <c r="C378" s="117" t="s">
        <v>0</v>
      </c>
      <c r="D378" s="31">
        <f t="shared" ref="D378:E380" si="10">D379</f>
        <v>4447.0999999999995</v>
      </c>
      <c r="E378" s="31">
        <f t="shared" si="10"/>
        <v>2858.4</v>
      </c>
      <c r="F378" s="122">
        <f>E378/D378*100</f>
        <v>64.275595331789276</v>
      </c>
    </row>
    <row r="379" spans="1:6">
      <c r="A379" s="58" t="s">
        <v>21</v>
      </c>
      <c r="B379" s="52" t="s">
        <v>530</v>
      </c>
      <c r="C379" s="52"/>
      <c r="D379" s="32">
        <f>D380+D382</f>
        <v>4447.0999999999995</v>
      </c>
      <c r="E379" s="32">
        <f>E380+E382</f>
        <v>2858.4</v>
      </c>
      <c r="F379" s="118"/>
    </row>
    <row r="380" spans="1:6" ht="15.75" customHeight="1">
      <c r="A380" s="58" t="s">
        <v>372</v>
      </c>
      <c r="B380" s="52" t="s">
        <v>530</v>
      </c>
      <c r="C380" s="52" t="s">
        <v>373</v>
      </c>
      <c r="D380" s="32">
        <f t="shared" si="10"/>
        <v>4373.3999999999996</v>
      </c>
      <c r="E380" s="32">
        <f t="shared" si="10"/>
        <v>2830.9</v>
      </c>
      <c r="F380" s="118"/>
    </row>
    <row r="381" spans="1:6" ht="25.5">
      <c r="A381" s="58" t="s">
        <v>257</v>
      </c>
      <c r="B381" s="52" t="s">
        <v>530</v>
      </c>
      <c r="C381" s="52" t="s">
        <v>374</v>
      </c>
      <c r="D381" s="32">
        <f>'приложение 2'!G484</f>
        <v>4373.3999999999996</v>
      </c>
      <c r="E381" s="32">
        <f>'приложение 2'!H484</f>
        <v>2830.9</v>
      </c>
      <c r="F381" s="118"/>
    </row>
    <row r="382" spans="1:6" s="99" customFormat="1" ht="25.5">
      <c r="A382" s="95" t="s">
        <v>337</v>
      </c>
      <c r="B382" s="71" t="s">
        <v>530</v>
      </c>
      <c r="C382" s="71" t="s">
        <v>428</v>
      </c>
      <c r="D382" s="97">
        <f>D383+D384</f>
        <v>73.7</v>
      </c>
      <c r="E382" s="97">
        <f>E383+E384</f>
        <v>27.5</v>
      </c>
      <c r="F382" s="97"/>
    </row>
    <row r="383" spans="1:6" s="98" customFormat="1">
      <c r="A383" s="95" t="s">
        <v>338</v>
      </c>
      <c r="B383" s="71" t="s">
        <v>530</v>
      </c>
      <c r="C383" s="71" t="s">
        <v>429</v>
      </c>
      <c r="D383" s="97">
        <f>'приложение 2'!G486</f>
        <v>58.7</v>
      </c>
      <c r="E383" s="97">
        <f>'приложение 2'!H486</f>
        <v>27.5</v>
      </c>
      <c r="F383" s="97"/>
    </row>
    <row r="384" spans="1:6" s="99" customFormat="1">
      <c r="A384" s="95" t="s">
        <v>342</v>
      </c>
      <c r="B384" s="71" t="s">
        <v>530</v>
      </c>
      <c r="C384" s="71" t="s">
        <v>432</v>
      </c>
      <c r="D384" s="97">
        <f>'приложение 2'!G487</f>
        <v>15</v>
      </c>
      <c r="E384" s="97">
        <f>'приложение 2'!H487</f>
        <v>0</v>
      </c>
      <c r="F384" s="97"/>
    </row>
    <row r="385" spans="1:6" ht="38.25">
      <c r="A385" s="115" t="s">
        <v>198</v>
      </c>
      <c r="B385" s="116" t="s">
        <v>445</v>
      </c>
      <c r="C385" s="117" t="s">
        <v>0</v>
      </c>
      <c r="D385" s="31">
        <f>D386+D398+D402</f>
        <v>40244.300000000003</v>
      </c>
      <c r="E385" s="31">
        <f>E386+E398+E402</f>
        <v>28819.5</v>
      </c>
      <c r="F385" s="122">
        <f>E385/D385*100</f>
        <v>71.611383475423835</v>
      </c>
    </row>
    <row r="386" spans="1:6">
      <c r="A386" s="58" t="s">
        <v>197</v>
      </c>
      <c r="B386" s="52" t="s">
        <v>478</v>
      </c>
      <c r="C386" s="52"/>
      <c r="D386" s="32">
        <f>D387</f>
        <v>5348.8</v>
      </c>
      <c r="E386" s="32">
        <f>E387</f>
        <v>4213.2</v>
      </c>
      <c r="F386" s="118"/>
    </row>
    <row r="387" spans="1:6" ht="63.75">
      <c r="A387" s="37" t="s">
        <v>196</v>
      </c>
      <c r="B387" s="39" t="s">
        <v>661</v>
      </c>
      <c r="C387" s="40"/>
      <c r="D387" s="32">
        <f>D388+D393</f>
        <v>5348.8</v>
      </c>
      <c r="E387" s="32">
        <f>E388+E393</f>
        <v>4213.2</v>
      </c>
      <c r="F387" s="118"/>
    </row>
    <row r="388" spans="1:6" ht="63.75">
      <c r="A388" s="37" t="s">
        <v>196</v>
      </c>
      <c r="B388" s="39" t="s">
        <v>662</v>
      </c>
      <c r="C388" s="40"/>
      <c r="D388" s="32">
        <f>D389+D391</f>
        <v>5081.2</v>
      </c>
      <c r="E388" s="32">
        <f>E389+E391</f>
        <v>4002.5</v>
      </c>
      <c r="F388" s="118"/>
    </row>
    <row r="389" spans="1:6" ht="14.25" customHeight="1">
      <c r="A389" s="15" t="s">
        <v>256</v>
      </c>
      <c r="B389" s="39" t="s">
        <v>662</v>
      </c>
      <c r="C389" s="40">
        <v>200</v>
      </c>
      <c r="D389" s="32">
        <f>D390</f>
        <v>671.4</v>
      </c>
      <c r="E389" s="32">
        <f>E390</f>
        <v>73.400000000000006</v>
      </c>
      <c r="F389" s="26"/>
    </row>
    <row r="390" spans="1:6" ht="25.5">
      <c r="A390" s="15" t="s">
        <v>339</v>
      </c>
      <c r="B390" s="39" t="s">
        <v>662</v>
      </c>
      <c r="C390" s="40">
        <v>240</v>
      </c>
      <c r="D390" s="32">
        <f>'приложение 2'!G280</f>
        <v>671.4</v>
      </c>
      <c r="E390" s="32">
        <f>'приложение 2'!H280</f>
        <v>73.400000000000006</v>
      </c>
      <c r="F390" s="26"/>
    </row>
    <row r="391" spans="1:6">
      <c r="A391" s="16" t="s">
        <v>258</v>
      </c>
      <c r="B391" s="39" t="s">
        <v>662</v>
      </c>
      <c r="C391" s="40">
        <v>800</v>
      </c>
      <c r="D391" s="32">
        <f>D392</f>
        <v>4409.8</v>
      </c>
      <c r="E391" s="32">
        <f>E392</f>
        <v>3929.1</v>
      </c>
      <c r="F391" s="118"/>
    </row>
    <row r="392" spans="1:6" ht="41.25" customHeight="1">
      <c r="A392" s="37" t="s">
        <v>159</v>
      </c>
      <c r="B392" s="39" t="s">
        <v>662</v>
      </c>
      <c r="C392" s="40" t="s">
        <v>158</v>
      </c>
      <c r="D392" s="32">
        <f>'приложение 2'!G282</f>
        <v>4409.8</v>
      </c>
      <c r="E392" s="32">
        <f>'приложение 2'!H282</f>
        <v>3929.1</v>
      </c>
      <c r="F392" s="118"/>
    </row>
    <row r="393" spans="1:6" ht="76.5">
      <c r="A393" s="37" t="s">
        <v>195</v>
      </c>
      <c r="B393" s="39" t="s">
        <v>663</v>
      </c>
      <c r="C393" s="40"/>
      <c r="D393" s="32">
        <f>D394+D396</f>
        <v>267.60000000000002</v>
      </c>
      <c r="E393" s="32">
        <f>E394+E396</f>
        <v>210.70000000000002</v>
      </c>
      <c r="F393" s="118"/>
    </row>
    <row r="394" spans="1:6" ht="18" customHeight="1">
      <c r="A394" s="15" t="s">
        <v>256</v>
      </c>
      <c r="B394" s="39" t="s">
        <v>663</v>
      </c>
      <c r="C394" s="40">
        <v>200</v>
      </c>
      <c r="D394" s="32">
        <f>D395</f>
        <v>35.299999999999997</v>
      </c>
      <c r="E394" s="32">
        <f>E395</f>
        <v>3.9</v>
      </c>
      <c r="F394" s="26"/>
    </row>
    <row r="395" spans="1:6" ht="25.5">
      <c r="A395" s="15" t="s">
        <v>339</v>
      </c>
      <c r="B395" s="39" t="s">
        <v>663</v>
      </c>
      <c r="C395" s="40">
        <v>240</v>
      </c>
      <c r="D395" s="32">
        <f>'приложение 2'!G285</f>
        <v>35.299999999999997</v>
      </c>
      <c r="E395" s="32">
        <f>'приложение 2'!H285</f>
        <v>3.9</v>
      </c>
      <c r="F395" s="26"/>
    </row>
    <row r="396" spans="1:6">
      <c r="A396" s="16" t="s">
        <v>258</v>
      </c>
      <c r="B396" s="39" t="s">
        <v>663</v>
      </c>
      <c r="C396" s="40">
        <v>800</v>
      </c>
      <c r="D396" s="32">
        <f>D397</f>
        <v>232.3</v>
      </c>
      <c r="E396" s="32">
        <f>E397</f>
        <v>206.8</v>
      </c>
      <c r="F396" s="118"/>
    </row>
    <row r="397" spans="1:6" ht="38.25">
      <c r="A397" s="37" t="s">
        <v>159</v>
      </c>
      <c r="B397" s="39" t="s">
        <v>663</v>
      </c>
      <c r="C397" s="40" t="s">
        <v>158</v>
      </c>
      <c r="D397" s="32">
        <f>'приложение 2'!G287</f>
        <v>232.3</v>
      </c>
      <c r="E397" s="32">
        <f>'приложение 2'!H287</f>
        <v>206.8</v>
      </c>
      <c r="F397" s="118"/>
    </row>
    <row r="398" spans="1:6">
      <c r="A398" s="58" t="s">
        <v>194</v>
      </c>
      <c r="B398" s="52" t="s">
        <v>479</v>
      </c>
      <c r="C398" s="52"/>
      <c r="D398" s="32">
        <f t="shared" ref="D398:E400" si="11">D399</f>
        <v>200</v>
      </c>
      <c r="E398" s="32">
        <f t="shared" si="11"/>
        <v>127.3</v>
      </c>
      <c r="F398" s="118"/>
    </row>
    <row r="399" spans="1:6">
      <c r="A399" s="58" t="s">
        <v>21</v>
      </c>
      <c r="B399" s="52" t="s">
        <v>480</v>
      </c>
      <c r="C399" s="52"/>
      <c r="D399" s="32">
        <f t="shared" si="11"/>
        <v>200</v>
      </c>
      <c r="E399" s="32">
        <f t="shared" si="11"/>
        <v>127.3</v>
      </c>
      <c r="F399" s="118"/>
    </row>
    <row r="400" spans="1:6" ht="15.75" customHeight="1">
      <c r="A400" s="58" t="s">
        <v>372</v>
      </c>
      <c r="B400" s="52" t="s">
        <v>480</v>
      </c>
      <c r="C400" s="52" t="s">
        <v>373</v>
      </c>
      <c r="D400" s="32">
        <f t="shared" si="11"/>
        <v>200</v>
      </c>
      <c r="E400" s="32">
        <f t="shared" si="11"/>
        <v>127.3</v>
      </c>
      <c r="F400" s="118"/>
    </row>
    <row r="401" spans="1:6" ht="25.5">
      <c r="A401" s="58" t="s">
        <v>257</v>
      </c>
      <c r="B401" s="52" t="s">
        <v>480</v>
      </c>
      <c r="C401" s="52" t="s">
        <v>374</v>
      </c>
      <c r="D401" s="32">
        <f>'приложение 2'!G291</f>
        <v>200</v>
      </c>
      <c r="E401" s="32">
        <f>'приложение 2'!H291</f>
        <v>127.3</v>
      </c>
      <c r="F401" s="118"/>
    </row>
    <row r="402" spans="1:6">
      <c r="A402" s="15" t="s">
        <v>193</v>
      </c>
      <c r="B402" s="75" t="s">
        <v>446</v>
      </c>
      <c r="C402" s="52"/>
      <c r="D402" s="32">
        <f>D403+D406+D411+D414</f>
        <v>34695.5</v>
      </c>
      <c r="E402" s="32">
        <f>E403+E406+E411+E414</f>
        <v>24479</v>
      </c>
      <c r="F402" s="118"/>
    </row>
    <row r="403" spans="1:6">
      <c r="A403" s="58" t="s">
        <v>21</v>
      </c>
      <c r="B403" s="52" t="s">
        <v>481</v>
      </c>
      <c r="C403" s="52"/>
      <c r="D403" s="32">
        <f>D404</f>
        <v>40</v>
      </c>
      <c r="E403" s="32">
        <f>E404</f>
        <v>0</v>
      </c>
      <c r="F403" s="118"/>
    </row>
    <row r="404" spans="1:6">
      <c r="A404" s="58" t="s">
        <v>258</v>
      </c>
      <c r="B404" s="52" t="s">
        <v>481</v>
      </c>
      <c r="C404" s="52" t="s">
        <v>378</v>
      </c>
      <c r="D404" s="32">
        <f>D405</f>
        <v>40</v>
      </c>
      <c r="E404" s="32">
        <f>E405</f>
        <v>0</v>
      </c>
      <c r="F404" s="118"/>
    </row>
    <row r="405" spans="1:6" ht="38.25">
      <c r="A405" s="58" t="s">
        <v>159</v>
      </c>
      <c r="B405" s="52" t="s">
        <v>481</v>
      </c>
      <c r="C405" s="52" t="s">
        <v>158</v>
      </c>
      <c r="D405" s="32">
        <f>'приложение 2'!G295</f>
        <v>40</v>
      </c>
      <c r="E405" s="32">
        <f>'приложение 2'!H295</f>
        <v>0</v>
      </c>
      <c r="F405" s="118"/>
    </row>
    <row r="406" spans="1:6" ht="63.75">
      <c r="A406" s="58" t="s">
        <v>447</v>
      </c>
      <c r="B406" s="75" t="s">
        <v>448</v>
      </c>
      <c r="C406" s="52"/>
      <c r="D406" s="32">
        <f>D407+D409</f>
        <v>34213</v>
      </c>
      <c r="E406" s="32">
        <f>E407+E409</f>
        <v>24215.4</v>
      </c>
      <c r="F406" s="118"/>
    </row>
    <row r="407" spans="1:6" ht="36" customHeight="1">
      <c r="A407" s="15" t="s">
        <v>343</v>
      </c>
      <c r="B407" s="39" t="s">
        <v>448</v>
      </c>
      <c r="C407" s="40">
        <v>100</v>
      </c>
      <c r="D407" s="32">
        <f>D408</f>
        <v>51</v>
      </c>
      <c r="E407" s="32">
        <f>E408</f>
        <v>51</v>
      </c>
      <c r="F407" s="26"/>
    </row>
    <row r="408" spans="1:6" ht="12.75" customHeight="1">
      <c r="A408" s="15" t="s">
        <v>255</v>
      </c>
      <c r="B408" s="39" t="s">
        <v>448</v>
      </c>
      <c r="C408" s="40">
        <v>120</v>
      </c>
      <c r="D408" s="32">
        <f>'приложение 2'!G216</f>
        <v>51</v>
      </c>
      <c r="E408" s="32">
        <f>'приложение 2'!H216</f>
        <v>51</v>
      </c>
      <c r="F408" s="26"/>
    </row>
    <row r="409" spans="1:6">
      <c r="A409" s="58" t="s">
        <v>258</v>
      </c>
      <c r="B409" s="75" t="s">
        <v>448</v>
      </c>
      <c r="C409" s="52" t="s">
        <v>378</v>
      </c>
      <c r="D409" s="32">
        <f>D410</f>
        <v>34162</v>
      </c>
      <c r="E409" s="32">
        <f>E410</f>
        <v>24164.400000000001</v>
      </c>
      <c r="F409" s="118"/>
    </row>
    <row r="410" spans="1:6" ht="40.5" customHeight="1">
      <c r="A410" s="58" t="s">
        <v>159</v>
      </c>
      <c r="B410" s="75" t="s">
        <v>448</v>
      </c>
      <c r="C410" s="52" t="s">
        <v>158</v>
      </c>
      <c r="D410" s="32">
        <f>'приложение 2'!G218</f>
        <v>34162</v>
      </c>
      <c r="E410" s="32">
        <f>'приложение 2'!H218</f>
        <v>24164.400000000001</v>
      </c>
      <c r="F410" s="118"/>
    </row>
    <row r="411" spans="1:6">
      <c r="A411" s="37" t="s">
        <v>707</v>
      </c>
      <c r="B411" s="39" t="s">
        <v>708</v>
      </c>
      <c r="C411" s="40"/>
      <c r="D411" s="32">
        <f>D412</f>
        <v>242.5</v>
      </c>
      <c r="E411" s="32">
        <f>E412</f>
        <v>63.6</v>
      </c>
      <c r="F411" s="26"/>
    </row>
    <row r="412" spans="1:6" ht="12" customHeight="1">
      <c r="A412" s="15" t="s">
        <v>256</v>
      </c>
      <c r="B412" s="39" t="s">
        <v>708</v>
      </c>
      <c r="C412" s="40">
        <v>200</v>
      </c>
      <c r="D412" s="32">
        <f>D413</f>
        <v>242.5</v>
      </c>
      <c r="E412" s="32">
        <f>E413</f>
        <v>63.6</v>
      </c>
      <c r="F412" s="26"/>
    </row>
    <row r="413" spans="1:6" ht="25.5">
      <c r="A413" s="15" t="s">
        <v>339</v>
      </c>
      <c r="B413" s="39" t="s">
        <v>708</v>
      </c>
      <c r="C413" s="40">
        <v>240</v>
      </c>
      <c r="D413" s="32">
        <f>'приложение 2'!G106</f>
        <v>242.5</v>
      </c>
      <c r="E413" s="32">
        <f>'приложение 2'!H106</f>
        <v>63.6</v>
      </c>
      <c r="F413" s="26"/>
    </row>
    <row r="414" spans="1:6" ht="29.25" customHeight="1">
      <c r="A414" s="15" t="s">
        <v>722</v>
      </c>
      <c r="B414" s="75" t="s">
        <v>723</v>
      </c>
      <c r="C414" s="75"/>
      <c r="D414" s="32">
        <f>D415</f>
        <v>200</v>
      </c>
      <c r="E414" s="32">
        <f>E415</f>
        <v>200</v>
      </c>
      <c r="F414" s="26"/>
    </row>
    <row r="415" spans="1:6">
      <c r="A415" s="15" t="s">
        <v>258</v>
      </c>
      <c r="B415" s="75" t="s">
        <v>723</v>
      </c>
      <c r="C415" s="75" t="s">
        <v>378</v>
      </c>
      <c r="D415" s="32">
        <f>D416</f>
        <v>200</v>
      </c>
      <c r="E415" s="32">
        <f>E416</f>
        <v>200</v>
      </c>
      <c r="F415" s="26"/>
    </row>
    <row r="416" spans="1:6" ht="38.25">
      <c r="A416" s="15" t="s">
        <v>159</v>
      </c>
      <c r="B416" s="75" t="s">
        <v>723</v>
      </c>
      <c r="C416" s="75" t="s">
        <v>158</v>
      </c>
      <c r="D416" s="32">
        <f>'приложение 2'!G221</f>
        <v>200</v>
      </c>
      <c r="E416" s="32">
        <f>'приложение 2'!H221</f>
        <v>200</v>
      </c>
      <c r="F416" s="26"/>
    </row>
    <row r="417" spans="1:6" ht="25.5">
      <c r="A417" s="115" t="s">
        <v>60</v>
      </c>
      <c r="B417" s="116" t="s">
        <v>475</v>
      </c>
      <c r="C417" s="117" t="s">
        <v>0</v>
      </c>
      <c r="D417" s="31">
        <f>D418+D424+D421</f>
        <v>15322.3</v>
      </c>
      <c r="E417" s="31">
        <f>E418+E424+E421</f>
        <v>10513.1</v>
      </c>
      <c r="F417" s="122">
        <f>E417/D417*100</f>
        <v>68.613067228810294</v>
      </c>
    </row>
    <row r="418" spans="1:6" ht="25.5">
      <c r="A418" s="58" t="s">
        <v>37</v>
      </c>
      <c r="B418" s="84" t="s">
        <v>651</v>
      </c>
      <c r="C418" s="52"/>
      <c r="D418" s="32">
        <f>D419</f>
        <v>13246.3</v>
      </c>
      <c r="E418" s="32">
        <f>E419</f>
        <v>9270.4</v>
      </c>
      <c r="F418" s="118"/>
    </row>
    <row r="419" spans="1:6" ht="25.5">
      <c r="A419" s="58" t="s">
        <v>337</v>
      </c>
      <c r="B419" s="84" t="s">
        <v>651</v>
      </c>
      <c r="C419" s="52" t="s">
        <v>428</v>
      </c>
      <c r="D419" s="32">
        <f>D420</f>
        <v>13246.3</v>
      </c>
      <c r="E419" s="32">
        <f>E420</f>
        <v>9270.4</v>
      </c>
      <c r="F419" s="118"/>
    </row>
    <row r="420" spans="1:6">
      <c r="A420" s="58" t="s">
        <v>338</v>
      </c>
      <c r="B420" s="84" t="s">
        <v>651</v>
      </c>
      <c r="C420" s="52" t="s">
        <v>429</v>
      </c>
      <c r="D420" s="32">
        <f>'приложение 2'!G887</f>
        <v>13246.3</v>
      </c>
      <c r="E420" s="32">
        <f>'приложение 2'!H887</f>
        <v>9270.4</v>
      </c>
      <c r="F420" s="118"/>
    </row>
    <row r="421" spans="1:6" ht="25.5">
      <c r="A421" s="95" t="s">
        <v>17</v>
      </c>
      <c r="B421" s="91" t="s">
        <v>737</v>
      </c>
      <c r="C421" s="75"/>
      <c r="D421" s="32">
        <f>D422</f>
        <v>150</v>
      </c>
      <c r="E421" s="32">
        <f>E422</f>
        <v>150</v>
      </c>
      <c r="F421" s="118"/>
    </row>
    <row r="422" spans="1:6" ht="25.5">
      <c r="A422" s="15" t="s">
        <v>337</v>
      </c>
      <c r="B422" s="91" t="s">
        <v>737</v>
      </c>
      <c r="C422" s="75" t="s">
        <v>428</v>
      </c>
      <c r="D422" s="32">
        <f>D423</f>
        <v>150</v>
      </c>
      <c r="E422" s="32">
        <f>E423</f>
        <v>150</v>
      </c>
      <c r="F422" s="118"/>
    </row>
    <row r="423" spans="1:6">
      <c r="A423" s="15" t="s">
        <v>338</v>
      </c>
      <c r="B423" s="91" t="s">
        <v>737</v>
      </c>
      <c r="C423" s="75" t="s">
        <v>429</v>
      </c>
      <c r="D423" s="32">
        <f>'приложение 2'!G890</f>
        <v>150</v>
      </c>
      <c r="E423" s="32">
        <f>'приложение 2'!H890</f>
        <v>150</v>
      </c>
      <c r="F423" s="118"/>
    </row>
    <row r="424" spans="1:6">
      <c r="A424" s="58" t="s">
        <v>21</v>
      </c>
      <c r="B424" s="84" t="s">
        <v>476</v>
      </c>
      <c r="C424" s="52"/>
      <c r="D424" s="32">
        <f>D425+D427+D429</f>
        <v>1926</v>
      </c>
      <c r="E424" s="32">
        <f>E425+E427+E429</f>
        <v>1092.7</v>
      </c>
      <c r="F424" s="118"/>
    </row>
    <row r="425" spans="1:6" ht="36.75" customHeight="1">
      <c r="A425" s="15" t="s">
        <v>343</v>
      </c>
      <c r="B425" s="39" t="s">
        <v>476</v>
      </c>
      <c r="C425" s="40">
        <v>100</v>
      </c>
      <c r="D425" s="32">
        <f>D426</f>
        <v>100</v>
      </c>
      <c r="E425" s="32">
        <f>E426</f>
        <v>29.6</v>
      </c>
      <c r="F425" s="26"/>
    </row>
    <row r="426" spans="1:6">
      <c r="A426" s="15" t="s">
        <v>255</v>
      </c>
      <c r="B426" s="39" t="s">
        <v>476</v>
      </c>
      <c r="C426" s="40">
        <v>120</v>
      </c>
      <c r="D426" s="32">
        <f>'приложение 2'!G269</f>
        <v>100</v>
      </c>
      <c r="E426" s="32">
        <f>'приложение 2'!H269</f>
        <v>29.6</v>
      </c>
      <c r="F426" s="26"/>
    </row>
    <row r="427" spans="1:6" ht="12" customHeight="1">
      <c r="A427" s="58" t="s">
        <v>372</v>
      </c>
      <c r="B427" s="84" t="s">
        <v>476</v>
      </c>
      <c r="C427" s="52" t="s">
        <v>373</v>
      </c>
      <c r="D427" s="32">
        <f>D428</f>
        <v>1076</v>
      </c>
      <c r="E427" s="32">
        <f>E428</f>
        <v>550.6</v>
      </c>
      <c r="F427" s="118"/>
    </row>
    <row r="428" spans="1:6" ht="25.5">
      <c r="A428" s="58" t="s">
        <v>257</v>
      </c>
      <c r="B428" s="84" t="s">
        <v>476</v>
      </c>
      <c r="C428" s="52" t="s">
        <v>374</v>
      </c>
      <c r="D428" s="32">
        <f>'приложение 2'!G271</f>
        <v>1076</v>
      </c>
      <c r="E428" s="32">
        <f>'приложение 2'!H271</f>
        <v>550.6</v>
      </c>
      <c r="F428" s="118"/>
    </row>
    <row r="429" spans="1:6" ht="25.5">
      <c r="A429" s="58" t="s">
        <v>441</v>
      </c>
      <c r="B429" s="84" t="s">
        <v>476</v>
      </c>
      <c r="C429" s="52" t="s">
        <v>428</v>
      </c>
      <c r="D429" s="32">
        <f>D430+D431</f>
        <v>750</v>
      </c>
      <c r="E429" s="32">
        <f>E430+E431</f>
        <v>512.5</v>
      </c>
      <c r="F429" s="118"/>
    </row>
    <row r="430" spans="1:6">
      <c r="A430" s="58" t="s">
        <v>338</v>
      </c>
      <c r="B430" s="84" t="s">
        <v>476</v>
      </c>
      <c r="C430" s="52" t="s">
        <v>429</v>
      </c>
      <c r="D430" s="32">
        <f>'приложение 2'!G273</f>
        <v>150</v>
      </c>
      <c r="E430" s="32">
        <f>'приложение 2'!H273</f>
        <v>112.5</v>
      </c>
      <c r="F430" s="118"/>
    </row>
    <row r="431" spans="1:6">
      <c r="A431" s="58" t="s">
        <v>342</v>
      </c>
      <c r="B431" s="84" t="s">
        <v>476</v>
      </c>
      <c r="C431" s="52" t="s">
        <v>432</v>
      </c>
      <c r="D431" s="32">
        <f>'приложение 2'!G274</f>
        <v>600</v>
      </c>
      <c r="E431" s="32">
        <f>'приложение 2'!H274</f>
        <v>400</v>
      </c>
      <c r="F431" s="118"/>
    </row>
    <row r="432" spans="1:6" ht="25.5">
      <c r="A432" s="115" t="s">
        <v>205</v>
      </c>
      <c r="B432" s="116" t="s">
        <v>457</v>
      </c>
      <c r="C432" s="117" t="s">
        <v>0</v>
      </c>
      <c r="D432" s="31">
        <f>D433+D453</f>
        <v>46245.7</v>
      </c>
      <c r="E432" s="31">
        <f>E433+E453</f>
        <v>38022.5</v>
      </c>
      <c r="F432" s="122">
        <f>E432/D432*100</f>
        <v>82.218454904996577</v>
      </c>
    </row>
    <row r="433" spans="1:6">
      <c r="A433" s="58" t="s">
        <v>204</v>
      </c>
      <c r="B433" s="52" t="s">
        <v>463</v>
      </c>
      <c r="C433" s="52"/>
      <c r="D433" s="32">
        <f>D434+D440</f>
        <v>35232.5</v>
      </c>
      <c r="E433" s="32">
        <f>E434+E440</f>
        <v>29849.200000000001</v>
      </c>
      <c r="F433" s="118"/>
    </row>
    <row r="434" spans="1:6">
      <c r="A434" s="58" t="s">
        <v>203</v>
      </c>
      <c r="B434" s="52" t="s">
        <v>464</v>
      </c>
      <c r="C434" s="52"/>
      <c r="D434" s="32">
        <f>D435</f>
        <v>99</v>
      </c>
      <c r="E434" s="32">
        <f>E435</f>
        <v>0</v>
      </c>
      <c r="F434" s="118"/>
    </row>
    <row r="435" spans="1:6">
      <c r="A435" s="15" t="s">
        <v>451</v>
      </c>
      <c r="B435" s="75" t="s">
        <v>465</v>
      </c>
      <c r="C435" s="75"/>
      <c r="D435" s="32">
        <f>D436+D438</f>
        <v>99</v>
      </c>
      <c r="E435" s="32">
        <f>E436+E438</f>
        <v>0</v>
      </c>
      <c r="F435" s="118"/>
    </row>
    <row r="436" spans="1:6" ht="13.5" customHeight="1">
      <c r="A436" s="15" t="s">
        <v>256</v>
      </c>
      <c r="B436" s="39" t="s">
        <v>465</v>
      </c>
      <c r="C436" s="40">
        <v>200</v>
      </c>
      <c r="D436" s="32">
        <f>D437</f>
        <v>27.8</v>
      </c>
      <c r="E436" s="32">
        <f>E437</f>
        <v>0</v>
      </c>
      <c r="F436" s="118"/>
    </row>
    <row r="437" spans="1:6" ht="25.5">
      <c r="A437" s="15" t="s">
        <v>339</v>
      </c>
      <c r="B437" s="39" t="s">
        <v>465</v>
      </c>
      <c r="C437" s="40">
        <v>240</v>
      </c>
      <c r="D437" s="32">
        <f>'приложение 2'!G243</f>
        <v>27.8</v>
      </c>
      <c r="E437" s="32">
        <f>'приложение 2'!H243</f>
        <v>0</v>
      </c>
      <c r="F437" s="118"/>
    </row>
    <row r="438" spans="1:6" ht="25.5">
      <c r="A438" s="15" t="s">
        <v>351</v>
      </c>
      <c r="B438" s="75" t="s">
        <v>465</v>
      </c>
      <c r="C438" s="75" t="s">
        <v>466</v>
      </c>
      <c r="D438" s="32">
        <f>D439</f>
        <v>71.2</v>
      </c>
      <c r="E438" s="32">
        <f>E439</f>
        <v>0</v>
      </c>
      <c r="F438" s="118"/>
    </row>
    <row r="439" spans="1:6">
      <c r="A439" s="15" t="s">
        <v>345</v>
      </c>
      <c r="B439" s="75" t="s">
        <v>465</v>
      </c>
      <c r="C439" s="75" t="s">
        <v>467</v>
      </c>
      <c r="D439" s="32">
        <f>'приложение 2'!G245</f>
        <v>71.2</v>
      </c>
      <c r="E439" s="32">
        <f>'приложение 2'!H245</f>
        <v>0</v>
      </c>
      <c r="F439" s="118"/>
    </row>
    <row r="440" spans="1:6" ht="25.5">
      <c r="A440" s="58" t="s">
        <v>202</v>
      </c>
      <c r="B440" s="52" t="s">
        <v>470</v>
      </c>
      <c r="C440" s="52"/>
      <c r="D440" s="32">
        <f>D441+D446+D450</f>
        <v>35133.5</v>
      </c>
      <c r="E440" s="32">
        <f>E441+E446+E450</f>
        <v>29849.200000000001</v>
      </c>
      <c r="F440" s="118"/>
    </row>
    <row r="441" spans="1:6">
      <c r="A441" s="58" t="s">
        <v>21</v>
      </c>
      <c r="B441" s="52" t="s">
        <v>471</v>
      </c>
      <c r="C441" s="52"/>
      <c r="D441" s="32">
        <f>D442+D444</f>
        <v>3519</v>
      </c>
      <c r="E441" s="32">
        <f>E442+E444</f>
        <v>1539.9</v>
      </c>
      <c r="F441" s="118"/>
    </row>
    <row r="442" spans="1:6" ht="25.5">
      <c r="A442" s="58" t="s">
        <v>372</v>
      </c>
      <c r="B442" s="52" t="s">
        <v>471</v>
      </c>
      <c r="C442" s="52" t="s">
        <v>373</v>
      </c>
      <c r="D442" s="32">
        <f>D443</f>
        <v>3430.8</v>
      </c>
      <c r="E442" s="32">
        <f>E443</f>
        <v>1451.7</v>
      </c>
      <c r="F442" s="118"/>
    </row>
    <row r="443" spans="1:6" ht="25.5">
      <c r="A443" s="58" t="s">
        <v>257</v>
      </c>
      <c r="B443" s="52" t="s">
        <v>471</v>
      </c>
      <c r="C443" s="52" t="s">
        <v>374</v>
      </c>
      <c r="D443" s="32">
        <f>'приложение 2'!G249</f>
        <v>3430.8</v>
      </c>
      <c r="E443" s="32">
        <f>'приложение 2'!H249</f>
        <v>1451.7</v>
      </c>
      <c r="F443" s="118"/>
    </row>
    <row r="444" spans="1:6" ht="25.5">
      <c r="A444" s="15" t="s">
        <v>351</v>
      </c>
      <c r="B444" s="75" t="s">
        <v>471</v>
      </c>
      <c r="C444" s="75" t="s">
        <v>466</v>
      </c>
      <c r="D444" s="32">
        <f>D445</f>
        <v>88.2</v>
      </c>
      <c r="E444" s="32">
        <f>E445</f>
        <v>88.2</v>
      </c>
      <c r="F444" s="118"/>
    </row>
    <row r="445" spans="1:6">
      <c r="A445" s="15" t="s">
        <v>345</v>
      </c>
      <c r="B445" s="75" t="s">
        <v>471</v>
      </c>
      <c r="C445" s="75" t="s">
        <v>467</v>
      </c>
      <c r="D445" s="32">
        <f>'приложение 2'!G251</f>
        <v>88.2</v>
      </c>
      <c r="E445" s="32">
        <f>'приложение 2'!H251</f>
        <v>88.2</v>
      </c>
      <c r="F445" s="118"/>
    </row>
    <row r="446" spans="1:6" ht="63.75">
      <c r="A446" s="58" t="s">
        <v>468</v>
      </c>
      <c r="B446" s="52" t="s">
        <v>472</v>
      </c>
      <c r="C446" s="52"/>
      <c r="D446" s="32">
        <f>D447</f>
        <v>30033.8</v>
      </c>
      <c r="E446" s="32">
        <f>E447</f>
        <v>26893.8</v>
      </c>
      <c r="F446" s="118"/>
    </row>
    <row r="447" spans="1:6" ht="12.75" customHeight="1">
      <c r="A447" s="58" t="s">
        <v>372</v>
      </c>
      <c r="B447" s="52" t="s">
        <v>472</v>
      </c>
      <c r="C447" s="52" t="s">
        <v>373</v>
      </c>
      <c r="D447" s="32">
        <f>D448</f>
        <v>30033.8</v>
      </c>
      <c r="E447" s="32">
        <f>E448</f>
        <v>26893.8</v>
      </c>
      <c r="F447" s="118"/>
    </row>
    <row r="448" spans="1:6" ht="26.25" customHeight="1">
      <c r="A448" s="58" t="s">
        <v>257</v>
      </c>
      <c r="B448" s="52" t="s">
        <v>472</v>
      </c>
      <c r="C448" s="52" t="s">
        <v>374</v>
      </c>
      <c r="D448" s="32">
        <f>'приложение 2'!G254</f>
        <v>30033.8</v>
      </c>
      <c r="E448" s="32">
        <f>'приложение 2'!H254</f>
        <v>26893.8</v>
      </c>
      <c r="F448" s="118"/>
    </row>
    <row r="449" spans="1:6">
      <c r="A449" s="58" t="s">
        <v>469</v>
      </c>
      <c r="B449" s="52" t="s">
        <v>472</v>
      </c>
      <c r="C449" s="52" t="s">
        <v>374</v>
      </c>
      <c r="D449" s="32">
        <f>'приложение 2'!G255</f>
        <v>30033.8</v>
      </c>
      <c r="E449" s="32">
        <f>'приложение 2'!H255</f>
        <v>26893.8</v>
      </c>
      <c r="F449" s="118"/>
    </row>
    <row r="450" spans="1:6" ht="76.5">
      <c r="A450" s="101" t="s">
        <v>200</v>
      </c>
      <c r="B450" s="71" t="s">
        <v>473</v>
      </c>
      <c r="C450" s="71"/>
      <c r="D450" s="32">
        <f>D451</f>
        <v>1580.7</v>
      </c>
      <c r="E450" s="32">
        <f>E451</f>
        <v>1415.5</v>
      </c>
      <c r="F450" s="118"/>
    </row>
    <row r="451" spans="1:6" ht="13.5" customHeight="1">
      <c r="A451" s="58" t="s">
        <v>372</v>
      </c>
      <c r="B451" s="71" t="s">
        <v>473</v>
      </c>
      <c r="C451" s="71" t="s">
        <v>373</v>
      </c>
      <c r="D451" s="32">
        <f>D452</f>
        <v>1580.7</v>
      </c>
      <c r="E451" s="32">
        <f>E452</f>
        <v>1415.5</v>
      </c>
      <c r="F451" s="118"/>
    </row>
    <row r="452" spans="1:6" ht="25.5">
      <c r="A452" s="95" t="s">
        <v>257</v>
      </c>
      <c r="B452" s="71" t="s">
        <v>473</v>
      </c>
      <c r="C452" s="71" t="s">
        <v>374</v>
      </c>
      <c r="D452" s="32">
        <f>'приложение 2'!G258</f>
        <v>1580.7</v>
      </c>
      <c r="E452" s="32">
        <f>'приложение 2'!H258</f>
        <v>1415.5</v>
      </c>
      <c r="F452" s="118"/>
    </row>
    <row r="453" spans="1:6">
      <c r="A453" s="58" t="s">
        <v>207</v>
      </c>
      <c r="B453" s="52" t="s">
        <v>458</v>
      </c>
      <c r="C453" s="52"/>
      <c r="D453" s="32">
        <f t="shared" ref="D453:E455" si="12">D454</f>
        <v>11013.2</v>
      </c>
      <c r="E453" s="32">
        <f t="shared" si="12"/>
        <v>8173.3</v>
      </c>
      <c r="F453" s="118"/>
    </row>
    <row r="454" spans="1:6">
      <c r="A454" s="58" t="s">
        <v>21</v>
      </c>
      <c r="B454" s="52" t="s">
        <v>459</v>
      </c>
      <c r="C454" s="52"/>
      <c r="D454" s="32">
        <f t="shared" si="12"/>
        <v>11013.2</v>
      </c>
      <c r="E454" s="32">
        <f t="shared" si="12"/>
        <v>8173.3</v>
      </c>
      <c r="F454" s="118"/>
    </row>
    <row r="455" spans="1:6">
      <c r="A455" s="58" t="s">
        <v>258</v>
      </c>
      <c r="B455" s="52" t="s">
        <v>459</v>
      </c>
      <c r="C455" s="52" t="s">
        <v>378</v>
      </c>
      <c r="D455" s="32">
        <f t="shared" si="12"/>
        <v>11013.2</v>
      </c>
      <c r="E455" s="32">
        <f t="shared" si="12"/>
        <v>8173.3</v>
      </c>
      <c r="F455" s="118"/>
    </row>
    <row r="456" spans="1:6" ht="25.5">
      <c r="A456" s="58" t="s">
        <v>460</v>
      </c>
      <c r="B456" s="52" t="s">
        <v>459</v>
      </c>
      <c r="C456" s="52" t="s">
        <v>158</v>
      </c>
      <c r="D456" s="32">
        <f>'приложение 2'!G235</f>
        <v>11013.2</v>
      </c>
      <c r="E456" s="32">
        <f>'приложение 2'!H235</f>
        <v>8173.3</v>
      </c>
      <c r="F456" s="118"/>
    </row>
    <row r="457" spans="1:6" ht="63.75">
      <c r="A457" s="115" t="s">
        <v>74</v>
      </c>
      <c r="B457" s="116" t="s">
        <v>387</v>
      </c>
      <c r="C457" s="117" t="s">
        <v>0</v>
      </c>
      <c r="D457" s="31">
        <f>D458+D466</f>
        <v>39047.799999999996</v>
      </c>
      <c r="E457" s="31">
        <f>E458+E466</f>
        <v>23364.2</v>
      </c>
      <c r="F457" s="122">
        <f>E457/D457*100</f>
        <v>59.834869057923889</v>
      </c>
    </row>
    <row r="458" spans="1:6" ht="25.5">
      <c r="A458" s="104" t="s">
        <v>80</v>
      </c>
      <c r="B458" s="75" t="s">
        <v>388</v>
      </c>
      <c r="C458" s="54"/>
      <c r="D458" s="32">
        <f>D459</f>
        <v>32478.999999999996</v>
      </c>
      <c r="E458" s="32">
        <f>E459</f>
        <v>23339.3</v>
      </c>
      <c r="F458" s="118"/>
    </row>
    <row r="459" spans="1:6">
      <c r="A459" s="15" t="s">
        <v>34</v>
      </c>
      <c r="B459" s="75" t="s">
        <v>389</v>
      </c>
      <c r="C459" s="75"/>
      <c r="D459" s="32">
        <f>D460+D462+D464</f>
        <v>32478.999999999996</v>
      </c>
      <c r="E459" s="32">
        <f>E460+E462+E464</f>
        <v>23339.3</v>
      </c>
      <c r="F459" s="118"/>
    </row>
    <row r="460" spans="1:6" ht="51">
      <c r="A460" s="15" t="s">
        <v>343</v>
      </c>
      <c r="B460" s="75" t="s">
        <v>389</v>
      </c>
      <c r="C460" s="75" t="s">
        <v>369</v>
      </c>
      <c r="D460" s="32">
        <f>D461</f>
        <v>29200.1</v>
      </c>
      <c r="E460" s="32">
        <f>E461</f>
        <v>21531.3</v>
      </c>
      <c r="F460" s="118"/>
    </row>
    <row r="461" spans="1:6">
      <c r="A461" s="15" t="s">
        <v>255</v>
      </c>
      <c r="B461" s="75" t="s">
        <v>389</v>
      </c>
      <c r="C461" s="75" t="s">
        <v>370</v>
      </c>
      <c r="D461" s="32">
        <f>'приложение 2'!G60</f>
        <v>29200.1</v>
      </c>
      <c r="E461" s="32">
        <f>'приложение 2'!H60</f>
        <v>21531.3</v>
      </c>
      <c r="F461" s="118"/>
    </row>
    <row r="462" spans="1:6" ht="16.5" customHeight="1">
      <c r="A462" s="58" t="s">
        <v>372</v>
      </c>
      <c r="B462" s="75" t="s">
        <v>389</v>
      </c>
      <c r="C462" s="75" t="s">
        <v>373</v>
      </c>
      <c r="D462" s="32">
        <f>D463</f>
        <v>3269.6000000000004</v>
      </c>
      <c r="E462" s="32">
        <f>E463</f>
        <v>1803.8</v>
      </c>
      <c r="F462" s="118"/>
    </row>
    <row r="463" spans="1:6" ht="25.5">
      <c r="A463" s="15" t="s">
        <v>339</v>
      </c>
      <c r="B463" s="75" t="s">
        <v>389</v>
      </c>
      <c r="C463" s="75" t="s">
        <v>374</v>
      </c>
      <c r="D463" s="32">
        <f>'приложение 2'!G62</f>
        <v>3269.6000000000004</v>
      </c>
      <c r="E463" s="32">
        <f>'приложение 2'!H62</f>
        <v>1803.8</v>
      </c>
      <c r="F463" s="118"/>
    </row>
    <row r="464" spans="1:6">
      <c r="A464" s="16" t="s">
        <v>258</v>
      </c>
      <c r="B464" s="75" t="s">
        <v>389</v>
      </c>
      <c r="C464" s="75" t="s">
        <v>378</v>
      </c>
      <c r="D464" s="32">
        <f>D465</f>
        <v>9.2999999999999989</v>
      </c>
      <c r="E464" s="32">
        <f>E465</f>
        <v>4.2</v>
      </c>
      <c r="F464" s="118"/>
    </row>
    <row r="465" spans="1:6">
      <c r="A465" s="16" t="s">
        <v>259</v>
      </c>
      <c r="B465" s="75" t="s">
        <v>389</v>
      </c>
      <c r="C465" s="75" t="s">
        <v>382</v>
      </c>
      <c r="D465" s="32">
        <f>'приложение 2'!G64</f>
        <v>9.2999999999999989</v>
      </c>
      <c r="E465" s="32">
        <f>'приложение 2'!H64</f>
        <v>4.2</v>
      </c>
      <c r="F465" s="118"/>
    </row>
    <row r="466" spans="1:6" ht="25.5">
      <c r="A466" s="104" t="s">
        <v>73</v>
      </c>
      <c r="B466" s="75" t="s">
        <v>390</v>
      </c>
      <c r="C466" s="75"/>
      <c r="D466" s="32">
        <f>D467</f>
        <v>6568.8</v>
      </c>
      <c r="E466" s="32">
        <f>E467</f>
        <v>24.9</v>
      </c>
      <c r="F466" s="118"/>
    </row>
    <row r="467" spans="1:6">
      <c r="A467" s="15" t="s">
        <v>72</v>
      </c>
      <c r="B467" s="75" t="s">
        <v>391</v>
      </c>
      <c r="C467" s="75"/>
      <c r="D467" s="32">
        <f>D468+D470+D472</f>
        <v>6568.8</v>
      </c>
      <c r="E467" s="32">
        <f>E468+E470+E472</f>
        <v>24.9</v>
      </c>
      <c r="F467" s="118"/>
    </row>
    <row r="468" spans="1:6" ht="14.25" customHeight="1">
      <c r="A468" s="58" t="s">
        <v>372</v>
      </c>
      <c r="B468" s="75" t="s">
        <v>391</v>
      </c>
      <c r="C468" s="75" t="s">
        <v>373</v>
      </c>
      <c r="D468" s="32">
        <f>D469</f>
        <v>50</v>
      </c>
      <c r="E468" s="32">
        <f>E469</f>
        <v>24.9</v>
      </c>
      <c r="F468" s="118"/>
    </row>
    <row r="469" spans="1:6" ht="25.5">
      <c r="A469" s="15" t="s">
        <v>339</v>
      </c>
      <c r="B469" s="75" t="s">
        <v>391</v>
      </c>
      <c r="C469" s="75" t="s">
        <v>374</v>
      </c>
      <c r="D469" s="32">
        <f>'приложение 2'!G68</f>
        <v>50</v>
      </c>
      <c r="E469" s="32">
        <f>'приложение 2'!H68</f>
        <v>24.9</v>
      </c>
      <c r="F469" s="118"/>
    </row>
    <row r="470" spans="1:6">
      <c r="A470" s="58" t="s">
        <v>333</v>
      </c>
      <c r="B470" s="52" t="s">
        <v>391</v>
      </c>
      <c r="C470" s="52" t="s">
        <v>654</v>
      </c>
      <c r="D470" s="32">
        <f>D471</f>
        <v>4877.8</v>
      </c>
      <c r="E470" s="32">
        <f>E471</f>
        <v>0</v>
      </c>
      <c r="F470" s="118"/>
    </row>
    <row r="471" spans="1:6">
      <c r="A471" s="58" t="s">
        <v>655</v>
      </c>
      <c r="B471" s="52" t="s">
        <v>391</v>
      </c>
      <c r="C471" s="52" t="s">
        <v>70</v>
      </c>
      <c r="D471" s="32">
        <f>'приложение 2'!G897</f>
        <v>4877.8</v>
      </c>
      <c r="E471" s="32">
        <f>'приложение 2'!H897</f>
        <v>0</v>
      </c>
      <c r="F471" s="118"/>
    </row>
    <row r="472" spans="1:6">
      <c r="A472" s="58" t="s">
        <v>258</v>
      </c>
      <c r="B472" s="52" t="s">
        <v>391</v>
      </c>
      <c r="C472" s="52" t="s">
        <v>378</v>
      </c>
      <c r="D472" s="32">
        <f>D473</f>
        <v>1641</v>
      </c>
      <c r="E472" s="32">
        <f>E473</f>
        <v>0</v>
      </c>
      <c r="F472" s="118"/>
    </row>
    <row r="473" spans="1:6">
      <c r="A473" s="58" t="s">
        <v>78</v>
      </c>
      <c r="B473" s="52" t="s">
        <v>391</v>
      </c>
      <c r="C473" s="52" t="s">
        <v>77</v>
      </c>
      <c r="D473" s="32">
        <f>'приложение 2'!G88</f>
        <v>1641</v>
      </c>
      <c r="E473" s="32">
        <f>'приложение 2'!H88</f>
        <v>0</v>
      </c>
      <c r="F473" s="118"/>
    </row>
    <row r="474" spans="1:6" ht="25.5">
      <c r="A474" s="115" t="s">
        <v>5</v>
      </c>
      <c r="B474" s="116" t="s">
        <v>365</v>
      </c>
      <c r="C474" s="117" t="s">
        <v>0</v>
      </c>
      <c r="D474" s="31">
        <f>D475+D562+D575+D581</f>
        <v>450681.00000000012</v>
      </c>
      <c r="E474" s="31">
        <f>E475+E562+E575+E581</f>
        <v>336382.99999999994</v>
      </c>
      <c r="F474" s="122">
        <f>E474/D474*100</f>
        <v>74.63882435691761</v>
      </c>
    </row>
    <row r="475" spans="1:6" ht="25.5">
      <c r="A475" s="58" t="s">
        <v>366</v>
      </c>
      <c r="B475" s="84" t="s">
        <v>367</v>
      </c>
      <c r="C475" s="84"/>
      <c r="D475" s="32">
        <f>D476+D479+D486+D489+D492+D495+D500+D507+D510+D515+D518+D523+D530+D535+D538+D541+D544+D550+D557</f>
        <v>405433.00000000006</v>
      </c>
      <c r="E475" s="32">
        <f>E476+E479+E486+E489+E492+E495+E500+E507+E510+E515+E518+E523+E530+E535+E538+E541+E544+E550+E557</f>
        <v>303274.29999999993</v>
      </c>
      <c r="F475" s="118"/>
    </row>
    <row r="476" spans="1:6">
      <c r="A476" s="15" t="s">
        <v>107</v>
      </c>
      <c r="B476" s="75" t="s">
        <v>368</v>
      </c>
      <c r="C476" s="75"/>
      <c r="D476" s="32">
        <f>D477</f>
        <v>4221.3999999999996</v>
      </c>
      <c r="E476" s="32">
        <f>E477</f>
        <v>2855</v>
      </c>
      <c r="F476" s="118"/>
    </row>
    <row r="477" spans="1:6" ht="35.25" customHeight="1">
      <c r="A477" s="15" t="s">
        <v>343</v>
      </c>
      <c r="B477" s="75" t="s">
        <v>368</v>
      </c>
      <c r="C477" s="75" t="s">
        <v>369</v>
      </c>
      <c r="D477" s="32">
        <f>D478</f>
        <v>4221.3999999999996</v>
      </c>
      <c r="E477" s="32">
        <f>E478</f>
        <v>2855</v>
      </c>
      <c r="F477" s="118"/>
    </row>
    <row r="478" spans="1:6">
      <c r="A478" s="15" t="s">
        <v>255</v>
      </c>
      <c r="B478" s="75" t="s">
        <v>368</v>
      </c>
      <c r="C478" s="75" t="s">
        <v>370</v>
      </c>
      <c r="D478" s="32">
        <f>'приложение 2'!G19</f>
        <v>4221.3999999999996</v>
      </c>
      <c r="E478" s="32">
        <f>'приложение 2'!H19</f>
        <v>2855</v>
      </c>
      <c r="F478" s="118"/>
    </row>
    <row r="479" spans="1:6">
      <c r="A479" s="58" t="s">
        <v>34</v>
      </c>
      <c r="B479" s="84" t="s">
        <v>371</v>
      </c>
      <c r="C479" s="54"/>
      <c r="D479" s="32">
        <f>D480+D482+D484</f>
        <v>201749.80000000002</v>
      </c>
      <c r="E479" s="32">
        <f>E480+E482+E484</f>
        <v>163476.39999999997</v>
      </c>
      <c r="F479" s="118"/>
    </row>
    <row r="480" spans="1:6" ht="36.75" customHeight="1">
      <c r="A480" s="58" t="s">
        <v>343</v>
      </c>
      <c r="B480" s="84" t="s">
        <v>371</v>
      </c>
      <c r="C480" s="52" t="s">
        <v>369</v>
      </c>
      <c r="D480" s="32">
        <f>D481</f>
        <v>190320</v>
      </c>
      <c r="E480" s="32">
        <f>E481</f>
        <v>157326.99999999997</v>
      </c>
      <c r="F480" s="118"/>
    </row>
    <row r="481" spans="1:6">
      <c r="A481" s="58" t="s">
        <v>255</v>
      </c>
      <c r="B481" s="84" t="s">
        <v>371</v>
      </c>
      <c r="C481" s="52" t="s">
        <v>370</v>
      </c>
      <c r="D481" s="32">
        <f>'приложение 2'!G22+'приложение 2'!G30+'приложение 2'!G44+'приложение 2'!G73</f>
        <v>190320</v>
      </c>
      <c r="E481" s="32">
        <f>'приложение 2'!H22+'приложение 2'!H30+'приложение 2'!H44+'приложение 2'!H73</f>
        <v>157326.99999999997</v>
      </c>
      <c r="F481" s="118"/>
    </row>
    <row r="482" spans="1:6" ht="17.25" customHeight="1">
      <c r="A482" s="58" t="s">
        <v>372</v>
      </c>
      <c r="B482" s="84" t="s">
        <v>371</v>
      </c>
      <c r="C482" s="52" t="s">
        <v>373</v>
      </c>
      <c r="D482" s="32">
        <f>D483</f>
        <v>11048.7</v>
      </c>
      <c r="E482" s="32">
        <f>E483</f>
        <v>5821</v>
      </c>
      <c r="F482" s="118"/>
    </row>
    <row r="483" spans="1:6" ht="24.75" customHeight="1">
      <c r="A483" s="58" t="s">
        <v>257</v>
      </c>
      <c r="B483" s="84" t="s">
        <v>371</v>
      </c>
      <c r="C483" s="52" t="s">
        <v>374</v>
      </c>
      <c r="D483" s="32">
        <f>'приложение 2'!G24+'приложение 2'!G46</f>
        <v>11048.7</v>
      </c>
      <c r="E483" s="32">
        <f>'приложение 2'!H24+'приложение 2'!H46</f>
        <v>5821</v>
      </c>
      <c r="F483" s="118"/>
    </row>
    <row r="484" spans="1:6">
      <c r="A484" s="68" t="s">
        <v>258</v>
      </c>
      <c r="B484" s="84" t="s">
        <v>371</v>
      </c>
      <c r="C484" s="52" t="s">
        <v>378</v>
      </c>
      <c r="D484" s="32">
        <f>D485</f>
        <v>381.1</v>
      </c>
      <c r="E484" s="32">
        <f>E485</f>
        <v>328.40000000000003</v>
      </c>
      <c r="F484" s="118"/>
    </row>
    <row r="485" spans="1:6">
      <c r="A485" s="16" t="s">
        <v>259</v>
      </c>
      <c r="B485" s="84" t="s">
        <v>371</v>
      </c>
      <c r="C485" s="52" t="s">
        <v>382</v>
      </c>
      <c r="D485" s="32">
        <f>'приложение 2'!G32+'приложение 2'!G48</f>
        <v>381.1</v>
      </c>
      <c r="E485" s="32">
        <f>'приложение 2'!H32+'приложение 2'!H48</f>
        <v>328.40000000000003</v>
      </c>
      <c r="F485" s="118"/>
    </row>
    <row r="486" spans="1:6">
      <c r="A486" s="130" t="s">
        <v>242</v>
      </c>
      <c r="B486" s="96" t="s">
        <v>375</v>
      </c>
      <c r="C486" s="96"/>
      <c r="D486" s="32">
        <f>D487</f>
        <v>3414.6</v>
      </c>
      <c r="E486" s="32">
        <f>E487</f>
        <v>2931</v>
      </c>
      <c r="F486" s="118"/>
    </row>
    <row r="487" spans="1:6" ht="51">
      <c r="A487" s="95" t="s">
        <v>343</v>
      </c>
      <c r="B487" s="96" t="s">
        <v>375</v>
      </c>
      <c r="C487" s="96" t="s">
        <v>369</v>
      </c>
      <c r="D487" s="32">
        <f>D488</f>
        <v>3414.6</v>
      </c>
      <c r="E487" s="32">
        <f>E488</f>
        <v>2931</v>
      </c>
      <c r="F487" s="118"/>
    </row>
    <row r="488" spans="1:6">
      <c r="A488" s="95" t="s">
        <v>255</v>
      </c>
      <c r="B488" s="96" t="s">
        <v>375</v>
      </c>
      <c r="C488" s="96" t="s">
        <v>370</v>
      </c>
      <c r="D488" s="32">
        <f>'приложение 2'!G35</f>
        <v>3414.6</v>
      </c>
      <c r="E488" s="32">
        <f>'приложение 2'!H35</f>
        <v>2931</v>
      </c>
      <c r="F488" s="118"/>
    </row>
    <row r="489" spans="1:6">
      <c r="A489" s="58" t="s">
        <v>241</v>
      </c>
      <c r="B489" s="84" t="s">
        <v>379</v>
      </c>
      <c r="C489" s="84"/>
      <c r="D489" s="32">
        <f>D490</f>
        <v>2978.3</v>
      </c>
      <c r="E489" s="32">
        <f>E490</f>
        <v>2192.7000000000003</v>
      </c>
      <c r="F489" s="118"/>
    </row>
    <row r="490" spans="1:6" ht="39" customHeight="1">
      <c r="A490" s="58" t="s">
        <v>343</v>
      </c>
      <c r="B490" s="84" t="s">
        <v>379</v>
      </c>
      <c r="C490" s="84" t="s">
        <v>369</v>
      </c>
      <c r="D490" s="32">
        <f>D491</f>
        <v>2978.3</v>
      </c>
      <c r="E490" s="32">
        <f>E491</f>
        <v>2192.7000000000003</v>
      </c>
      <c r="F490" s="118"/>
    </row>
    <row r="491" spans="1:6">
      <c r="A491" s="58" t="s">
        <v>255</v>
      </c>
      <c r="B491" s="84" t="s">
        <v>379</v>
      </c>
      <c r="C491" s="84" t="s">
        <v>370</v>
      </c>
      <c r="D491" s="32">
        <f>'приложение 2'!G38</f>
        <v>2978.3</v>
      </c>
      <c r="E491" s="32">
        <f>'приложение 2'!H38</f>
        <v>2192.7000000000003</v>
      </c>
      <c r="F491" s="118"/>
    </row>
    <row r="492" spans="1:6" ht="25.5">
      <c r="A492" s="58" t="s">
        <v>240</v>
      </c>
      <c r="B492" s="52" t="s">
        <v>392</v>
      </c>
      <c r="C492" s="52"/>
      <c r="D492" s="32">
        <f>D493</f>
        <v>4041.7000000000003</v>
      </c>
      <c r="E492" s="32">
        <f>E493</f>
        <v>1957.4</v>
      </c>
      <c r="F492" s="118"/>
    </row>
    <row r="493" spans="1:6" ht="33.75" customHeight="1">
      <c r="A493" s="58" t="s">
        <v>343</v>
      </c>
      <c r="B493" s="52" t="s">
        <v>392</v>
      </c>
      <c r="C493" s="52" t="s">
        <v>369</v>
      </c>
      <c r="D493" s="32">
        <f>D494</f>
        <v>4041.7000000000003</v>
      </c>
      <c r="E493" s="32">
        <f>E494</f>
        <v>1957.4</v>
      </c>
      <c r="F493" s="118"/>
    </row>
    <row r="494" spans="1:6">
      <c r="A494" s="58" t="s">
        <v>255</v>
      </c>
      <c r="B494" s="52" t="s">
        <v>392</v>
      </c>
      <c r="C494" s="52" t="s">
        <v>370</v>
      </c>
      <c r="D494" s="32">
        <f>'приложение 2'!G76</f>
        <v>4041.7000000000003</v>
      </c>
      <c r="E494" s="32">
        <f>'приложение 2'!H76</f>
        <v>1957.4</v>
      </c>
      <c r="F494" s="118"/>
    </row>
    <row r="495" spans="1:6">
      <c r="A495" s="15" t="s">
        <v>72</v>
      </c>
      <c r="B495" s="84" t="s">
        <v>394</v>
      </c>
      <c r="C495" s="54"/>
      <c r="D495" s="32">
        <f>D496+D498</f>
        <v>8730.7000000000007</v>
      </c>
      <c r="E495" s="32">
        <f>E496+E498</f>
        <v>7073.1</v>
      </c>
      <c r="F495" s="118"/>
    </row>
    <row r="496" spans="1:6" ht="25.5">
      <c r="A496" s="58" t="s">
        <v>372</v>
      </c>
      <c r="B496" s="84" t="s">
        <v>394</v>
      </c>
      <c r="C496" s="52" t="s">
        <v>373</v>
      </c>
      <c r="D496" s="32">
        <f>D497</f>
        <v>5208.8999999999996</v>
      </c>
      <c r="E496" s="32">
        <f>E497</f>
        <v>4568.3</v>
      </c>
      <c r="F496" s="118"/>
    </row>
    <row r="497" spans="1:6" ht="25.5">
      <c r="A497" s="58" t="s">
        <v>257</v>
      </c>
      <c r="B497" s="84" t="s">
        <v>394</v>
      </c>
      <c r="C497" s="52" t="s">
        <v>374</v>
      </c>
      <c r="D497" s="32">
        <f>'приложение 2'!G82+'приложение 2'!G111</f>
        <v>5208.8999999999996</v>
      </c>
      <c r="E497" s="32">
        <f>'приложение 2'!H82+'приложение 2'!H111</f>
        <v>4568.3</v>
      </c>
      <c r="F497" s="118"/>
    </row>
    <row r="498" spans="1:6">
      <c r="A498" s="15" t="s">
        <v>340</v>
      </c>
      <c r="B498" s="39" t="s">
        <v>394</v>
      </c>
      <c r="C498" s="40">
        <v>300</v>
      </c>
      <c r="D498" s="32">
        <f>D499</f>
        <v>3521.8</v>
      </c>
      <c r="E498" s="32">
        <f>E499</f>
        <v>2504.8000000000002</v>
      </c>
      <c r="F498" s="118"/>
    </row>
    <row r="499" spans="1:6" ht="25.5">
      <c r="A499" s="15" t="s">
        <v>346</v>
      </c>
      <c r="B499" s="39" t="s">
        <v>394</v>
      </c>
      <c r="C499" s="40">
        <v>320</v>
      </c>
      <c r="D499" s="32">
        <f>'приложение 2'!G811</f>
        <v>3521.8</v>
      </c>
      <c r="E499" s="32">
        <f>'приложение 2'!H811</f>
        <v>2504.8000000000002</v>
      </c>
      <c r="F499" s="118"/>
    </row>
    <row r="500" spans="1:6" ht="25.5">
      <c r="A500" s="58" t="s">
        <v>37</v>
      </c>
      <c r="B500" s="52" t="s">
        <v>482</v>
      </c>
      <c r="C500" s="52"/>
      <c r="D500" s="32">
        <f>D501+D503+D505</f>
        <v>81712.2</v>
      </c>
      <c r="E500" s="32">
        <f>E501+E503+E505</f>
        <v>56605.9</v>
      </c>
      <c r="F500" s="118"/>
    </row>
    <row r="501" spans="1:6" ht="36.75" customHeight="1">
      <c r="A501" s="58" t="s">
        <v>343</v>
      </c>
      <c r="B501" s="52" t="s">
        <v>482</v>
      </c>
      <c r="C501" s="52" t="s">
        <v>369</v>
      </c>
      <c r="D501" s="32">
        <f>D502</f>
        <v>53424.3</v>
      </c>
      <c r="E501" s="32">
        <f>E502</f>
        <v>39504.699999999997</v>
      </c>
      <c r="F501" s="118"/>
    </row>
    <row r="502" spans="1:6">
      <c r="A502" s="58" t="s">
        <v>350</v>
      </c>
      <c r="B502" s="52" t="s">
        <v>482</v>
      </c>
      <c r="C502" s="52" t="s">
        <v>416</v>
      </c>
      <c r="D502" s="32">
        <f>'приложение 2'!G458</f>
        <v>53424.3</v>
      </c>
      <c r="E502" s="32">
        <f>'приложение 2'!H458</f>
        <v>39504.699999999997</v>
      </c>
      <c r="F502" s="118"/>
    </row>
    <row r="503" spans="1:6" ht="17.25" customHeight="1">
      <c r="A503" s="58" t="s">
        <v>372</v>
      </c>
      <c r="B503" s="52" t="s">
        <v>482</v>
      </c>
      <c r="C503" s="52" t="s">
        <v>373</v>
      </c>
      <c r="D503" s="32">
        <f>D504</f>
        <v>25874.899999999998</v>
      </c>
      <c r="E503" s="32">
        <f>E504</f>
        <v>15225.4</v>
      </c>
      <c r="F503" s="118"/>
    </row>
    <row r="504" spans="1:6" ht="23.25" customHeight="1">
      <c r="A504" s="58" t="s">
        <v>257</v>
      </c>
      <c r="B504" s="52" t="s">
        <v>482</v>
      </c>
      <c r="C504" s="52" t="s">
        <v>374</v>
      </c>
      <c r="D504" s="32">
        <f>'приложение 2'!G460</f>
        <v>25874.899999999998</v>
      </c>
      <c r="E504" s="32">
        <f>'приложение 2'!H460</f>
        <v>15225.4</v>
      </c>
      <c r="F504" s="118"/>
    </row>
    <row r="505" spans="1:6">
      <c r="A505" s="68" t="s">
        <v>258</v>
      </c>
      <c r="B505" s="52" t="s">
        <v>482</v>
      </c>
      <c r="C505" s="52" t="s">
        <v>378</v>
      </c>
      <c r="D505" s="32">
        <f>D506</f>
        <v>2413</v>
      </c>
      <c r="E505" s="32">
        <f>E506</f>
        <v>1875.8</v>
      </c>
      <c r="F505" s="118"/>
    </row>
    <row r="506" spans="1:6">
      <c r="A506" s="68" t="s">
        <v>259</v>
      </c>
      <c r="B506" s="52" t="s">
        <v>482</v>
      </c>
      <c r="C506" s="52" t="s">
        <v>382</v>
      </c>
      <c r="D506" s="32">
        <f>'приложение 2'!G462</f>
        <v>2413</v>
      </c>
      <c r="E506" s="32">
        <f>'приложение 2'!H462</f>
        <v>1875.8</v>
      </c>
      <c r="F506" s="118"/>
    </row>
    <row r="507" spans="1:6" ht="165.75">
      <c r="A507" s="104" t="s">
        <v>408</v>
      </c>
      <c r="B507" s="91" t="s">
        <v>409</v>
      </c>
      <c r="C507" s="105"/>
      <c r="D507" s="32">
        <f>D508</f>
        <v>4664</v>
      </c>
      <c r="E507" s="32">
        <f>E508</f>
        <v>3167.1</v>
      </c>
      <c r="F507" s="118"/>
    </row>
    <row r="508" spans="1:6" ht="39" customHeight="1">
      <c r="A508" s="15" t="s">
        <v>343</v>
      </c>
      <c r="B508" s="91" t="s">
        <v>409</v>
      </c>
      <c r="C508" s="75" t="s">
        <v>369</v>
      </c>
      <c r="D508" s="32">
        <f>D509</f>
        <v>4664</v>
      </c>
      <c r="E508" s="32">
        <f>E509</f>
        <v>3167.1</v>
      </c>
      <c r="F508" s="118"/>
    </row>
    <row r="509" spans="1:6" ht="15.75" customHeight="1">
      <c r="A509" s="15" t="s">
        <v>255</v>
      </c>
      <c r="B509" s="91" t="s">
        <v>409</v>
      </c>
      <c r="C509" s="75" t="s">
        <v>370</v>
      </c>
      <c r="D509" s="32">
        <f>'приложение 2'!G131</f>
        <v>4664</v>
      </c>
      <c r="E509" s="32">
        <f>'приложение 2'!H131</f>
        <v>3167.1</v>
      </c>
      <c r="F509" s="118"/>
    </row>
    <row r="510" spans="1:6" ht="163.5" customHeight="1">
      <c r="A510" s="102" t="s">
        <v>410</v>
      </c>
      <c r="B510" s="84" t="s">
        <v>411</v>
      </c>
      <c r="C510" s="54"/>
      <c r="D510" s="32">
        <f>D511+D513</f>
        <v>1256.5</v>
      </c>
      <c r="E510" s="32">
        <f>E511+E513</f>
        <v>809.6</v>
      </c>
      <c r="F510" s="118"/>
    </row>
    <row r="511" spans="1:6" ht="51">
      <c r="A511" s="58" t="s">
        <v>343</v>
      </c>
      <c r="B511" s="84" t="s">
        <v>411</v>
      </c>
      <c r="C511" s="52" t="s">
        <v>369</v>
      </c>
      <c r="D511" s="32">
        <f>D512</f>
        <v>780.1</v>
      </c>
      <c r="E511" s="32">
        <f>E512</f>
        <v>565</v>
      </c>
      <c r="F511" s="118"/>
    </row>
    <row r="512" spans="1:6">
      <c r="A512" s="58" t="s">
        <v>255</v>
      </c>
      <c r="B512" s="84" t="s">
        <v>411</v>
      </c>
      <c r="C512" s="52" t="s">
        <v>370</v>
      </c>
      <c r="D512" s="32">
        <f>'приложение 2'!G134</f>
        <v>780.1</v>
      </c>
      <c r="E512" s="32">
        <f>'приложение 2'!H134</f>
        <v>565</v>
      </c>
      <c r="F512" s="118"/>
    </row>
    <row r="513" spans="1:11" ht="18" customHeight="1">
      <c r="A513" s="58" t="s">
        <v>372</v>
      </c>
      <c r="B513" s="84" t="s">
        <v>411</v>
      </c>
      <c r="C513" s="52" t="s">
        <v>373</v>
      </c>
      <c r="D513" s="32">
        <f>D514</f>
        <v>476.4</v>
      </c>
      <c r="E513" s="32">
        <f>E514</f>
        <v>244.6</v>
      </c>
      <c r="F513" s="118"/>
    </row>
    <row r="514" spans="1:11" ht="25.5">
      <c r="A514" s="58" t="s">
        <v>257</v>
      </c>
      <c r="B514" s="84" t="s">
        <v>411</v>
      </c>
      <c r="C514" s="52" t="s">
        <v>374</v>
      </c>
      <c r="D514" s="32">
        <f>'приложение 2'!G136</f>
        <v>476.4</v>
      </c>
      <c r="E514" s="32">
        <f>'приложение 2'!H136</f>
        <v>244.6</v>
      </c>
      <c r="F514" s="118"/>
    </row>
    <row r="515" spans="1:11" ht="76.5">
      <c r="A515" s="58" t="s">
        <v>630</v>
      </c>
      <c r="B515" s="52" t="s">
        <v>631</v>
      </c>
      <c r="C515" s="52"/>
      <c r="D515" s="32">
        <f>D516</f>
        <v>252.6</v>
      </c>
      <c r="E515" s="32">
        <f>E516</f>
        <v>220.7</v>
      </c>
      <c r="F515" s="118"/>
    </row>
    <row r="516" spans="1:11" ht="16.5" customHeight="1">
      <c r="A516" s="58" t="s">
        <v>372</v>
      </c>
      <c r="B516" s="52" t="s">
        <v>631</v>
      </c>
      <c r="C516" s="52" t="s">
        <v>373</v>
      </c>
      <c r="D516" s="32">
        <f>D517</f>
        <v>252.6</v>
      </c>
      <c r="E516" s="32">
        <f>E517</f>
        <v>220.7</v>
      </c>
      <c r="F516" s="118"/>
    </row>
    <row r="517" spans="1:11" ht="25.5">
      <c r="A517" s="58" t="s">
        <v>257</v>
      </c>
      <c r="B517" s="52" t="s">
        <v>631</v>
      </c>
      <c r="C517" s="52" t="s">
        <v>374</v>
      </c>
      <c r="D517" s="32">
        <f>'приложение 2'!G789</f>
        <v>252.6</v>
      </c>
      <c r="E517" s="32">
        <f>'приложение 2'!H789</f>
        <v>220.7</v>
      </c>
      <c r="F517" s="118"/>
    </row>
    <row r="518" spans="1:11" ht="63.75">
      <c r="A518" s="58" t="s">
        <v>483</v>
      </c>
      <c r="B518" s="84" t="s">
        <v>484</v>
      </c>
      <c r="C518" s="54"/>
      <c r="D518" s="32">
        <f>D519+D521</f>
        <v>1589.9</v>
      </c>
      <c r="E518" s="32">
        <f>E519+E521</f>
        <v>455.4</v>
      </c>
      <c r="F518" s="118"/>
    </row>
    <row r="519" spans="1:11" ht="39" customHeight="1">
      <c r="A519" s="58" t="s">
        <v>343</v>
      </c>
      <c r="B519" s="84" t="s">
        <v>484</v>
      </c>
      <c r="C519" s="52" t="s">
        <v>369</v>
      </c>
      <c r="D519" s="32">
        <f>D520</f>
        <v>1309.3</v>
      </c>
      <c r="E519" s="32">
        <f>E520</f>
        <v>419</v>
      </c>
      <c r="F519" s="118"/>
    </row>
    <row r="520" spans="1:11">
      <c r="A520" s="58" t="s">
        <v>255</v>
      </c>
      <c r="B520" s="84" t="s">
        <v>484</v>
      </c>
      <c r="C520" s="52" t="s">
        <v>370</v>
      </c>
      <c r="D520" s="32">
        <f>'приложение 2'!G300</f>
        <v>1309.3</v>
      </c>
      <c r="E520" s="32">
        <f>'приложение 2'!H300</f>
        <v>419</v>
      </c>
      <c r="F520" s="118"/>
    </row>
    <row r="521" spans="1:11" ht="25.5">
      <c r="A521" s="58" t="s">
        <v>372</v>
      </c>
      <c r="B521" s="84" t="s">
        <v>484</v>
      </c>
      <c r="C521" s="52" t="s">
        <v>373</v>
      </c>
      <c r="D521" s="32">
        <f>D522</f>
        <v>280.60000000000002</v>
      </c>
      <c r="E521" s="32">
        <f>E522</f>
        <v>36.400000000000006</v>
      </c>
      <c r="F521" s="118"/>
    </row>
    <row r="522" spans="1:11" ht="25.5">
      <c r="A522" s="58" t="s">
        <v>257</v>
      </c>
      <c r="B522" s="84" t="s">
        <v>484</v>
      </c>
      <c r="C522" s="52" t="s">
        <v>374</v>
      </c>
      <c r="D522" s="32">
        <f>'приложение 2'!G302</f>
        <v>280.60000000000002</v>
      </c>
      <c r="E522" s="32">
        <f>'приложение 2'!H302</f>
        <v>36.400000000000006</v>
      </c>
      <c r="F522" s="118"/>
    </row>
    <row r="523" spans="1:11">
      <c r="A523" s="58" t="s">
        <v>21</v>
      </c>
      <c r="B523" s="52" t="s">
        <v>444</v>
      </c>
      <c r="C523" s="52"/>
      <c r="D523" s="32">
        <f>D524+D526+D528</f>
        <v>1702.5</v>
      </c>
      <c r="E523" s="32">
        <f>E524+E526+E528</f>
        <v>1503.3000000000002</v>
      </c>
      <c r="F523" s="118"/>
    </row>
    <row r="524" spans="1:11" ht="51">
      <c r="A524" s="58" t="s">
        <v>343</v>
      </c>
      <c r="B524" s="52" t="s">
        <v>444</v>
      </c>
      <c r="C524" s="52" t="s">
        <v>369</v>
      </c>
      <c r="D524" s="32">
        <f>D525</f>
        <v>1138.5</v>
      </c>
      <c r="E524" s="32">
        <f>E525</f>
        <v>942.80000000000007</v>
      </c>
      <c r="F524" s="118"/>
    </row>
    <row r="525" spans="1:11">
      <c r="A525" s="58" t="s">
        <v>350</v>
      </c>
      <c r="B525" s="52" t="s">
        <v>444</v>
      </c>
      <c r="C525" s="52" t="s">
        <v>416</v>
      </c>
      <c r="D525" s="32">
        <f>'приложение 2'!G200</f>
        <v>1138.5</v>
      </c>
      <c r="E525" s="32">
        <f>'приложение 2'!H200</f>
        <v>942.80000000000007</v>
      </c>
      <c r="F525" s="118"/>
    </row>
    <row r="526" spans="1:11" ht="15" customHeight="1">
      <c r="A526" s="15" t="s">
        <v>256</v>
      </c>
      <c r="B526" s="39" t="s">
        <v>444</v>
      </c>
      <c r="C526" s="40">
        <v>200</v>
      </c>
      <c r="D526" s="32">
        <f>D527</f>
        <v>55</v>
      </c>
      <c r="E526" s="32">
        <f>E527</f>
        <v>51.5</v>
      </c>
      <c r="F526" s="26"/>
    </row>
    <row r="527" spans="1:11" ht="25.5">
      <c r="A527" s="15" t="s">
        <v>339</v>
      </c>
      <c r="B527" s="39" t="s">
        <v>444</v>
      </c>
      <c r="C527" s="40">
        <v>240</v>
      </c>
      <c r="D527" s="32">
        <f>'приложение 2'!G202</f>
        <v>55</v>
      </c>
      <c r="E527" s="32">
        <f>'приложение 2'!H202</f>
        <v>51.5</v>
      </c>
      <c r="F527" s="26"/>
    </row>
    <row r="528" spans="1:11" s="88" customFormat="1">
      <c r="A528" s="16" t="s">
        <v>258</v>
      </c>
      <c r="B528" s="91" t="s">
        <v>444</v>
      </c>
      <c r="C528" s="75" t="s">
        <v>378</v>
      </c>
      <c r="D528" s="76">
        <f>D529</f>
        <v>509</v>
      </c>
      <c r="E528" s="76">
        <f>E529</f>
        <v>509</v>
      </c>
      <c r="F528" s="76"/>
      <c r="G528" s="165"/>
      <c r="H528" s="165"/>
      <c r="I528" s="165"/>
      <c r="J528" s="165"/>
      <c r="K528" s="165"/>
    </row>
    <row r="529" spans="1:11" s="88" customFormat="1">
      <c r="A529" s="16" t="s">
        <v>259</v>
      </c>
      <c r="B529" s="91" t="s">
        <v>444</v>
      </c>
      <c r="C529" s="75" t="s">
        <v>382</v>
      </c>
      <c r="D529" s="76">
        <f>'приложение 2'!G114</f>
        <v>509</v>
      </c>
      <c r="E529" s="76">
        <f>'приложение 2'!H114</f>
        <v>509</v>
      </c>
      <c r="F529" s="76"/>
      <c r="G529" s="165"/>
      <c r="H529" s="165"/>
      <c r="I529" s="165"/>
      <c r="J529" s="165"/>
      <c r="K529" s="165"/>
    </row>
    <row r="530" spans="1:11" ht="51">
      <c r="A530" s="58" t="s">
        <v>439</v>
      </c>
      <c r="B530" s="52" t="s">
        <v>440</v>
      </c>
      <c r="C530" s="54"/>
      <c r="D530" s="32">
        <f>D531+D533</f>
        <v>4669.7</v>
      </c>
      <c r="E530" s="32">
        <f>E531+E533</f>
        <v>3478.8999999999996</v>
      </c>
      <c r="F530" s="118"/>
    </row>
    <row r="531" spans="1:11" ht="35.25" customHeight="1">
      <c r="A531" s="58" t="s">
        <v>343</v>
      </c>
      <c r="B531" s="52" t="s">
        <v>440</v>
      </c>
      <c r="C531" s="52" t="s">
        <v>369</v>
      </c>
      <c r="D531" s="32">
        <f>D532</f>
        <v>3890.4</v>
      </c>
      <c r="E531" s="32">
        <f>E532</f>
        <v>2758.3999999999996</v>
      </c>
      <c r="F531" s="118"/>
    </row>
    <row r="532" spans="1:11" ht="12.75" customHeight="1">
      <c r="A532" s="58" t="s">
        <v>350</v>
      </c>
      <c r="B532" s="52" t="s">
        <v>440</v>
      </c>
      <c r="C532" s="52" t="s">
        <v>416</v>
      </c>
      <c r="D532" s="32">
        <f>'приложение 2'!G205</f>
        <v>3890.4</v>
      </c>
      <c r="E532" s="32">
        <f>'приложение 2'!H205</f>
        <v>2758.3999999999996</v>
      </c>
      <c r="F532" s="118"/>
    </row>
    <row r="533" spans="1:11" ht="25.5">
      <c r="A533" s="58" t="s">
        <v>441</v>
      </c>
      <c r="B533" s="52" t="s">
        <v>440</v>
      </c>
      <c r="C533" s="52" t="s">
        <v>428</v>
      </c>
      <c r="D533" s="32">
        <f>D534</f>
        <v>779.3</v>
      </c>
      <c r="E533" s="32">
        <f>E534</f>
        <v>720.5</v>
      </c>
      <c r="F533" s="118"/>
    </row>
    <row r="534" spans="1:11">
      <c r="A534" s="58" t="s">
        <v>338</v>
      </c>
      <c r="B534" s="52" t="s">
        <v>440</v>
      </c>
      <c r="C534" s="52" t="s">
        <v>429</v>
      </c>
      <c r="D534" s="32">
        <f>'приложение 2'!G207</f>
        <v>779.3</v>
      </c>
      <c r="E534" s="32">
        <f>'приложение 2'!H207</f>
        <v>720.5</v>
      </c>
      <c r="F534" s="118"/>
    </row>
    <row r="535" spans="1:11" ht="51">
      <c r="A535" s="58" t="s">
        <v>442</v>
      </c>
      <c r="B535" s="52" t="s">
        <v>443</v>
      </c>
      <c r="C535" s="54"/>
      <c r="D535" s="32">
        <f>D536</f>
        <v>2120.6999999999998</v>
      </c>
      <c r="E535" s="32">
        <f>E536</f>
        <v>1479.3</v>
      </c>
      <c r="F535" s="118"/>
    </row>
    <row r="536" spans="1:11" ht="51">
      <c r="A536" s="58" t="s">
        <v>343</v>
      </c>
      <c r="B536" s="52" t="s">
        <v>443</v>
      </c>
      <c r="C536" s="52" t="s">
        <v>369</v>
      </c>
      <c r="D536" s="32">
        <f>D537</f>
        <v>2120.6999999999998</v>
      </c>
      <c r="E536" s="32">
        <f>E537</f>
        <v>1479.3</v>
      </c>
      <c r="F536" s="118"/>
    </row>
    <row r="537" spans="1:11">
      <c r="A537" s="58" t="s">
        <v>350</v>
      </c>
      <c r="B537" s="52" t="s">
        <v>443</v>
      </c>
      <c r="C537" s="52" t="s">
        <v>416</v>
      </c>
      <c r="D537" s="32">
        <f>'приложение 2'!G210</f>
        <v>2120.6999999999998</v>
      </c>
      <c r="E537" s="32">
        <f>'приложение 2'!H210</f>
        <v>1479.3</v>
      </c>
      <c r="F537" s="118"/>
    </row>
    <row r="538" spans="1:11" ht="127.5">
      <c r="A538" s="104" t="s">
        <v>234</v>
      </c>
      <c r="B538" s="75" t="s">
        <v>384</v>
      </c>
      <c r="C538" s="75"/>
      <c r="D538" s="32">
        <f>D539</f>
        <v>29.5</v>
      </c>
      <c r="E538" s="32">
        <f>E539</f>
        <v>19.3</v>
      </c>
      <c r="F538" s="118"/>
    </row>
    <row r="539" spans="1:11" ht="13.5" customHeight="1">
      <c r="A539" s="58" t="s">
        <v>372</v>
      </c>
      <c r="B539" s="75" t="s">
        <v>384</v>
      </c>
      <c r="C539" s="75" t="s">
        <v>373</v>
      </c>
      <c r="D539" s="32">
        <f>D540</f>
        <v>29.5</v>
      </c>
      <c r="E539" s="32">
        <f>E540</f>
        <v>19.3</v>
      </c>
      <c r="F539" s="118"/>
    </row>
    <row r="540" spans="1:11" ht="30" customHeight="1">
      <c r="A540" s="15" t="s">
        <v>257</v>
      </c>
      <c r="B540" s="75" t="s">
        <v>384</v>
      </c>
      <c r="C540" s="75" t="s">
        <v>374</v>
      </c>
      <c r="D540" s="32">
        <f>'приложение 2'!G54</f>
        <v>29.5</v>
      </c>
      <c r="E540" s="32">
        <f>'приложение 2'!H54</f>
        <v>19.3</v>
      </c>
      <c r="F540" s="118"/>
    </row>
    <row r="541" spans="1:11" ht="130.5" customHeight="1">
      <c r="A541" s="58" t="s">
        <v>525</v>
      </c>
      <c r="B541" s="52" t="s">
        <v>526</v>
      </c>
      <c r="C541" s="52"/>
      <c r="D541" s="32">
        <f>D542</f>
        <v>4.9000000000000004</v>
      </c>
      <c r="E541" s="32">
        <f>E542</f>
        <v>0</v>
      </c>
      <c r="F541" s="118"/>
    </row>
    <row r="542" spans="1:11" ht="39.75" customHeight="1">
      <c r="A542" s="58" t="s">
        <v>343</v>
      </c>
      <c r="B542" s="52" t="s">
        <v>526</v>
      </c>
      <c r="C542" s="52" t="s">
        <v>369</v>
      </c>
      <c r="D542" s="32">
        <f>D543</f>
        <v>4.9000000000000004</v>
      </c>
      <c r="E542" s="32">
        <f>E543</f>
        <v>0</v>
      </c>
      <c r="F542" s="118"/>
    </row>
    <row r="543" spans="1:11">
      <c r="A543" s="58" t="s">
        <v>255</v>
      </c>
      <c r="B543" s="52" t="s">
        <v>526</v>
      </c>
      <c r="C543" s="52" t="s">
        <v>370</v>
      </c>
      <c r="D543" s="32">
        <f>'приложение 2'!G465</f>
        <v>4.9000000000000004</v>
      </c>
      <c r="E543" s="32">
        <f>'приложение 2'!H465</f>
        <v>0</v>
      </c>
      <c r="F543" s="118"/>
    </row>
    <row r="544" spans="1:11" ht="76.5">
      <c r="A544" s="37" t="s">
        <v>95</v>
      </c>
      <c r="B544" s="39" t="s">
        <v>674</v>
      </c>
      <c r="C544" s="40"/>
      <c r="D544" s="32">
        <f>D545+D547</f>
        <v>67679.599999999991</v>
      </c>
      <c r="E544" s="32">
        <f>E545+E547</f>
        <v>45306.3</v>
      </c>
      <c r="F544" s="118"/>
    </row>
    <row r="545" spans="1:6" ht="25.5">
      <c r="A545" s="15" t="s">
        <v>256</v>
      </c>
      <c r="B545" s="39" t="s">
        <v>674</v>
      </c>
      <c r="C545" s="40">
        <v>200</v>
      </c>
      <c r="D545" s="32">
        <f>D546</f>
        <v>63761.2</v>
      </c>
      <c r="E545" s="32">
        <f>E546</f>
        <v>41896.400000000001</v>
      </c>
      <c r="F545" s="118"/>
    </row>
    <row r="546" spans="1:6" ht="25.5">
      <c r="A546" s="15" t="s">
        <v>339</v>
      </c>
      <c r="B546" s="39" t="s">
        <v>674</v>
      </c>
      <c r="C546" s="40">
        <v>240</v>
      </c>
      <c r="D546" s="32">
        <f>'приложение 2'!G844</f>
        <v>63761.2</v>
      </c>
      <c r="E546" s="32">
        <f>'приложение 2'!H844</f>
        <v>41896.400000000001</v>
      </c>
      <c r="F546" s="118"/>
    </row>
    <row r="547" spans="1:6">
      <c r="A547" s="15" t="s">
        <v>340</v>
      </c>
      <c r="B547" s="39" t="s">
        <v>674</v>
      </c>
      <c r="C547" s="40">
        <v>300</v>
      </c>
      <c r="D547" s="32">
        <f>D548+D549</f>
        <v>3918.4</v>
      </c>
      <c r="E547" s="32">
        <f>E548+E549</f>
        <v>3409.9</v>
      </c>
      <c r="F547" s="118"/>
    </row>
    <row r="548" spans="1:6">
      <c r="A548" s="15" t="s">
        <v>341</v>
      </c>
      <c r="B548" s="39" t="s">
        <v>674</v>
      </c>
      <c r="C548" s="40">
        <v>310</v>
      </c>
      <c r="D548" s="32">
        <f>'приложение 2'!G846</f>
        <v>2580</v>
      </c>
      <c r="E548" s="32">
        <f>'приложение 2'!H846</f>
        <v>2560</v>
      </c>
      <c r="F548" s="118"/>
    </row>
    <row r="549" spans="1:6" ht="25.5">
      <c r="A549" s="37" t="s">
        <v>346</v>
      </c>
      <c r="B549" s="39" t="s">
        <v>674</v>
      </c>
      <c r="C549" s="40">
        <v>320</v>
      </c>
      <c r="D549" s="32">
        <f>'приложение 2'!G847</f>
        <v>1338.4</v>
      </c>
      <c r="E549" s="32">
        <f>'приложение 2'!H847</f>
        <v>849.9</v>
      </c>
      <c r="F549" s="118"/>
    </row>
    <row r="550" spans="1:6" ht="51">
      <c r="A550" s="37" t="s">
        <v>3</v>
      </c>
      <c r="B550" s="39" t="s">
        <v>666</v>
      </c>
      <c r="C550" s="40"/>
      <c r="D550" s="32">
        <f>D551+D553+D555</f>
        <v>14500.000000000002</v>
      </c>
      <c r="E550" s="32">
        <f>E551+E553+E555</f>
        <v>9707.6</v>
      </c>
      <c r="F550" s="118"/>
    </row>
    <row r="551" spans="1:6" ht="51">
      <c r="A551" s="15" t="s">
        <v>343</v>
      </c>
      <c r="B551" s="39" t="s">
        <v>666</v>
      </c>
      <c r="C551" s="40">
        <v>100</v>
      </c>
      <c r="D551" s="32">
        <f>D552</f>
        <v>12855.900000000001</v>
      </c>
      <c r="E551" s="32">
        <f>E552</f>
        <v>9323.9</v>
      </c>
      <c r="F551" s="118"/>
    </row>
    <row r="552" spans="1:6">
      <c r="A552" s="15" t="s">
        <v>255</v>
      </c>
      <c r="B552" s="39" t="s">
        <v>666</v>
      </c>
      <c r="C552" s="40">
        <v>120</v>
      </c>
      <c r="D552" s="32">
        <f>'приложение 2'!G857</f>
        <v>12855.900000000001</v>
      </c>
      <c r="E552" s="32">
        <f>'приложение 2'!H857</f>
        <v>9323.9</v>
      </c>
      <c r="F552" s="118"/>
    </row>
    <row r="553" spans="1:6" ht="25.5">
      <c r="A553" s="15" t="s">
        <v>256</v>
      </c>
      <c r="B553" s="39" t="s">
        <v>666</v>
      </c>
      <c r="C553" s="40">
        <v>200</v>
      </c>
      <c r="D553" s="32">
        <f>D554</f>
        <v>1643.7</v>
      </c>
      <c r="E553" s="32">
        <f>E554</f>
        <v>383.7</v>
      </c>
      <c r="F553" s="118"/>
    </row>
    <row r="554" spans="1:6" ht="25.5">
      <c r="A554" s="15" t="s">
        <v>339</v>
      </c>
      <c r="B554" s="39" t="s">
        <v>666</v>
      </c>
      <c r="C554" s="40">
        <v>240</v>
      </c>
      <c r="D554" s="32">
        <f>'приложение 2'!G859</f>
        <v>1643.7</v>
      </c>
      <c r="E554" s="32">
        <f>'приложение 2'!H859</f>
        <v>383.7</v>
      </c>
      <c r="F554" s="118"/>
    </row>
    <row r="555" spans="1:6">
      <c r="A555" s="16" t="s">
        <v>258</v>
      </c>
      <c r="B555" s="39" t="s">
        <v>666</v>
      </c>
      <c r="C555" s="40">
        <v>800</v>
      </c>
      <c r="D555" s="32">
        <f>D556</f>
        <v>0.4</v>
      </c>
      <c r="E555" s="32">
        <f>E556</f>
        <v>0</v>
      </c>
      <c r="F555" s="118"/>
    </row>
    <row r="556" spans="1:6">
      <c r="A556" s="16" t="s">
        <v>259</v>
      </c>
      <c r="B556" s="39" t="s">
        <v>666</v>
      </c>
      <c r="C556" s="40">
        <v>850</v>
      </c>
      <c r="D556" s="32">
        <f>'приложение 2'!G861</f>
        <v>0.4</v>
      </c>
      <c r="E556" s="32">
        <f>'приложение 2'!H861</f>
        <v>0</v>
      </c>
      <c r="F556" s="118"/>
    </row>
    <row r="557" spans="1:6" ht="76.5">
      <c r="A557" s="37" t="s">
        <v>94</v>
      </c>
      <c r="B557" s="39" t="s">
        <v>675</v>
      </c>
      <c r="C557" s="40"/>
      <c r="D557" s="32">
        <f>D558+D560</f>
        <v>114.4</v>
      </c>
      <c r="E557" s="32">
        <f>E558+E560</f>
        <v>35.300000000000004</v>
      </c>
      <c r="F557" s="118"/>
    </row>
    <row r="558" spans="1:6" ht="51">
      <c r="A558" s="15" t="s">
        <v>343</v>
      </c>
      <c r="B558" s="39" t="s">
        <v>675</v>
      </c>
      <c r="C558" s="40">
        <v>100</v>
      </c>
      <c r="D558" s="32">
        <f>D559</f>
        <v>99.5</v>
      </c>
      <c r="E558" s="32">
        <f>E559</f>
        <v>35.300000000000004</v>
      </c>
      <c r="F558" s="118"/>
    </row>
    <row r="559" spans="1:6">
      <c r="A559" s="15" t="s">
        <v>255</v>
      </c>
      <c r="B559" s="39" t="s">
        <v>675</v>
      </c>
      <c r="C559" s="40">
        <v>120</v>
      </c>
      <c r="D559" s="32">
        <f>'приложение 2'!G864</f>
        <v>99.5</v>
      </c>
      <c r="E559" s="32">
        <f>'приложение 2'!H864</f>
        <v>35.300000000000004</v>
      </c>
      <c r="F559" s="118"/>
    </row>
    <row r="560" spans="1:6" ht="25.5">
      <c r="A560" s="15" t="s">
        <v>256</v>
      </c>
      <c r="B560" s="39" t="s">
        <v>675</v>
      </c>
      <c r="C560" s="40">
        <v>200</v>
      </c>
      <c r="D560" s="32">
        <f>D561</f>
        <v>14.9</v>
      </c>
      <c r="E560" s="32">
        <f>E561</f>
        <v>0</v>
      </c>
      <c r="F560" s="118"/>
    </row>
    <row r="561" spans="1:6" ht="25.5">
      <c r="A561" s="15" t="s">
        <v>339</v>
      </c>
      <c r="B561" s="39" t="s">
        <v>675</v>
      </c>
      <c r="C561" s="40">
        <v>240</v>
      </c>
      <c r="D561" s="32">
        <f>'приложение 2'!G866</f>
        <v>14.9</v>
      </c>
      <c r="E561" s="32">
        <f>'приложение 2'!H866</f>
        <v>0</v>
      </c>
      <c r="F561" s="118"/>
    </row>
    <row r="562" spans="1:6" ht="25.5">
      <c r="A562" s="37" t="s">
        <v>698</v>
      </c>
      <c r="B562" s="84" t="s">
        <v>699</v>
      </c>
      <c r="C562" s="40"/>
      <c r="D562" s="32">
        <f>D563+D566+D569+D572</f>
        <v>32925.699999999997</v>
      </c>
      <c r="E562" s="32">
        <f>E563+E566+E569+E572</f>
        <v>24659.9</v>
      </c>
      <c r="F562" s="118"/>
    </row>
    <row r="563" spans="1:6" s="42" customFormat="1" ht="25.5">
      <c r="A563" s="58" t="s">
        <v>37</v>
      </c>
      <c r="B563" s="84" t="s">
        <v>700</v>
      </c>
      <c r="C563" s="52"/>
      <c r="D563" s="57">
        <f>D564</f>
        <v>8957.5</v>
      </c>
      <c r="E563" s="57">
        <f>E564</f>
        <v>7152.2</v>
      </c>
      <c r="F563" s="57"/>
    </row>
    <row r="564" spans="1:6" s="42" customFormat="1" ht="25.5">
      <c r="A564" s="58" t="s">
        <v>337</v>
      </c>
      <c r="B564" s="84" t="s">
        <v>700</v>
      </c>
      <c r="C564" s="52" t="s">
        <v>428</v>
      </c>
      <c r="D564" s="57">
        <f>D565</f>
        <v>8957.5</v>
      </c>
      <c r="E564" s="57">
        <f>E565</f>
        <v>7152.2</v>
      </c>
      <c r="F564" s="57"/>
    </row>
    <row r="565" spans="1:6" s="42" customFormat="1">
      <c r="A565" s="58" t="s">
        <v>342</v>
      </c>
      <c r="B565" s="84" t="s">
        <v>700</v>
      </c>
      <c r="C565" s="52" t="s">
        <v>432</v>
      </c>
      <c r="D565" s="57">
        <f>'приложение 2'!G306</f>
        <v>8957.5</v>
      </c>
      <c r="E565" s="57">
        <f>'приложение 2'!H306</f>
        <v>7152.2</v>
      </c>
      <c r="F565" s="57"/>
    </row>
    <row r="566" spans="1:6" ht="76.5">
      <c r="A566" s="37" t="s">
        <v>192</v>
      </c>
      <c r="B566" s="39" t="s">
        <v>701</v>
      </c>
      <c r="C566" s="40"/>
      <c r="D566" s="32">
        <f>D567</f>
        <v>4886.6000000000004</v>
      </c>
      <c r="E566" s="32">
        <f>E567</f>
        <v>4886.6000000000004</v>
      </c>
      <c r="F566" s="118"/>
    </row>
    <row r="567" spans="1:6" ht="25.5">
      <c r="A567" s="15" t="s">
        <v>337</v>
      </c>
      <c r="B567" s="39" t="s">
        <v>701</v>
      </c>
      <c r="C567" s="40">
        <v>600</v>
      </c>
      <c r="D567" s="32">
        <f>D568</f>
        <v>4886.6000000000004</v>
      </c>
      <c r="E567" s="32">
        <f>E568</f>
        <v>4886.6000000000004</v>
      </c>
      <c r="F567" s="118"/>
    </row>
    <row r="568" spans="1:6">
      <c r="A568" s="15" t="s">
        <v>342</v>
      </c>
      <c r="B568" s="39" t="s">
        <v>701</v>
      </c>
      <c r="C568" s="40">
        <v>620</v>
      </c>
      <c r="D568" s="32">
        <f>'приложение 2'!G309</f>
        <v>4886.6000000000004</v>
      </c>
      <c r="E568" s="32">
        <f>'приложение 2'!H309</f>
        <v>4886.6000000000004</v>
      </c>
      <c r="F568" s="118"/>
    </row>
    <row r="569" spans="1:6" ht="89.25">
      <c r="A569" s="37" t="s">
        <v>190</v>
      </c>
      <c r="B569" s="39" t="s">
        <v>703</v>
      </c>
      <c r="C569" s="40"/>
      <c r="D569" s="32">
        <f>D570</f>
        <v>543</v>
      </c>
      <c r="E569" s="32">
        <f>E570</f>
        <v>543</v>
      </c>
      <c r="F569" s="118"/>
    </row>
    <row r="570" spans="1:6" ht="25.5">
      <c r="A570" s="15" t="s">
        <v>337</v>
      </c>
      <c r="B570" s="39" t="s">
        <v>703</v>
      </c>
      <c r="C570" s="40">
        <v>600</v>
      </c>
      <c r="D570" s="32">
        <f>D571</f>
        <v>543</v>
      </c>
      <c r="E570" s="32">
        <f>E571</f>
        <v>543</v>
      </c>
      <c r="F570" s="118"/>
    </row>
    <row r="571" spans="1:6">
      <c r="A571" s="15" t="s">
        <v>342</v>
      </c>
      <c r="B571" s="39" t="s">
        <v>703</v>
      </c>
      <c r="C571" s="40">
        <v>620</v>
      </c>
      <c r="D571" s="32">
        <f>'приложение 2'!G315</f>
        <v>543</v>
      </c>
      <c r="E571" s="32">
        <f>'приложение 2'!H315</f>
        <v>543</v>
      </c>
      <c r="F571" s="118"/>
    </row>
    <row r="572" spans="1:6" ht="73.5" customHeight="1">
      <c r="A572" s="90" t="s">
        <v>191</v>
      </c>
      <c r="B572" s="91" t="s">
        <v>702</v>
      </c>
      <c r="C572" s="75"/>
      <c r="D572" s="32">
        <f>D573</f>
        <v>18538.599999999999</v>
      </c>
      <c r="E572" s="32">
        <f>E573</f>
        <v>12078.1</v>
      </c>
      <c r="F572" s="118"/>
    </row>
    <row r="573" spans="1:6" ht="25.5">
      <c r="A573" s="15" t="s">
        <v>337</v>
      </c>
      <c r="B573" s="91" t="s">
        <v>702</v>
      </c>
      <c r="C573" s="75" t="s">
        <v>428</v>
      </c>
      <c r="D573" s="32">
        <f>D574</f>
        <v>18538.599999999999</v>
      </c>
      <c r="E573" s="32">
        <f>E574</f>
        <v>12078.1</v>
      </c>
      <c r="F573" s="118"/>
    </row>
    <row r="574" spans="1:6">
      <c r="A574" s="15" t="s">
        <v>342</v>
      </c>
      <c r="B574" s="91" t="s">
        <v>702</v>
      </c>
      <c r="C574" s="75" t="s">
        <v>432</v>
      </c>
      <c r="D574" s="32">
        <f>'приложение 2'!G312</f>
        <v>18538.599999999999</v>
      </c>
      <c r="E574" s="32">
        <f>'приложение 2'!H312</f>
        <v>12078.1</v>
      </c>
      <c r="F574" s="118"/>
    </row>
    <row r="575" spans="1:6" ht="25.5">
      <c r="A575" s="58" t="s">
        <v>229</v>
      </c>
      <c r="B575" s="52" t="s">
        <v>404</v>
      </c>
      <c r="C575" s="52"/>
      <c r="D575" s="32">
        <f>D576</f>
        <v>623.9</v>
      </c>
      <c r="E575" s="32">
        <f>E576</f>
        <v>267.7</v>
      </c>
      <c r="F575" s="118"/>
    </row>
    <row r="576" spans="1:6">
      <c r="A576" s="58" t="s">
        <v>21</v>
      </c>
      <c r="B576" s="52" t="s">
        <v>405</v>
      </c>
      <c r="C576" s="52"/>
      <c r="D576" s="32">
        <f>D577+D579</f>
        <v>623.9</v>
      </c>
      <c r="E576" s="32">
        <f>E577+E579</f>
        <v>267.7</v>
      </c>
      <c r="F576" s="118"/>
    </row>
    <row r="577" spans="1:6" s="99" customFormat="1" ht="51">
      <c r="A577" s="95" t="s">
        <v>343</v>
      </c>
      <c r="B577" s="71" t="s">
        <v>405</v>
      </c>
      <c r="C577" s="71" t="s">
        <v>369</v>
      </c>
      <c r="D577" s="97">
        <f>D578</f>
        <v>54</v>
      </c>
      <c r="E577" s="97">
        <f>E578</f>
        <v>53.6</v>
      </c>
      <c r="F577" s="97"/>
    </row>
    <row r="578" spans="1:6" s="99" customFormat="1">
      <c r="A578" s="95" t="s">
        <v>255</v>
      </c>
      <c r="B578" s="71" t="s">
        <v>405</v>
      </c>
      <c r="C578" s="71" t="s">
        <v>370</v>
      </c>
      <c r="D578" s="97">
        <f>'приложение 2'!G118</f>
        <v>54</v>
      </c>
      <c r="E578" s="97">
        <f>'приложение 2'!H118</f>
        <v>53.6</v>
      </c>
      <c r="F578" s="97"/>
    </row>
    <row r="579" spans="1:6" ht="25.5">
      <c r="A579" s="58" t="s">
        <v>372</v>
      </c>
      <c r="B579" s="52" t="s">
        <v>405</v>
      </c>
      <c r="C579" s="52" t="s">
        <v>373</v>
      </c>
      <c r="D579" s="32">
        <f>D580</f>
        <v>569.9</v>
      </c>
      <c r="E579" s="32">
        <f>E580</f>
        <v>214.1</v>
      </c>
      <c r="F579" s="118"/>
    </row>
    <row r="580" spans="1:6" ht="25.5">
      <c r="A580" s="58" t="s">
        <v>257</v>
      </c>
      <c r="B580" s="52" t="s">
        <v>405</v>
      </c>
      <c r="C580" s="52" t="s">
        <v>374</v>
      </c>
      <c r="D580" s="32">
        <f>'приложение 2'!G120</f>
        <v>569.9</v>
      </c>
      <c r="E580" s="32">
        <f>'приложение 2'!H120</f>
        <v>214.1</v>
      </c>
      <c r="F580" s="118"/>
    </row>
    <row r="581" spans="1:6" ht="25.5">
      <c r="A581" s="58" t="s">
        <v>178</v>
      </c>
      <c r="B581" s="52" t="s">
        <v>406</v>
      </c>
      <c r="C581" s="52"/>
      <c r="D581" s="32">
        <f t="shared" ref="D581:E583" si="13">D582</f>
        <v>11698.4</v>
      </c>
      <c r="E581" s="32">
        <f t="shared" si="13"/>
        <v>8181.1</v>
      </c>
      <c r="F581" s="118"/>
    </row>
    <row r="582" spans="1:6">
      <c r="A582" s="58" t="s">
        <v>21</v>
      </c>
      <c r="B582" s="52" t="s">
        <v>407</v>
      </c>
      <c r="C582" s="52"/>
      <c r="D582" s="32">
        <f t="shared" si="13"/>
        <v>11698.4</v>
      </c>
      <c r="E582" s="32">
        <f t="shared" si="13"/>
        <v>8181.1</v>
      </c>
      <c r="F582" s="118"/>
    </row>
    <row r="583" spans="1:6" ht="14.25" customHeight="1">
      <c r="A583" s="58" t="s">
        <v>372</v>
      </c>
      <c r="B583" s="52" t="s">
        <v>407</v>
      </c>
      <c r="C583" s="52" t="s">
        <v>373</v>
      </c>
      <c r="D583" s="32">
        <f t="shared" si="13"/>
        <v>11698.4</v>
      </c>
      <c r="E583" s="32">
        <f t="shared" si="13"/>
        <v>8181.1</v>
      </c>
      <c r="F583" s="118"/>
    </row>
    <row r="584" spans="1:6" ht="25.5">
      <c r="A584" s="58" t="s">
        <v>257</v>
      </c>
      <c r="B584" s="52" t="s">
        <v>407</v>
      </c>
      <c r="C584" s="52" t="s">
        <v>374</v>
      </c>
      <c r="D584" s="32">
        <f>'приложение 2'!G124+'приложение 2'!G370</f>
        <v>11698.4</v>
      </c>
      <c r="E584" s="32">
        <f>'приложение 2'!H124+'приложение 2'!H370</f>
        <v>8181.1</v>
      </c>
      <c r="F584" s="118"/>
    </row>
    <row r="585" spans="1:6" ht="25.5">
      <c r="A585" s="115" t="s">
        <v>168</v>
      </c>
      <c r="B585" s="116" t="s">
        <v>485</v>
      </c>
      <c r="C585" s="117"/>
      <c r="D585" s="31">
        <f>D586+D603+D607+D611+D628</f>
        <v>104799.80000000002</v>
      </c>
      <c r="E585" s="31">
        <f>E586+E603+E607+E611+E628</f>
        <v>68728.699999999983</v>
      </c>
      <c r="F585" s="122">
        <f>E585/D585*100</f>
        <v>65.580945765163648</v>
      </c>
    </row>
    <row r="586" spans="1:6" ht="25.5">
      <c r="A586" s="58" t="s">
        <v>188</v>
      </c>
      <c r="B586" s="84" t="s">
        <v>486</v>
      </c>
      <c r="C586" s="52"/>
      <c r="D586" s="32">
        <f>D587+D594+D597+D600</f>
        <v>58238.600000000006</v>
      </c>
      <c r="E586" s="32">
        <f>E587+E594+E597+E600</f>
        <v>39890.19999999999</v>
      </c>
      <c r="F586" s="118"/>
    </row>
    <row r="587" spans="1:6" ht="25.5">
      <c r="A587" s="58" t="s">
        <v>37</v>
      </c>
      <c r="B587" s="84" t="s">
        <v>487</v>
      </c>
      <c r="C587" s="52"/>
      <c r="D587" s="32">
        <f>D588+D590+D592</f>
        <v>54410.5</v>
      </c>
      <c r="E587" s="32">
        <f>E588+E590+E592</f>
        <v>39840.19999999999</v>
      </c>
      <c r="F587" s="118"/>
    </row>
    <row r="588" spans="1:6" ht="42.75" customHeight="1">
      <c r="A588" s="58" t="s">
        <v>343</v>
      </c>
      <c r="B588" s="84" t="s">
        <v>487</v>
      </c>
      <c r="C588" s="52" t="s">
        <v>369</v>
      </c>
      <c r="D588" s="32">
        <f>D589</f>
        <v>50304.3</v>
      </c>
      <c r="E588" s="32">
        <f>E589</f>
        <v>37177.299999999996</v>
      </c>
      <c r="F588" s="118"/>
    </row>
    <row r="589" spans="1:6">
      <c r="A589" s="58" t="s">
        <v>350</v>
      </c>
      <c r="B589" s="84" t="s">
        <v>487</v>
      </c>
      <c r="C589" s="52" t="s">
        <v>416</v>
      </c>
      <c r="D589" s="32">
        <f>'приложение 2'!G320</f>
        <v>50304.3</v>
      </c>
      <c r="E589" s="32">
        <f>'приложение 2'!H320</f>
        <v>37177.299999999996</v>
      </c>
      <c r="F589" s="118"/>
    </row>
    <row r="590" spans="1:6" ht="17.25" customHeight="1">
      <c r="A590" s="58" t="s">
        <v>372</v>
      </c>
      <c r="B590" s="84" t="s">
        <v>487</v>
      </c>
      <c r="C590" s="52" t="s">
        <v>373</v>
      </c>
      <c r="D590" s="32">
        <f>D591</f>
        <v>3824.1</v>
      </c>
      <c r="E590" s="32">
        <f>E591</f>
        <v>2553.6999999999998</v>
      </c>
      <c r="F590" s="118"/>
    </row>
    <row r="591" spans="1:6" ht="25.5" customHeight="1">
      <c r="A591" s="58" t="s">
        <v>257</v>
      </c>
      <c r="B591" s="84" t="s">
        <v>487</v>
      </c>
      <c r="C591" s="52" t="s">
        <v>374</v>
      </c>
      <c r="D591" s="32">
        <f>'приложение 2'!G322</f>
        <v>3824.1</v>
      </c>
      <c r="E591" s="32">
        <f>'приложение 2'!H322</f>
        <v>2553.6999999999998</v>
      </c>
      <c r="F591" s="118"/>
    </row>
    <row r="592" spans="1:6">
      <c r="A592" s="68" t="s">
        <v>258</v>
      </c>
      <c r="B592" s="84" t="s">
        <v>487</v>
      </c>
      <c r="C592" s="52" t="s">
        <v>378</v>
      </c>
      <c r="D592" s="32">
        <f>D593</f>
        <v>282.10000000000002</v>
      </c>
      <c r="E592" s="32">
        <f>E593</f>
        <v>109.2</v>
      </c>
      <c r="F592" s="118"/>
    </row>
    <row r="593" spans="1:6">
      <c r="A593" s="68" t="s">
        <v>259</v>
      </c>
      <c r="B593" s="84" t="s">
        <v>487</v>
      </c>
      <c r="C593" s="52" t="s">
        <v>382</v>
      </c>
      <c r="D593" s="32">
        <f>'приложение 2'!G324</f>
        <v>282.10000000000002</v>
      </c>
      <c r="E593" s="32">
        <f>'приложение 2'!H324</f>
        <v>109.2</v>
      </c>
      <c r="F593" s="118"/>
    </row>
    <row r="594" spans="1:6">
      <c r="A594" s="58" t="s">
        <v>21</v>
      </c>
      <c r="B594" s="84" t="s">
        <v>488</v>
      </c>
      <c r="C594" s="52"/>
      <c r="D594" s="32">
        <f>D595</f>
        <v>324.3</v>
      </c>
      <c r="E594" s="32">
        <f>E595</f>
        <v>50</v>
      </c>
      <c r="F594" s="118"/>
    </row>
    <row r="595" spans="1:6" ht="15.75" customHeight="1">
      <c r="A595" s="58" t="s">
        <v>372</v>
      </c>
      <c r="B595" s="84" t="s">
        <v>488</v>
      </c>
      <c r="C595" s="52" t="s">
        <v>373</v>
      </c>
      <c r="D595" s="32">
        <f>D596</f>
        <v>324.3</v>
      </c>
      <c r="E595" s="32">
        <f>E596</f>
        <v>50</v>
      </c>
      <c r="F595" s="118"/>
    </row>
    <row r="596" spans="1:6" ht="27" customHeight="1">
      <c r="A596" s="58" t="s">
        <v>257</v>
      </c>
      <c r="B596" s="84" t="s">
        <v>488</v>
      </c>
      <c r="C596" s="52" t="s">
        <v>374</v>
      </c>
      <c r="D596" s="32">
        <f>'приложение 2'!G327</f>
        <v>324.3</v>
      </c>
      <c r="E596" s="32">
        <f>'приложение 2'!H327</f>
        <v>50</v>
      </c>
      <c r="F596" s="118"/>
    </row>
    <row r="597" spans="1:6" ht="65.25" customHeight="1">
      <c r="A597" s="95" t="s">
        <v>489</v>
      </c>
      <c r="B597" s="71" t="s">
        <v>490</v>
      </c>
      <c r="C597" s="71"/>
      <c r="D597" s="32">
        <f>D598</f>
        <v>3118.4</v>
      </c>
      <c r="E597" s="32">
        <f>E598</f>
        <v>0</v>
      </c>
      <c r="F597" s="118"/>
    </row>
    <row r="598" spans="1:6" ht="18.75" customHeight="1">
      <c r="A598" s="58" t="s">
        <v>372</v>
      </c>
      <c r="B598" s="71" t="s">
        <v>490</v>
      </c>
      <c r="C598" s="71" t="s">
        <v>373</v>
      </c>
      <c r="D598" s="32">
        <f>D599</f>
        <v>3118.4</v>
      </c>
      <c r="E598" s="32">
        <f>E599</f>
        <v>0</v>
      </c>
      <c r="F598" s="118"/>
    </row>
    <row r="599" spans="1:6" ht="24.75" customHeight="1">
      <c r="A599" s="95" t="s">
        <v>257</v>
      </c>
      <c r="B599" s="71" t="s">
        <v>490</v>
      </c>
      <c r="C599" s="71" t="s">
        <v>374</v>
      </c>
      <c r="D599" s="32">
        <f>'приложение 2'!G331</f>
        <v>3118.4</v>
      </c>
      <c r="E599" s="32">
        <f>'приложение 2'!H331</f>
        <v>0</v>
      </c>
      <c r="F599" s="118"/>
    </row>
    <row r="600" spans="1:6" ht="76.5">
      <c r="A600" s="95" t="s">
        <v>491</v>
      </c>
      <c r="B600" s="71" t="s">
        <v>492</v>
      </c>
      <c r="C600" s="71"/>
      <c r="D600" s="32">
        <f>D601</f>
        <v>385.4</v>
      </c>
      <c r="E600" s="32">
        <f>E601</f>
        <v>0</v>
      </c>
      <c r="F600" s="118"/>
    </row>
    <row r="601" spans="1:6" ht="20.25" customHeight="1">
      <c r="A601" s="58" t="s">
        <v>372</v>
      </c>
      <c r="B601" s="71" t="s">
        <v>492</v>
      </c>
      <c r="C601" s="71" t="s">
        <v>373</v>
      </c>
      <c r="D601" s="32">
        <f>D602</f>
        <v>385.4</v>
      </c>
      <c r="E601" s="32">
        <f>E602</f>
        <v>0</v>
      </c>
      <c r="F601" s="118"/>
    </row>
    <row r="602" spans="1:6" ht="27.75" customHeight="1">
      <c r="A602" s="95" t="s">
        <v>257</v>
      </c>
      <c r="B602" s="71" t="s">
        <v>492</v>
      </c>
      <c r="C602" s="71" t="s">
        <v>374</v>
      </c>
      <c r="D602" s="32">
        <f>'приложение 2'!G335</f>
        <v>385.4</v>
      </c>
      <c r="E602" s="32">
        <f>'приложение 2'!H335</f>
        <v>0</v>
      </c>
      <c r="F602" s="118"/>
    </row>
    <row r="603" spans="1:6">
      <c r="A603" s="58" t="s">
        <v>186</v>
      </c>
      <c r="B603" s="84" t="s">
        <v>493</v>
      </c>
      <c r="C603" s="52"/>
      <c r="D603" s="32">
        <f t="shared" ref="D603:E605" si="14">D604</f>
        <v>1388.7</v>
      </c>
      <c r="E603" s="32">
        <f t="shared" si="14"/>
        <v>428.2</v>
      </c>
      <c r="F603" s="118"/>
    </row>
    <row r="604" spans="1:6">
      <c r="A604" s="58" t="s">
        <v>21</v>
      </c>
      <c r="B604" s="84" t="s">
        <v>494</v>
      </c>
      <c r="C604" s="52"/>
      <c r="D604" s="32">
        <f t="shared" si="14"/>
        <v>1388.7</v>
      </c>
      <c r="E604" s="32">
        <f t="shared" si="14"/>
        <v>428.2</v>
      </c>
      <c r="F604" s="118"/>
    </row>
    <row r="605" spans="1:6" ht="12" customHeight="1">
      <c r="A605" s="58" t="s">
        <v>372</v>
      </c>
      <c r="B605" s="84" t="s">
        <v>494</v>
      </c>
      <c r="C605" s="52" t="s">
        <v>373</v>
      </c>
      <c r="D605" s="32">
        <f t="shared" si="14"/>
        <v>1388.7</v>
      </c>
      <c r="E605" s="32">
        <f t="shared" si="14"/>
        <v>428.2</v>
      </c>
      <c r="F605" s="118"/>
    </row>
    <row r="606" spans="1:6" ht="28.5" customHeight="1">
      <c r="A606" s="58" t="s">
        <v>257</v>
      </c>
      <c r="B606" s="84" t="s">
        <v>494</v>
      </c>
      <c r="C606" s="52" t="s">
        <v>374</v>
      </c>
      <c r="D606" s="32">
        <f>'приложение 2'!G339</f>
        <v>1388.7</v>
      </c>
      <c r="E606" s="32">
        <f>'приложение 2'!H339</f>
        <v>428.2</v>
      </c>
      <c r="F606" s="118"/>
    </row>
    <row r="607" spans="1:6" ht="26.25" customHeight="1">
      <c r="A607" s="58" t="s">
        <v>185</v>
      </c>
      <c r="B607" s="84" t="s">
        <v>495</v>
      </c>
      <c r="C607" s="52"/>
      <c r="D607" s="32">
        <f t="shared" ref="D607:E609" si="15">D608</f>
        <v>411.3</v>
      </c>
      <c r="E607" s="32">
        <f t="shared" si="15"/>
        <v>147</v>
      </c>
      <c r="F607" s="118"/>
    </row>
    <row r="608" spans="1:6">
      <c r="A608" s="58" t="s">
        <v>21</v>
      </c>
      <c r="B608" s="84" t="s">
        <v>496</v>
      </c>
      <c r="C608" s="52"/>
      <c r="D608" s="32">
        <f t="shared" si="15"/>
        <v>411.3</v>
      </c>
      <c r="E608" s="32">
        <f t="shared" si="15"/>
        <v>147</v>
      </c>
      <c r="F608" s="118"/>
    </row>
    <row r="609" spans="1:6" ht="15" customHeight="1">
      <c r="A609" s="58" t="s">
        <v>372</v>
      </c>
      <c r="B609" s="84" t="s">
        <v>496</v>
      </c>
      <c r="C609" s="52" t="s">
        <v>373</v>
      </c>
      <c r="D609" s="32">
        <f t="shared" si="15"/>
        <v>411.3</v>
      </c>
      <c r="E609" s="32">
        <f t="shared" si="15"/>
        <v>147</v>
      </c>
      <c r="F609" s="118"/>
    </row>
    <row r="610" spans="1:6" ht="22.5" customHeight="1">
      <c r="A610" s="58" t="s">
        <v>257</v>
      </c>
      <c r="B610" s="84" t="s">
        <v>496</v>
      </c>
      <c r="C610" s="52" t="s">
        <v>374</v>
      </c>
      <c r="D610" s="32">
        <f>'приложение 2'!G343</f>
        <v>411.3</v>
      </c>
      <c r="E610" s="32">
        <f>'приложение 2'!H343</f>
        <v>147</v>
      </c>
      <c r="F610" s="118"/>
    </row>
    <row r="611" spans="1:6" ht="14.25" customHeight="1">
      <c r="A611" s="58" t="s">
        <v>167</v>
      </c>
      <c r="B611" s="52" t="s">
        <v>521</v>
      </c>
      <c r="C611" s="52"/>
      <c r="D611" s="32">
        <f>D612+D617+D622+D625</f>
        <v>44661.200000000004</v>
      </c>
      <c r="E611" s="32">
        <f>E612+E617+E622+E625</f>
        <v>28263.3</v>
      </c>
      <c r="F611" s="118"/>
    </row>
    <row r="612" spans="1:6">
      <c r="A612" s="58" t="s">
        <v>21</v>
      </c>
      <c r="B612" s="52" t="s">
        <v>522</v>
      </c>
      <c r="C612" s="52"/>
      <c r="D612" s="32">
        <f>D613+D615</f>
        <v>30472.5</v>
      </c>
      <c r="E612" s="32">
        <f>E613+E615</f>
        <v>26001.4</v>
      </c>
      <c r="F612" s="118"/>
    </row>
    <row r="613" spans="1:6" ht="14.25" customHeight="1">
      <c r="A613" s="58" t="s">
        <v>372</v>
      </c>
      <c r="B613" s="52" t="s">
        <v>522</v>
      </c>
      <c r="C613" s="52" t="s">
        <v>373</v>
      </c>
      <c r="D613" s="32">
        <f>D614</f>
        <v>1297.9000000000001</v>
      </c>
      <c r="E613" s="32">
        <f>E614</f>
        <v>1219.4000000000001</v>
      </c>
      <c r="F613" s="118"/>
    </row>
    <row r="614" spans="1:6" ht="25.5">
      <c r="A614" s="58" t="s">
        <v>257</v>
      </c>
      <c r="B614" s="52" t="s">
        <v>522</v>
      </c>
      <c r="C614" s="52" t="s">
        <v>374</v>
      </c>
      <c r="D614" s="32">
        <f>'приложение 2'!G417</f>
        <v>1297.9000000000001</v>
      </c>
      <c r="E614" s="32">
        <f>'приложение 2'!H417</f>
        <v>1219.4000000000001</v>
      </c>
      <c r="F614" s="118"/>
    </row>
    <row r="615" spans="1:6" ht="25.5">
      <c r="A615" s="58" t="s">
        <v>351</v>
      </c>
      <c r="B615" s="52" t="s">
        <v>522</v>
      </c>
      <c r="C615" s="52" t="s">
        <v>466</v>
      </c>
      <c r="D615" s="32">
        <f>D616</f>
        <v>29174.6</v>
      </c>
      <c r="E615" s="32">
        <f>E616</f>
        <v>24782</v>
      </c>
      <c r="F615" s="118"/>
    </row>
    <row r="616" spans="1:6">
      <c r="A616" s="58" t="s">
        <v>345</v>
      </c>
      <c r="B616" s="52" t="s">
        <v>522</v>
      </c>
      <c r="C616" s="52" t="s">
        <v>467</v>
      </c>
      <c r="D616" s="32">
        <f>'приложение 2'!G419</f>
        <v>29174.6</v>
      </c>
      <c r="E616" s="32">
        <f>'приложение 2'!H419</f>
        <v>24782</v>
      </c>
      <c r="F616" s="118"/>
    </row>
    <row r="617" spans="1:6">
      <c r="A617" s="37" t="s">
        <v>727</v>
      </c>
      <c r="B617" s="39" t="s">
        <v>728</v>
      </c>
      <c r="C617" s="40"/>
      <c r="D617" s="32">
        <f>D618+D620</f>
        <v>11926.8</v>
      </c>
      <c r="E617" s="32">
        <f>E618+E620</f>
        <v>0</v>
      </c>
      <c r="F617" s="26"/>
    </row>
    <row r="618" spans="1:6" ht="15.75" customHeight="1">
      <c r="A618" s="15" t="s">
        <v>256</v>
      </c>
      <c r="B618" s="39" t="s">
        <v>728</v>
      </c>
      <c r="C618" s="40">
        <v>200</v>
      </c>
      <c r="D618" s="32">
        <f>D619</f>
        <v>227</v>
      </c>
      <c r="E618" s="32">
        <f>E619</f>
        <v>0</v>
      </c>
      <c r="F618" s="26"/>
    </row>
    <row r="619" spans="1:6" ht="25.5">
      <c r="A619" s="15" t="s">
        <v>339</v>
      </c>
      <c r="B619" s="39" t="s">
        <v>728</v>
      </c>
      <c r="C619" s="40">
        <v>240</v>
      </c>
      <c r="D619" s="32">
        <f>'приложение 2'!G422</f>
        <v>227</v>
      </c>
      <c r="E619" s="32">
        <f>'приложение 2'!H422</f>
        <v>0</v>
      </c>
      <c r="F619" s="26"/>
    </row>
    <row r="620" spans="1:6" ht="24" customHeight="1">
      <c r="A620" s="15" t="s">
        <v>351</v>
      </c>
      <c r="B620" s="39" t="s">
        <v>728</v>
      </c>
      <c r="C620" s="40">
        <v>400</v>
      </c>
      <c r="D620" s="32">
        <f>D621</f>
        <v>11699.8</v>
      </c>
      <c r="E620" s="32">
        <f>E621</f>
        <v>0</v>
      </c>
      <c r="F620" s="26"/>
    </row>
    <row r="621" spans="1:6">
      <c r="A621" s="15" t="s">
        <v>345</v>
      </c>
      <c r="B621" s="39" t="s">
        <v>728</v>
      </c>
      <c r="C621" s="40">
        <v>410</v>
      </c>
      <c r="D621" s="32">
        <f>'приложение 2'!G424</f>
        <v>11699.8</v>
      </c>
      <c r="E621" s="32">
        <f>'приложение 2'!H424</f>
        <v>0</v>
      </c>
      <c r="F621" s="26"/>
    </row>
    <row r="622" spans="1:6" ht="145.5" customHeight="1">
      <c r="A622" s="58" t="s">
        <v>166</v>
      </c>
      <c r="B622" s="52" t="s">
        <v>523</v>
      </c>
      <c r="C622" s="52"/>
      <c r="D622" s="32">
        <f>D623</f>
        <v>2239.3000000000002</v>
      </c>
      <c r="E622" s="32">
        <f>E623</f>
        <v>2239.3000000000002</v>
      </c>
      <c r="F622" s="118"/>
    </row>
    <row r="623" spans="1:6" ht="25.5">
      <c r="A623" s="58" t="s">
        <v>351</v>
      </c>
      <c r="B623" s="52" t="s">
        <v>523</v>
      </c>
      <c r="C623" s="52" t="s">
        <v>466</v>
      </c>
      <c r="D623" s="32">
        <f>D624</f>
        <v>2239.3000000000002</v>
      </c>
      <c r="E623" s="32">
        <f>E624</f>
        <v>2239.3000000000002</v>
      </c>
      <c r="F623" s="118"/>
    </row>
    <row r="624" spans="1:6">
      <c r="A624" s="58" t="s">
        <v>345</v>
      </c>
      <c r="B624" s="52" t="s">
        <v>523</v>
      </c>
      <c r="C624" s="52" t="s">
        <v>467</v>
      </c>
      <c r="D624" s="32">
        <f>'приложение 2'!G427</f>
        <v>2239.3000000000002</v>
      </c>
      <c r="E624" s="32">
        <f>'приложение 2'!H427</f>
        <v>2239.3000000000002</v>
      </c>
      <c r="F624" s="118"/>
    </row>
    <row r="625" spans="1:6" ht="140.25">
      <c r="A625" s="58" t="s">
        <v>165</v>
      </c>
      <c r="B625" s="52" t="s">
        <v>524</v>
      </c>
      <c r="C625" s="52"/>
      <c r="D625" s="32">
        <f>D626</f>
        <v>22.6</v>
      </c>
      <c r="E625" s="32">
        <f>E626</f>
        <v>22.6</v>
      </c>
      <c r="F625" s="118"/>
    </row>
    <row r="626" spans="1:6" ht="25.5">
      <c r="A626" s="58" t="s">
        <v>351</v>
      </c>
      <c r="B626" s="52" t="s">
        <v>524</v>
      </c>
      <c r="C626" s="52" t="s">
        <v>466</v>
      </c>
      <c r="D626" s="32">
        <f>D627</f>
        <v>22.6</v>
      </c>
      <c r="E626" s="32">
        <f>E627</f>
        <v>22.6</v>
      </c>
      <c r="F626" s="118"/>
    </row>
    <row r="627" spans="1:6">
      <c r="A627" s="58" t="s">
        <v>345</v>
      </c>
      <c r="B627" s="52" t="s">
        <v>524</v>
      </c>
      <c r="C627" s="52" t="s">
        <v>467</v>
      </c>
      <c r="D627" s="32">
        <f>'приложение 2'!G430</f>
        <v>22.6</v>
      </c>
      <c r="E627" s="32">
        <f>'приложение 2'!H430</f>
        <v>22.6</v>
      </c>
      <c r="F627" s="118"/>
    </row>
    <row r="628" spans="1:6" ht="38.25">
      <c r="A628" s="15" t="s">
        <v>724</v>
      </c>
      <c r="B628" s="91" t="s">
        <v>725</v>
      </c>
      <c r="C628" s="75"/>
      <c r="D628" s="32">
        <f t="shared" ref="D628:E630" si="16">D629</f>
        <v>100</v>
      </c>
      <c r="E628" s="32">
        <f t="shared" si="16"/>
        <v>0</v>
      </c>
      <c r="F628" s="118"/>
    </row>
    <row r="629" spans="1:6">
      <c r="A629" s="15" t="s">
        <v>451</v>
      </c>
      <c r="B629" s="91" t="s">
        <v>726</v>
      </c>
      <c r="C629" s="75"/>
      <c r="D629" s="32">
        <f t="shared" si="16"/>
        <v>100</v>
      </c>
      <c r="E629" s="32">
        <f t="shared" si="16"/>
        <v>0</v>
      </c>
      <c r="F629" s="118"/>
    </row>
    <row r="630" spans="1:6" ht="15.75" customHeight="1">
      <c r="A630" s="15" t="s">
        <v>256</v>
      </c>
      <c r="B630" s="91" t="s">
        <v>726</v>
      </c>
      <c r="C630" s="75" t="s">
        <v>373</v>
      </c>
      <c r="D630" s="32">
        <f t="shared" si="16"/>
        <v>100</v>
      </c>
      <c r="E630" s="32">
        <f t="shared" si="16"/>
        <v>0</v>
      </c>
      <c r="F630" s="118"/>
    </row>
    <row r="631" spans="1:6" ht="24" customHeight="1">
      <c r="A631" s="15" t="s">
        <v>257</v>
      </c>
      <c r="B631" s="91" t="s">
        <v>726</v>
      </c>
      <c r="C631" s="75" t="s">
        <v>374</v>
      </c>
      <c r="D631" s="32">
        <f>'приложение 2'!G347</f>
        <v>100</v>
      </c>
      <c r="E631" s="32">
        <f>'приложение 2'!H347</f>
        <v>0</v>
      </c>
      <c r="F631" s="118"/>
    </row>
    <row r="632" spans="1:6">
      <c r="A632" s="115" t="s">
        <v>42</v>
      </c>
      <c r="B632" s="116" t="s">
        <v>583</v>
      </c>
      <c r="C632" s="117"/>
      <c r="D632" s="31">
        <f>D633+D636+D639+D648+D645</f>
        <v>18459</v>
      </c>
      <c r="E632" s="31">
        <f>E633+E636+E639+E648+E645</f>
        <v>13837.5</v>
      </c>
      <c r="F632" s="122">
        <f>E632/D632*100</f>
        <v>74.963432471964893</v>
      </c>
    </row>
    <row r="633" spans="1:6" ht="25.5">
      <c r="A633" s="119" t="s">
        <v>37</v>
      </c>
      <c r="B633" s="120" t="s">
        <v>588</v>
      </c>
      <c r="C633" s="121"/>
      <c r="D633" s="32">
        <f>D634</f>
        <v>14113.1</v>
      </c>
      <c r="E633" s="32">
        <f>E634</f>
        <v>10360.200000000001</v>
      </c>
      <c r="F633" s="118"/>
    </row>
    <row r="634" spans="1:6" ht="25.5">
      <c r="A634" s="58" t="s">
        <v>337</v>
      </c>
      <c r="B634" s="120" t="s">
        <v>588</v>
      </c>
      <c r="C634" s="121">
        <v>600</v>
      </c>
      <c r="D634" s="32">
        <f>D635</f>
        <v>14113.1</v>
      </c>
      <c r="E634" s="32">
        <f>E635</f>
        <v>10360.200000000001</v>
      </c>
      <c r="F634" s="118"/>
    </row>
    <row r="635" spans="1:6">
      <c r="A635" s="58" t="s">
        <v>338</v>
      </c>
      <c r="B635" s="120" t="s">
        <v>588</v>
      </c>
      <c r="C635" s="121">
        <v>610</v>
      </c>
      <c r="D635" s="32">
        <f>'приложение 2'!G650</f>
        <v>14113.1</v>
      </c>
      <c r="E635" s="32">
        <f>'приложение 2'!H650</f>
        <v>10360.200000000001</v>
      </c>
      <c r="F635" s="118"/>
    </row>
    <row r="636" spans="1:6" ht="25.5">
      <c r="A636" s="15" t="s">
        <v>730</v>
      </c>
      <c r="B636" s="91" t="s">
        <v>731</v>
      </c>
      <c r="C636" s="75"/>
      <c r="D636" s="97">
        <f>D637</f>
        <v>37.799999999999997</v>
      </c>
      <c r="E636" s="76">
        <f>E637</f>
        <v>37.799999999999997</v>
      </c>
      <c r="F636" s="26"/>
    </row>
    <row r="637" spans="1:6" ht="25.5">
      <c r="A637" s="15" t="s">
        <v>337</v>
      </c>
      <c r="B637" s="91" t="s">
        <v>731</v>
      </c>
      <c r="C637" s="75" t="s">
        <v>428</v>
      </c>
      <c r="D637" s="97">
        <f>D638</f>
        <v>37.799999999999997</v>
      </c>
      <c r="E637" s="76">
        <f>E638</f>
        <v>37.799999999999997</v>
      </c>
      <c r="F637" s="26"/>
    </row>
    <row r="638" spans="1:6">
      <c r="A638" s="15" t="s">
        <v>338</v>
      </c>
      <c r="B638" s="91" t="s">
        <v>731</v>
      </c>
      <c r="C638" s="75" t="s">
        <v>429</v>
      </c>
      <c r="D638" s="97">
        <f>'приложение 2'!G653</f>
        <v>37.799999999999997</v>
      </c>
      <c r="E638" s="97">
        <f>'приложение 2'!H653</f>
        <v>37.799999999999997</v>
      </c>
      <c r="F638" s="26"/>
    </row>
    <row r="639" spans="1:6">
      <c r="A639" s="119" t="s">
        <v>21</v>
      </c>
      <c r="B639" s="120" t="s">
        <v>584</v>
      </c>
      <c r="C639" s="121"/>
      <c r="D639" s="32">
        <f>D640+D642</f>
        <v>3898.1000000000004</v>
      </c>
      <c r="E639" s="32">
        <f>E640+E642</f>
        <v>3439.5</v>
      </c>
      <c r="F639" s="118"/>
    </row>
    <row r="640" spans="1:6" ht="25.5">
      <c r="A640" s="58" t="s">
        <v>372</v>
      </c>
      <c r="B640" s="120" t="s">
        <v>584</v>
      </c>
      <c r="C640" s="121">
        <v>200</v>
      </c>
      <c r="D640" s="32">
        <f>D641</f>
        <v>302.39999999999998</v>
      </c>
      <c r="E640" s="32">
        <f>E641</f>
        <v>158.9</v>
      </c>
      <c r="F640" s="118"/>
    </row>
    <row r="641" spans="1:11" ht="25.5">
      <c r="A641" s="58" t="s">
        <v>257</v>
      </c>
      <c r="B641" s="120" t="s">
        <v>584</v>
      </c>
      <c r="C641" s="121">
        <v>240</v>
      </c>
      <c r="D641" s="32">
        <f>'приложение 2'!G656</f>
        <v>302.39999999999998</v>
      </c>
      <c r="E641" s="32">
        <f>'приложение 2'!H656</f>
        <v>158.9</v>
      </c>
      <c r="F641" s="118"/>
    </row>
    <row r="642" spans="1:11" ht="25.5">
      <c r="A642" s="58" t="s">
        <v>441</v>
      </c>
      <c r="B642" s="120" t="s">
        <v>584</v>
      </c>
      <c r="C642" s="121">
        <v>600</v>
      </c>
      <c r="D642" s="32">
        <f>D643+D644</f>
        <v>3595.7000000000003</v>
      </c>
      <c r="E642" s="32">
        <f>E643+E644</f>
        <v>3280.6</v>
      </c>
      <c r="F642" s="118"/>
    </row>
    <row r="643" spans="1:11">
      <c r="A643" s="58" t="s">
        <v>338</v>
      </c>
      <c r="B643" s="120" t="s">
        <v>584</v>
      </c>
      <c r="C643" s="121">
        <v>610</v>
      </c>
      <c r="D643" s="32">
        <f>'приложение 2'!G658</f>
        <v>3398.9</v>
      </c>
      <c r="E643" s="32">
        <f>'приложение 2'!H658</f>
        <v>3128.7999999999997</v>
      </c>
      <c r="F643" s="118"/>
    </row>
    <row r="644" spans="1:11">
      <c r="A644" s="58" t="s">
        <v>342</v>
      </c>
      <c r="B644" s="120" t="s">
        <v>584</v>
      </c>
      <c r="C644" s="121">
        <v>620</v>
      </c>
      <c r="D644" s="32">
        <f>'приложение 2'!G659</f>
        <v>196.8</v>
      </c>
      <c r="E644" s="32">
        <f>'приложение 2'!H659</f>
        <v>151.80000000000001</v>
      </c>
      <c r="F644" s="118"/>
    </row>
    <row r="645" spans="1:11" s="92" customFormat="1" ht="25.5">
      <c r="A645" s="15" t="s">
        <v>739</v>
      </c>
      <c r="B645" s="91" t="s">
        <v>740</v>
      </c>
      <c r="C645" s="75"/>
      <c r="D645" s="76">
        <f>D646</f>
        <v>300</v>
      </c>
      <c r="E645" s="76">
        <f>E646</f>
        <v>0</v>
      </c>
      <c r="F645" s="170"/>
      <c r="H645" s="164"/>
      <c r="I645" s="164"/>
      <c r="J645" s="164"/>
      <c r="K645" s="164"/>
    </row>
    <row r="646" spans="1:11" s="92" customFormat="1" ht="25.5">
      <c r="A646" s="15" t="s">
        <v>337</v>
      </c>
      <c r="B646" s="91" t="s">
        <v>740</v>
      </c>
      <c r="C646" s="75" t="s">
        <v>428</v>
      </c>
      <c r="D646" s="76">
        <f>D647</f>
        <v>300</v>
      </c>
      <c r="E646" s="76">
        <f>E647</f>
        <v>0</v>
      </c>
      <c r="F646" s="170"/>
      <c r="H646" s="164"/>
      <c r="I646" s="164"/>
      <c r="J646" s="164"/>
      <c r="K646" s="164"/>
    </row>
    <row r="647" spans="1:11" s="92" customFormat="1">
      <c r="A647" s="15" t="s">
        <v>338</v>
      </c>
      <c r="B647" s="91" t="s">
        <v>740</v>
      </c>
      <c r="C647" s="75" t="s">
        <v>429</v>
      </c>
      <c r="D647" s="76">
        <f>'приложение 2'!G616</f>
        <v>300</v>
      </c>
      <c r="E647" s="76">
        <f>'приложение 2'!H616</f>
        <v>0</v>
      </c>
      <c r="F647" s="170"/>
      <c r="H647" s="164"/>
      <c r="I647" s="164"/>
      <c r="J647" s="164"/>
      <c r="K647" s="164"/>
    </row>
    <row r="648" spans="1:11" ht="38.25">
      <c r="A648" s="37" t="s">
        <v>732</v>
      </c>
      <c r="B648" s="39" t="s">
        <v>733</v>
      </c>
      <c r="C648" s="40"/>
      <c r="D648" s="32">
        <f>D649</f>
        <v>110</v>
      </c>
      <c r="E648" s="32">
        <f>E649</f>
        <v>0</v>
      </c>
      <c r="F648" s="26"/>
    </row>
    <row r="649" spans="1:11" ht="25.5">
      <c r="A649" s="15" t="s">
        <v>349</v>
      </c>
      <c r="B649" s="39" t="s">
        <v>733</v>
      </c>
      <c r="C649" s="40">
        <v>600</v>
      </c>
      <c r="D649" s="32">
        <f>D650</f>
        <v>110</v>
      </c>
      <c r="E649" s="32">
        <f>E650</f>
        <v>0</v>
      </c>
      <c r="F649" s="26"/>
    </row>
    <row r="650" spans="1:11">
      <c r="A650" s="15" t="s">
        <v>338</v>
      </c>
      <c r="B650" s="39" t="s">
        <v>733</v>
      </c>
      <c r="C650" s="40">
        <v>610</v>
      </c>
      <c r="D650" s="32">
        <f>'приложение 2'!G662</f>
        <v>110</v>
      </c>
      <c r="E650" s="32">
        <f>'приложение 2'!H662</f>
        <v>0</v>
      </c>
      <c r="F650" s="26"/>
    </row>
    <row r="651" spans="1:11" ht="38.25">
      <c r="A651" s="115" t="s">
        <v>156</v>
      </c>
      <c r="B651" s="116" t="s">
        <v>449</v>
      </c>
      <c r="C651" s="117"/>
      <c r="D651" s="31">
        <f>D652+D672</f>
        <v>175285.19999999998</v>
      </c>
      <c r="E651" s="31">
        <f>E652+E672</f>
        <v>126629.8</v>
      </c>
      <c r="F651" s="122">
        <f>E651/D651*100</f>
        <v>72.242151647714707</v>
      </c>
    </row>
    <row r="652" spans="1:11" ht="44.25" customHeight="1">
      <c r="A652" s="15" t="s">
        <v>155</v>
      </c>
      <c r="B652" s="75" t="s">
        <v>450</v>
      </c>
      <c r="C652" s="75"/>
      <c r="D652" s="32">
        <f>D653+D660+D669+D666</f>
        <v>169754.3</v>
      </c>
      <c r="E652" s="32">
        <f>E653+E660+E669+E666</f>
        <v>123058.2</v>
      </c>
      <c r="F652" s="118"/>
    </row>
    <row r="653" spans="1:11" ht="25.5">
      <c r="A653" s="68" t="s">
        <v>37</v>
      </c>
      <c r="B653" s="52" t="s">
        <v>527</v>
      </c>
      <c r="C653" s="52"/>
      <c r="D653" s="32">
        <f>D654+D656+D658</f>
        <v>21736.3</v>
      </c>
      <c r="E653" s="32">
        <f>E654+E656+E658</f>
        <v>15911.899999999998</v>
      </c>
      <c r="F653" s="118"/>
    </row>
    <row r="654" spans="1:11" ht="41.25" customHeight="1">
      <c r="A654" s="58" t="s">
        <v>343</v>
      </c>
      <c r="B654" s="52" t="s">
        <v>527</v>
      </c>
      <c r="C654" s="52" t="s">
        <v>369</v>
      </c>
      <c r="D654" s="32">
        <f>D655</f>
        <v>20379.900000000001</v>
      </c>
      <c r="E654" s="32">
        <f>E655</f>
        <v>15065.599999999999</v>
      </c>
      <c r="F654" s="118"/>
    </row>
    <row r="655" spans="1:11">
      <c r="A655" s="58" t="s">
        <v>350</v>
      </c>
      <c r="B655" s="52" t="s">
        <v>527</v>
      </c>
      <c r="C655" s="52" t="s">
        <v>416</v>
      </c>
      <c r="D655" s="32">
        <f>'приложение 2'!G470</f>
        <v>20379.900000000001</v>
      </c>
      <c r="E655" s="32">
        <f>'приложение 2'!H470</f>
        <v>15065.599999999999</v>
      </c>
      <c r="F655" s="118"/>
    </row>
    <row r="656" spans="1:11" ht="14.25" customHeight="1">
      <c r="A656" s="58" t="s">
        <v>372</v>
      </c>
      <c r="B656" s="52" t="s">
        <v>527</v>
      </c>
      <c r="C656" s="52" t="s">
        <v>373</v>
      </c>
      <c r="D656" s="32">
        <f>D657</f>
        <v>1328.1</v>
      </c>
      <c r="E656" s="32">
        <f>E657</f>
        <v>839.8</v>
      </c>
      <c r="F656" s="118"/>
    </row>
    <row r="657" spans="1:6" ht="25.5" customHeight="1">
      <c r="A657" s="58" t="s">
        <v>257</v>
      </c>
      <c r="B657" s="52" t="s">
        <v>527</v>
      </c>
      <c r="C657" s="52" t="s">
        <v>374</v>
      </c>
      <c r="D657" s="32">
        <f>'приложение 2'!G472</f>
        <v>1328.1</v>
      </c>
      <c r="E657" s="32">
        <f>'приложение 2'!H472</f>
        <v>839.8</v>
      </c>
      <c r="F657" s="118"/>
    </row>
    <row r="658" spans="1:6">
      <c r="A658" s="68" t="s">
        <v>258</v>
      </c>
      <c r="B658" s="52" t="s">
        <v>527</v>
      </c>
      <c r="C658" s="52" t="s">
        <v>378</v>
      </c>
      <c r="D658" s="32">
        <f>D659</f>
        <v>28.3</v>
      </c>
      <c r="E658" s="32">
        <f>E659</f>
        <v>6.5</v>
      </c>
      <c r="F658" s="118"/>
    </row>
    <row r="659" spans="1:6">
      <c r="A659" s="68" t="s">
        <v>259</v>
      </c>
      <c r="B659" s="52" t="s">
        <v>527</v>
      </c>
      <c r="C659" s="52" t="s">
        <v>382</v>
      </c>
      <c r="D659" s="32">
        <f>'приложение 2'!G474</f>
        <v>28.3</v>
      </c>
      <c r="E659" s="32">
        <f>'приложение 2'!H474</f>
        <v>6.5</v>
      </c>
      <c r="F659" s="118"/>
    </row>
    <row r="660" spans="1:6">
      <c r="A660" s="15" t="s">
        <v>451</v>
      </c>
      <c r="B660" s="75" t="s">
        <v>452</v>
      </c>
      <c r="C660" s="75"/>
      <c r="D660" s="32">
        <f>D661+D664</f>
        <v>147049.4</v>
      </c>
      <c r="E660" s="32">
        <f>E661+E664</f>
        <v>106862.2</v>
      </c>
      <c r="F660" s="118"/>
    </row>
    <row r="661" spans="1:6" ht="16.5" customHeight="1">
      <c r="A661" s="58" t="s">
        <v>372</v>
      </c>
      <c r="B661" s="75" t="s">
        <v>452</v>
      </c>
      <c r="C661" s="75" t="s">
        <v>373</v>
      </c>
      <c r="D661" s="32">
        <f>D662</f>
        <v>145891.1</v>
      </c>
      <c r="E661" s="32">
        <f>E662</f>
        <v>106003.9</v>
      </c>
      <c r="F661" s="118"/>
    </row>
    <row r="662" spans="1:6" ht="25.5">
      <c r="A662" s="15" t="s">
        <v>257</v>
      </c>
      <c r="B662" s="75" t="s">
        <v>452</v>
      </c>
      <c r="C662" s="75" t="s">
        <v>374</v>
      </c>
      <c r="D662" s="32">
        <f>'приложение 2'!G226+'приложение 2'!G263+'приложение 2'!G375+'приложение 2'!G435</f>
        <v>145891.1</v>
      </c>
      <c r="E662" s="32">
        <f>'приложение 2'!H226+'приложение 2'!H263+'приложение 2'!H375+'приложение 2'!H435</f>
        <v>106003.9</v>
      </c>
      <c r="F662" s="118"/>
    </row>
    <row r="663" spans="1:6">
      <c r="A663" s="58" t="s">
        <v>469</v>
      </c>
      <c r="B663" s="75" t="s">
        <v>452</v>
      </c>
      <c r="C663" s="75" t="s">
        <v>374</v>
      </c>
      <c r="D663" s="32">
        <f>'приложение 2'!G264</f>
        <v>60164.6</v>
      </c>
      <c r="E663" s="32">
        <f>'приложение 2'!H264</f>
        <v>51210.2</v>
      </c>
      <c r="F663" s="118"/>
    </row>
    <row r="664" spans="1:6">
      <c r="A664" s="95" t="s">
        <v>258</v>
      </c>
      <c r="B664" s="71" t="s">
        <v>452</v>
      </c>
      <c r="C664" s="71" t="s">
        <v>378</v>
      </c>
      <c r="D664" s="32">
        <f>D665</f>
        <v>1158.3</v>
      </c>
      <c r="E664" s="32">
        <f>E665</f>
        <v>858.3</v>
      </c>
      <c r="F664" s="118"/>
    </row>
    <row r="665" spans="1:6" ht="38.25">
      <c r="A665" s="95" t="s">
        <v>159</v>
      </c>
      <c r="B665" s="71" t="s">
        <v>452</v>
      </c>
      <c r="C665" s="71" t="s">
        <v>158</v>
      </c>
      <c r="D665" s="32">
        <f>'приложение 2'!G377+'приложение 2'!G437</f>
        <v>1158.3</v>
      </c>
      <c r="E665" s="32">
        <f>'приложение 2'!H377+'приложение 2'!H437</f>
        <v>858.3</v>
      </c>
      <c r="F665" s="118"/>
    </row>
    <row r="666" spans="1:6">
      <c r="A666" s="37" t="s">
        <v>727</v>
      </c>
      <c r="B666" s="39" t="s">
        <v>729</v>
      </c>
      <c r="C666" s="40"/>
      <c r="D666" s="32">
        <f>D667</f>
        <v>682.6</v>
      </c>
      <c r="E666" s="32">
        <f>E667</f>
        <v>0</v>
      </c>
      <c r="F666" s="26"/>
    </row>
    <row r="667" spans="1:6" ht="17.25" customHeight="1">
      <c r="A667" s="15" t="s">
        <v>256</v>
      </c>
      <c r="B667" s="39" t="s">
        <v>729</v>
      </c>
      <c r="C667" s="40">
        <v>200</v>
      </c>
      <c r="D667" s="32">
        <f>D668</f>
        <v>682.6</v>
      </c>
      <c r="E667" s="32">
        <f>E668</f>
        <v>0</v>
      </c>
      <c r="F667" s="26"/>
    </row>
    <row r="668" spans="1:6" ht="25.5">
      <c r="A668" s="15" t="s">
        <v>339</v>
      </c>
      <c r="B668" s="39" t="s">
        <v>729</v>
      </c>
      <c r="C668" s="40">
        <v>240</v>
      </c>
      <c r="D668" s="32">
        <f>'приложение 2'!G440</f>
        <v>682.6</v>
      </c>
      <c r="E668" s="32">
        <f>'приложение 2'!H440</f>
        <v>0</v>
      </c>
      <c r="F668" s="26"/>
    </row>
    <row r="669" spans="1:6" ht="102">
      <c r="A669" s="15" t="s">
        <v>453</v>
      </c>
      <c r="B669" s="75" t="s">
        <v>454</v>
      </c>
      <c r="C669" s="75"/>
      <c r="D669" s="32">
        <f>D670</f>
        <v>286</v>
      </c>
      <c r="E669" s="32">
        <f>E670</f>
        <v>284.10000000000002</v>
      </c>
      <c r="F669" s="118"/>
    </row>
    <row r="670" spans="1:6" ht="14.25" customHeight="1">
      <c r="A670" s="58" t="s">
        <v>372</v>
      </c>
      <c r="B670" s="75" t="s">
        <v>454</v>
      </c>
      <c r="C670" s="75" t="s">
        <v>373</v>
      </c>
      <c r="D670" s="32">
        <f>D671</f>
        <v>286</v>
      </c>
      <c r="E670" s="32">
        <f>E671</f>
        <v>284.10000000000002</v>
      </c>
      <c r="F670" s="118"/>
    </row>
    <row r="671" spans="1:6" ht="29.25" customHeight="1">
      <c r="A671" s="15" t="s">
        <v>257</v>
      </c>
      <c r="B671" s="75" t="s">
        <v>454</v>
      </c>
      <c r="C671" s="75" t="s">
        <v>374</v>
      </c>
      <c r="D671" s="32">
        <f>'приложение 2'!G229</f>
        <v>286</v>
      </c>
      <c r="E671" s="32">
        <f>'приложение 2'!H229</f>
        <v>284.10000000000002</v>
      </c>
      <c r="F671" s="118"/>
    </row>
    <row r="672" spans="1:6" ht="25.5">
      <c r="A672" s="68" t="s">
        <v>148</v>
      </c>
      <c r="B672" s="52" t="s">
        <v>508</v>
      </c>
      <c r="C672" s="52"/>
      <c r="D672" s="32">
        <f>D673+D676</f>
        <v>5530.9</v>
      </c>
      <c r="E672" s="32">
        <f>E673+E676</f>
        <v>3571.6</v>
      </c>
      <c r="F672" s="118"/>
    </row>
    <row r="673" spans="1:6">
      <c r="A673" s="58" t="s">
        <v>21</v>
      </c>
      <c r="B673" s="52" t="s">
        <v>528</v>
      </c>
      <c r="C673" s="52"/>
      <c r="D673" s="32">
        <f>D674</f>
        <v>200</v>
      </c>
      <c r="E673" s="32">
        <f>E674</f>
        <v>200</v>
      </c>
      <c r="F673" s="118"/>
    </row>
    <row r="674" spans="1:6" ht="17.25" customHeight="1">
      <c r="A674" s="58" t="s">
        <v>372</v>
      </c>
      <c r="B674" s="52" t="s">
        <v>528</v>
      </c>
      <c r="C674" s="52" t="s">
        <v>373</v>
      </c>
      <c r="D674" s="32">
        <f>D675</f>
        <v>200</v>
      </c>
      <c r="E674" s="32">
        <f>E675</f>
        <v>200</v>
      </c>
      <c r="F674" s="118"/>
    </row>
    <row r="675" spans="1:6" ht="25.5">
      <c r="A675" s="58" t="s">
        <v>257</v>
      </c>
      <c r="B675" s="52" t="s">
        <v>528</v>
      </c>
      <c r="C675" s="52" t="s">
        <v>374</v>
      </c>
      <c r="D675" s="32">
        <f>'приложение 2'!G478</f>
        <v>200</v>
      </c>
      <c r="E675" s="32">
        <f>'приложение 2'!H478</f>
        <v>200</v>
      </c>
      <c r="F675" s="118"/>
    </row>
    <row r="676" spans="1:6" ht="127.5">
      <c r="A676" s="58" t="s">
        <v>509</v>
      </c>
      <c r="B676" s="52" t="s">
        <v>510</v>
      </c>
      <c r="C676" s="52"/>
      <c r="D676" s="32">
        <f>D677</f>
        <v>5330.9</v>
      </c>
      <c r="E676" s="32">
        <f>E677</f>
        <v>3371.6</v>
      </c>
      <c r="F676" s="118"/>
    </row>
    <row r="677" spans="1:6">
      <c r="A677" s="58" t="s">
        <v>258</v>
      </c>
      <c r="B677" s="52" t="s">
        <v>510</v>
      </c>
      <c r="C677" s="52" t="s">
        <v>378</v>
      </c>
      <c r="D677" s="32">
        <f>D678</f>
        <v>5330.9</v>
      </c>
      <c r="E677" s="32">
        <f>E678</f>
        <v>3371.6</v>
      </c>
      <c r="F677" s="118"/>
    </row>
    <row r="678" spans="1:6" ht="38.25">
      <c r="A678" s="58" t="s">
        <v>159</v>
      </c>
      <c r="B678" s="52" t="s">
        <v>510</v>
      </c>
      <c r="C678" s="52" t="s">
        <v>158</v>
      </c>
      <c r="D678" s="32">
        <f>'приложение 2'!G393</f>
        <v>5330.9</v>
      </c>
      <c r="E678" s="32">
        <f>'приложение 2'!H393</f>
        <v>3371.6</v>
      </c>
      <c r="F678" s="118"/>
    </row>
    <row r="679" spans="1:6" ht="24.75" customHeight="1">
      <c r="A679" s="115" t="s">
        <v>174</v>
      </c>
      <c r="B679" s="116" t="s">
        <v>511</v>
      </c>
      <c r="C679" s="117" t="s">
        <v>0</v>
      </c>
      <c r="D679" s="31">
        <f>D680+D685+D688+D691+D694</f>
        <v>29294.6</v>
      </c>
      <c r="E679" s="31">
        <f>E680+E685+E688+E691+E694</f>
        <v>24032.1</v>
      </c>
      <c r="F679" s="122">
        <f>E679/D679*100</f>
        <v>82.035938364067093</v>
      </c>
    </row>
    <row r="680" spans="1:6">
      <c r="A680" s="58" t="s">
        <v>21</v>
      </c>
      <c r="B680" s="75" t="s">
        <v>512</v>
      </c>
      <c r="C680" s="52"/>
      <c r="D680" s="32">
        <f>D681+D683</f>
        <v>4071.7</v>
      </c>
      <c r="E680" s="32">
        <f>E681+E683</f>
        <v>3212.1</v>
      </c>
      <c r="F680" s="118"/>
    </row>
    <row r="681" spans="1:6" ht="17.25" customHeight="1">
      <c r="A681" s="15" t="s">
        <v>256</v>
      </c>
      <c r="B681" s="39" t="s">
        <v>512</v>
      </c>
      <c r="C681" s="40">
        <v>200</v>
      </c>
      <c r="D681" s="32">
        <f>D682</f>
        <v>193.1</v>
      </c>
      <c r="E681" s="32">
        <f>E682</f>
        <v>128.5</v>
      </c>
      <c r="F681" s="26"/>
    </row>
    <row r="682" spans="1:6" ht="25.5">
      <c r="A682" s="15" t="s">
        <v>339</v>
      </c>
      <c r="B682" s="39" t="s">
        <v>512</v>
      </c>
      <c r="C682" s="40">
        <v>240</v>
      </c>
      <c r="D682" s="32">
        <f>'приложение 2'!G397</f>
        <v>193.1</v>
      </c>
      <c r="E682" s="32">
        <f>'приложение 2'!H397</f>
        <v>128.5</v>
      </c>
      <c r="F682" s="26"/>
    </row>
    <row r="683" spans="1:6" ht="25.5" customHeight="1">
      <c r="A683" s="58" t="s">
        <v>351</v>
      </c>
      <c r="B683" s="75" t="s">
        <v>512</v>
      </c>
      <c r="C683" s="52" t="s">
        <v>466</v>
      </c>
      <c r="D683" s="32">
        <f>D684</f>
        <v>3878.6</v>
      </c>
      <c r="E683" s="32">
        <f>E684</f>
        <v>3083.6</v>
      </c>
      <c r="F683" s="118"/>
    </row>
    <row r="684" spans="1:6">
      <c r="A684" s="58" t="s">
        <v>345</v>
      </c>
      <c r="B684" s="75" t="s">
        <v>512</v>
      </c>
      <c r="C684" s="52" t="s">
        <v>467</v>
      </c>
      <c r="D684" s="32">
        <f>'приложение 2'!G399</f>
        <v>3878.6</v>
      </c>
      <c r="E684" s="32">
        <f>'приложение 2'!H399</f>
        <v>3083.6</v>
      </c>
      <c r="F684" s="118"/>
    </row>
    <row r="685" spans="1:6" ht="63.75">
      <c r="A685" s="58" t="s">
        <v>513</v>
      </c>
      <c r="B685" s="52" t="s">
        <v>514</v>
      </c>
      <c r="C685" s="52"/>
      <c r="D685" s="32">
        <f>D686</f>
        <v>16656</v>
      </c>
      <c r="E685" s="32">
        <f>E686</f>
        <v>16656</v>
      </c>
      <c r="F685" s="118"/>
    </row>
    <row r="686" spans="1:6" ht="25.5">
      <c r="A686" s="58" t="s">
        <v>351</v>
      </c>
      <c r="B686" s="52" t="s">
        <v>514</v>
      </c>
      <c r="C686" s="52" t="s">
        <v>466</v>
      </c>
      <c r="D686" s="32">
        <f>D687</f>
        <v>16656</v>
      </c>
      <c r="E686" s="32">
        <f>E687</f>
        <v>16656</v>
      </c>
      <c r="F686" s="118"/>
    </row>
    <row r="687" spans="1:6">
      <c r="A687" s="58" t="s">
        <v>345</v>
      </c>
      <c r="B687" s="52" t="s">
        <v>514</v>
      </c>
      <c r="C687" s="52" t="s">
        <v>467</v>
      </c>
      <c r="D687" s="32">
        <f>'приложение 2'!G402</f>
        <v>16656</v>
      </c>
      <c r="E687" s="32">
        <f>'приложение 2'!H402</f>
        <v>16656</v>
      </c>
      <c r="F687" s="118"/>
    </row>
    <row r="688" spans="1:6" ht="140.25">
      <c r="A688" s="58" t="s">
        <v>515</v>
      </c>
      <c r="B688" s="52" t="s">
        <v>516</v>
      </c>
      <c r="C688" s="52"/>
      <c r="D688" s="32">
        <f>D689</f>
        <v>4358.8999999999996</v>
      </c>
      <c r="E688" s="32">
        <f>E689</f>
        <v>0</v>
      </c>
      <c r="F688" s="118"/>
    </row>
    <row r="689" spans="1:6" ht="25.5">
      <c r="A689" s="58" t="s">
        <v>351</v>
      </c>
      <c r="B689" s="52" t="s">
        <v>516</v>
      </c>
      <c r="C689" s="52" t="s">
        <v>466</v>
      </c>
      <c r="D689" s="32">
        <f>D690</f>
        <v>4358.8999999999996</v>
      </c>
      <c r="E689" s="32">
        <f>E690</f>
        <v>0</v>
      </c>
      <c r="F689" s="118"/>
    </row>
    <row r="690" spans="1:6">
      <c r="A690" s="58" t="s">
        <v>345</v>
      </c>
      <c r="B690" s="52" t="s">
        <v>516</v>
      </c>
      <c r="C690" s="52" t="s">
        <v>467</v>
      </c>
      <c r="D690" s="32">
        <f>'приложение 2'!G405</f>
        <v>4358.8999999999996</v>
      </c>
      <c r="E690" s="32">
        <f>'приложение 2'!H405</f>
        <v>0</v>
      </c>
      <c r="F690" s="118"/>
    </row>
    <row r="691" spans="1:6" ht="76.5">
      <c r="A691" s="95" t="s">
        <v>517</v>
      </c>
      <c r="B691" s="71" t="s">
        <v>518</v>
      </c>
      <c r="C691" s="71"/>
      <c r="D691" s="32">
        <f>D692</f>
        <v>4164</v>
      </c>
      <c r="E691" s="32">
        <f>E692</f>
        <v>4164</v>
      </c>
      <c r="F691" s="118"/>
    </row>
    <row r="692" spans="1:6" ht="25.5">
      <c r="A692" s="95" t="s">
        <v>351</v>
      </c>
      <c r="B692" s="71" t="s">
        <v>518</v>
      </c>
      <c r="C692" s="71" t="s">
        <v>466</v>
      </c>
      <c r="D692" s="32">
        <f>D693</f>
        <v>4164</v>
      </c>
      <c r="E692" s="32">
        <f>E693</f>
        <v>4164</v>
      </c>
      <c r="F692" s="118"/>
    </row>
    <row r="693" spans="1:6">
      <c r="A693" s="95" t="s">
        <v>345</v>
      </c>
      <c r="B693" s="71" t="s">
        <v>518</v>
      </c>
      <c r="C693" s="71" t="s">
        <v>467</v>
      </c>
      <c r="D693" s="32">
        <f>'приложение 2'!G408</f>
        <v>4164</v>
      </c>
      <c r="E693" s="32">
        <f>'приложение 2'!H408</f>
        <v>4164</v>
      </c>
      <c r="F693" s="118"/>
    </row>
    <row r="694" spans="1:6" ht="140.25">
      <c r="A694" s="58" t="s">
        <v>519</v>
      </c>
      <c r="B694" s="52" t="s">
        <v>520</v>
      </c>
      <c r="C694" s="52"/>
      <c r="D694" s="32">
        <f>D695</f>
        <v>44</v>
      </c>
      <c r="E694" s="32">
        <f>E695</f>
        <v>0</v>
      </c>
      <c r="F694" s="118"/>
    </row>
    <row r="695" spans="1:6" ht="25.5">
      <c r="A695" s="58" t="s">
        <v>351</v>
      </c>
      <c r="B695" s="52" t="s">
        <v>520</v>
      </c>
      <c r="C695" s="52" t="s">
        <v>466</v>
      </c>
      <c r="D695" s="32">
        <f>D696</f>
        <v>44</v>
      </c>
      <c r="E695" s="32">
        <f>E696</f>
        <v>0</v>
      </c>
      <c r="F695" s="118"/>
    </row>
    <row r="696" spans="1:6">
      <c r="A696" s="58" t="s">
        <v>345</v>
      </c>
      <c r="B696" s="52" t="s">
        <v>520</v>
      </c>
      <c r="C696" s="52" t="s">
        <v>467</v>
      </c>
      <c r="D696" s="32">
        <f>'приложение 2'!G411</f>
        <v>44</v>
      </c>
      <c r="E696" s="32">
        <f>'приложение 2'!H411</f>
        <v>0</v>
      </c>
      <c r="F696" s="118"/>
    </row>
    <row r="697" spans="1:6">
      <c r="A697" s="64" t="s">
        <v>656</v>
      </c>
      <c r="B697" s="132"/>
      <c r="C697" s="132"/>
      <c r="D697" s="31">
        <f>D11+D24+D127+D240+D258+D265+D298+D318+D362+D378+D385+D417+D432+D457+D474+D585+D632+D651+D679</f>
        <v>3192334.8</v>
      </c>
      <c r="E697" s="31">
        <f>E11+E24+E127+E240+E258+E265+E298+E318+E362+E378+E385+E417+E432+E457+E474+E585+E632+E651+E679</f>
        <v>2258442.7000000002</v>
      </c>
      <c r="F697" s="122">
        <f>E697/D697*100</f>
        <v>70.745797088701352</v>
      </c>
    </row>
    <row r="698" spans="1:6">
      <c r="A698" s="207"/>
      <c r="B698" s="207"/>
      <c r="C698" s="212"/>
      <c r="D698" s="207"/>
      <c r="E698" s="143"/>
    </row>
    <row r="699" spans="1:6">
      <c r="A699" s="207"/>
      <c r="B699" s="207"/>
      <c r="C699" s="207"/>
      <c r="D699" s="207"/>
      <c r="E699" s="207"/>
    </row>
  </sheetData>
  <autoFilter ref="A10:K697"/>
  <mergeCells count="5">
    <mergeCell ref="A6:F6"/>
    <mergeCell ref="B7:C7"/>
    <mergeCell ref="E1:F1"/>
    <mergeCell ref="C2:F2"/>
    <mergeCell ref="E3:F3"/>
  </mergeCells>
  <pageMargins left="0.31496062992125984" right="0.31496062992125984" top="0.35433070866141736" bottom="0.35433070866141736" header="0.31496062992125984" footer="0.31496062992125984"/>
  <pageSetup paperSize="9" scale="75" fitToHeight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>
      <selection activeCell="F4" sqref="F4"/>
    </sheetView>
  </sheetViews>
  <sheetFormatPr defaultColWidth="9.140625" defaultRowHeight="12.75"/>
  <cols>
    <col min="1" max="1" width="4.42578125" style="1" customWidth="1"/>
    <col min="2" max="2" width="34.5703125" style="1" customWidth="1"/>
    <col min="3" max="3" width="4.7109375" style="1" customWidth="1"/>
    <col min="4" max="4" width="6" style="1" customWidth="1"/>
    <col min="5" max="5" width="14.5703125" style="1" customWidth="1"/>
    <col min="6" max="6" width="17.7109375" style="1" customWidth="1"/>
    <col min="7" max="7" width="14.140625" style="1" customWidth="1"/>
    <col min="8" max="244" width="9.140625" style="1" customWidth="1"/>
    <col min="245" max="16384" width="9.140625" style="1"/>
  </cols>
  <sheetData>
    <row r="1" spans="1:7" ht="13.5" customHeight="1">
      <c r="B1" s="2"/>
      <c r="C1" s="2"/>
      <c r="D1" s="2"/>
      <c r="E1" s="136"/>
      <c r="F1" s="358" t="s">
        <v>680</v>
      </c>
      <c r="G1" s="358"/>
    </row>
    <row r="2" spans="1:7" ht="15.75" customHeight="1">
      <c r="B2" s="3"/>
      <c r="C2" s="3"/>
      <c r="D2" s="3"/>
      <c r="E2" s="358" t="s">
        <v>1057</v>
      </c>
      <c r="F2" s="360"/>
      <c r="G2" s="360"/>
    </row>
    <row r="3" spans="1:7" ht="12.75" customHeight="1">
      <c r="B3" s="19"/>
      <c r="C3" s="19"/>
      <c r="D3" s="19"/>
      <c r="E3" s="137"/>
      <c r="F3" s="358" t="s">
        <v>1059</v>
      </c>
      <c r="G3" s="358"/>
    </row>
    <row r="4" spans="1:7" ht="12" customHeight="1">
      <c r="B4" s="19"/>
      <c r="C4" s="19"/>
      <c r="D4" s="19"/>
      <c r="E4" s="19"/>
      <c r="F4" s="19"/>
      <c r="G4" s="19"/>
    </row>
    <row r="5" spans="1:7" ht="12.75" customHeight="1">
      <c r="B5" s="20"/>
      <c r="C5" s="359"/>
      <c r="D5" s="359"/>
      <c r="E5" s="359"/>
      <c r="F5" s="359"/>
      <c r="G5" s="359"/>
    </row>
    <row r="6" spans="1:7" ht="12" customHeight="1">
      <c r="A6" s="356" t="s">
        <v>679</v>
      </c>
      <c r="B6" s="356"/>
      <c r="C6" s="356"/>
      <c r="D6" s="356"/>
      <c r="E6" s="356"/>
      <c r="F6" s="356"/>
      <c r="G6" s="356"/>
    </row>
    <row r="7" spans="1:7" ht="12.75" customHeight="1">
      <c r="A7" s="356" t="s">
        <v>744</v>
      </c>
      <c r="B7" s="356"/>
      <c r="C7" s="356"/>
      <c r="D7" s="356"/>
      <c r="E7" s="356"/>
      <c r="F7" s="356"/>
      <c r="G7" s="356"/>
    </row>
    <row r="8" spans="1:7" ht="20.25" customHeight="1">
      <c r="B8" s="4"/>
      <c r="C8" s="4"/>
      <c r="D8" s="4"/>
      <c r="E8" s="4"/>
      <c r="F8" s="4"/>
      <c r="G8" s="138" t="s">
        <v>251</v>
      </c>
    </row>
    <row r="9" spans="1:7" ht="25.5">
      <c r="A9" s="25" t="s">
        <v>253</v>
      </c>
      <c r="B9" s="7"/>
      <c r="C9" s="7" t="s">
        <v>248</v>
      </c>
      <c r="D9" s="7" t="s">
        <v>247</v>
      </c>
      <c r="E9" s="8" t="s">
        <v>244</v>
      </c>
      <c r="F9" s="8" t="s">
        <v>745</v>
      </c>
      <c r="G9" s="8" t="s">
        <v>677</v>
      </c>
    </row>
    <row r="10" spans="1:7" s="139" customFormat="1" ht="11.25">
      <c r="A10" s="140">
        <v>1</v>
      </c>
      <c r="B10" s="11">
        <v>2</v>
      </c>
      <c r="C10" s="11">
        <v>3</v>
      </c>
      <c r="D10" s="11">
        <v>4</v>
      </c>
      <c r="E10" s="12">
        <v>5</v>
      </c>
      <c r="F10" s="12">
        <v>6</v>
      </c>
      <c r="G10" s="12">
        <v>7</v>
      </c>
    </row>
    <row r="11" spans="1:7">
      <c r="A11" s="10" t="s">
        <v>254</v>
      </c>
      <c r="B11" s="21" t="s">
        <v>82</v>
      </c>
      <c r="C11" s="22">
        <v>1</v>
      </c>
      <c r="D11" s="22">
        <v>0</v>
      </c>
      <c r="E11" s="6">
        <f>E12+E13+E14+E15+E16+E17+E18+E19</f>
        <v>268697.59999999998</v>
      </c>
      <c r="F11" s="6">
        <f>F12+F13+F14+F15+F16+F17+F18+F19</f>
        <v>209424.59999999998</v>
      </c>
      <c r="G11" s="113">
        <f>F11/E11*100</f>
        <v>77.940629168254574</v>
      </c>
    </row>
    <row r="12" spans="1:7" ht="51">
      <c r="A12" s="10" t="s">
        <v>284</v>
      </c>
      <c r="B12" s="23" t="s">
        <v>239</v>
      </c>
      <c r="C12" s="24">
        <v>1</v>
      </c>
      <c r="D12" s="24">
        <v>2</v>
      </c>
      <c r="E12" s="5">
        <f>'приложение 2'!G14</f>
        <v>21430.300000000003</v>
      </c>
      <c r="F12" s="5">
        <f>'приложение 2'!H14</f>
        <v>19091.3</v>
      </c>
      <c r="G12" s="112">
        <f>F12/E12*100</f>
        <v>89.085547099200653</v>
      </c>
    </row>
    <row r="13" spans="1:7" ht="63.75">
      <c r="A13" s="10" t="s">
        <v>285</v>
      </c>
      <c r="B13" s="23" t="s">
        <v>243</v>
      </c>
      <c r="C13" s="24">
        <v>1</v>
      </c>
      <c r="D13" s="24">
        <v>3</v>
      </c>
      <c r="E13" s="5">
        <f>'приложение 2'!G25</f>
        <v>13274.2</v>
      </c>
      <c r="F13" s="5">
        <f>'приложение 2'!H25</f>
        <v>11862.8</v>
      </c>
      <c r="G13" s="112">
        <f t="shared" ref="G13:G60" si="0">F13/E13*100</f>
        <v>89.367344171400148</v>
      </c>
    </row>
    <row r="14" spans="1:7" ht="64.5" customHeight="1">
      <c r="A14" s="10" t="s">
        <v>286</v>
      </c>
      <c r="B14" s="23" t="s">
        <v>238</v>
      </c>
      <c r="C14" s="24">
        <v>1</v>
      </c>
      <c r="D14" s="24">
        <v>4</v>
      </c>
      <c r="E14" s="5">
        <f>'приложение 2'!G39</f>
        <v>172562.6</v>
      </c>
      <c r="F14" s="5">
        <f>'приложение 2'!H39</f>
        <v>136081.19999999998</v>
      </c>
      <c r="G14" s="112">
        <f t="shared" si="0"/>
        <v>78.85903434463782</v>
      </c>
    </row>
    <row r="15" spans="1:7">
      <c r="A15" s="10" t="s">
        <v>287</v>
      </c>
      <c r="B15" s="23" t="s">
        <v>235</v>
      </c>
      <c r="C15" s="24">
        <v>1</v>
      </c>
      <c r="D15" s="24">
        <v>5</v>
      </c>
      <c r="E15" s="5">
        <f>'приложение 2'!G49</f>
        <v>29.5</v>
      </c>
      <c r="F15" s="5">
        <f>'приложение 2'!H49</f>
        <v>19.3</v>
      </c>
      <c r="G15" s="112">
        <f t="shared" si="0"/>
        <v>65.423728813559322</v>
      </c>
    </row>
    <row r="16" spans="1:7" ht="51">
      <c r="A16" s="10" t="s">
        <v>288</v>
      </c>
      <c r="B16" s="23" t="s">
        <v>81</v>
      </c>
      <c r="C16" s="24">
        <v>1</v>
      </c>
      <c r="D16" s="24">
        <v>6</v>
      </c>
      <c r="E16" s="5">
        <f>'приложение 2'!G55</f>
        <v>41667.699999999997</v>
      </c>
      <c r="F16" s="5">
        <f>'приложение 2'!H55</f>
        <v>29741.4</v>
      </c>
      <c r="G16" s="112">
        <f t="shared" si="0"/>
        <v>71.377589835772085</v>
      </c>
    </row>
    <row r="17" spans="1:7" ht="25.5">
      <c r="A17" s="10" t="s">
        <v>289</v>
      </c>
      <c r="B17" s="23" t="s">
        <v>233</v>
      </c>
      <c r="C17" s="24">
        <v>1</v>
      </c>
      <c r="D17" s="24">
        <v>7</v>
      </c>
      <c r="E17" s="5">
        <f>'приложение 2'!G77</f>
        <v>4950</v>
      </c>
      <c r="F17" s="5">
        <f>'приложение 2'!H77</f>
        <v>4440.1000000000004</v>
      </c>
      <c r="G17" s="112">
        <f t="shared" si="0"/>
        <v>89.698989898989907</v>
      </c>
    </row>
    <row r="18" spans="1:7">
      <c r="A18" s="10" t="s">
        <v>290</v>
      </c>
      <c r="B18" s="23" t="s">
        <v>79</v>
      </c>
      <c r="C18" s="24">
        <v>1</v>
      </c>
      <c r="D18" s="24">
        <v>11</v>
      </c>
      <c r="E18" s="5">
        <f>'приложение 2'!G83</f>
        <v>1641</v>
      </c>
      <c r="F18" s="5">
        <f>'приложение 2'!H83</f>
        <v>0</v>
      </c>
      <c r="G18" s="112">
        <f t="shared" si="0"/>
        <v>0</v>
      </c>
    </row>
    <row r="19" spans="1:7">
      <c r="A19" s="10" t="s">
        <v>331</v>
      </c>
      <c r="B19" s="23" t="s">
        <v>232</v>
      </c>
      <c r="C19" s="24">
        <v>1</v>
      </c>
      <c r="D19" s="24">
        <v>13</v>
      </c>
      <c r="E19" s="5">
        <f>'приложение 2'!G89</f>
        <v>13142.3</v>
      </c>
      <c r="F19" s="5">
        <f>'приложение 2'!H89</f>
        <v>8188.5</v>
      </c>
      <c r="G19" s="112">
        <f t="shared" si="0"/>
        <v>62.30644559932432</v>
      </c>
    </row>
    <row r="20" spans="1:7" ht="25.5">
      <c r="A20" s="10" t="s">
        <v>291</v>
      </c>
      <c r="B20" s="21" t="s">
        <v>69</v>
      </c>
      <c r="C20" s="22">
        <v>3</v>
      </c>
      <c r="D20" s="22">
        <v>0</v>
      </c>
      <c r="E20" s="6">
        <f>SUM(E21:E23)</f>
        <v>39155.699999999997</v>
      </c>
      <c r="F20" s="6">
        <f>SUM(F21:F23)</f>
        <v>23941.000000000004</v>
      </c>
      <c r="G20" s="113">
        <f t="shared" si="0"/>
        <v>61.143077508510913</v>
      </c>
    </row>
    <row r="21" spans="1:7">
      <c r="A21" s="10" t="s">
        <v>292</v>
      </c>
      <c r="B21" s="23" t="s">
        <v>228</v>
      </c>
      <c r="C21" s="24">
        <v>3</v>
      </c>
      <c r="D21" s="24">
        <v>4</v>
      </c>
      <c r="E21" s="5">
        <f>'приложение 2'!G126</f>
        <v>5920.5</v>
      </c>
      <c r="F21" s="5">
        <f>'приложение 2'!H126</f>
        <v>3976.7</v>
      </c>
      <c r="G21" s="112">
        <f t="shared" si="0"/>
        <v>67.168313487036571</v>
      </c>
    </row>
    <row r="22" spans="1:7" ht="51">
      <c r="A22" s="10" t="s">
        <v>293</v>
      </c>
      <c r="B22" s="23" t="s">
        <v>225</v>
      </c>
      <c r="C22" s="24">
        <v>3</v>
      </c>
      <c r="D22" s="24">
        <v>9</v>
      </c>
      <c r="E22" s="5">
        <f>'приложение 2'!G137</f>
        <v>23320.2</v>
      </c>
      <c r="F22" s="5">
        <f>'приложение 2'!H137</f>
        <v>16429.800000000003</v>
      </c>
      <c r="G22" s="112">
        <f t="shared" si="0"/>
        <v>70.453083592765068</v>
      </c>
    </row>
    <row r="23" spans="1:7" ht="38.25">
      <c r="A23" s="10" t="s">
        <v>294</v>
      </c>
      <c r="B23" s="23" t="s">
        <v>68</v>
      </c>
      <c r="C23" s="24">
        <v>3</v>
      </c>
      <c r="D23" s="24">
        <v>14</v>
      </c>
      <c r="E23" s="5">
        <f>'приложение 2'!G150</f>
        <v>9915</v>
      </c>
      <c r="F23" s="5">
        <f>'приложение 2'!H150</f>
        <v>3534.5</v>
      </c>
      <c r="G23" s="112">
        <f t="shared" si="0"/>
        <v>35.648008068582953</v>
      </c>
    </row>
    <row r="24" spans="1:7">
      <c r="A24" s="10" t="s">
        <v>295</v>
      </c>
      <c r="B24" s="21" t="s">
        <v>62</v>
      </c>
      <c r="C24" s="22">
        <v>4</v>
      </c>
      <c r="D24" s="22">
        <v>0</v>
      </c>
      <c r="E24" s="6">
        <f>E25+E26+E27+E28+E30+E31</f>
        <v>264558.3</v>
      </c>
      <c r="F24" s="6">
        <f>F25+F26+F27+F28+F30+F31</f>
        <v>193280</v>
      </c>
      <c r="G24" s="113">
        <f t="shared" si="0"/>
        <v>73.057620947821334</v>
      </c>
    </row>
    <row r="25" spans="1:7">
      <c r="A25" s="10" t="s">
        <v>296</v>
      </c>
      <c r="B25" s="23" t="s">
        <v>215</v>
      </c>
      <c r="C25" s="24">
        <v>4</v>
      </c>
      <c r="D25" s="24">
        <v>1</v>
      </c>
      <c r="E25" s="5">
        <f>'приложение 2'!G195</f>
        <v>7983.9</v>
      </c>
      <c r="F25" s="5">
        <f>'приложение 2'!H195</f>
        <v>5952.5</v>
      </c>
      <c r="G25" s="112">
        <f t="shared" si="0"/>
        <v>74.556294542767318</v>
      </c>
    </row>
    <row r="26" spans="1:7">
      <c r="A26" s="10" t="s">
        <v>297</v>
      </c>
      <c r="B26" s="23" t="s">
        <v>212</v>
      </c>
      <c r="C26" s="24">
        <v>4</v>
      </c>
      <c r="D26" s="24">
        <v>5</v>
      </c>
      <c r="E26" s="5">
        <f>'приложение 2'!G211</f>
        <v>35574.1</v>
      </c>
      <c r="F26" s="5">
        <f>'приложение 2'!H211</f>
        <v>25053.9</v>
      </c>
      <c r="G26" s="112">
        <f t="shared" si="0"/>
        <v>70.427361479278474</v>
      </c>
    </row>
    <row r="27" spans="1:7">
      <c r="A27" s="10" t="s">
        <v>298</v>
      </c>
      <c r="B27" s="23" t="s">
        <v>208</v>
      </c>
      <c r="C27" s="24">
        <v>4</v>
      </c>
      <c r="D27" s="24">
        <v>8</v>
      </c>
      <c r="E27" s="5">
        <f>'приложение 2'!G230</f>
        <v>11013.2</v>
      </c>
      <c r="F27" s="5">
        <f>'приложение 2'!H230</f>
        <v>8173.3</v>
      </c>
      <c r="G27" s="112">
        <f t="shared" si="0"/>
        <v>74.213670867686048</v>
      </c>
    </row>
    <row r="28" spans="1:7">
      <c r="A28" s="10" t="s">
        <v>299</v>
      </c>
      <c r="B28" s="23" t="s">
        <v>206</v>
      </c>
      <c r="C28" s="24">
        <v>4</v>
      </c>
      <c r="D28" s="24">
        <v>9</v>
      </c>
      <c r="E28" s="5">
        <f>'приложение 2'!G236</f>
        <v>107818.1</v>
      </c>
      <c r="F28" s="5">
        <f>'приложение 2'!H236</f>
        <v>83086.399999999994</v>
      </c>
      <c r="G28" s="112">
        <f t="shared" si="0"/>
        <v>77.061643638684032</v>
      </c>
    </row>
    <row r="29" spans="1:7">
      <c r="A29" s="10" t="s">
        <v>300</v>
      </c>
      <c r="B29" s="23" t="s">
        <v>301</v>
      </c>
      <c r="C29" s="24">
        <v>4</v>
      </c>
      <c r="D29" s="24">
        <v>9</v>
      </c>
      <c r="E29" s="5">
        <f>'приложение 2'!G237</f>
        <v>90198.399999999994</v>
      </c>
      <c r="F29" s="5">
        <f>'приложение 2'!H237</f>
        <v>78104</v>
      </c>
      <c r="G29" s="112">
        <f t="shared" si="0"/>
        <v>86.591336431688376</v>
      </c>
    </row>
    <row r="30" spans="1:7">
      <c r="A30" s="10" t="s">
        <v>302</v>
      </c>
      <c r="B30" s="23" t="s">
        <v>61</v>
      </c>
      <c r="C30" s="24">
        <v>4</v>
      </c>
      <c r="D30" s="24">
        <v>10</v>
      </c>
      <c r="E30" s="5">
        <f>'приложение 2'!G265</f>
        <v>1926</v>
      </c>
      <c r="F30" s="5">
        <f>'приложение 2'!H265</f>
        <v>1092.7</v>
      </c>
      <c r="G30" s="112">
        <f t="shared" si="0"/>
        <v>56.734164070612671</v>
      </c>
    </row>
    <row r="31" spans="1:7" ht="25.5">
      <c r="A31" s="10" t="s">
        <v>303</v>
      </c>
      <c r="B31" s="23" t="s">
        <v>199</v>
      </c>
      <c r="C31" s="24">
        <v>4</v>
      </c>
      <c r="D31" s="24">
        <v>12</v>
      </c>
      <c r="E31" s="5">
        <f>'приложение 2'!G275</f>
        <v>100243</v>
      </c>
      <c r="F31" s="5">
        <f>'приложение 2'!H275</f>
        <v>69921.199999999983</v>
      </c>
      <c r="G31" s="112">
        <f t="shared" si="0"/>
        <v>69.751703360833162</v>
      </c>
    </row>
    <row r="32" spans="1:7">
      <c r="A32" s="10" t="s">
        <v>304</v>
      </c>
      <c r="B32" s="21" t="s">
        <v>184</v>
      </c>
      <c r="C32" s="22">
        <v>5</v>
      </c>
      <c r="D32" s="22">
        <v>0</v>
      </c>
      <c r="E32" s="6">
        <f>E33+E34+E35+E36</f>
        <v>494469.39999999997</v>
      </c>
      <c r="F32" s="6">
        <f>F33+F34+F35+F36</f>
        <v>371401.1</v>
      </c>
      <c r="G32" s="113">
        <f t="shared" si="0"/>
        <v>75.111038215913879</v>
      </c>
    </row>
    <row r="33" spans="1:7">
      <c r="A33" s="10" t="s">
        <v>305</v>
      </c>
      <c r="B33" s="23" t="s">
        <v>183</v>
      </c>
      <c r="C33" s="24">
        <v>5</v>
      </c>
      <c r="D33" s="24">
        <v>1</v>
      </c>
      <c r="E33" s="5">
        <f>'приложение 2'!G349</f>
        <v>170205.3</v>
      </c>
      <c r="F33" s="5">
        <f>'приложение 2'!H349</f>
        <v>135177.9</v>
      </c>
      <c r="G33" s="112">
        <f t="shared" si="0"/>
        <v>79.420499831673879</v>
      </c>
    </row>
    <row r="34" spans="1:7">
      <c r="A34" s="10" t="s">
        <v>306</v>
      </c>
      <c r="B34" s="23" t="s">
        <v>177</v>
      </c>
      <c r="C34" s="24">
        <v>5</v>
      </c>
      <c r="D34" s="24">
        <v>2</v>
      </c>
      <c r="E34" s="5">
        <f>'приложение 2'!G378</f>
        <v>56616.5</v>
      </c>
      <c r="F34" s="5">
        <f>'приложение 2'!H378</f>
        <v>39662.1</v>
      </c>
      <c r="G34" s="112">
        <f t="shared" si="0"/>
        <v>70.053959534764601</v>
      </c>
    </row>
    <row r="35" spans="1:7">
      <c r="A35" s="10" t="s">
        <v>307</v>
      </c>
      <c r="B35" s="23" t="s">
        <v>169</v>
      </c>
      <c r="C35" s="24">
        <v>5</v>
      </c>
      <c r="D35" s="24">
        <v>3</v>
      </c>
      <c r="E35" s="5">
        <f>'приложение 2'!G412</f>
        <v>106763.5</v>
      </c>
      <c r="F35" s="5">
        <f>'приложение 2'!H412</f>
        <v>74323.600000000006</v>
      </c>
      <c r="G35" s="112">
        <f t="shared" si="0"/>
        <v>69.615177471701472</v>
      </c>
    </row>
    <row r="36" spans="1:7" ht="25.5">
      <c r="A36" s="10" t="s">
        <v>308</v>
      </c>
      <c r="B36" s="23" t="s">
        <v>164</v>
      </c>
      <c r="C36" s="24">
        <v>5</v>
      </c>
      <c r="D36" s="24">
        <v>5</v>
      </c>
      <c r="E36" s="5">
        <f>'приложение 2'!G441</f>
        <v>160884.09999999998</v>
      </c>
      <c r="F36" s="5">
        <f>'приложение 2'!H441</f>
        <v>122237.5</v>
      </c>
      <c r="G36" s="112">
        <f t="shared" si="0"/>
        <v>75.978608203048054</v>
      </c>
    </row>
    <row r="37" spans="1:7">
      <c r="A37" s="10" t="s">
        <v>309</v>
      </c>
      <c r="B37" s="21" t="s">
        <v>147</v>
      </c>
      <c r="C37" s="22">
        <v>6</v>
      </c>
      <c r="D37" s="22">
        <v>0</v>
      </c>
      <c r="E37" s="6">
        <f>E38</f>
        <v>4447.0999999999995</v>
      </c>
      <c r="F37" s="6">
        <f>F38</f>
        <v>2858.4</v>
      </c>
      <c r="G37" s="113">
        <f t="shared" si="0"/>
        <v>64.275595331789276</v>
      </c>
    </row>
    <row r="38" spans="1:7" ht="25.5">
      <c r="A38" s="10" t="s">
        <v>310</v>
      </c>
      <c r="B38" s="23" t="s">
        <v>146</v>
      </c>
      <c r="C38" s="24">
        <v>6</v>
      </c>
      <c r="D38" s="24">
        <v>5</v>
      </c>
      <c r="E38" s="5">
        <f>'приложение 2'!G480</f>
        <v>4447.0999999999995</v>
      </c>
      <c r="F38" s="5">
        <f>'приложение 2'!H480</f>
        <v>2858.4</v>
      </c>
      <c r="G38" s="112">
        <f t="shared" si="0"/>
        <v>64.275595331789276</v>
      </c>
    </row>
    <row r="39" spans="1:7">
      <c r="A39" s="10" t="s">
        <v>311</v>
      </c>
      <c r="B39" s="21" t="s">
        <v>59</v>
      </c>
      <c r="C39" s="22">
        <v>7</v>
      </c>
      <c r="D39" s="22">
        <v>0</v>
      </c>
      <c r="E39" s="6">
        <f>E40+E41+E42+E43</f>
        <v>1566058.9</v>
      </c>
      <c r="F39" s="6">
        <f>F40+F41+F42+F43</f>
        <v>1037573.5999999999</v>
      </c>
      <c r="G39" s="113">
        <f t="shared" si="0"/>
        <v>66.253804374790747</v>
      </c>
    </row>
    <row r="40" spans="1:7">
      <c r="A40" s="10" t="s">
        <v>312</v>
      </c>
      <c r="B40" s="23" t="s">
        <v>58</v>
      </c>
      <c r="C40" s="24">
        <v>7</v>
      </c>
      <c r="D40" s="24">
        <v>1</v>
      </c>
      <c r="E40" s="5">
        <f>'приложение 2'!G489</f>
        <v>638880.69999999995</v>
      </c>
      <c r="F40" s="5">
        <f>'приложение 2'!H489</f>
        <v>410851.60000000003</v>
      </c>
      <c r="G40" s="112">
        <f t="shared" si="0"/>
        <v>64.30803121772189</v>
      </c>
    </row>
    <row r="41" spans="1:7">
      <c r="A41" s="10" t="s">
        <v>313</v>
      </c>
      <c r="B41" s="23" t="s">
        <v>56</v>
      </c>
      <c r="C41" s="24">
        <v>7</v>
      </c>
      <c r="D41" s="24">
        <v>2</v>
      </c>
      <c r="E41" s="5">
        <f>'приложение 2'!G522</f>
        <v>845307.1</v>
      </c>
      <c r="F41" s="5">
        <f>'приложение 2'!H522</f>
        <v>562728.1</v>
      </c>
      <c r="G41" s="112">
        <f t="shared" si="0"/>
        <v>66.570847447040251</v>
      </c>
    </row>
    <row r="42" spans="1:7" ht="25.5">
      <c r="A42" s="10" t="s">
        <v>314</v>
      </c>
      <c r="B42" s="23" t="s">
        <v>49</v>
      </c>
      <c r="C42" s="24">
        <v>7</v>
      </c>
      <c r="D42" s="24">
        <v>7</v>
      </c>
      <c r="E42" s="5">
        <f>'приложение 2'!G617</f>
        <v>36601.599999999999</v>
      </c>
      <c r="F42" s="5">
        <f>'приложение 2'!H617</f>
        <v>30696.2</v>
      </c>
      <c r="G42" s="112">
        <f t="shared" si="0"/>
        <v>83.865732645567419</v>
      </c>
    </row>
    <row r="43" spans="1:7">
      <c r="A43" s="10" t="s">
        <v>315</v>
      </c>
      <c r="B43" s="23" t="s">
        <v>39</v>
      </c>
      <c r="C43" s="24">
        <v>7</v>
      </c>
      <c r="D43" s="24">
        <v>9</v>
      </c>
      <c r="E43" s="5">
        <f>'приложение 2'!G663</f>
        <v>45269.5</v>
      </c>
      <c r="F43" s="5">
        <f>'приложение 2'!H663</f>
        <v>33297.700000000004</v>
      </c>
      <c r="G43" s="112">
        <f t="shared" si="0"/>
        <v>73.554379880493499</v>
      </c>
    </row>
    <row r="44" spans="1:7">
      <c r="A44" s="10" t="s">
        <v>316</v>
      </c>
      <c r="B44" s="21" t="s">
        <v>138</v>
      </c>
      <c r="C44" s="22">
        <v>8</v>
      </c>
      <c r="D44" s="22">
        <v>0</v>
      </c>
      <c r="E44" s="6">
        <f>E45+E46</f>
        <v>307287.5</v>
      </c>
      <c r="F44" s="6">
        <f>F45+F46</f>
        <v>262388.39999999997</v>
      </c>
      <c r="G44" s="113">
        <f t="shared" si="0"/>
        <v>85.388569336533365</v>
      </c>
    </row>
    <row r="45" spans="1:7">
      <c r="A45" s="10" t="s">
        <v>317</v>
      </c>
      <c r="B45" s="23" t="s">
        <v>137</v>
      </c>
      <c r="C45" s="24">
        <v>8</v>
      </c>
      <c r="D45" s="24">
        <v>1</v>
      </c>
      <c r="E45" s="5">
        <f>'приложение 2'!G697</f>
        <v>307034.90000000002</v>
      </c>
      <c r="F45" s="5">
        <f>'приложение 2'!H697</f>
        <v>262167.69999999995</v>
      </c>
      <c r="G45" s="112">
        <f t="shared" si="0"/>
        <v>85.386938097265144</v>
      </c>
    </row>
    <row r="46" spans="1:7" ht="25.5">
      <c r="A46" s="10" t="s">
        <v>318</v>
      </c>
      <c r="B46" s="23" t="s">
        <v>116</v>
      </c>
      <c r="C46" s="24">
        <v>8</v>
      </c>
      <c r="D46" s="24">
        <v>4</v>
      </c>
      <c r="E46" s="5">
        <f>'приложение 2'!G784</f>
        <v>252.6</v>
      </c>
      <c r="F46" s="5">
        <f>'приложение 2'!H784</f>
        <v>220.7</v>
      </c>
      <c r="G46" s="112">
        <f t="shared" si="0"/>
        <v>87.371338083927157</v>
      </c>
    </row>
    <row r="47" spans="1:7">
      <c r="A47" s="10" t="s">
        <v>332</v>
      </c>
      <c r="B47" s="21" t="s">
        <v>114</v>
      </c>
      <c r="C47" s="22">
        <v>9</v>
      </c>
      <c r="D47" s="22">
        <v>0</v>
      </c>
      <c r="E47" s="6">
        <f>E48</f>
        <v>11627</v>
      </c>
      <c r="F47" s="6">
        <f>F48</f>
        <v>10124.9</v>
      </c>
      <c r="G47" s="113">
        <f t="shared" si="0"/>
        <v>87.080932312720392</v>
      </c>
    </row>
    <row r="48" spans="1:7" ht="25.5">
      <c r="A48" s="10" t="s">
        <v>319</v>
      </c>
      <c r="B48" s="23" t="s">
        <v>113</v>
      </c>
      <c r="C48" s="24">
        <v>9</v>
      </c>
      <c r="D48" s="24">
        <v>9</v>
      </c>
      <c r="E48" s="5">
        <f>'приложение 2'!G790</f>
        <v>11627</v>
      </c>
      <c r="F48" s="5">
        <f>'приложение 2'!H790</f>
        <v>10124.9</v>
      </c>
      <c r="G48" s="112">
        <f t="shared" si="0"/>
        <v>87.080932312720392</v>
      </c>
    </row>
    <row r="49" spans="1:7">
      <c r="A49" s="10" t="s">
        <v>320</v>
      </c>
      <c r="B49" s="21" t="s">
        <v>14</v>
      </c>
      <c r="C49" s="22">
        <v>10</v>
      </c>
      <c r="D49" s="22">
        <v>0</v>
      </c>
      <c r="E49" s="6">
        <f>E50+E51+E52+E53</f>
        <v>211452.29999999996</v>
      </c>
      <c r="F49" s="6">
        <f>F50+F51+F52+F53</f>
        <v>134872.80000000002</v>
      </c>
      <c r="G49" s="113">
        <f t="shared" si="0"/>
        <v>63.784030724659914</v>
      </c>
    </row>
    <row r="50" spans="1:7">
      <c r="A50" s="10" t="s">
        <v>321</v>
      </c>
      <c r="B50" s="23" t="s">
        <v>108</v>
      </c>
      <c r="C50" s="24">
        <v>10</v>
      </c>
      <c r="D50" s="24">
        <v>1</v>
      </c>
      <c r="E50" s="5">
        <f>'приложение 2'!G806</f>
        <v>3521.8</v>
      </c>
      <c r="F50" s="5">
        <f>'приложение 2'!H806</f>
        <v>2504.8000000000002</v>
      </c>
      <c r="G50" s="112">
        <f t="shared" si="0"/>
        <v>71.122721335680623</v>
      </c>
    </row>
    <row r="51" spans="1:7">
      <c r="A51" s="10" t="s">
        <v>322</v>
      </c>
      <c r="B51" s="23" t="s">
        <v>104</v>
      </c>
      <c r="C51" s="24">
        <v>10</v>
      </c>
      <c r="D51" s="24">
        <v>3</v>
      </c>
      <c r="E51" s="5">
        <f>'приложение 2'!G812</f>
        <v>48046</v>
      </c>
      <c r="F51" s="5">
        <f>'приложение 2'!H812</f>
        <v>43320.1</v>
      </c>
      <c r="G51" s="112">
        <f t="shared" si="0"/>
        <v>90.163801357032838</v>
      </c>
    </row>
    <row r="52" spans="1:7">
      <c r="A52" s="10" t="s">
        <v>323</v>
      </c>
      <c r="B52" s="23" t="s">
        <v>13</v>
      </c>
      <c r="C52" s="24">
        <v>10</v>
      </c>
      <c r="D52" s="24">
        <v>4</v>
      </c>
      <c r="E52" s="5">
        <f>'приложение 2'!G829</f>
        <v>140086.09999999998</v>
      </c>
      <c r="F52" s="5">
        <f>'приложение 2'!H829</f>
        <v>75484.700000000012</v>
      </c>
      <c r="G52" s="112">
        <f t="shared" si="0"/>
        <v>53.884503887252208</v>
      </c>
    </row>
    <row r="53" spans="1:7" ht="25.5">
      <c r="A53" s="10" t="s">
        <v>324</v>
      </c>
      <c r="B53" s="23" t="s">
        <v>6</v>
      </c>
      <c r="C53" s="24">
        <v>10</v>
      </c>
      <c r="D53" s="24">
        <v>6</v>
      </c>
      <c r="E53" s="5">
        <f>'приложение 2'!G848</f>
        <v>19798.400000000001</v>
      </c>
      <c r="F53" s="5">
        <f>'приложение 2'!H848</f>
        <v>13563.2</v>
      </c>
      <c r="G53" s="112">
        <f t="shared" si="0"/>
        <v>68.506545983513817</v>
      </c>
    </row>
    <row r="54" spans="1:7">
      <c r="A54" s="10" t="s">
        <v>325</v>
      </c>
      <c r="B54" s="21" t="s">
        <v>93</v>
      </c>
      <c r="C54" s="22">
        <v>11</v>
      </c>
      <c r="D54" s="22">
        <v>0</v>
      </c>
      <c r="E54" s="6">
        <f>E55</f>
        <v>6306.9</v>
      </c>
      <c r="F54" s="6">
        <f>F55</f>
        <v>3157.5</v>
      </c>
      <c r="G54" s="113">
        <f t="shared" si="0"/>
        <v>50.06421538315179</v>
      </c>
    </row>
    <row r="55" spans="1:7">
      <c r="A55" s="10" t="s">
        <v>326</v>
      </c>
      <c r="B55" s="23" t="s">
        <v>92</v>
      </c>
      <c r="C55" s="24">
        <v>11</v>
      </c>
      <c r="D55" s="24">
        <v>2</v>
      </c>
      <c r="E55" s="5">
        <f>'приложение 2'!G868</f>
        <v>6306.9</v>
      </c>
      <c r="F55" s="5">
        <f>'приложение 2'!H868</f>
        <v>3157.5</v>
      </c>
      <c r="G55" s="112">
        <f t="shared" si="0"/>
        <v>50.06421538315179</v>
      </c>
    </row>
    <row r="56" spans="1:7" ht="25.5">
      <c r="A56" s="10" t="s">
        <v>327</v>
      </c>
      <c r="B56" s="21" t="s">
        <v>84</v>
      </c>
      <c r="C56" s="22">
        <v>12</v>
      </c>
      <c r="D56" s="22">
        <v>0</v>
      </c>
      <c r="E56" s="6">
        <f>E57</f>
        <v>13396.3</v>
      </c>
      <c r="F56" s="6">
        <f>F57</f>
        <v>9420.4</v>
      </c>
      <c r="G56" s="113">
        <f t="shared" si="0"/>
        <v>70.32090950486328</v>
      </c>
    </row>
    <row r="57" spans="1:7">
      <c r="A57" s="10" t="s">
        <v>328</v>
      </c>
      <c r="B57" s="23" t="s">
        <v>83</v>
      </c>
      <c r="C57" s="24">
        <v>12</v>
      </c>
      <c r="D57" s="24">
        <v>2</v>
      </c>
      <c r="E57" s="5">
        <f>'приложение 2'!G883</f>
        <v>13396.3</v>
      </c>
      <c r="F57" s="5">
        <f>'приложение 2'!H883</f>
        <v>9420.4</v>
      </c>
      <c r="G57" s="112">
        <f t="shared" si="0"/>
        <v>70.32090950486328</v>
      </c>
    </row>
    <row r="58" spans="1:7" ht="38.25">
      <c r="A58" s="10" t="s">
        <v>329</v>
      </c>
      <c r="B58" s="21" t="s">
        <v>76</v>
      </c>
      <c r="C58" s="22">
        <v>13</v>
      </c>
      <c r="D58" s="22">
        <v>0</v>
      </c>
      <c r="E58" s="6">
        <f>E59</f>
        <v>4877.8</v>
      </c>
      <c r="F58" s="6">
        <f>F59</f>
        <v>0</v>
      </c>
      <c r="G58" s="113">
        <f t="shared" si="0"/>
        <v>0</v>
      </c>
    </row>
    <row r="59" spans="1:7" ht="25.5">
      <c r="A59" s="10" t="s">
        <v>330</v>
      </c>
      <c r="B59" s="23" t="s">
        <v>75</v>
      </c>
      <c r="C59" s="24">
        <v>13</v>
      </c>
      <c r="D59" s="24">
        <v>1</v>
      </c>
      <c r="E59" s="5">
        <f>'приложение 2'!G892</f>
        <v>4877.8</v>
      </c>
      <c r="F59" s="5">
        <f>'приложение 2'!H892</f>
        <v>0</v>
      </c>
      <c r="G59" s="112">
        <f t="shared" si="0"/>
        <v>0</v>
      </c>
    </row>
    <row r="60" spans="1:7" ht="21" customHeight="1">
      <c r="A60" s="10"/>
      <c r="B60" s="64" t="s">
        <v>656</v>
      </c>
      <c r="C60" s="9"/>
      <c r="D60" s="9"/>
      <c r="E60" s="6">
        <f>E11+E20+E24+E32+E37+E39+E44+E47+E49+E54+E56+E58</f>
        <v>3192334.7999999993</v>
      </c>
      <c r="F60" s="6">
        <f>F11+F20+F24+F32+F37+F39+F44+F47+F49+F54+F56+F58</f>
        <v>2258442.6999999993</v>
      </c>
      <c r="G60" s="113">
        <f t="shared" si="0"/>
        <v>70.745797088701337</v>
      </c>
    </row>
    <row r="61" spans="1:7" ht="12.75" customHeight="1">
      <c r="B61" s="2"/>
      <c r="C61" s="2"/>
      <c r="D61" s="2"/>
      <c r="E61" s="2"/>
      <c r="F61" s="2"/>
      <c r="G61" s="2"/>
    </row>
    <row r="62" spans="1:7" ht="11.25" customHeight="1">
      <c r="B62" s="357"/>
      <c r="C62" s="357"/>
      <c r="D62" s="357"/>
      <c r="E62" s="357"/>
      <c r="F62" s="357"/>
      <c r="G62" s="357"/>
    </row>
    <row r="63" spans="1:7" ht="11.25" customHeight="1">
      <c r="B63" s="19"/>
      <c r="C63" s="19"/>
      <c r="D63" s="19"/>
      <c r="E63" s="19"/>
      <c r="F63" s="19"/>
      <c r="G63" s="2"/>
    </row>
    <row r="64" spans="1:7" ht="11.25" customHeight="1">
      <c r="B64" s="18"/>
      <c r="C64" s="18"/>
      <c r="D64" s="18"/>
      <c r="E64" s="18"/>
      <c r="F64" s="18"/>
      <c r="G64" s="18"/>
    </row>
    <row r="65" spans="2:7" ht="11.25" customHeight="1">
      <c r="B65" s="19"/>
      <c r="C65" s="19"/>
      <c r="D65" s="19"/>
      <c r="E65" s="19"/>
      <c r="F65" s="2"/>
      <c r="G65" s="2"/>
    </row>
    <row r="66" spans="2:7" ht="11.25" customHeight="1">
      <c r="B66" s="19"/>
      <c r="C66" s="19"/>
      <c r="D66" s="19"/>
      <c r="E66" s="19"/>
      <c r="F66" s="19"/>
      <c r="G66" s="19"/>
    </row>
    <row r="67" spans="2:7" ht="2.85" customHeight="1">
      <c r="B67" s="2"/>
      <c r="C67" s="2"/>
      <c r="D67" s="2"/>
      <c r="E67" s="2"/>
      <c r="F67" s="2"/>
      <c r="G67" s="2"/>
    </row>
  </sheetData>
  <mergeCells count="7">
    <mergeCell ref="A6:G6"/>
    <mergeCell ref="A7:G7"/>
    <mergeCell ref="B62:G62"/>
    <mergeCell ref="F1:G1"/>
    <mergeCell ref="F3:G3"/>
    <mergeCell ref="C5:G5"/>
    <mergeCell ref="E2:G2"/>
  </mergeCells>
  <pageMargins left="0.31496062992125984" right="0.31496062992125984" top="0.55118110236220474" bottom="0.55118110236220474" header="0.31496062992125984" footer="0.31496062992125984"/>
  <pageSetup paperSize="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5"/>
  <sheetViews>
    <sheetView showGridLines="0" zoomScale="80" zoomScaleNormal="80" workbookViewId="0">
      <pane xSplit="7" ySplit="11" topLeftCell="H1278" activePane="bottomRight" state="frozen"/>
      <selection pane="topRight" activeCell="H1" sqref="H1"/>
      <selection pane="bottomLeft" activeCell="A17" sqref="A17"/>
      <selection pane="bottomRight" activeCell="H4" sqref="H4"/>
    </sheetView>
  </sheetViews>
  <sheetFormatPr defaultColWidth="9.140625" defaultRowHeight="12.75"/>
  <cols>
    <col min="1" max="1" width="4.42578125" style="161" customWidth="1"/>
    <col min="2" max="2" width="42.85546875" style="161" customWidth="1"/>
    <col min="3" max="3" width="5.5703125" style="161" customWidth="1"/>
    <col min="4" max="4" width="5.5703125" style="213" customWidth="1"/>
    <col min="5" max="5" width="6.140625" style="213" customWidth="1"/>
    <col min="6" max="6" width="14" style="213" customWidth="1"/>
    <col min="7" max="7" width="6.140625" style="213" customWidth="1"/>
    <col min="8" max="8" width="14" style="161" customWidth="1"/>
    <col min="9" max="9" width="15.5703125" style="161" customWidth="1"/>
    <col min="10" max="10" width="12.7109375" style="161" customWidth="1"/>
    <col min="11" max="192" width="9.140625" style="161" customWidth="1"/>
    <col min="193" max="16384" width="9.140625" style="161"/>
  </cols>
  <sheetData>
    <row r="1" spans="1:10" ht="15.75">
      <c r="H1" s="114"/>
      <c r="J1" s="214" t="s">
        <v>678</v>
      </c>
    </row>
    <row r="2" spans="1:10" ht="15.75">
      <c r="H2" s="114"/>
      <c r="J2" s="214" t="s">
        <v>1057</v>
      </c>
    </row>
    <row r="3" spans="1:10" ht="15.75">
      <c r="H3" s="369" t="s">
        <v>1059</v>
      </c>
      <c r="I3" s="343"/>
      <c r="J3" s="343"/>
    </row>
    <row r="6" spans="1:10" ht="12.75" customHeight="1">
      <c r="A6" s="361" t="s">
        <v>717</v>
      </c>
      <c r="B6" s="362"/>
      <c r="C6" s="362"/>
      <c r="D6" s="362"/>
      <c r="E6" s="362"/>
      <c r="F6" s="362"/>
      <c r="G6" s="362"/>
      <c r="H6" s="362"/>
      <c r="I6" s="362"/>
      <c r="J6" s="362"/>
    </row>
    <row r="7" spans="1:10" ht="12" customHeight="1">
      <c r="B7" s="215"/>
      <c r="C7" s="215"/>
      <c r="D7" s="216"/>
      <c r="E7" s="216"/>
      <c r="F7" s="216"/>
      <c r="G7" s="216"/>
      <c r="H7" s="217"/>
      <c r="I7" s="218"/>
    </row>
    <row r="8" spans="1:10" ht="12.75" customHeight="1">
      <c r="B8" s="363"/>
      <c r="C8" s="363"/>
      <c r="D8" s="363"/>
      <c r="E8" s="363"/>
      <c r="F8" s="363"/>
      <c r="G8" s="363"/>
      <c r="H8" s="363"/>
      <c r="I8" s="363"/>
    </row>
    <row r="9" spans="1:10" ht="11.25" customHeight="1">
      <c r="B9" s="219"/>
      <c r="C9" s="219"/>
      <c r="D9" s="216"/>
      <c r="E9" s="216"/>
      <c r="F9" s="220"/>
      <c r="G9" s="216"/>
      <c r="H9" s="218"/>
      <c r="J9" s="221" t="s">
        <v>251</v>
      </c>
    </row>
    <row r="10" spans="1:10" ht="44.25" customHeight="1">
      <c r="A10" s="222" t="s">
        <v>253</v>
      </c>
      <c r="B10" s="223" t="s">
        <v>250</v>
      </c>
      <c r="C10" s="223" t="s">
        <v>249</v>
      </c>
      <c r="D10" s="223" t="s">
        <v>248</v>
      </c>
      <c r="E10" s="223" t="s">
        <v>247</v>
      </c>
      <c r="F10" s="223" t="s">
        <v>246</v>
      </c>
      <c r="G10" s="223" t="s">
        <v>245</v>
      </c>
      <c r="H10" s="224" t="s">
        <v>244</v>
      </c>
      <c r="I10" s="224" t="s">
        <v>718</v>
      </c>
      <c r="J10" s="133" t="s">
        <v>252</v>
      </c>
    </row>
    <row r="11" spans="1:10">
      <c r="A11" s="225">
        <v>1</v>
      </c>
      <c r="B11" s="226">
        <v>2</v>
      </c>
      <c r="C11" s="226">
        <v>3</v>
      </c>
      <c r="D11" s="226">
        <v>4</v>
      </c>
      <c r="E11" s="226">
        <v>5</v>
      </c>
      <c r="F11" s="226">
        <v>6</v>
      </c>
      <c r="G11" s="226">
        <v>7</v>
      </c>
      <c r="H11" s="227">
        <v>8</v>
      </c>
      <c r="I11" s="227">
        <v>9</v>
      </c>
      <c r="J11" s="13">
        <v>10</v>
      </c>
    </row>
    <row r="12" spans="1:10" s="331" customFormat="1">
      <c r="A12" s="328" t="s">
        <v>254</v>
      </c>
      <c r="B12" s="329" t="s">
        <v>353</v>
      </c>
      <c r="C12" s="329">
        <v>11</v>
      </c>
      <c r="D12" s="166"/>
      <c r="E12" s="166"/>
      <c r="F12" s="167"/>
      <c r="G12" s="168"/>
      <c r="H12" s="169">
        <f>H13</f>
        <v>22470.9</v>
      </c>
      <c r="I12" s="169">
        <f>I13</f>
        <v>18293.599999999999</v>
      </c>
      <c r="J12" s="330">
        <f>I12/H12*100</f>
        <v>81.41017938756346</v>
      </c>
    </row>
    <row r="13" spans="1:10" s="331" customFormat="1">
      <c r="A13" s="332"/>
      <c r="B13" s="329" t="s">
        <v>82</v>
      </c>
      <c r="C13" s="329"/>
      <c r="D13" s="166">
        <v>1</v>
      </c>
      <c r="E13" s="166">
        <v>0</v>
      </c>
      <c r="F13" s="167"/>
      <c r="G13" s="168"/>
      <c r="H13" s="169">
        <f>H14+H35+H48</f>
        <v>22470.9</v>
      </c>
      <c r="I13" s="169">
        <f>I14+I35+I48</f>
        <v>18293.599999999999</v>
      </c>
      <c r="J13" s="330">
        <f>I13/H13*100</f>
        <v>81.41017938756346</v>
      </c>
    </row>
    <row r="14" spans="1:10" s="331" customFormat="1" ht="70.5" customHeight="1">
      <c r="A14" s="332"/>
      <c r="B14" s="329" t="s">
        <v>243</v>
      </c>
      <c r="C14" s="329"/>
      <c r="D14" s="166">
        <v>1</v>
      </c>
      <c r="E14" s="166">
        <v>3</v>
      </c>
      <c r="F14" s="167"/>
      <c r="G14" s="168"/>
      <c r="H14" s="169">
        <f>H15</f>
        <v>13274.2</v>
      </c>
      <c r="I14" s="169">
        <f>I15</f>
        <v>11862.8</v>
      </c>
      <c r="J14" s="330">
        <f>I14/H14*100</f>
        <v>89.367344171400148</v>
      </c>
    </row>
    <row r="15" spans="1:10" ht="54" customHeight="1">
      <c r="A15" s="156"/>
      <c r="B15" s="157" t="s">
        <v>354</v>
      </c>
      <c r="C15" s="157"/>
      <c r="D15" s="158">
        <v>1</v>
      </c>
      <c r="E15" s="158">
        <v>3</v>
      </c>
      <c r="F15" s="159" t="s">
        <v>365</v>
      </c>
      <c r="G15" s="160"/>
      <c r="H15" s="67">
        <f>H16</f>
        <v>13274.2</v>
      </c>
      <c r="I15" s="67">
        <f>I16</f>
        <v>11862.8</v>
      </c>
      <c r="J15" s="156"/>
    </row>
    <row r="16" spans="1:10" ht="38.25">
      <c r="A16" s="156"/>
      <c r="B16" s="157" t="s">
        <v>4</v>
      </c>
      <c r="C16" s="157"/>
      <c r="D16" s="158">
        <v>1</v>
      </c>
      <c r="E16" s="158">
        <v>3</v>
      </c>
      <c r="F16" s="159" t="s">
        <v>367</v>
      </c>
      <c r="G16" s="160"/>
      <c r="H16" s="67">
        <f>H17+H25+H30</f>
        <v>13274.2</v>
      </c>
      <c r="I16" s="67">
        <f>I17+I25+I30</f>
        <v>11862.8</v>
      </c>
      <c r="J16" s="156"/>
    </row>
    <row r="17" spans="1:10" ht="25.5">
      <c r="A17" s="156"/>
      <c r="B17" s="157" t="s">
        <v>34</v>
      </c>
      <c r="C17" s="157"/>
      <c r="D17" s="158">
        <v>1</v>
      </c>
      <c r="E17" s="158">
        <v>3</v>
      </c>
      <c r="F17" s="159" t="s">
        <v>371</v>
      </c>
      <c r="G17" s="160"/>
      <c r="H17" s="67">
        <f>H18+H22</f>
        <v>6881.3</v>
      </c>
      <c r="I17" s="67">
        <f>I18+I22</f>
        <v>6739.0999999999995</v>
      </c>
      <c r="J17" s="156"/>
    </row>
    <row r="18" spans="1:10" ht="25.5">
      <c r="A18" s="156"/>
      <c r="B18" s="15" t="s">
        <v>255</v>
      </c>
      <c r="C18" s="157"/>
      <c r="D18" s="158">
        <v>1</v>
      </c>
      <c r="E18" s="158">
        <v>3</v>
      </c>
      <c r="F18" s="159" t="s">
        <v>371</v>
      </c>
      <c r="G18" s="160">
        <v>120</v>
      </c>
      <c r="H18" s="67">
        <f>H19+H20+H21</f>
        <v>6861.3</v>
      </c>
      <c r="I18" s="67">
        <f>I19+I20+I21</f>
        <v>6719.2999999999993</v>
      </c>
      <c r="J18" s="156"/>
    </row>
    <row r="19" spans="1:10" ht="25.5">
      <c r="A19" s="156"/>
      <c r="B19" s="157" t="s">
        <v>27</v>
      </c>
      <c r="C19" s="157"/>
      <c r="D19" s="158">
        <v>1</v>
      </c>
      <c r="E19" s="158">
        <v>3</v>
      </c>
      <c r="F19" s="159" t="s">
        <v>371</v>
      </c>
      <c r="G19" s="160" t="s">
        <v>26</v>
      </c>
      <c r="H19" s="67">
        <v>5021.6000000000004</v>
      </c>
      <c r="I19" s="67">
        <v>4932.3</v>
      </c>
      <c r="J19" s="156"/>
    </row>
    <row r="20" spans="1:10" ht="38.25">
      <c r="A20" s="156"/>
      <c r="B20" s="157" t="s">
        <v>33</v>
      </c>
      <c r="C20" s="157"/>
      <c r="D20" s="158">
        <v>1</v>
      </c>
      <c r="E20" s="158">
        <v>3</v>
      </c>
      <c r="F20" s="159" t="s">
        <v>371</v>
      </c>
      <c r="G20" s="160" t="s">
        <v>32</v>
      </c>
      <c r="H20" s="67">
        <v>581.70000000000005</v>
      </c>
      <c r="I20" s="67">
        <v>537.9</v>
      </c>
      <c r="J20" s="156"/>
    </row>
    <row r="21" spans="1:10" ht="51">
      <c r="A21" s="156"/>
      <c r="B21" s="157" t="s">
        <v>25</v>
      </c>
      <c r="C21" s="157"/>
      <c r="D21" s="158">
        <v>1</v>
      </c>
      <c r="E21" s="158">
        <v>3</v>
      </c>
      <c r="F21" s="159" t="s">
        <v>371</v>
      </c>
      <c r="G21" s="160" t="s">
        <v>24</v>
      </c>
      <c r="H21" s="67">
        <v>1258</v>
      </c>
      <c r="I21" s="67">
        <v>1249.0999999999999</v>
      </c>
      <c r="J21" s="156"/>
    </row>
    <row r="22" spans="1:10">
      <c r="A22" s="156"/>
      <c r="B22" s="16" t="s">
        <v>258</v>
      </c>
      <c r="C22" s="157"/>
      <c r="D22" s="158">
        <v>1</v>
      </c>
      <c r="E22" s="158">
        <v>3</v>
      </c>
      <c r="F22" s="159" t="s">
        <v>371</v>
      </c>
      <c r="G22" s="160">
        <v>800</v>
      </c>
      <c r="H22" s="67">
        <f>H23</f>
        <v>20</v>
      </c>
      <c r="I22" s="67">
        <f>I23</f>
        <v>19.8</v>
      </c>
      <c r="J22" s="156"/>
    </row>
    <row r="23" spans="1:10">
      <c r="A23" s="156"/>
      <c r="B23" s="16" t="s">
        <v>259</v>
      </c>
      <c r="C23" s="157"/>
      <c r="D23" s="158">
        <v>1</v>
      </c>
      <c r="E23" s="158">
        <v>3</v>
      </c>
      <c r="F23" s="159" t="s">
        <v>371</v>
      </c>
      <c r="G23" s="160">
        <v>850</v>
      </c>
      <c r="H23" s="67">
        <f>H24</f>
        <v>20</v>
      </c>
      <c r="I23" s="67">
        <f>I24</f>
        <v>19.8</v>
      </c>
      <c r="J23" s="156"/>
    </row>
    <row r="24" spans="1:10">
      <c r="A24" s="156"/>
      <c r="B24" s="157" t="s">
        <v>237</v>
      </c>
      <c r="C24" s="157"/>
      <c r="D24" s="158">
        <v>1</v>
      </c>
      <c r="E24" s="158">
        <v>3</v>
      </c>
      <c r="F24" s="159" t="s">
        <v>371</v>
      </c>
      <c r="G24" s="160">
        <v>853</v>
      </c>
      <c r="H24" s="67">
        <v>20</v>
      </c>
      <c r="I24" s="67">
        <v>19.8</v>
      </c>
      <c r="J24" s="156"/>
    </row>
    <row r="25" spans="1:10" ht="25.5">
      <c r="A25" s="156"/>
      <c r="B25" s="157" t="s">
        <v>242</v>
      </c>
      <c r="C25" s="157"/>
      <c r="D25" s="158">
        <v>1</v>
      </c>
      <c r="E25" s="158">
        <v>3</v>
      </c>
      <c r="F25" s="159" t="s">
        <v>375</v>
      </c>
      <c r="G25" s="160"/>
      <c r="H25" s="67">
        <f>H26</f>
        <v>3414.6</v>
      </c>
      <c r="I25" s="67">
        <f>I26</f>
        <v>2931</v>
      </c>
      <c r="J25" s="156"/>
    </row>
    <row r="26" spans="1:10" ht="25.5">
      <c r="A26" s="156"/>
      <c r="B26" s="15" t="s">
        <v>255</v>
      </c>
      <c r="C26" s="157"/>
      <c r="D26" s="158">
        <v>1</v>
      </c>
      <c r="E26" s="158">
        <v>3</v>
      </c>
      <c r="F26" s="159" t="s">
        <v>375</v>
      </c>
      <c r="G26" s="160">
        <v>120</v>
      </c>
      <c r="H26" s="67">
        <f>H27+H28+H29</f>
        <v>3414.6</v>
      </c>
      <c r="I26" s="67">
        <f>I27+I28+I29</f>
        <v>2931</v>
      </c>
      <c r="J26" s="156"/>
    </row>
    <row r="27" spans="1:10" ht="25.5">
      <c r="A27" s="156"/>
      <c r="B27" s="157" t="s">
        <v>27</v>
      </c>
      <c r="C27" s="157"/>
      <c r="D27" s="158">
        <v>1</v>
      </c>
      <c r="E27" s="158">
        <v>3</v>
      </c>
      <c r="F27" s="159" t="s">
        <v>375</v>
      </c>
      <c r="G27" s="160" t="s">
        <v>26</v>
      </c>
      <c r="H27" s="67">
        <v>2636.1</v>
      </c>
      <c r="I27" s="67">
        <v>2416.6</v>
      </c>
      <c r="J27" s="156"/>
    </row>
    <row r="28" spans="1:10" ht="38.25">
      <c r="A28" s="156"/>
      <c r="B28" s="157" t="s">
        <v>33</v>
      </c>
      <c r="C28" s="157"/>
      <c r="D28" s="158">
        <v>1</v>
      </c>
      <c r="E28" s="158">
        <v>3</v>
      </c>
      <c r="F28" s="159" t="s">
        <v>375</v>
      </c>
      <c r="G28" s="160" t="s">
        <v>32</v>
      </c>
      <c r="H28" s="67">
        <v>132</v>
      </c>
      <c r="I28" s="67">
        <v>39.299999999999997</v>
      </c>
      <c r="J28" s="156"/>
    </row>
    <row r="29" spans="1:10" ht="51">
      <c r="A29" s="156"/>
      <c r="B29" s="157" t="s">
        <v>25</v>
      </c>
      <c r="C29" s="157"/>
      <c r="D29" s="158">
        <v>1</v>
      </c>
      <c r="E29" s="158">
        <v>3</v>
      </c>
      <c r="F29" s="159" t="s">
        <v>375</v>
      </c>
      <c r="G29" s="160" t="s">
        <v>24</v>
      </c>
      <c r="H29" s="67">
        <v>646.5</v>
      </c>
      <c r="I29" s="67">
        <v>475.1</v>
      </c>
      <c r="J29" s="156"/>
    </row>
    <row r="30" spans="1:10" ht="25.5">
      <c r="A30" s="156"/>
      <c r="B30" s="157" t="s">
        <v>241</v>
      </c>
      <c r="C30" s="157"/>
      <c r="D30" s="158">
        <v>1</v>
      </c>
      <c r="E30" s="158">
        <v>3</v>
      </c>
      <c r="F30" s="159" t="s">
        <v>379</v>
      </c>
      <c r="G30" s="160"/>
      <c r="H30" s="67">
        <f>H31</f>
        <v>2978.3</v>
      </c>
      <c r="I30" s="67">
        <f>I31</f>
        <v>2192.7000000000003</v>
      </c>
      <c r="J30" s="156"/>
    </row>
    <row r="31" spans="1:10" ht="25.5">
      <c r="A31" s="156"/>
      <c r="B31" s="15" t="s">
        <v>255</v>
      </c>
      <c r="C31" s="157"/>
      <c r="D31" s="158">
        <v>1</v>
      </c>
      <c r="E31" s="158">
        <v>3</v>
      </c>
      <c r="F31" s="159" t="s">
        <v>379</v>
      </c>
      <c r="G31" s="160">
        <v>120</v>
      </c>
      <c r="H31" s="67">
        <f>H32+H33+H34</f>
        <v>2978.3</v>
      </c>
      <c r="I31" s="67">
        <f>I32+I33+I34</f>
        <v>2192.7000000000003</v>
      </c>
      <c r="J31" s="156"/>
    </row>
    <row r="32" spans="1:10" ht="25.5">
      <c r="A32" s="156"/>
      <c r="B32" s="157" t="s">
        <v>27</v>
      </c>
      <c r="C32" s="157"/>
      <c r="D32" s="158">
        <v>1</v>
      </c>
      <c r="E32" s="158">
        <v>3</v>
      </c>
      <c r="F32" s="159" t="s">
        <v>379</v>
      </c>
      <c r="G32" s="160" t="s">
        <v>26</v>
      </c>
      <c r="H32" s="67">
        <v>2366.4</v>
      </c>
      <c r="I32" s="67">
        <v>1768.4</v>
      </c>
      <c r="J32" s="156"/>
    </row>
    <row r="33" spans="1:10" ht="38.25">
      <c r="A33" s="156"/>
      <c r="B33" s="157" t="s">
        <v>33</v>
      </c>
      <c r="C33" s="157"/>
      <c r="D33" s="158">
        <v>1</v>
      </c>
      <c r="E33" s="158">
        <v>3</v>
      </c>
      <c r="F33" s="159" t="s">
        <v>379</v>
      </c>
      <c r="G33" s="160" t="s">
        <v>32</v>
      </c>
      <c r="H33" s="67">
        <v>100</v>
      </c>
      <c r="I33" s="67">
        <v>28.9</v>
      </c>
      <c r="J33" s="156"/>
    </row>
    <row r="34" spans="1:10" ht="51">
      <c r="A34" s="156"/>
      <c r="B34" s="157" t="s">
        <v>25</v>
      </c>
      <c r="C34" s="157"/>
      <c r="D34" s="158">
        <v>1</v>
      </c>
      <c r="E34" s="158">
        <v>3</v>
      </c>
      <c r="F34" s="159" t="s">
        <v>379</v>
      </c>
      <c r="G34" s="160" t="s">
        <v>24</v>
      </c>
      <c r="H34" s="67">
        <v>511.9</v>
      </c>
      <c r="I34" s="67">
        <v>395.4</v>
      </c>
      <c r="J34" s="156"/>
    </row>
    <row r="35" spans="1:10" s="331" customFormat="1" ht="56.25" customHeight="1">
      <c r="A35" s="332"/>
      <c r="B35" s="329" t="s">
        <v>81</v>
      </c>
      <c r="C35" s="329"/>
      <c r="D35" s="166">
        <v>1</v>
      </c>
      <c r="E35" s="166">
        <v>6</v>
      </c>
      <c r="F35" s="167"/>
      <c r="G35" s="168"/>
      <c r="H35" s="169">
        <f>H36</f>
        <v>9138.7000000000007</v>
      </c>
      <c r="I35" s="169">
        <f>I36</f>
        <v>6377.1999999999989</v>
      </c>
      <c r="J35" s="330">
        <f>I35/H35*100</f>
        <v>69.782354164159003</v>
      </c>
    </row>
    <row r="36" spans="1:10" ht="56.25" customHeight="1">
      <c r="A36" s="156"/>
      <c r="B36" s="157" t="s">
        <v>5</v>
      </c>
      <c r="C36" s="157"/>
      <c r="D36" s="158">
        <v>1</v>
      </c>
      <c r="E36" s="158">
        <v>6</v>
      </c>
      <c r="F36" s="159" t="s">
        <v>365</v>
      </c>
      <c r="G36" s="160"/>
      <c r="H36" s="67">
        <f>H37</f>
        <v>9138.7000000000007</v>
      </c>
      <c r="I36" s="67">
        <f>I37</f>
        <v>6377.1999999999989</v>
      </c>
      <c r="J36" s="156"/>
    </row>
    <row r="37" spans="1:10" ht="38.25">
      <c r="A37" s="156"/>
      <c r="B37" s="157" t="s">
        <v>4</v>
      </c>
      <c r="C37" s="157"/>
      <c r="D37" s="158">
        <v>1</v>
      </c>
      <c r="E37" s="158">
        <v>6</v>
      </c>
      <c r="F37" s="159" t="s">
        <v>367</v>
      </c>
      <c r="G37" s="160"/>
      <c r="H37" s="67">
        <f>H38+H43</f>
        <v>9138.7000000000007</v>
      </c>
      <c r="I37" s="67">
        <f>I38+I43</f>
        <v>6377.1999999999989</v>
      </c>
      <c r="J37" s="156"/>
    </row>
    <row r="38" spans="1:10" ht="25.5">
      <c r="A38" s="156"/>
      <c r="B38" s="157" t="s">
        <v>34</v>
      </c>
      <c r="C38" s="157"/>
      <c r="D38" s="158">
        <v>1</v>
      </c>
      <c r="E38" s="158">
        <v>6</v>
      </c>
      <c r="F38" s="159" t="s">
        <v>371</v>
      </c>
      <c r="G38" s="160"/>
      <c r="H38" s="67">
        <f>H39</f>
        <v>5097</v>
      </c>
      <c r="I38" s="67">
        <f>I39</f>
        <v>4419.7999999999993</v>
      </c>
      <c r="J38" s="156"/>
    </row>
    <row r="39" spans="1:10" ht="25.5">
      <c r="A39" s="156"/>
      <c r="B39" s="15" t="s">
        <v>255</v>
      </c>
      <c r="C39" s="157"/>
      <c r="D39" s="158">
        <v>1</v>
      </c>
      <c r="E39" s="158">
        <v>6</v>
      </c>
      <c r="F39" s="159" t="s">
        <v>371</v>
      </c>
      <c r="G39" s="160">
        <v>120</v>
      </c>
      <c r="H39" s="67">
        <f>H40+H41+H42</f>
        <v>5097</v>
      </c>
      <c r="I39" s="67">
        <f>I40+I41+I42</f>
        <v>4419.7999999999993</v>
      </c>
      <c r="J39" s="156"/>
    </row>
    <row r="40" spans="1:10" ht="25.5">
      <c r="A40" s="156"/>
      <c r="B40" s="157" t="s">
        <v>27</v>
      </c>
      <c r="C40" s="157"/>
      <c r="D40" s="158">
        <v>1</v>
      </c>
      <c r="E40" s="158">
        <v>6</v>
      </c>
      <c r="F40" s="159" t="s">
        <v>371</v>
      </c>
      <c r="G40" s="160" t="s">
        <v>26</v>
      </c>
      <c r="H40" s="67">
        <v>3599.4</v>
      </c>
      <c r="I40" s="67">
        <v>3183.2</v>
      </c>
      <c r="J40" s="156"/>
    </row>
    <row r="41" spans="1:10" ht="38.25">
      <c r="A41" s="156"/>
      <c r="B41" s="157" t="s">
        <v>33</v>
      </c>
      <c r="C41" s="157"/>
      <c r="D41" s="158">
        <v>1</v>
      </c>
      <c r="E41" s="158">
        <v>6</v>
      </c>
      <c r="F41" s="159" t="s">
        <v>371</v>
      </c>
      <c r="G41" s="160" t="s">
        <v>32</v>
      </c>
      <c r="H41" s="67">
        <v>544.4</v>
      </c>
      <c r="I41" s="67">
        <v>300.2</v>
      </c>
      <c r="J41" s="156"/>
    </row>
    <row r="42" spans="1:10" ht="51">
      <c r="A42" s="156"/>
      <c r="B42" s="157" t="s">
        <v>25</v>
      </c>
      <c r="C42" s="157"/>
      <c r="D42" s="158">
        <v>1</v>
      </c>
      <c r="E42" s="158">
        <v>6</v>
      </c>
      <c r="F42" s="159" t="s">
        <v>371</v>
      </c>
      <c r="G42" s="160" t="s">
        <v>24</v>
      </c>
      <c r="H42" s="67">
        <v>953.2</v>
      </c>
      <c r="I42" s="67">
        <v>936.4</v>
      </c>
      <c r="J42" s="156"/>
    </row>
    <row r="43" spans="1:10" ht="25.5">
      <c r="A43" s="156"/>
      <c r="B43" s="157" t="s">
        <v>240</v>
      </c>
      <c r="C43" s="157"/>
      <c r="D43" s="158">
        <v>1</v>
      </c>
      <c r="E43" s="158">
        <v>6</v>
      </c>
      <c r="F43" s="159" t="s">
        <v>392</v>
      </c>
      <c r="G43" s="160"/>
      <c r="H43" s="67">
        <f>H44</f>
        <v>4041.7000000000003</v>
      </c>
      <c r="I43" s="67">
        <f>I44</f>
        <v>1957.4</v>
      </c>
      <c r="J43" s="156"/>
    </row>
    <row r="44" spans="1:10" ht="25.5">
      <c r="A44" s="156"/>
      <c r="B44" s="15" t="s">
        <v>255</v>
      </c>
      <c r="C44" s="157"/>
      <c r="D44" s="158">
        <v>1</v>
      </c>
      <c r="E44" s="158">
        <v>6</v>
      </c>
      <c r="F44" s="159" t="s">
        <v>392</v>
      </c>
      <c r="G44" s="160">
        <v>120</v>
      </c>
      <c r="H44" s="67">
        <f>H45+H46+H47</f>
        <v>4041.7000000000003</v>
      </c>
      <c r="I44" s="67">
        <f>I45+I46+I47</f>
        <v>1957.4</v>
      </c>
      <c r="J44" s="156"/>
    </row>
    <row r="45" spans="1:10" ht="25.5">
      <c r="A45" s="156"/>
      <c r="B45" s="157" t="s">
        <v>27</v>
      </c>
      <c r="C45" s="157"/>
      <c r="D45" s="158">
        <v>1</v>
      </c>
      <c r="E45" s="158">
        <v>6</v>
      </c>
      <c r="F45" s="159" t="s">
        <v>392</v>
      </c>
      <c r="G45" s="160" t="s">
        <v>26</v>
      </c>
      <c r="H45" s="67">
        <v>3134.8</v>
      </c>
      <c r="I45" s="67">
        <v>1331.2</v>
      </c>
      <c r="J45" s="156"/>
    </row>
    <row r="46" spans="1:10" ht="38.25">
      <c r="A46" s="156"/>
      <c r="B46" s="157" t="s">
        <v>33</v>
      </c>
      <c r="C46" s="157"/>
      <c r="D46" s="158">
        <v>1</v>
      </c>
      <c r="E46" s="158">
        <v>6</v>
      </c>
      <c r="F46" s="159" t="s">
        <v>392</v>
      </c>
      <c r="G46" s="160" t="s">
        <v>32</v>
      </c>
      <c r="H46" s="67">
        <v>200</v>
      </c>
      <c r="I46" s="67">
        <v>0</v>
      </c>
      <c r="J46" s="156"/>
    </row>
    <row r="47" spans="1:10" ht="51">
      <c r="A47" s="156"/>
      <c r="B47" s="157" t="s">
        <v>25</v>
      </c>
      <c r="C47" s="157"/>
      <c r="D47" s="158">
        <v>1</v>
      </c>
      <c r="E47" s="158">
        <v>6</v>
      </c>
      <c r="F47" s="159" t="s">
        <v>392</v>
      </c>
      <c r="G47" s="160" t="s">
        <v>24</v>
      </c>
      <c r="H47" s="67">
        <v>706.9</v>
      </c>
      <c r="I47" s="67">
        <v>626.20000000000005</v>
      </c>
      <c r="J47" s="156"/>
    </row>
    <row r="48" spans="1:10" s="88" customFormat="1">
      <c r="A48" s="333"/>
      <c r="B48" s="170" t="s">
        <v>232</v>
      </c>
      <c r="C48" s="170"/>
      <c r="D48" s="105" t="s">
        <v>361</v>
      </c>
      <c r="E48" s="105" t="s">
        <v>396</v>
      </c>
      <c r="F48" s="105"/>
      <c r="G48" s="105"/>
      <c r="H48" s="155">
        <f>H49</f>
        <v>58</v>
      </c>
      <c r="I48" s="155">
        <f t="shared" ref="I48:I56" si="0">I49</f>
        <v>53.6</v>
      </c>
      <c r="J48" s="155">
        <f>I48/H48*100</f>
        <v>92.413793103448285</v>
      </c>
    </row>
    <row r="49" spans="1:10" s="88" customFormat="1" ht="38.25">
      <c r="A49" s="333"/>
      <c r="B49" s="15" t="s">
        <v>5</v>
      </c>
      <c r="C49" s="170"/>
      <c r="D49" s="91" t="s">
        <v>361</v>
      </c>
      <c r="E49" s="91" t="s">
        <v>396</v>
      </c>
      <c r="F49" s="91" t="s">
        <v>365</v>
      </c>
      <c r="G49" s="105"/>
      <c r="H49" s="76">
        <f>H50</f>
        <v>58</v>
      </c>
      <c r="I49" s="76">
        <f t="shared" si="0"/>
        <v>53.6</v>
      </c>
      <c r="J49" s="76"/>
    </row>
    <row r="50" spans="1:10" s="88" customFormat="1" ht="36.75" customHeight="1">
      <c r="A50" s="74"/>
      <c r="B50" s="15" t="s">
        <v>229</v>
      </c>
      <c r="C50" s="190"/>
      <c r="D50" s="75" t="s">
        <v>361</v>
      </c>
      <c r="E50" s="75" t="s">
        <v>396</v>
      </c>
      <c r="F50" s="75" t="s">
        <v>404</v>
      </c>
      <c r="G50" s="75"/>
      <c r="H50" s="76">
        <f>H51</f>
        <v>58</v>
      </c>
      <c r="I50" s="76">
        <f t="shared" si="0"/>
        <v>53.6</v>
      </c>
      <c r="J50" s="76"/>
    </row>
    <row r="51" spans="1:10" s="88" customFormat="1">
      <c r="A51" s="74"/>
      <c r="B51" s="15" t="s">
        <v>451</v>
      </c>
      <c r="C51" s="190"/>
      <c r="D51" s="75" t="s">
        <v>361</v>
      </c>
      <c r="E51" s="75" t="s">
        <v>396</v>
      </c>
      <c r="F51" s="75" t="s">
        <v>405</v>
      </c>
      <c r="G51" s="75"/>
      <c r="H51" s="76">
        <f>H52+H55</f>
        <v>58</v>
      </c>
      <c r="I51" s="76">
        <f>I52+I55</f>
        <v>53.6</v>
      </c>
      <c r="J51" s="76"/>
    </row>
    <row r="52" spans="1:10" s="88" customFormat="1" ht="91.5" customHeight="1">
      <c r="A52" s="334"/>
      <c r="B52" s="15" t="s">
        <v>343</v>
      </c>
      <c r="C52" s="15"/>
      <c r="D52" s="91" t="s">
        <v>361</v>
      </c>
      <c r="E52" s="91" t="s">
        <v>396</v>
      </c>
      <c r="F52" s="75" t="s">
        <v>405</v>
      </c>
      <c r="G52" s="75" t="s">
        <v>369</v>
      </c>
      <c r="H52" s="76">
        <f>H53</f>
        <v>54</v>
      </c>
      <c r="I52" s="76">
        <f>I53</f>
        <v>53.6</v>
      </c>
      <c r="J52" s="76"/>
    </row>
    <row r="53" spans="1:10" s="88" customFormat="1" ht="25.5">
      <c r="A53" s="334"/>
      <c r="B53" s="15" t="s">
        <v>255</v>
      </c>
      <c r="C53" s="15"/>
      <c r="D53" s="91" t="s">
        <v>361</v>
      </c>
      <c r="E53" s="91" t="s">
        <v>396</v>
      </c>
      <c r="F53" s="75" t="s">
        <v>405</v>
      </c>
      <c r="G53" s="75" t="s">
        <v>370</v>
      </c>
      <c r="H53" s="76">
        <f>H54</f>
        <v>54</v>
      </c>
      <c r="I53" s="76">
        <f>I54</f>
        <v>53.6</v>
      </c>
      <c r="J53" s="76"/>
    </row>
    <row r="54" spans="1:10" s="88" customFormat="1" ht="38.25">
      <c r="A54" s="334"/>
      <c r="B54" s="15" t="s">
        <v>33</v>
      </c>
      <c r="C54" s="15"/>
      <c r="D54" s="91" t="s">
        <v>361</v>
      </c>
      <c r="E54" s="91" t="s">
        <v>396</v>
      </c>
      <c r="F54" s="75" t="s">
        <v>405</v>
      </c>
      <c r="G54" s="75" t="s">
        <v>32</v>
      </c>
      <c r="H54" s="76">
        <v>54</v>
      </c>
      <c r="I54" s="76">
        <v>53.6</v>
      </c>
      <c r="J54" s="76"/>
    </row>
    <row r="55" spans="1:10" s="88" customFormat="1" ht="25.5">
      <c r="A55" s="74"/>
      <c r="B55" s="15" t="s">
        <v>256</v>
      </c>
      <c r="C55" s="335"/>
      <c r="D55" s="75" t="s">
        <v>361</v>
      </c>
      <c r="E55" s="75" t="s">
        <v>396</v>
      </c>
      <c r="F55" s="75" t="s">
        <v>405</v>
      </c>
      <c r="G55" s="75" t="s">
        <v>373</v>
      </c>
      <c r="H55" s="76">
        <f>H56</f>
        <v>4</v>
      </c>
      <c r="I55" s="76">
        <f t="shared" si="0"/>
        <v>0</v>
      </c>
      <c r="J55" s="76"/>
    </row>
    <row r="56" spans="1:10" s="88" customFormat="1" ht="42.75" customHeight="1">
      <c r="A56" s="74"/>
      <c r="B56" s="15" t="s">
        <v>257</v>
      </c>
      <c r="C56" s="335"/>
      <c r="D56" s="75" t="s">
        <v>361</v>
      </c>
      <c r="E56" s="75" t="s">
        <v>396</v>
      </c>
      <c r="F56" s="75" t="s">
        <v>405</v>
      </c>
      <c r="G56" s="75" t="s">
        <v>374</v>
      </c>
      <c r="H56" s="76">
        <f>H57</f>
        <v>4</v>
      </c>
      <c r="I56" s="76">
        <f t="shared" si="0"/>
        <v>0</v>
      </c>
      <c r="J56" s="76"/>
    </row>
    <row r="57" spans="1:10" s="88" customFormat="1" ht="53.25" customHeight="1">
      <c r="A57" s="74"/>
      <c r="B57" s="15" t="s">
        <v>19</v>
      </c>
      <c r="C57" s="335"/>
      <c r="D57" s="75" t="s">
        <v>361</v>
      </c>
      <c r="E57" s="75" t="s">
        <v>396</v>
      </c>
      <c r="F57" s="75" t="s">
        <v>405</v>
      </c>
      <c r="G57" s="75" t="s">
        <v>18</v>
      </c>
      <c r="H57" s="76">
        <v>4</v>
      </c>
      <c r="I57" s="76">
        <v>0</v>
      </c>
      <c r="J57" s="76"/>
    </row>
    <row r="58" spans="1:10" s="331" customFormat="1">
      <c r="A58" s="332" t="s">
        <v>291</v>
      </c>
      <c r="B58" s="329" t="s">
        <v>334</v>
      </c>
      <c r="C58" s="329">
        <v>40</v>
      </c>
      <c r="D58" s="166"/>
      <c r="E58" s="166"/>
      <c r="F58" s="167"/>
      <c r="G58" s="168"/>
      <c r="H58" s="169">
        <f>H59+H159+H259+H465+H637+H649+H776+H895+H914+H989+H1007</f>
        <v>1842068.7</v>
      </c>
      <c r="I58" s="169">
        <f>I59+I159+I259+I465+I637+I649+I776+I895+I914+I989+I1007</f>
        <v>1346999.6999999997</v>
      </c>
      <c r="J58" s="330">
        <f>I58/H58*100</f>
        <v>73.124292269881124</v>
      </c>
    </row>
    <row r="59" spans="1:10" s="331" customFormat="1">
      <c r="A59" s="332"/>
      <c r="B59" s="329" t="s">
        <v>82</v>
      </c>
      <c r="C59" s="329"/>
      <c r="D59" s="166">
        <v>1</v>
      </c>
      <c r="E59" s="166">
        <v>0</v>
      </c>
      <c r="F59" s="167"/>
      <c r="G59" s="168"/>
      <c r="H59" s="169">
        <f>H60+H78+H96+H103+H110</f>
        <v>212052.30000000002</v>
      </c>
      <c r="I59" s="169">
        <f>I60+I78+I96+I103+I110</f>
        <v>167766.79999999996</v>
      </c>
      <c r="J59" s="330">
        <f>I59/H59*100</f>
        <v>79.115765308841233</v>
      </c>
    </row>
    <row r="60" spans="1:10" s="331" customFormat="1" ht="38.25">
      <c r="A60" s="332"/>
      <c r="B60" s="329" t="s">
        <v>239</v>
      </c>
      <c r="C60" s="329"/>
      <c r="D60" s="166">
        <v>1</v>
      </c>
      <c r="E60" s="166">
        <v>2</v>
      </c>
      <c r="F60" s="167"/>
      <c r="G60" s="168"/>
      <c r="H60" s="169">
        <f>H61</f>
        <v>21430.300000000003</v>
      </c>
      <c r="I60" s="169">
        <f>I61</f>
        <v>19091.3</v>
      </c>
      <c r="J60" s="330">
        <f>I60/H60*100</f>
        <v>89.085547099200653</v>
      </c>
    </row>
    <row r="61" spans="1:10" ht="59.25" customHeight="1">
      <c r="A61" s="156"/>
      <c r="B61" s="157" t="s">
        <v>5</v>
      </c>
      <c r="C61" s="157"/>
      <c r="D61" s="158">
        <v>1</v>
      </c>
      <c r="E61" s="158">
        <v>2</v>
      </c>
      <c r="F61" s="159" t="s">
        <v>365</v>
      </c>
      <c r="G61" s="160"/>
      <c r="H61" s="67">
        <f>H62</f>
        <v>21430.300000000003</v>
      </c>
      <c r="I61" s="67">
        <f>I62</f>
        <v>19091.3</v>
      </c>
      <c r="J61" s="156"/>
    </row>
    <row r="62" spans="1:10" ht="38.25">
      <c r="A62" s="156"/>
      <c r="B62" s="157" t="s">
        <v>4</v>
      </c>
      <c r="C62" s="157"/>
      <c r="D62" s="158">
        <v>1</v>
      </c>
      <c r="E62" s="158">
        <v>2</v>
      </c>
      <c r="F62" s="159" t="s">
        <v>367</v>
      </c>
      <c r="G62" s="160"/>
      <c r="H62" s="67">
        <f>H63+H69</f>
        <v>21430.300000000003</v>
      </c>
      <c r="I62" s="67">
        <f>I63+I69</f>
        <v>19091.3</v>
      </c>
      <c r="J62" s="156"/>
    </row>
    <row r="63" spans="1:10">
      <c r="A63" s="156"/>
      <c r="B63" s="157" t="s">
        <v>107</v>
      </c>
      <c r="C63" s="157"/>
      <c r="D63" s="158">
        <v>1</v>
      </c>
      <c r="E63" s="158">
        <v>2</v>
      </c>
      <c r="F63" s="159" t="s">
        <v>368</v>
      </c>
      <c r="G63" s="160"/>
      <c r="H63" s="67">
        <f>H64</f>
        <v>4221.3999999999996</v>
      </c>
      <c r="I63" s="67">
        <f>I64</f>
        <v>2855</v>
      </c>
      <c r="J63" s="156"/>
    </row>
    <row r="64" spans="1:10" ht="63.75">
      <c r="A64" s="156"/>
      <c r="B64" s="15" t="s">
        <v>343</v>
      </c>
      <c r="C64" s="157"/>
      <c r="D64" s="158">
        <v>1</v>
      </c>
      <c r="E64" s="158">
        <v>2</v>
      </c>
      <c r="F64" s="159" t="s">
        <v>368</v>
      </c>
      <c r="G64" s="160">
        <v>100</v>
      </c>
      <c r="H64" s="67">
        <f>H65</f>
        <v>4221.3999999999996</v>
      </c>
      <c r="I64" s="67">
        <f>I65</f>
        <v>2855</v>
      </c>
      <c r="J64" s="156"/>
    </row>
    <row r="65" spans="1:10" ht="25.5">
      <c r="A65" s="156"/>
      <c r="B65" s="15" t="s">
        <v>255</v>
      </c>
      <c r="C65" s="157"/>
      <c r="D65" s="158">
        <v>1</v>
      </c>
      <c r="E65" s="158">
        <v>2</v>
      </c>
      <c r="F65" s="159" t="s">
        <v>368</v>
      </c>
      <c r="G65" s="160">
        <v>120</v>
      </c>
      <c r="H65" s="67">
        <f>H66+H67+H68</f>
        <v>4221.3999999999996</v>
      </c>
      <c r="I65" s="67">
        <f>I66+I67+I68</f>
        <v>2855</v>
      </c>
      <c r="J65" s="156"/>
    </row>
    <row r="66" spans="1:10" ht="25.5">
      <c r="A66" s="156"/>
      <c r="B66" s="157" t="s">
        <v>27</v>
      </c>
      <c r="C66" s="157"/>
      <c r="D66" s="158">
        <v>1</v>
      </c>
      <c r="E66" s="158">
        <v>2</v>
      </c>
      <c r="F66" s="159" t="s">
        <v>368</v>
      </c>
      <c r="G66" s="160" t="s">
        <v>26</v>
      </c>
      <c r="H66" s="67">
        <v>3371</v>
      </c>
      <c r="I66" s="67">
        <v>2398.8000000000002</v>
      </c>
      <c r="J66" s="156"/>
    </row>
    <row r="67" spans="1:10" ht="38.25">
      <c r="A67" s="156"/>
      <c r="B67" s="157" t="s">
        <v>33</v>
      </c>
      <c r="C67" s="157"/>
      <c r="D67" s="158">
        <v>1</v>
      </c>
      <c r="E67" s="158">
        <v>2</v>
      </c>
      <c r="F67" s="159" t="s">
        <v>368</v>
      </c>
      <c r="G67" s="160" t="s">
        <v>32</v>
      </c>
      <c r="H67" s="67">
        <v>110</v>
      </c>
      <c r="I67" s="67">
        <v>0</v>
      </c>
      <c r="J67" s="156"/>
    </row>
    <row r="68" spans="1:10" ht="51">
      <c r="A68" s="156"/>
      <c r="B68" s="157" t="s">
        <v>25</v>
      </c>
      <c r="C68" s="157"/>
      <c r="D68" s="158">
        <v>1</v>
      </c>
      <c r="E68" s="158">
        <v>2</v>
      </c>
      <c r="F68" s="159" t="s">
        <v>368</v>
      </c>
      <c r="G68" s="160" t="s">
        <v>24</v>
      </c>
      <c r="H68" s="67">
        <v>740.4</v>
      </c>
      <c r="I68" s="67">
        <v>456.2</v>
      </c>
      <c r="J68" s="156"/>
    </row>
    <row r="69" spans="1:10" ht="25.5">
      <c r="A69" s="156"/>
      <c r="B69" s="157" t="s">
        <v>34</v>
      </c>
      <c r="C69" s="157"/>
      <c r="D69" s="158">
        <v>1</v>
      </c>
      <c r="E69" s="158">
        <v>2</v>
      </c>
      <c r="F69" s="159" t="s">
        <v>371</v>
      </c>
      <c r="G69" s="160"/>
      <c r="H69" s="67">
        <f>H70+H75</f>
        <v>17208.900000000001</v>
      </c>
      <c r="I69" s="67">
        <f>I70+I75</f>
        <v>16236.3</v>
      </c>
      <c r="J69" s="156"/>
    </row>
    <row r="70" spans="1:10" ht="63.75">
      <c r="A70" s="156"/>
      <c r="B70" s="15" t="s">
        <v>343</v>
      </c>
      <c r="C70" s="157"/>
      <c r="D70" s="158">
        <v>1</v>
      </c>
      <c r="E70" s="158">
        <v>2</v>
      </c>
      <c r="F70" s="159" t="s">
        <v>371</v>
      </c>
      <c r="G70" s="160">
        <v>100</v>
      </c>
      <c r="H70" s="67">
        <f>H71</f>
        <v>17128.900000000001</v>
      </c>
      <c r="I70" s="67">
        <f>I71</f>
        <v>16196.3</v>
      </c>
      <c r="J70" s="156"/>
    </row>
    <row r="71" spans="1:10" ht="25.5">
      <c r="A71" s="156"/>
      <c r="B71" s="15" t="s">
        <v>255</v>
      </c>
      <c r="C71" s="157"/>
      <c r="D71" s="158">
        <v>1</v>
      </c>
      <c r="E71" s="158">
        <v>2</v>
      </c>
      <c r="F71" s="159" t="s">
        <v>371</v>
      </c>
      <c r="G71" s="160">
        <v>120</v>
      </c>
      <c r="H71" s="67">
        <f>H72+H73+H74</f>
        <v>17128.900000000001</v>
      </c>
      <c r="I71" s="67">
        <f>I72+I73+I74</f>
        <v>16196.3</v>
      </c>
      <c r="J71" s="156"/>
    </row>
    <row r="72" spans="1:10" ht="25.5">
      <c r="A72" s="156"/>
      <c r="B72" s="157" t="s">
        <v>27</v>
      </c>
      <c r="C72" s="157"/>
      <c r="D72" s="158">
        <v>1</v>
      </c>
      <c r="E72" s="158">
        <v>2</v>
      </c>
      <c r="F72" s="159" t="s">
        <v>371</v>
      </c>
      <c r="G72" s="160" t="s">
        <v>26</v>
      </c>
      <c r="H72" s="67">
        <v>13495</v>
      </c>
      <c r="I72" s="67">
        <v>13047.9</v>
      </c>
      <c r="J72" s="156"/>
    </row>
    <row r="73" spans="1:10" ht="38.25">
      <c r="A73" s="156"/>
      <c r="B73" s="157" t="s">
        <v>33</v>
      </c>
      <c r="C73" s="157"/>
      <c r="D73" s="158">
        <v>1</v>
      </c>
      <c r="E73" s="158">
        <v>2</v>
      </c>
      <c r="F73" s="159" t="s">
        <v>371</v>
      </c>
      <c r="G73" s="160" t="s">
        <v>32</v>
      </c>
      <c r="H73" s="67">
        <v>1044</v>
      </c>
      <c r="I73" s="67">
        <v>559.20000000000005</v>
      </c>
      <c r="J73" s="156"/>
    </row>
    <row r="74" spans="1:10" ht="51">
      <c r="A74" s="156"/>
      <c r="B74" s="157" t="s">
        <v>25</v>
      </c>
      <c r="C74" s="157"/>
      <c r="D74" s="158">
        <v>1</v>
      </c>
      <c r="E74" s="158">
        <v>2</v>
      </c>
      <c r="F74" s="159" t="s">
        <v>371</v>
      </c>
      <c r="G74" s="160" t="s">
        <v>24</v>
      </c>
      <c r="H74" s="67">
        <v>2589.9</v>
      </c>
      <c r="I74" s="67">
        <v>2589.1999999999998</v>
      </c>
      <c r="J74" s="156"/>
    </row>
    <row r="75" spans="1:10" ht="25.5">
      <c r="A75" s="156"/>
      <c r="B75" s="15" t="s">
        <v>256</v>
      </c>
      <c r="C75" s="157"/>
      <c r="D75" s="158">
        <v>1</v>
      </c>
      <c r="E75" s="158">
        <v>2</v>
      </c>
      <c r="F75" s="159" t="s">
        <v>371</v>
      </c>
      <c r="G75" s="160">
        <v>200</v>
      </c>
      <c r="H75" s="67">
        <f>H76</f>
        <v>80</v>
      </c>
      <c r="I75" s="67">
        <f>I76</f>
        <v>40</v>
      </c>
      <c r="J75" s="156"/>
    </row>
    <row r="76" spans="1:10" ht="25.5">
      <c r="A76" s="156"/>
      <c r="B76" s="15" t="s">
        <v>339</v>
      </c>
      <c r="C76" s="157"/>
      <c r="D76" s="158">
        <v>1</v>
      </c>
      <c r="E76" s="158">
        <v>2</v>
      </c>
      <c r="F76" s="159" t="s">
        <v>371</v>
      </c>
      <c r="G76" s="160">
        <v>240</v>
      </c>
      <c r="H76" s="67">
        <f>H77</f>
        <v>80</v>
      </c>
      <c r="I76" s="67">
        <f>I77</f>
        <v>40</v>
      </c>
      <c r="J76" s="156"/>
    </row>
    <row r="77" spans="1:10" ht="25.5">
      <c r="A77" s="156"/>
      <c r="B77" s="157" t="s">
        <v>2</v>
      </c>
      <c r="C77" s="157"/>
      <c r="D77" s="158">
        <v>1</v>
      </c>
      <c r="E77" s="158">
        <v>2</v>
      </c>
      <c r="F77" s="159" t="s">
        <v>371</v>
      </c>
      <c r="G77" s="160" t="s">
        <v>1</v>
      </c>
      <c r="H77" s="67">
        <v>80</v>
      </c>
      <c r="I77" s="67">
        <v>40</v>
      </c>
      <c r="J77" s="156"/>
    </row>
    <row r="78" spans="1:10" s="331" customFormat="1" ht="73.5" customHeight="1">
      <c r="A78" s="332"/>
      <c r="B78" s="329" t="s">
        <v>238</v>
      </c>
      <c r="C78" s="329"/>
      <c r="D78" s="166">
        <v>1</v>
      </c>
      <c r="E78" s="166">
        <v>4</v>
      </c>
      <c r="F78" s="167"/>
      <c r="G78" s="168"/>
      <c r="H78" s="169">
        <f t="shared" ref="H78:I80" si="1">H79</f>
        <v>172562.6</v>
      </c>
      <c r="I78" s="169">
        <f t="shared" si="1"/>
        <v>136081.19999999998</v>
      </c>
      <c r="J78" s="330">
        <f>I78/H78*100</f>
        <v>78.85903434463782</v>
      </c>
    </row>
    <row r="79" spans="1:10" ht="63" customHeight="1">
      <c r="A79" s="156"/>
      <c r="B79" s="157" t="s">
        <v>5</v>
      </c>
      <c r="C79" s="157"/>
      <c r="D79" s="158">
        <v>1</v>
      </c>
      <c r="E79" s="158">
        <v>4</v>
      </c>
      <c r="F79" s="159" t="s">
        <v>365</v>
      </c>
      <c r="G79" s="160"/>
      <c r="H79" s="67">
        <f t="shared" si="1"/>
        <v>172562.6</v>
      </c>
      <c r="I79" s="67">
        <f t="shared" si="1"/>
        <v>136081.19999999998</v>
      </c>
      <c r="J79" s="156"/>
    </row>
    <row r="80" spans="1:10" ht="38.25">
      <c r="A80" s="156"/>
      <c r="B80" s="157" t="s">
        <v>4</v>
      </c>
      <c r="C80" s="157"/>
      <c r="D80" s="158">
        <v>1</v>
      </c>
      <c r="E80" s="158">
        <v>4</v>
      </c>
      <c r="F80" s="159" t="s">
        <v>367</v>
      </c>
      <c r="G80" s="160"/>
      <c r="H80" s="67">
        <f t="shared" si="1"/>
        <v>172562.6</v>
      </c>
      <c r="I80" s="67">
        <f t="shared" si="1"/>
        <v>136081.19999999998</v>
      </c>
      <c r="J80" s="156"/>
    </row>
    <row r="81" spans="1:10" ht="25.5">
      <c r="A81" s="156"/>
      <c r="B81" s="157" t="s">
        <v>34</v>
      </c>
      <c r="C81" s="157"/>
      <c r="D81" s="158">
        <v>1</v>
      </c>
      <c r="E81" s="158">
        <v>4</v>
      </c>
      <c r="F81" s="159" t="s">
        <v>371</v>
      </c>
      <c r="G81" s="160"/>
      <c r="H81" s="67">
        <f>H82+H87+H91</f>
        <v>172562.6</v>
      </c>
      <c r="I81" s="67">
        <f>I82+I87+I91</f>
        <v>136081.19999999998</v>
      </c>
      <c r="J81" s="156"/>
    </row>
    <row r="82" spans="1:10" ht="63.75">
      <c r="A82" s="156"/>
      <c r="B82" s="15" t="s">
        <v>343</v>
      </c>
      <c r="C82" s="157"/>
      <c r="D82" s="158">
        <v>1</v>
      </c>
      <c r="E82" s="158">
        <v>4</v>
      </c>
      <c r="F82" s="159" t="s">
        <v>371</v>
      </c>
      <c r="G82" s="160">
        <v>100</v>
      </c>
      <c r="H82" s="67">
        <f>H83</f>
        <v>161232.79999999999</v>
      </c>
      <c r="I82" s="67">
        <f>I83</f>
        <v>129991.59999999999</v>
      </c>
      <c r="J82" s="156"/>
    </row>
    <row r="83" spans="1:10" ht="25.5">
      <c r="A83" s="156"/>
      <c r="B83" s="15" t="s">
        <v>255</v>
      </c>
      <c r="C83" s="157"/>
      <c r="D83" s="158">
        <v>1</v>
      </c>
      <c r="E83" s="158">
        <v>4</v>
      </c>
      <c r="F83" s="159" t="s">
        <v>371</v>
      </c>
      <c r="G83" s="160">
        <v>120</v>
      </c>
      <c r="H83" s="67">
        <f>H84+H85+H86</f>
        <v>161232.79999999999</v>
      </c>
      <c r="I83" s="67">
        <f>I84+I85+I86</f>
        <v>129991.59999999999</v>
      </c>
      <c r="J83" s="156"/>
    </row>
    <row r="84" spans="1:10" ht="25.5">
      <c r="A84" s="156"/>
      <c r="B84" s="157" t="s">
        <v>27</v>
      </c>
      <c r="C84" s="157"/>
      <c r="D84" s="158">
        <v>1</v>
      </c>
      <c r="E84" s="158">
        <v>4</v>
      </c>
      <c r="F84" s="159" t="s">
        <v>371</v>
      </c>
      <c r="G84" s="160" t="s">
        <v>26</v>
      </c>
      <c r="H84" s="67">
        <v>122221.2</v>
      </c>
      <c r="I84" s="67">
        <v>97358.7</v>
      </c>
      <c r="J84" s="156"/>
    </row>
    <row r="85" spans="1:10" ht="38.25">
      <c r="A85" s="156"/>
      <c r="B85" s="157" t="s">
        <v>33</v>
      </c>
      <c r="C85" s="157"/>
      <c r="D85" s="158">
        <v>1</v>
      </c>
      <c r="E85" s="158">
        <v>4</v>
      </c>
      <c r="F85" s="159" t="s">
        <v>371</v>
      </c>
      <c r="G85" s="160" t="s">
        <v>32</v>
      </c>
      <c r="H85" s="67">
        <v>6679.9</v>
      </c>
      <c r="I85" s="67">
        <v>5959.9</v>
      </c>
      <c r="J85" s="156"/>
    </row>
    <row r="86" spans="1:10" ht="51">
      <c r="A86" s="156"/>
      <c r="B86" s="157" t="s">
        <v>25</v>
      </c>
      <c r="C86" s="157"/>
      <c r="D86" s="158">
        <v>1</v>
      </c>
      <c r="E86" s="158">
        <v>4</v>
      </c>
      <c r="F86" s="159" t="s">
        <v>371</v>
      </c>
      <c r="G86" s="160" t="s">
        <v>24</v>
      </c>
      <c r="H86" s="67">
        <v>32331.7</v>
      </c>
      <c r="I86" s="67">
        <v>26673</v>
      </c>
      <c r="J86" s="156"/>
    </row>
    <row r="87" spans="1:10" ht="25.5">
      <c r="A87" s="156"/>
      <c r="B87" s="15" t="s">
        <v>256</v>
      </c>
      <c r="C87" s="157"/>
      <c r="D87" s="158">
        <v>1</v>
      </c>
      <c r="E87" s="158">
        <v>4</v>
      </c>
      <c r="F87" s="159" t="s">
        <v>371</v>
      </c>
      <c r="G87" s="160">
        <v>200</v>
      </c>
      <c r="H87" s="67">
        <f>H88</f>
        <v>10968.7</v>
      </c>
      <c r="I87" s="67">
        <f>I88</f>
        <v>5781</v>
      </c>
      <c r="J87" s="156"/>
    </row>
    <row r="88" spans="1:10" ht="25.5">
      <c r="A88" s="156"/>
      <c r="B88" s="15" t="s">
        <v>339</v>
      </c>
      <c r="C88" s="157"/>
      <c r="D88" s="158">
        <v>1</v>
      </c>
      <c r="E88" s="158">
        <v>4</v>
      </c>
      <c r="F88" s="159" t="s">
        <v>371</v>
      </c>
      <c r="G88" s="160">
        <v>240</v>
      </c>
      <c r="H88" s="67">
        <f>H89+H90</f>
        <v>10968.7</v>
      </c>
      <c r="I88" s="67">
        <f>I89+I90</f>
        <v>5781</v>
      </c>
      <c r="J88" s="156"/>
    </row>
    <row r="89" spans="1:10" ht="25.5">
      <c r="A89" s="156"/>
      <c r="B89" s="157" t="s">
        <v>2</v>
      </c>
      <c r="C89" s="157"/>
      <c r="D89" s="158">
        <v>1</v>
      </c>
      <c r="E89" s="158">
        <v>4</v>
      </c>
      <c r="F89" s="159" t="s">
        <v>371</v>
      </c>
      <c r="G89" s="160" t="s">
        <v>1</v>
      </c>
      <c r="H89" s="67">
        <v>3248.9</v>
      </c>
      <c r="I89" s="67">
        <v>1839.8</v>
      </c>
      <c r="J89" s="156"/>
    </row>
    <row r="90" spans="1:10" ht="38.25">
      <c r="A90" s="156"/>
      <c r="B90" s="157" t="s">
        <v>19</v>
      </c>
      <c r="C90" s="157"/>
      <c r="D90" s="158">
        <v>1</v>
      </c>
      <c r="E90" s="158">
        <v>4</v>
      </c>
      <c r="F90" s="159" t="s">
        <v>371</v>
      </c>
      <c r="G90" s="160" t="s">
        <v>18</v>
      </c>
      <c r="H90" s="67">
        <v>7719.8</v>
      </c>
      <c r="I90" s="67">
        <v>3941.2</v>
      </c>
      <c r="J90" s="156"/>
    </row>
    <row r="91" spans="1:10">
      <c r="A91" s="156"/>
      <c r="B91" s="16" t="s">
        <v>258</v>
      </c>
      <c r="C91" s="157"/>
      <c r="D91" s="158">
        <v>1</v>
      </c>
      <c r="E91" s="158">
        <v>4</v>
      </c>
      <c r="F91" s="159" t="s">
        <v>371</v>
      </c>
      <c r="G91" s="160">
        <v>800</v>
      </c>
      <c r="H91" s="67">
        <f>H92</f>
        <v>361.1</v>
      </c>
      <c r="I91" s="67">
        <f>I92</f>
        <v>308.60000000000002</v>
      </c>
      <c r="J91" s="156"/>
    </row>
    <row r="92" spans="1:10">
      <c r="A92" s="156"/>
      <c r="B92" s="16" t="s">
        <v>259</v>
      </c>
      <c r="C92" s="157"/>
      <c r="D92" s="158">
        <v>1</v>
      </c>
      <c r="E92" s="158">
        <v>4</v>
      </c>
      <c r="F92" s="159" t="s">
        <v>371</v>
      </c>
      <c r="G92" s="160">
        <v>850</v>
      </c>
      <c r="H92" s="67">
        <f>H93+H94+H95</f>
        <v>361.1</v>
      </c>
      <c r="I92" s="67">
        <f>I93+I94+I95</f>
        <v>308.60000000000002</v>
      </c>
      <c r="J92" s="156"/>
    </row>
    <row r="93" spans="1:10" ht="25.5">
      <c r="A93" s="156"/>
      <c r="B93" s="157" t="s">
        <v>31</v>
      </c>
      <c r="C93" s="157"/>
      <c r="D93" s="158">
        <v>1</v>
      </c>
      <c r="E93" s="158">
        <v>4</v>
      </c>
      <c r="F93" s="159" t="s">
        <v>371</v>
      </c>
      <c r="G93" s="160" t="s">
        <v>30</v>
      </c>
      <c r="H93" s="67">
        <v>60</v>
      </c>
      <c r="I93" s="67">
        <v>25.1</v>
      </c>
      <c r="J93" s="156"/>
    </row>
    <row r="94" spans="1:10">
      <c r="A94" s="156"/>
      <c r="B94" s="157" t="s">
        <v>29</v>
      </c>
      <c r="C94" s="157"/>
      <c r="D94" s="158">
        <v>1</v>
      </c>
      <c r="E94" s="158">
        <v>4</v>
      </c>
      <c r="F94" s="159" t="s">
        <v>371</v>
      </c>
      <c r="G94" s="160" t="s">
        <v>28</v>
      </c>
      <c r="H94" s="67">
        <v>70.400000000000006</v>
      </c>
      <c r="I94" s="67">
        <v>52.9</v>
      </c>
      <c r="J94" s="156"/>
    </row>
    <row r="95" spans="1:10">
      <c r="A95" s="156"/>
      <c r="B95" s="157" t="s">
        <v>237</v>
      </c>
      <c r="C95" s="157"/>
      <c r="D95" s="158">
        <v>1</v>
      </c>
      <c r="E95" s="158">
        <v>4</v>
      </c>
      <c r="F95" s="159" t="s">
        <v>371</v>
      </c>
      <c r="G95" s="160" t="s">
        <v>236</v>
      </c>
      <c r="H95" s="67">
        <v>230.7</v>
      </c>
      <c r="I95" s="67">
        <v>230.6</v>
      </c>
      <c r="J95" s="156"/>
    </row>
    <row r="96" spans="1:10" s="331" customFormat="1">
      <c r="A96" s="332"/>
      <c r="B96" s="329" t="s">
        <v>235</v>
      </c>
      <c r="C96" s="329"/>
      <c r="D96" s="166">
        <v>1</v>
      </c>
      <c r="E96" s="166">
        <v>5</v>
      </c>
      <c r="F96" s="167"/>
      <c r="G96" s="168"/>
      <c r="H96" s="169">
        <f t="shared" ref="H96:I101" si="2">H97</f>
        <v>29.5</v>
      </c>
      <c r="I96" s="169">
        <f t="shared" si="2"/>
        <v>19.3</v>
      </c>
      <c r="J96" s="330">
        <f>I96/H96*100</f>
        <v>65.423728813559322</v>
      </c>
    </row>
    <row r="97" spans="1:10" ht="57" customHeight="1">
      <c r="A97" s="156"/>
      <c r="B97" s="157" t="s">
        <v>5</v>
      </c>
      <c r="C97" s="157"/>
      <c r="D97" s="158">
        <v>1</v>
      </c>
      <c r="E97" s="158">
        <v>5</v>
      </c>
      <c r="F97" s="159" t="s">
        <v>365</v>
      </c>
      <c r="G97" s="160"/>
      <c r="H97" s="67">
        <f t="shared" si="2"/>
        <v>29.5</v>
      </c>
      <c r="I97" s="67">
        <f t="shared" si="2"/>
        <v>19.3</v>
      </c>
      <c r="J97" s="156"/>
    </row>
    <row r="98" spans="1:10" ht="38.25">
      <c r="A98" s="156"/>
      <c r="B98" s="157" t="s">
        <v>4</v>
      </c>
      <c r="C98" s="157"/>
      <c r="D98" s="158">
        <v>1</v>
      </c>
      <c r="E98" s="158">
        <v>5</v>
      </c>
      <c r="F98" s="159" t="s">
        <v>367</v>
      </c>
      <c r="G98" s="160"/>
      <c r="H98" s="67">
        <f>H99</f>
        <v>29.5</v>
      </c>
      <c r="I98" s="67">
        <f>I99</f>
        <v>19.3</v>
      </c>
      <c r="J98" s="156"/>
    </row>
    <row r="99" spans="1:10" ht="197.25" customHeight="1">
      <c r="A99" s="156"/>
      <c r="B99" s="157" t="s">
        <v>234</v>
      </c>
      <c r="C99" s="157"/>
      <c r="D99" s="158">
        <v>1</v>
      </c>
      <c r="E99" s="158">
        <v>5</v>
      </c>
      <c r="F99" s="159" t="s">
        <v>384</v>
      </c>
      <c r="G99" s="160"/>
      <c r="H99" s="67">
        <f t="shared" si="2"/>
        <v>29.5</v>
      </c>
      <c r="I99" s="67">
        <f t="shared" si="2"/>
        <v>19.3</v>
      </c>
      <c r="J99" s="156"/>
    </row>
    <row r="100" spans="1:10" ht="25.5">
      <c r="A100" s="156"/>
      <c r="B100" s="15" t="s">
        <v>256</v>
      </c>
      <c r="C100" s="157"/>
      <c r="D100" s="158">
        <v>1</v>
      </c>
      <c r="E100" s="158">
        <v>5</v>
      </c>
      <c r="F100" s="159" t="s">
        <v>384</v>
      </c>
      <c r="G100" s="160">
        <v>200</v>
      </c>
      <c r="H100" s="67">
        <f t="shared" si="2"/>
        <v>29.5</v>
      </c>
      <c r="I100" s="67">
        <f t="shared" si="2"/>
        <v>19.3</v>
      </c>
      <c r="J100" s="156"/>
    </row>
    <row r="101" spans="1:10" ht="25.5">
      <c r="A101" s="156"/>
      <c r="B101" s="15" t="s">
        <v>339</v>
      </c>
      <c r="C101" s="157"/>
      <c r="D101" s="158">
        <v>1</v>
      </c>
      <c r="E101" s="158">
        <v>5</v>
      </c>
      <c r="F101" s="159" t="s">
        <v>384</v>
      </c>
      <c r="G101" s="160">
        <v>240</v>
      </c>
      <c r="H101" s="67">
        <f t="shared" si="2"/>
        <v>29.5</v>
      </c>
      <c r="I101" s="67">
        <f t="shared" si="2"/>
        <v>19.3</v>
      </c>
      <c r="J101" s="156"/>
    </row>
    <row r="102" spans="1:10" ht="38.25">
      <c r="A102" s="156"/>
      <c r="B102" s="157" t="s">
        <v>19</v>
      </c>
      <c r="C102" s="157"/>
      <c r="D102" s="158">
        <v>1</v>
      </c>
      <c r="E102" s="158">
        <v>5</v>
      </c>
      <c r="F102" s="159" t="s">
        <v>384</v>
      </c>
      <c r="G102" s="160" t="s">
        <v>18</v>
      </c>
      <c r="H102" s="67">
        <v>29.5</v>
      </c>
      <c r="I102" s="67">
        <v>19.3</v>
      </c>
      <c r="J102" s="156"/>
    </row>
    <row r="103" spans="1:10" s="331" customFormat="1" ht="25.5">
      <c r="A103" s="332"/>
      <c r="B103" s="329" t="s">
        <v>233</v>
      </c>
      <c r="C103" s="329"/>
      <c r="D103" s="166">
        <v>1</v>
      </c>
      <c r="E103" s="166">
        <v>7</v>
      </c>
      <c r="F103" s="167"/>
      <c r="G103" s="168"/>
      <c r="H103" s="169">
        <f t="shared" ref="H103:I108" si="3">H104</f>
        <v>4950</v>
      </c>
      <c r="I103" s="169">
        <f t="shared" si="3"/>
        <v>4440.1000000000004</v>
      </c>
      <c r="J103" s="330">
        <f>I103/H103*100</f>
        <v>89.698989898989907</v>
      </c>
    </row>
    <row r="104" spans="1:10" ht="59.25" customHeight="1">
      <c r="A104" s="156"/>
      <c r="B104" s="157" t="s">
        <v>5</v>
      </c>
      <c r="C104" s="157"/>
      <c r="D104" s="158">
        <v>1</v>
      </c>
      <c r="E104" s="158">
        <v>7</v>
      </c>
      <c r="F104" s="159" t="s">
        <v>365</v>
      </c>
      <c r="G104" s="160"/>
      <c r="H104" s="67">
        <f t="shared" si="3"/>
        <v>4950</v>
      </c>
      <c r="I104" s="67">
        <f t="shared" si="3"/>
        <v>4440.1000000000004</v>
      </c>
      <c r="J104" s="156"/>
    </row>
    <row r="105" spans="1:10" ht="38.25">
      <c r="A105" s="156"/>
      <c r="B105" s="157" t="s">
        <v>4</v>
      </c>
      <c r="C105" s="157"/>
      <c r="D105" s="158">
        <v>1</v>
      </c>
      <c r="E105" s="158">
        <v>7</v>
      </c>
      <c r="F105" s="159" t="s">
        <v>367</v>
      </c>
      <c r="G105" s="160"/>
      <c r="H105" s="67">
        <f>H106</f>
        <v>4950</v>
      </c>
      <c r="I105" s="67">
        <f>I106</f>
        <v>4440.1000000000004</v>
      </c>
      <c r="J105" s="156"/>
    </row>
    <row r="106" spans="1:10" ht="25.5">
      <c r="A106" s="156"/>
      <c r="B106" s="157" t="s">
        <v>72</v>
      </c>
      <c r="C106" s="157"/>
      <c r="D106" s="158">
        <v>1</v>
      </c>
      <c r="E106" s="158">
        <v>7</v>
      </c>
      <c r="F106" s="159" t="s">
        <v>371</v>
      </c>
      <c r="G106" s="160"/>
      <c r="H106" s="67">
        <f t="shared" si="3"/>
        <v>4950</v>
      </c>
      <c r="I106" s="67">
        <f t="shared" si="3"/>
        <v>4440.1000000000004</v>
      </c>
      <c r="J106" s="156"/>
    </row>
    <row r="107" spans="1:10" ht="25.5">
      <c r="A107" s="156"/>
      <c r="B107" s="15" t="s">
        <v>256</v>
      </c>
      <c r="C107" s="157"/>
      <c r="D107" s="158">
        <v>1</v>
      </c>
      <c r="E107" s="158">
        <v>7</v>
      </c>
      <c r="F107" s="159" t="s">
        <v>371</v>
      </c>
      <c r="G107" s="160">
        <v>200</v>
      </c>
      <c r="H107" s="67">
        <f t="shared" si="3"/>
        <v>4950</v>
      </c>
      <c r="I107" s="67">
        <f t="shared" si="3"/>
        <v>4440.1000000000004</v>
      </c>
      <c r="J107" s="156"/>
    </row>
    <row r="108" spans="1:10" ht="25.5">
      <c r="A108" s="156"/>
      <c r="B108" s="15" t="s">
        <v>339</v>
      </c>
      <c r="C108" s="157"/>
      <c r="D108" s="158">
        <v>1</v>
      </c>
      <c r="E108" s="158">
        <v>7</v>
      </c>
      <c r="F108" s="159" t="s">
        <v>371</v>
      </c>
      <c r="G108" s="160">
        <v>240</v>
      </c>
      <c r="H108" s="67">
        <f t="shared" si="3"/>
        <v>4950</v>
      </c>
      <c r="I108" s="67">
        <f t="shared" si="3"/>
        <v>4440.1000000000004</v>
      </c>
      <c r="J108" s="156"/>
    </row>
    <row r="109" spans="1:10" ht="38.25">
      <c r="A109" s="156"/>
      <c r="B109" s="157" t="s">
        <v>19</v>
      </c>
      <c r="C109" s="157"/>
      <c r="D109" s="158">
        <v>1</v>
      </c>
      <c r="E109" s="158">
        <v>7</v>
      </c>
      <c r="F109" s="159" t="s">
        <v>371</v>
      </c>
      <c r="G109" s="160" t="s">
        <v>18</v>
      </c>
      <c r="H109" s="67">
        <v>4950</v>
      </c>
      <c r="I109" s="67">
        <v>4440.1000000000004</v>
      </c>
      <c r="J109" s="156"/>
    </row>
    <row r="110" spans="1:10" s="331" customFormat="1">
      <c r="A110" s="332"/>
      <c r="B110" s="329" t="s">
        <v>232</v>
      </c>
      <c r="C110" s="329"/>
      <c r="D110" s="166">
        <v>1</v>
      </c>
      <c r="E110" s="166">
        <v>13</v>
      </c>
      <c r="F110" s="167"/>
      <c r="G110" s="168"/>
      <c r="H110" s="169">
        <f>H111+H139+H133</f>
        <v>13079.9</v>
      </c>
      <c r="I110" s="169">
        <f>I111+I139+I133</f>
        <v>8134.9</v>
      </c>
      <c r="J110" s="330">
        <f>I110/H110*100</f>
        <v>62.193900564989022</v>
      </c>
    </row>
    <row r="111" spans="1:10" ht="38.25">
      <c r="A111" s="156"/>
      <c r="B111" s="157" t="s">
        <v>67</v>
      </c>
      <c r="C111" s="157"/>
      <c r="D111" s="158">
        <v>1</v>
      </c>
      <c r="E111" s="158">
        <v>13</v>
      </c>
      <c r="F111" s="159" t="s">
        <v>397</v>
      </c>
      <c r="G111" s="160"/>
      <c r="H111" s="67">
        <f>H112</f>
        <v>8325.5</v>
      </c>
      <c r="I111" s="67">
        <f>I112</f>
        <v>5949.4</v>
      </c>
      <c r="J111" s="156"/>
    </row>
    <row r="112" spans="1:10" ht="33" customHeight="1">
      <c r="A112" s="156"/>
      <c r="B112" s="157" t="s">
        <v>66</v>
      </c>
      <c r="C112" s="157"/>
      <c r="D112" s="158">
        <v>1</v>
      </c>
      <c r="E112" s="158">
        <v>13</v>
      </c>
      <c r="F112" s="159" t="s">
        <v>398</v>
      </c>
      <c r="G112" s="160"/>
      <c r="H112" s="67">
        <f>H113+H123</f>
        <v>8325.5</v>
      </c>
      <c r="I112" s="67">
        <f>I113+I123</f>
        <v>5949.4</v>
      </c>
      <c r="J112" s="156"/>
    </row>
    <row r="113" spans="1:10" ht="188.25" customHeight="1">
      <c r="A113" s="156"/>
      <c r="B113" s="157" t="s">
        <v>231</v>
      </c>
      <c r="C113" s="157"/>
      <c r="D113" s="158">
        <v>1</v>
      </c>
      <c r="E113" s="158">
        <v>13</v>
      </c>
      <c r="F113" s="159" t="s">
        <v>400</v>
      </c>
      <c r="G113" s="160"/>
      <c r="H113" s="67">
        <f>H114+H119</f>
        <v>1559.2</v>
      </c>
      <c r="I113" s="67">
        <f>I114+I119</f>
        <v>1282.4000000000001</v>
      </c>
      <c r="J113" s="156"/>
    </row>
    <row r="114" spans="1:10" ht="63.75">
      <c r="A114" s="156"/>
      <c r="B114" s="15" t="s">
        <v>343</v>
      </c>
      <c r="C114" s="157"/>
      <c r="D114" s="158">
        <v>1</v>
      </c>
      <c r="E114" s="158">
        <v>13</v>
      </c>
      <c r="F114" s="159" t="s">
        <v>400</v>
      </c>
      <c r="G114" s="160">
        <v>100</v>
      </c>
      <c r="H114" s="67">
        <f>H115</f>
        <v>1542.7</v>
      </c>
      <c r="I114" s="67">
        <f>I115</f>
        <v>1267.4000000000001</v>
      </c>
      <c r="J114" s="156"/>
    </row>
    <row r="115" spans="1:10" ht="25.5">
      <c r="A115" s="156"/>
      <c r="B115" s="15" t="s">
        <v>255</v>
      </c>
      <c r="C115" s="157"/>
      <c r="D115" s="158">
        <v>1</v>
      </c>
      <c r="E115" s="158">
        <v>13</v>
      </c>
      <c r="F115" s="159" t="s">
        <v>400</v>
      </c>
      <c r="G115" s="160">
        <v>120</v>
      </c>
      <c r="H115" s="67">
        <f>H116+H117+H118</f>
        <v>1542.7</v>
      </c>
      <c r="I115" s="67">
        <f>I116+I117+I118</f>
        <v>1267.4000000000001</v>
      </c>
      <c r="J115" s="156"/>
    </row>
    <row r="116" spans="1:10" ht="25.5">
      <c r="A116" s="156"/>
      <c r="B116" s="157" t="s">
        <v>27</v>
      </c>
      <c r="C116" s="157"/>
      <c r="D116" s="158">
        <v>1</v>
      </c>
      <c r="E116" s="158">
        <v>13</v>
      </c>
      <c r="F116" s="159" t="s">
        <v>400</v>
      </c>
      <c r="G116" s="160" t="s">
        <v>26</v>
      </c>
      <c r="H116" s="67">
        <v>1101</v>
      </c>
      <c r="I116" s="67">
        <v>881.2</v>
      </c>
      <c r="J116" s="156"/>
    </row>
    <row r="117" spans="1:10" ht="38.25">
      <c r="A117" s="156"/>
      <c r="B117" s="157" t="s">
        <v>33</v>
      </c>
      <c r="C117" s="157"/>
      <c r="D117" s="158">
        <v>1</v>
      </c>
      <c r="E117" s="158">
        <v>13</v>
      </c>
      <c r="F117" s="159" t="s">
        <v>400</v>
      </c>
      <c r="G117" s="160" t="s">
        <v>32</v>
      </c>
      <c r="H117" s="67">
        <v>167.5</v>
      </c>
      <c r="I117" s="67">
        <v>140.80000000000001</v>
      </c>
      <c r="J117" s="156"/>
    </row>
    <row r="118" spans="1:10" ht="51">
      <c r="A118" s="156"/>
      <c r="B118" s="157" t="s">
        <v>25</v>
      </c>
      <c r="C118" s="157"/>
      <c r="D118" s="158">
        <v>1</v>
      </c>
      <c r="E118" s="158">
        <v>13</v>
      </c>
      <c r="F118" s="159" t="s">
        <v>400</v>
      </c>
      <c r="G118" s="160" t="s">
        <v>24</v>
      </c>
      <c r="H118" s="67">
        <v>274.2</v>
      </c>
      <c r="I118" s="67">
        <v>245.4</v>
      </c>
      <c r="J118" s="156"/>
    </row>
    <row r="119" spans="1:10" ht="25.5">
      <c r="A119" s="156"/>
      <c r="B119" s="15" t="s">
        <v>256</v>
      </c>
      <c r="C119" s="157"/>
      <c r="D119" s="158">
        <v>1</v>
      </c>
      <c r="E119" s="158">
        <v>13</v>
      </c>
      <c r="F119" s="159" t="s">
        <v>400</v>
      </c>
      <c r="G119" s="160">
        <v>200</v>
      </c>
      <c r="H119" s="67">
        <f>H120</f>
        <v>16.5</v>
      </c>
      <c r="I119" s="67">
        <f>I120</f>
        <v>15</v>
      </c>
      <c r="J119" s="156"/>
    </row>
    <row r="120" spans="1:10" ht="25.5">
      <c r="A120" s="156"/>
      <c r="B120" s="15" t="s">
        <v>339</v>
      </c>
      <c r="C120" s="157"/>
      <c r="D120" s="158">
        <v>1</v>
      </c>
      <c r="E120" s="158">
        <v>13</v>
      </c>
      <c r="F120" s="159" t="s">
        <v>400</v>
      </c>
      <c r="G120" s="160">
        <v>240</v>
      </c>
      <c r="H120" s="67">
        <f>H121+H122</f>
        <v>16.5</v>
      </c>
      <c r="I120" s="67">
        <f>I121+I122</f>
        <v>15</v>
      </c>
      <c r="J120" s="156"/>
    </row>
    <row r="121" spans="1:10" ht="25.5">
      <c r="A121" s="156"/>
      <c r="B121" s="157" t="s">
        <v>2</v>
      </c>
      <c r="C121" s="157"/>
      <c r="D121" s="158">
        <v>1</v>
      </c>
      <c r="E121" s="158">
        <v>13</v>
      </c>
      <c r="F121" s="159" t="s">
        <v>400</v>
      </c>
      <c r="G121" s="160" t="s">
        <v>1</v>
      </c>
      <c r="H121" s="67">
        <v>15.9</v>
      </c>
      <c r="I121" s="67">
        <v>14.4</v>
      </c>
      <c r="J121" s="156"/>
    </row>
    <row r="122" spans="1:10" ht="38.25">
      <c r="A122" s="156"/>
      <c r="B122" s="157" t="s">
        <v>19</v>
      </c>
      <c r="C122" s="157"/>
      <c r="D122" s="158">
        <v>1</v>
      </c>
      <c r="E122" s="158">
        <v>13</v>
      </c>
      <c r="F122" s="159" t="s">
        <v>400</v>
      </c>
      <c r="G122" s="160" t="s">
        <v>18</v>
      </c>
      <c r="H122" s="67">
        <v>0.6</v>
      </c>
      <c r="I122" s="67">
        <v>0.6</v>
      </c>
      <c r="J122" s="156"/>
    </row>
    <row r="123" spans="1:10" ht="111.75" customHeight="1">
      <c r="A123" s="156"/>
      <c r="B123" s="157" t="s">
        <v>230</v>
      </c>
      <c r="C123" s="157"/>
      <c r="D123" s="158">
        <v>1</v>
      </c>
      <c r="E123" s="158">
        <v>13</v>
      </c>
      <c r="F123" s="159" t="s">
        <v>402</v>
      </c>
      <c r="G123" s="160"/>
      <c r="H123" s="67">
        <f>H124+H129</f>
        <v>6766.3</v>
      </c>
      <c r="I123" s="67">
        <f>I124+I129</f>
        <v>4667</v>
      </c>
      <c r="J123" s="156"/>
    </row>
    <row r="124" spans="1:10" ht="81" customHeight="1">
      <c r="A124" s="156"/>
      <c r="B124" s="15" t="s">
        <v>343</v>
      </c>
      <c r="C124" s="157"/>
      <c r="D124" s="158">
        <v>1</v>
      </c>
      <c r="E124" s="158">
        <v>13</v>
      </c>
      <c r="F124" s="159" t="s">
        <v>402</v>
      </c>
      <c r="G124" s="160">
        <v>100</v>
      </c>
      <c r="H124" s="67">
        <f>H125</f>
        <v>5878.5</v>
      </c>
      <c r="I124" s="67">
        <f>I125</f>
        <v>4252</v>
      </c>
      <c r="J124" s="156"/>
    </row>
    <row r="125" spans="1:10" ht="25.5">
      <c r="A125" s="156"/>
      <c r="B125" s="15" t="s">
        <v>255</v>
      </c>
      <c r="C125" s="157"/>
      <c r="D125" s="158">
        <v>1</v>
      </c>
      <c r="E125" s="158">
        <v>13</v>
      </c>
      <c r="F125" s="159" t="s">
        <v>402</v>
      </c>
      <c r="G125" s="160">
        <v>120</v>
      </c>
      <c r="H125" s="67">
        <f>H126+H127+H128</f>
        <v>5878.5</v>
      </c>
      <c r="I125" s="67">
        <f>I126+I127+I128</f>
        <v>4252</v>
      </c>
      <c r="J125" s="156"/>
    </row>
    <row r="126" spans="1:10" ht="25.5">
      <c r="A126" s="156"/>
      <c r="B126" s="157" t="s">
        <v>27</v>
      </c>
      <c r="C126" s="157"/>
      <c r="D126" s="158">
        <v>1</v>
      </c>
      <c r="E126" s="158">
        <v>13</v>
      </c>
      <c r="F126" s="159" t="s">
        <v>402</v>
      </c>
      <c r="G126" s="160" t="s">
        <v>26</v>
      </c>
      <c r="H126" s="67">
        <v>4006.7</v>
      </c>
      <c r="I126" s="67">
        <v>2805.9</v>
      </c>
      <c r="J126" s="156"/>
    </row>
    <row r="127" spans="1:10" ht="38.25">
      <c r="A127" s="156"/>
      <c r="B127" s="157" t="s">
        <v>33</v>
      </c>
      <c r="C127" s="157"/>
      <c r="D127" s="158">
        <v>1</v>
      </c>
      <c r="E127" s="158">
        <v>13</v>
      </c>
      <c r="F127" s="159" t="s">
        <v>402</v>
      </c>
      <c r="G127" s="160" t="s">
        <v>32</v>
      </c>
      <c r="H127" s="67">
        <v>506</v>
      </c>
      <c r="I127" s="67">
        <v>167.1</v>
      </c>
      <c r="J127" s="156"/>
    </row>
    <row r="128" spans="1:10" ht="51">
      <c r="A128" s="156"/>
      <c r="B128" s="157" t="s">
        <v>25</v>
      </c>
      <c r="C128" s="157"/>
      <c r="D128" s="158">
        <v>1</v>
      </c>
      <c r="E128" s="158">
        <v>13</v>
      </c>
      <c r="F128" s="159" t="s">
        <v>402</v>
      </c>
      <c r="G128" s="160" t="s">
        <v>24</v>
      </c>
      <c r="H128" s="67">
        <v>1365.8</v>
      </c>
      <c r="I128" s="67">
        <v>1279</v>
      </c>
      <c r="J128" s="156"/>
    </row>
    <row r="129" spans="1:10" ht="25.5">
      <c r="A129" s="156"/>
      <c r="B129" s="15" t="s">
        <v>256</v>
      </c>
      <c r="C129" s="157"/>
      <c r="D129" s="158">
        <v>1</v>
      </c>
      <c r="E129" s="158">
        <v>13</v>
      </c>
      <c r="F129" s="159" t="s">
        <v>402</v>
      </c>
      <c r="G129" s="160">
        <v>200</v>
      </c>
      <c r="H129" s="67">
        <f>H130</f>
        <v>887.8</v>
      </c>
      <c r="I129" s="67">
        <f>I130</f>
        <v>415</v>
      </c>
      <c r="J129" s="156"/>
    </row>
    <row r="130" spans="1:10" ht="25.5">
      <c r="A130" s="156"/>
      <c r="B130" s="15" t="s">
        <v>339</v>
      </c>
      <c r="C130" s="157"/>
      <c r="D130" s="158">
        <v>1</v>
      </c>
      <c r="E130" s="158">
        <v>13</v>
      </c>
      <c r="F130" s="159" t="s">
        <v>402</v>
      </c>
      <c r="G130" s="160">
        <v>240</v>
      </c>
      <c r="H130" s="67">
        <f>H131+H132</f>
        <v>887.8</v>
      </c>
      <c r="I130" s="67">
        <f>I131+I132</f>
        <v>415</v>
      </c>
      <c r="J130" s="156"/>
    </row>
    <row r="131" spans="1:10" ht="25.5">
      <c r="A131" s="156"/>
      <c r="B131" s="157" t="s">
        <v>2</v>
      </c>
      <c r="C131" s="157"/>
      <c r="D131" s="158">
        <v>1</v>
      </c>
      <c r="E131" s="158">
        <v>13</v>
      </c>
      <c r="F131" s="159" t="s">
        <v>402</v>
      </c>
      <c r="G131" s="160" t="s">
        <v>1</v>
      </c>
      <c r="H131" s="67">
        <v>78.400000000000006</v>
      </c>
      <c r="I131" s="67">
        <v>72.400000000000006</v>
      </c>
      <c r="J131" s="156"/>
    </row>
    <row r="132" spans="1:10" ht="38.25">
      <c r="A132" s="156"/>
      <c r="B132" s="157" t="s">
        <v>19</v>
      </c>
      <c r="C132" s="157"/>
      <c r="D132" s="158">
        <v>1</v>
      </c>
      <c r="E132" s="158">
        <v>13</v>
      </c>
      <c r="F132" s="159" t="s">
        <v>402</v>
      </c>
      <c r="G132" s="160" t="s">
        <v>18</v>
      </c>
      <c r="H132" s="67">
        <v>809.4</v>
      </c>
      <c r="I132" s="67">
        <v>342.6</v>
      </c>
      <c r="J132" s="156"/>
    </row>
    <row r="133" spans="1:10" ht="63.75">
      <c r="A133" s="156"/>
      <c r="B133" s="157" t="s">
        <v>198</v>
      </c>
      <c r="C133" s="157"/>
      <c r="D133" s="158">
        <v>1</v>
      </c>
      <c r="E133" s="158">
        <v>13</v>
      </c>
      <c r="F133" s="159" t="s">
        <v>445</v>
      </c>
      <c r="G133" s="160"/>
      <c r="H133" s="67">
        <f t="shared" ref="H133:I137" si="4">H134</f>
        <v>242.5</v>
      </c>
      <c r="I133" s="67">
        <f t="shared" si="4"/>
        <v>63.6</v>
      </c>
      <c r="J133" s="156"/>
    </row>
    <row r="134" spans="1:10" ht="25.5">
      <c r="A134" s="156"/>
      <c r="B134" s="157" t="s">
        <v>193</v>
      </c>
      <c r="C134" s="157"/>
      <c r="D134" s="158">
        <v>1</v>
      </c>
      <c r="E134" s="158">
        <v>13</v>
      </c>
      <c r="F134" s="159" t="s">
        <v>446</v>
      </c>
      <c r="G134" s="160"/>
      <c r="H134" s="67">
        <f t="shared" si="4"/>
        <v>242.5</v>
      </c>
      <c r="I134" s="67">
        <f t="shared" si="4"/>
        <v>63.6</v>
      </c>
      <c r="J134" s="156"/>
    </row>
    <row r="135" spans="1:10" ht="25.5">
      <c r="A135" s="156"/>
      <c r="B135" s="157" t="s">
        <v>707</v>
      </c>
      <c r="C135" s="157"/>
      <c r="D135" s="158">
        <v>1</v>
      </c>
      <c r="E135" s="158">
        <v>13</v>
      </c>
      <c r="F135" s="159" t="s">
        <v>708</v>
      </c>
      <c r="G135" s="160"/>
      <c r="H135" s="67">
        <f t="shared" si="4"/>
        <v>242.5</v>
      </c>
      <c r="I135" s="67">
        <f t="shared" si="4"/>
        <v>63.6</v>
      </c>
      <c r="J135" s="156"/>
    </row>
    <row r="136" spans="1:10" ht="25.5">
      <c r="A136" s="156"/>
      <c r="B136" s="15" t="s">
        <v>256</v>
      </c>
      <c r="C136" s="157"/>
      <c r="D136" s="158">
        <v>1</v>
      </c>
      <c r="E136" s="158">
        <v>13</v>
      </c>
      <c r="F136" s="159" t="s">
        <v>708</v>
      </c>
      <c r="G136" s="160">
        <v>200</v>
      </c>
      <c r="H136" s="67">
        <f t="shared" si="4"/>
        <v>242.5</v>
      </c>
      <c r="I136" s="67">
        <f t="shared" si="4"/>
        <v>63.6</v>
      </c>
      <c r="J136" s="156"/>
    </row>
    <row r="137" spans="1:10" ht="25.5">
      <c r="A137" s="156"/>
      <c r="B137" s="15" t="s">
        <v>339</v>
      </c>
      <c r="C137" s="157"/>
      <c r="D137" s="158">
        <v>1</v>
      </c>
      <c r="E137" s="158">
        <v>13</v>
      </c>
      <c r="F137" s="159" t="s">
        <v>708</v>
      </c>
      <c r="G137" s="160">
        <v>240</v>
      </c>
      <c r="H137" s="67">
        <f t="shared" si="4"/>
        <v>242.5</v>
      </c>
      <c r="I137" s="67">
        <f t="shared" si="4"/>
        <v>63.6</v>
      </c>
      <c r="J137" s="156"/>
    </row>
    <row r="138" spans="1:10" ht="38.25">
      <c r="A138" s="156"/>
      <c r="B138" s="157" t="s">
        <v>19</v>
      </c>
      <c r="C138" s="157"/>
      <c r="D138" s="158">
        <v>1</v>
      </c>
      <c r="E138" s="158">
        <v>13</v>
      </c>
      <c r="F138" s="159" t="s">
        <v>708</v>
      </c>
      <c r="G138" s="160" t="s">
        <v>18</v>
      </c>
      <c r="H138" s="67">
        <v>242.5</v>
      </c>
      <c r="I138" s="67">
        <v>63.6</v>
      </c>
      <c r="J138" s="156"/>
    </row>
    <row r="139" spans="1:10" ht="57.75" customHeight="1">
      <c r="A139" s="156"/>
      <c r="B139" s="157" t="s">
        <v>5</v>
      </c>
      <c r="C139" s="157"/>
      <c r="D139" s="158">
        <v>1</v>
      </c>
      <c r="E139" s="158">
        <v>13</v>
      </c>
      <c r="F139" s="159" t="s">
        <v>365</v>
      </c>
      <c r="G139" s="160"/>
      <c r="H139" s="67">
        <f>H140+H149+H154</f>
        <v>4511.8999999999996</v>
      </c>
      <c r="I139" s="67">
        <f>I140+I149+I154</f>
        <v>2121.9</v>
      </c>
      <c r="J139" s="156"/>
    </row>
    <row r="140" spans="1:10" ht="38.25">
      <c r="A140" s="156"/>
      <c r="B140" s="157" t="s">
        <v>4</v>
      </c>
      <c r="C140" s="157"/>
      <c r="D140" s="158">
        <v>1</v>
      </c>
      <c r="E140" s="158">
        <v>13</v>
      </c>
      <c r="F140" s="159" t="s">
        <v>367</v>
      </c>
      <c r="G140" s="160"/>
      <c r="H140" s="67">
        <f>H141+H145</f>
        <v>767.9</v>
      </c>
      <c r="I140" s="67">
        <f>I141+I145</f>
        <v>637.20000000000005</v>
      </c>
      <c r="J140" s="156"/>
    </row>
    <row r="141" spans="1:10" ht="25.5">
      <c r="A141" s="156"/>
      <c r="B141" s="157" t="s">
        <v>72</v>
      </c>
      <c r="C141" s="157"/>
      <c r="D141" s="158">
        <v>1</v>
      </c>
      <c r="E141" s="158">
        <v>13</v>
      </c>
      <c r="F141" s="159" t="s">
        <v>394</v>
      </c>
      <c r="G141" s="160"/>
      <c r="H141" s="67">
        <f t="shared" ref="H141:I143" si="5">H142</f>
        <v>258.89999999999998</v>
      </c>
      <c r="I141" s="67">
        <f t="shared" si="5"/>
        <v>128.19999999999999</v>
      </c>
      <c r="J141" s="156"/>
    </row>
    <row r="142" spans="1:10" ht="25.5">
      <c r="A142" s="156"/>
      <c r="B142" s="15" t="s">
        <v>256</v>
      </c>
      <c r="C142" s="157"/>
      <c r="D142" s="158">
        <v>1</v>
      </c>
      <c r="E142" s="158">
        <v>13</v>
      </c>
      <c r="F142" s="159" t="s">
        <v>394</v>
      </c>
      <c r="G142" s="160">
        <v>200</v>
      </c>
      <c r="H142" s="67">
        <f t="shared" si="5"/>
        <v>258.89999999999998</v>
      </c>
      <c r="I142" s="67">
        <f t="shared" si="5"/>
        <v>128.19999999999999</v>
      </c>
      <c r="J142" s="156"/>
    </row>
    <row r="143" spans="1:10" ht="25.5">
      <c r="A143" s="156"/>
      <c r="B143" s="15" t="s">
        <v>339</v>
      </c>
      <c r="C143" s="157"/>
      <c r="D143" s="158">
        <v>1</v>
      </c>
      <c r="E143" s="158">
        <v>13</v>
      </c>
      <c r="F143" s="159" t="s">
        <v>394</v>
      </c>
      <c r="G143" s="160">
        <v>240</v>
      </c>
      <c r="H143" s="67">
        <f t="shared" si="5"/>
        <v>258.89999999999998</v>
      </c>
      <c r="I143" s="67">
        <f t="shared" si="5"/>
        <v>128.19999999999999</v>
      </c>
      <c r="J143" s="156"/>
    </row>
    <row r="144" spans="1:10" ht="38.25">
      <c r="A144" s="156"/>
      <c r="B144" s="157" t="s">
        <v>19</v>
      </c>
      <c r="C144" s="157"/>
      <c r="D144" s="158">
        <v>1</v>
      </c>
      <c r="E144" s="158">
        <v>13</v>
      </c>
      <c r="F144" s="159" t="s">
        <v>394</v>
      </c>
      <c r="G144" s="160" t="s">
        <v>18</v>
      </c>
      <c r="H144" s="67">
        <v>258.89999999999998</v>
      </c>
      <c r="I144" s="67">
        <v>128.19999999999999</v>
      </c>
      <c r="J144" s="156"/>
    </row>
    <row r="145" spans="1:10" s="92" customFormat="1">
      <c r="A145" s="100"/>
      <c r="B145" s="15" t="s">
        <v>21</v>
      </c>
      <c r="C145" s="15"/>
      <c r="D145" s="75" t="s">
        <v>361</v>
      </c>
      <c r="E145" s="75" t="s">
        <v>396</v>
      </c>
      <c r="F145" s="91" t="s">
        <v>444</v>
      </c>
      <c r="G145" s="105"/>
      <c r="H145" s="76">
        <f t="shared" ref="H145:I147" si="6">H146</f>
        <v>509</v>
      </c>
      <c r="I145" s="76">
        <f t="shared" si="6"/>
        <v>509</v>
      </c>
      <c r="J145" s="76"/>
    </row>
    <row r="146" spans="1:10" s="88" customFormat="1">
      <c r="A146" s="74"/>
      <c r="B146" s="16" t="s">
        <v>258</v>
      </c>
      <c r="C146" s="190"/>
      <c r="D146" s="75" t="s">
        <v>361</v>
      </c>
      <c r="E146" s="75" t="s">
        <v>396</v>
      </c>
      <c r="F146" s="91" t="s">
        <v>444</v>
      </c>
      <c r="G146" s="75" t="s">
        <v>378</v>
      </c>
      <c r="H146" s="76">
        <f t="shared" si="6"/>
        <v>509</v>
      </c>
      <c r="I146" s="76">
        <f t="shared" si="6"/>
        <v>509</v>
      </c>
      <c r="J146" s="76"/>
    </row>
    <row r="147" spans="1:10" s="88" customFormat="1">
      <c r="A147" s="74"/>
      <c r="B147" s="16" t="s">
        <v>259</v>
      </c>
      <c r="C147" s="190"/>
      <c r="D147" s="75" t="s">
        <v>361</v>
      </c>
      <c r="E147" s="75" t="s">
        <v>396</v>
      </c>
      <c r="F147" s="91" t="s">
        <v>444</v>
      </c>
      <c r="G147" s="75" t="s">
        <v>382</v>
      </c>
      <c r="H147" s="76">
        <f t="shared" si="6"/>
        <v>509</v>
      </c>
      <c r="I147" s="76">
        <f t="shared" si="6"/>
        <v>509</v>
      </c>
      <c r="J147" s="76"/>
    </row>
    <row r="148" spans="1:10" s="88" customFormat="1">
      <c r="A148" s="74"/>
      <c r="B148" s="16" t="s">
        <v>237</v>
      </c>
      <c r="C148" s="190"/>
      <c r="D148" s="75" t="s">
        <v>361</v>
      </c>
      <c r="E148" s="75" t="s">
        <v>396</v>
      </c>
      <c r="F148" s="91" t="s">
        <v>444</v>
      </c>
      <c r="G148" s="75" t="s">
        <v>236</v>
      </c>
      <c r="H148" s="76">
        <v>509</v>
      </c>
      <c r="I148" s="76">
        <v>509</v>
      </c>
      <c r="J148" s="154"/>
    </row>
    <row r="149" spans="1:10" ht="25.5">
      <c r="A149" s="156"/>
      <c r="B149" s="157" t="s">
        <v>229</v>
      </c>
      <c r="C149" s="157"/>
      <c r="D149" s="158">
        <v>1</v>
      </c>
      <c r="E149" s="158">
        <v>13</v>
      </c>
      <c r="F149" s="159" t="s">
        <v>404</v>
      </c>
      <c r="G149" s="160"/>
      <c r="H149" s="67">
        <f>H150</f>
        <v>561.5</v>
      </c>
      <c r="I149" s="67">
        <f>I150</f>
        <v>214.1</v>
      </c>
      <c r="J149" s="156"/>
    </row>
    <row r="150" spans="1:10">
      <c r="A150" s="156"/>
      <c r="B150" s="157" t="s">
        <v>21</v>
      </c>
      <c r="C150" s="157"/>
      <c r="D150" s="158">
        <v>1</v>
      </c>
      <c r="E150" s="158">
        <v>13</v>
      </c>
      <c r="F150" s="159" t="s">
        <v>405</v>
      </c>
      <c r="G150" s="160"/>
      <c r="H150" s="67">
        <f t="shared" ref="H150:I152" si="7">H151</f>
        <v>561.5</v>
      </c>
      <c r="I150" s="67">
        <f t="shared" si="7"/>
        <v>214.1</v>
      </c>
      <c r="J150" s="156"/>
    </row>
    <row r="151" spans="1:10" ht="25.5">
      <c r="A151" s="156"/>
      <c r="B151" s="15" t="s">
        <v>256</v>
      </c>
      <c r="C151" s="157"/>
      <c r="D151" s="158">
        <v>1</v>
      </c>
      <c r="E151" s="158">
        <v>13</v>
      </c>
      <c r="F151" s="159" t="s">
        <v>405</v>
      </c>
      <c r="G151" s="160">
        <v>200</v>
      </c>
      <c r="H151" s="67">
        <f t="shared" si="7"/>
        <v>561.5</v>
      </c>
      <c r="I151" s="67">
        <f t="shared" si="7"/>
        <v>214.1</v>
      </c>
      <c r="J151" s="156"/>
    </row>
    <row r="152" spans="1:10" ht="25.5">
      <c r="A152" s="156"/>
      <c r="B152" s="15" t="s">
        <v>339</v>
      </c>
      <c r="C152" s="157"/>
      <c r="D152" s="158">
        <v>1</v>
      </c>
      <c r="E152" s="158">
        <v>13</v>
      </c>
      <c r="F152" s="159" t="s">
        <v>405</v>
      </c>
      <c r="G152" s="160">
        <v>240</v>
      </c>
      <c r="H152" s="67">
        <f t="shared" si="7"/>
        <v>561.5</v>
      </c>
      <c r="I152" s="67">
        <f t="shared" si="7"/>
        <v>214.1</v>
      </c>
      <c r="J152" s="156"/>
    </row>
    <row r="153" spans="1:10" ht="38.25">
      <c r="A153" s="156"/>
      <c r="B153" s="157" t="s">
        <v>19</v>
      </c>
      <c r="C153" s="157"/>
      <c r="D153" s="158">
        <v>1</v>
      </c>
      <c r="E153" s="158">
        <v>13</v>
      </c>
      <c r="F153" s="159" t="s">
        <v>405</v>
      </c>
      <c r="G153" s="160" t="s">
        <v>18</v>
      </c>
      <c r="H153" s="67">
        <v>561.5</v>
      </c>
      <c r="I153" s="67">
        <v>214.1</v>
      </c>
      <c r="J153" s="156"/>
    </row>
    <row r="154" spans="1:10" ht="38.25">
      <c r="A154" s="156"/>
      <c r="B154" s="157" t="s">
        <v>178</v>
      </c>
      <c r="C154" s="157"/>
      <c r="D154" s="158">
        <v>1</v>
      </c>
      <c r="E154" s="158">
        <v>13</v>
      </c>
      <c r="F154" s="159" t="s">
        <v>406</v>
      </c>
      <c r="G154" s="160"/>
      <c r="H154" s="67">
        <f>H155</f>
        <v>3182.5</v>
      </c>
      <c r="I154" s="67">
        <f>I155</f>
        <v>1270.5999999999999</v>
      </c>
      <c r="J154" s="156"/>
    </row>
    <row r="155" spans="1:10">
      <c r="A155" s="156"/>
      <c r="B155" s="157" t="s">
        <v>21</v>
      </c>
      <c r="C155" s="157"/>
      <c r="D155" s="158">
        <v>1</v>
      </c>
      <c r="E155" s="158">
        <v>13</v>
      </c>
      <c r="F155" s="159" t="s">
        <v>407</v>
      </c>
      <c r="G155" s="160"/>
      <c r="H155" s="67">
        <f t="shared" ref="H155:I157" si="8">H156</f>
        <v>3182.5</v>
      </c>
      <c r="I155" s="67">
        <f t="shared" si="8"/>
        <v>1270.5999999999999</v>
      </c>
      <c r="J155" s="156"/>
    </row>
    <row r="156" spans="1:10" ht="25.5">
      <c r="A156" s="156"/>
      <c r="B156" s="15" t="s">
        <v>256</v>
      </c>
      <c r="C156" s="157"/>
      <c r="D156" s="158">
        <v>1</v>
      </c>
      <c r="E156" s="158">
        <v>13</v>
      </c>
      <c r="F156" s="159" t="s">
        <v>407</v>
      </c>
      <c r="G156" s="160">
        <v>200</v>
      </c>
      <c r="H156" s="67">
        <f t="shared" si="8"/>
        <v>3182.5</v>
      </c>
      <c r="I156" s="67">
        <f t="shared" si="8"/>
        <v>1270.5999999999999</v>
      </c>
      <c r="J156" s="156"/>
    </row>
    <row r="157" spans="1:10" ht="38.25">
      <c r="A157" s="156"/>
      <c r="B157" s="15" t="s">
        <v>257</v>
      </c>
      <c r="C157" s="157"/>
      <c r="D157" s="158">
        <v>1</v>
      </c>
      <c r="E157" s="158">
        <v>13</v>
      </c>
      <c r="F157" s="159" t="s">
        <v>407</v>
      </c>
      <c r="G157" s="160">
        <v>240</v>
      </c>
      <c r="H157" s="67">
        <f t="shared" si="8"/>
        <v>3182.5</v>
      </c>
      <c r="I157" s="67">
        <f t="shared" si="8"/>
        <v>1270.5999999999999</v>
      </c>
      <c r="J157" s="156"/>
    </row>
    <row r="158" spans="1:10" ht="38.25">
      <c r="A158" s="156"/>
      <c r="B158" s="157" t="s">
        <v>19</v>
      </c>
      <c r="C158" s="157"/>
      <c r="D158" s="158">
        <v>1</v>
      </c>
      <c r="E158" s="158">
        <v>13</v>
      </c>
      <c r="F158" s="159" t="s">
        <v>407</v>
      </c>
      <c r="G158" s="160" t="s">
        <v>18</v>
      </c>
      <c r="H158" s="67">
        <v>3182.5</v>
      </c>
      <c r="I158" s="67">
        <v>1270.5999999999999</v>
      </c>
      <c r="J158" s="156"/>
    </row>
    <row r="159" spans="1:10" s="331" customFormat="1" ht="25.5">
      <c r="A159" s="332"/>
      <c r="B159" s="329" t="s">
        <v>69</v>
      </c>
      <c r="C159" s="329"/>
      <c r="D159" s="166">
        <v>3</v>
      </c>
      <c r="E159" s="166">
        <v>0</v>
      </c>
      <c r="F159" s="167"/>
      <c r="G159" s="168"/>
      <c r="H159" s="169">
        <f>H160+H179+H200</f>
        <v>39088.699999999997</v>
      </c>
      <c r="I159" s="169">
        <f>I160+I179+I200</f>
        <v>23941.000000000004</v>
      </c>
      <c r="J159" s="330">
        <f>I159/H159*100</f>
        <v>61.247879822045768</v>
      </c>
    </row>
    <row r="160" spans="1:10" s="331" customFormat="1">
      <c r="A160" s="332"/>
      <c r="B160" s="329" t="s">
        <v>228</v>
      </c>
      <c r="C160" s="329"/>
      <c r="D160" s="166">
        <v>3</v>
      </c>
      <c r="E160" s="166">
        <v>4</v>
      </c>
      <c r="F160" s="167"/>
      <c r="G160" s="168"/>
      <c r="H160" s="169">
        <f>H161</f>
        <v>5920.5</v>
      </c>
      <c r="I160" s="169">
        <f>I161</f>
        <v>3976.7</v>
      </c>
      <c r="J160" s="330">
        <f>I160/H160*100</f>
        <v>67.168313487036571</v>
      </c>
    </row>
    <row r="161" spans="1:10" ht="52.5" customHeight="1">
      <c r="A161" s="156"/>
      <c r="B161" s="157" t="s">
        <v>5</v>
      </c>
      <c r="C161" s="157"/>
      <c r="D161" s="158">
        <v>3</v>
      </c>
      <c r="E161" s="158">
        <v>4</v>
      </c>
      <c r="F161" s="159" t="s">
        <v>365</v>
      </c>
      <c r="G161" s="160"/>
      <c r="H161" s="67">
        <f>H162</f>
        <v>5920.5</v>
      </c>
      <c r="I161" s="67">
        <f>I162</f>
        <v>3976.7</v>
      </c>
      <c r="J161" s="156"/>
    </row>
    <row r="162" spans="1:10" ht="49.5" customHeight="1">
      <c r="A162" s="156"/>
      <c r="B162" s="157" t="s">
        <v>4</v>
      </c>
      <c r="C162" s="157"/>
      <c r="D162" s="158">
        <v>3</v>
      </c>
      <c r="E162" s="158">
        <v>4</v>
      </c>
      <c r="F162" s="159" t="s">
        <v>367</v>
      </c>
      <c r="G162" s="160"/>
      <c r="H162" s="67">
        <f>H163+H169</f>
        <v>5920.5</v>
      </c>
      <c r="I162" s="67">
        <f>I163+I169</f>
        <v>3976.7</v>
      </c>
      <c r="J162" s="156"/>
    </row>
    <row r="163" spans="1:10" ht="292.5" customHeight="1">
      <c r="A163" s="156"/>
      <c r="B163" s="157" t="s">
        <v>227</v>
      </c>
      <c r="C163" s="157"/>
      <c r="D163" s="158">
        <v>3</v>
      </c>
      <c r="E163" s="158">
        <v>4</v>
      </c>
      <c r="F163" s="159" t="s">
        <v>409</v>
      </c>
      <c r="G163" s="160"/>
      <c r="H163" s="67">
        <f>H164</f>
        <v>4664</v>
      </c>
      <c r="I163" s="67">
        <f>I164</f>
        <v>3167.1</v>
      </c>
      <c r="J163" s="156"/>
    </row>
    <row r="164" spans="1:10" ht="63.75">
      <c r="A164" s="156"/>
      <c r="B164" s="15" t="s">
        <v>343</v>
      </c>
      <c r="C164" s="157"/>
      <c r="D164" s="158">
        <v>3</v>
      </c>
      <c r="E164" s="158">
        <v>4</v>
      </c>
      <c r="F164" s="159" t="s">
        <v>409</v>
      </c>
      <c r="G164" s="160">
        <v>100</v>
      </c>
      <c r="H164" s="67">
        <f>H165</f>
        <v>4664</v>
      </c>
      <c r="I164" s="67">
        <f>I165</f>
        <v>3167.1</v>
      </c>
      <c r="J164" s="156"/>
    </row>
    <row r="165" spans="1:10" ht="25.5">
      <c r="A165" s="156"/>
      <c r="B165" s="15" t="s">
        <v>255</v>
      </c>
      <c r="C165" s="157"/>
      <c r="D165" s="158">
        <v>3</v>
      </c>
      <c r="E165" s="158">
        <v>4</v>
      </c>
      <c r="F165" s="159" t="s">
        <v>409</v>
      </c>
      <c r="G165" s="160">
        <v>120</v>
      </c>
      <c r="H165" s="67">
        <f>H166+H167+H168</f>
        <v>4664</v>
      </c>
      <c r="I165" s="67">
        <f>I166+I167+I168</f>
        <v>3167.1</v>
      </c>
      <c r="J165" s="156"/>
    </row>
    <row r="166" spans="1:10" ht="25.5">
      <c r="A166" s="156"/>
      <c r="B166" s="157" t="s">
        <v>27</v>
      </c>
      <c r="C166" s="157"/>
      <c r="D166" s="158">
        <v>3</v>
      </c>
      <c r="E166" s="158">
        <v>4</v>
      </c>
      <c r="F166" s="159" t="s">
        <v>409</v>
      </c>
      <c r="G166" s="160" t="s">
        <v>26</v>
      </c>
      <c r="H166" s="67">
        <v>3364.5</v>
      </c>
      <c r="I166" s="67">
        <v>2435.4</v>
      </c>
      <c r="J166" s="156"/>
    </row>
    <row r="167" spans="1:10" ht="38.25">
      <c r="A167" s="156"/>
      <c r="B167" s="157" t="s">
        <v>33</v>
      </c>
      <c r="C167" s="157"/>
      <c r="D167" s="158">
        <v>3</v>
      </c>
      <c r="E167" s="158">
        <v>4</v>
      </c>
      <c r="F167" s="159" t="s">
        <v>409</v>
      </c>
      <c r="G167" s="160" t="s">
        <v>32</v>
      </c>
      <c r="H167" s="67">
        <v>385</v>
      </c>
      <c r="I167" s="67">
        <v>141.69999999999999</v>
      </c>
      <c r="J167" s="156"/>
    </row>
    <row r="168" spans="1:10" ht="51">
      <c r="A168" s="156"/>
      <c r="B168" s="157" t="s">
        <v>25</v>
      </c>
      <c r="C168" s="157"/>
      <c r="D168" s="158">
        <v>3</v>
      </c>
      <c r="E168" s="158">
        <v>4</v>
      </c>
      <c r="F168" s="159" t="s">
        <v>409</v>
      </c>
      <c r="G168" s="160" t="s">
        <v>24</v>
      </c>
      <c r="H168" s="67">
        <v>914.5</v>
      </c>
      <c r="I168" s="67">
        <v>590</v>
      </c>
      <c r="J168" s="156"/>
    </row>
    <row r="169" spans="1:10" ht="290.25" customHeight="1">
      <c r="A169" s="156"/>
      <c r="B169" s="157" t="s">
        <v>226</v>
      </c>
      <c r="C169" s="157"/>
      <c r="D169" s="158">
        <v>3</v>
      </c>
      <c r="E169" s="158">
        <v>4</v>
      </c>
      <c r="F169" s="159" t="s">
        <v>411</v>
      </c>
      <c r="G169" s="160"/>
      <c r="H169" s="67">
        <f>H170+H175</f>
        <v>1256.5</v>
      </c>
      <c r="I169" s="67">
        <f>I170+I175</f>
        <v>809.6</v>
      </c>
      <c r="J169" s="156"/>
    </row>
    <row r="170" spans="1:10" ht="63.75">
      <c r="A170" s="156"/>
      <c r="B170" s="15" t="s">
        <v>343</v>
      </c>
      <c r="C170" s="157"/>
      <c r="D170" s="158">
        <v>3</v>
      </c>
      <c r="E170" s="158">
        <v>4</v>
      </c>
      <c r="F170" s="159" t="s">
        <v>411</v>
      </c>
      <c r="G170" s="160">
        <v>100</v>
      </c>
      <c r="H170" s="67">
        <f>H171</f>
        <v>780.1</v>
      </c>
      <c r="I170" s="67">
        <f>I171</f>
        <v>565</v>
      </c>
      <c r="J170" s="156"/>
    </row>
    <row r="171" spans="1:10" ht="25.5">
      <c r="A171" s="156"/>
      <c r="B171" s="15" t="s">
        <v>255</v>
      </c>
      <c r="C171" s="157"/>
      <c r="D171" s="158">
        <v>3</v>
      </c>
      <c r="E171" s="158">
        <v>4</v>
      </c>
      <c r="F171" s="159" t="s">
        <v>411</v>
      </c>
      <c r="G171" s="160">
        <v>120</v>
      </c>
      <c r="H171" s="67">
        <f>H172+H174+H173</f>
        <v>780.1</v>
      </c>
      <c r="I171" s="67">
        <f>I172+I174+I173</f>
        <v>565</v>
      </c>
      <c r="J171" s="156"/>
    </row>
    <row r="172" spans="1:10" ht="25.5">
      <c r="A172" s="156"/>
      <c r="B172" s="157" t="s">
        <v>27</v>
      </c>
      <c r="C172" s="157"/>
      <c r="D172" s="158">
        <v>3</v>
      </c>
      <c r="E172" s="158">
        <v>4</v>
      </c>
      <c r="F172" s="159" t="s">
        <v>411</v>
      </c>
      <c r="G172" s="160" t="s">
        <v>26</v>
      </c>
      <c r="H172" s="67">
        <v>500</v>
      </c>
      <c r="I172" s="67">
        <v>400.5</v>
      </c>
      <c r="J172" s="156"/>
    </row>
    <row r="173" spans="1:10" ht="38.25">
      <c r="A173" s="156"/>
      <c r="B173" s="157" t="s">
        <v>33</v>
      </c>
      <c r="C173" s="157"/>
      <c r="D173" s="158">
        <v>3</v>
      </c>
      <c r="E173" s="158">
        <v>4</v>
      </c>
      <c r="F173" s="159" t="s">
        <v>411</v>
      </c>
      <c r="G173" s="160">
        <v>122</v>
      </c>
      <c r="H173" s="67">
        <v>129.1</v>
      </c>
      <c r="I173" s="67">
        <v>13.5</v>
      </c>
      <c r="J173" s="156"/>
    </row>
    <row r="174" spans="1:10" ht="51">
      <c r="A174" s="156"/>
      <c r="B174" s="157" t="s">
        <v>25</v>
      </c>
      <c r="C174" s="157"/>
      <c r="D174" s="158">
        <v>3</v>
      </c>
      <c r="E174" s="158">
        <v>4</v>
      </c>
      <c r="F174" s="159" t="s">
        <v>411</v>
      </c>
      <c r="G174" s="160" t="s">
        <v>24</v>
      </c>
      <c r="H174" s="67">
        <v>151</v>
      </c>
      <c r="I174" s="67">
        <v>151</v>
      </c>
      <c r="J174" s="156"/>
    </row>
    <row r="175" spans="1:10" ht="25.5">
      <c r="A175" s="156"/>
      <c r="B175" s="15" t="s">
        <v>256</v>
      </c>
      <c r="C175" s="157"/>
      <c r="D175" s="158">
        <v>3</v>
      </c>
      <c r="E175" s="158">
        <v>4</v>
      </c>
      <c r="F175" s="159" t="s">
        <v>411</v>
      </c>
      <c r="G175" s="160">
        <v>200</v>
      </c>
      <c r="H175" s="67">
        <f>H176</f>
        <v>476.4</v>
      </c>
      <c r="I175" s="67">
        <f>I176</f>
        <v>244.6</v>
      </c>
      <c r="J175" s="156"/>
    </row>
    <row r="176" spans="1:10" ht="25.5">
      <c r="A176" s="156"/>
      <c r="B176" s="15" t="s">
        <v>339</v>
      </c>
      <c r="C176" s="157"/>
      <c r="D176" s="158">
        <v>3</v>
      </c>
      <c r="E176" s="158">
        <v>4</v>
      </c>
      <c r="F176" s="159" t="s">
        <v>411</v>
      </c>
      <c r="G176" s="160">
        <v>240</v>
      </c>
      <c r="H176" s="67">
        <f>H177+H178</f>
        <v>476.4</v>
      </c>
      <c r="I176" s="67">
        <f>I177+I178</f>
        <v>244.6</v>
      </c>
      <c r="J176" s="156"/>
    </row>
    <row r="177" spans="1:10" ht="25.5">
      <c r="A177" s="156"/>
      <c r="B177" s="157" t="s">
        <v>2</v>
      </c>
      <c r="C177" s="157"/>
      <c r="D177" s="158">
        <v>3</v>
      </c>
      <c r="E177" s="158">
        <v>4</v>
      </c>
      <c r="F177" s="159" t="s">
        <v>411</v>
      </c>
      <c r="G177" s="160" t="s">
        <v>1</v>
      </c>
      <c r="H177" s="67">
        <v>37</v>
      </c>
      <c r="I177" s="67">
        <v>26.7</v>
      </c>
      <c r="J177" s="156"/>
    </row>
    <row r="178" spans="1:10" ht="38.25">
      <c r="A178" s="156"/>
      <c r="B178" s="157" t="s">
        <v>19</v>
      </c>
      <c r="C178" s="157"/>
      <c r="D178" s="158">
        <v>3</v>
      </c>
      <c r="E178" s="158">
        <v>4</v>
      </c>
      <c r="F178" s="159" t="s">
        <v>411</v>
      </c>
      <c r="G178" s="160" t="s">
        <v>18</v>
      </c>
      <c r="H178" s="67">
        <v>439.4</v>
      </c>
      <c r="I178" s="67">
        <v>217.9</v>
      </c>
      <c r="J178" s="156"/>
    </row>
    <row r="179" spans="1:10" s="331" customFormat="1" ht="52.5" customHeight="1">
      <c r="A179" s="332"/>
      <c r="B179" s="329" t="s">
        <v>225</v>
      </c>
      <c r="C179" s="329"/>
      <c r="D179" s="166">
        <v>3</v>
      </c>
      <c r="E179" s="166">
        <v>9</v>
      </c>
      <c r="F179" s="167"/>
      <c r="G179" s="168"/>
      <c r="H179" s="169">
        <f>H180</f>
        <v>23320.2</v>
      </c>
      <c r="I179" s="169">
        <f>I180</f>
        <v>16429.800000000003</v>
      </c>
      <c r="J179" s="330">
        <f>I179/H179*100</f>
        <v>70.453083592765068</v>
      </c>
    </row>
    <row r="180" spans="1:10" ht="51">
      <c r="A180" s="156"/>
      <c r="B180" s="157" t="s">
        <v>218</v>
      </c>
      <c r="C180" s="157"/>
      <c r="D180" s="158">
        <v>3</v>
      </c>
      <c r="E180" s="158">
        <v>9</v>
      </c>
      <c r="F180" s="159" t="s">
        <v>413</v>
      </c>
      <c r="G180" s="160"/>
      <c r="H180" s="67">
        <f>H181</f>
        <v>23320.2</v>
      </c>
      <c r="I180" s="67">
        <f>I181</f>
        <v>16429.800000000003</v>
      </c>
      <c r="J180" s="156"/>
    </row>
    <row r="181" spans="1:10" ht="51">
      <c r="A181" s="156"/>
      <c r="B181" s="157" t="s">
        <v>217</v>
      </c>
      <c r="C181" s="157"/>
      <c r="D181" s="158">
        <v>3</v>
      </c>
      <c r="E181" s="158">
        <v>9</v>
      </c>
      <c r="F181" s="159" t="s">
        <v>414</v>
      </c>
      <c r="G181" s="160"/>
      <c r="H181" s="67">
        <f>H182+H196</f>
        <v>23320.2</v>
      </c>
      <c r="I181" s="67">
        <f>I182+I196</f>
        <v>16429.800000000003</v>
      </c>
      <c r="J181" s="156"/>
    </row>
    <row r="182" spans="1:10" ht="25.5">
      <c r="A182" s="156"/>
      <c r="B182" s="157" t="s">
        <v>37</v>
      </c>
      <c r="C182" s="157"/>
      <c r="D182" s="158">
        <v>3</v>
      </c>
      <c r="E182" s="158">
        <v>9</v>
      </c>
      <c r="F182" s="159" t="s">
        <v>415</v>
      </c>
      <c r="G182" s="160"/>
      <c r="H182" s="67">
        <f>H183+H188+H192</f>
        <v>23094.7</v>
      </c>
      <c r="I182" s="67">
        <f>I183+I188+I192</f>
        <v>16377.300000000001</v>
      </c>
      <c r="J182" s="156"/>
    </row>
    <row r="183" spans="1:10" ht="75.75" customHeight="1">
      <c r="A183" s="156"/>
      <c r="B183" s="15" t="s">
        <v>343</v>
      </c>
      <c r="C183" s="157"/>
      <c r="D183" s="158">
        <v>3</v>
      </c>
      <c r="E183" s="158">
        <v>9</v>
      </c>
      <c r="F183" s="159" t="s">
        <v>415</v>
      </c>
      <c r="G183" s="160">
        <v>100</v>
      </c>
      <c r="H183" s="67">
        <f>H184</f>
        <v>20024.3</v>
      </c>
      <c r="I183" s="67">
        <f>I184</f>
        <v>14995.2</v>
      </c>
      <c r="J183" s="156"/>
    </row>
    <row r="184" spans="1:10" ht="25.5">
      <c r="A184" s="156"/>
      <c r="B184" s="15" t="s">
        <v>350</v>
      </c>
      <c r="C184" s="157"/>
      <c r="D184" s="158">
        <v>3</v>
      </c>
      <c r="E184" s="158">
        <v>9</v>
      </c>
      <c r="F184" s="159" t="s">
        <v>415</v>
      </c>
      <c r="G184" s="160">
        <v>110</v>
      </c>
      <c r="H184" s="67">
        <f>H185+H186+H187</f>
        <v>20024.3</v>
      </c>
      <c r="I184" s="67">
        <f>I185+I186+I187</f>
        <v>14995.2</v>
      </c>
      <c r="J184" s="156"/>
    </row>
    <row r="185" spans="1:10">
      <c r="A185" s="156"/>
      <c r="B185" s="157" t="s">
        <v>154</v>
      </c>
      <c r="C185" s="157"/>
      <c r="D185" s="158">
        <v>3</v>
      </c>
      <c r="E185" s="158">
        <v>9</v>
      </c>
      <c r="F185" s="159" t="s">
        <v>415</v>
      </c>
      <c r="G185" s="160" t="s">
        <v>153</v>
      </c>
      <c r="H185" s="67">
        <v>15000.2</v>
      </c>
      <c r="I185" s="67">
        <v>11200.6</v>
      </c>
      <c r="J185" s="156"/>
    </row>
    <row r="186" spans="1:10" ht="25.5">
      <c r="A186" s="156"/>
      <c r="B186" s="157" t="s">
        <v>152</v>
      </c>
      <c r="C186" s="157"/>
      <c r="D186" s="158">
        <v>3</v>
      </c>
      <c r="E186" s="158">
        <v>9</v>
      </c>
      <c r="F186" s="159" t="s">
        <v>415</v>
      </c>
      <c r="G186" s="160" t="s">
        <v>151</v>
      </c>
      <c r="H186" s="67">
        <v>643.4</v>
      </c>
      <c r="I186" s="67">
        <v>530.79999999999995</v>
      </c>
      <c r="J186" s="156"/>
    </row>
    <row r="187" spans="1:10" ht="51">
      <c r="A187" s="156"/>
      <c r="B187" s="157" t="s">
        <v>150</v>
      </c>
      <c r="C187" s="157"/>
      <c r="D187" s="158">
        <v>3</v>
      </c>
      <c r="E187" s="158">
        <v>9</v>
      </c>
      <c r="F187" s="159" t="s">
        <v>415</v>
      </c>
      <c r="G187" s="160" t="s">
        <v>149</v>
      </c>
      <c r="H187" s="67">
        <v>4380.7</v>
      </c>
      <c r="I187" s="67">
        <v>3263.8</v>
      </c>
      <c r="J187" s="156"/>
    </row>
    <row r="188" spans="1:10" ht="25.5">
      <c r="A188" s="156"/>
      <c r="B188" s="15" t="s">
        <v>256</v>
      </c>
      <c r="C188" s="157"/>
      <c r="D188" s="158">
        <v>3</v>
      </c>
      <c r="E188" s="158">
        <v>9</v>
      </c>
      <c r="F188" s="159" t="s">
        <v>415</v>
      </c>
      <c r="G188" s="160">
        <v>200</v>
      </c>
      <c r="H188" s="67">
        <f>H189</f>
        <v>2991.4</v>
      </c>
      <c r="I188" s="67">
        <f>I189</f>
        <v>1330</v>
      </c>
      <c r="J188" s="156"/>
    </row>
    <row r="189" spans="1:10" ht="25.5">
      <c r="A189" s="156"/>
      <c r="B189" s="15" t="s">
        <v>339</v>
      </c>
      <c r="C189" s="157"/>
      <c r="D189" s="158">
        <v>3</v>
      </c>
      <c r="E189" s="158">
        <v>9</v>
      </c>
      <c r="F189" s="159" t="s">
        <v>415</v>
      </c>
      <c r="G189" s="160">
        <v>240</v>
      </c>
      <c r="H189" s="67">
        <f>H190+H191</f>
        <v>2991.4</v>
      </c>
      <c r="I189" s="67">
        <f>I190+I191</f>
        <v>1330</v>
      </c>
      <c r="J189" s="156"/>
    </row>
    <row r="190" spans="1:10" ht="25.5">
      <c r="A190" s="156"/>
      <c r="B190" s="157" t="s">
        <v>2</v>
      </c>
      <c r="C190" s="157"/>
      <c r="D190" s="158">
        <v>3</v>
      </c>
      <c r="E190" s="158">
        <v>9</v>
      </c>
      <c r="F190" s="159" t="s">
        <v>415</v>
      </c>
      <c r="G190" s="160" t="s">
        <v>1</v>
      </c>
      <c r="H190" s="67">
        <v>937.6</v>
      </c>
      <c r="I190" s="67">
        <v>590.79999999999995</v>
      </c>
      <c r="J190" s="156"/>
    </row>
    <row r="191" spans="1:10" ht="38.25">
      <c r="A191" s="156"/>
      <c r="B191" s="157" t="s">
        <v>19</v>
      </c>
      <c r="C191" s="157"/>
      <c r="D191" s="158">
        <v>3</v>
      </c>
      <c r="E191" s="158">
        <v>9</v>
      </c>
      <c r="F191" s="159" t="s">
        <v>415</v>
      </c>
      <c r="G191" s="160" t="s">
        <v>18</v>
      </c>
      <c r="H191" s="67">
        <v>2053.8000000000002</v>
      </c>
      <c r="I191" s="67">
        <v>739.2</v>
      </c>
      <c r="J191" s="156"/>
    </row>
    <row r="192" spans="1:10">
      <c r="A192" s="156"/>
      <c r="B192" s="16" t="s">
        <v>258</v>
      </c>
      <c r="C192" s="157"/>
      <c r="D192" s="158">
        <v>3</v>
      </c>
      <c r="E192" s="158">
        <v>9</v>
      </c>
      <c r="F192" s="159" t="s">
        <v>415</v>
      </c>
      <c r="G192" s="160">
        <v>800</v>
      </c>
      <c r="H192" s="67">
        <f>H193</f>
        <v>79</v>
      </c>
      <c r="I192" s="67">
        <f>I193</f>
        <v>52.1</v>
      </c>
      <c r="J192" s="156"/>
    </row>
    <row r="193" spans="1:10">
      <c r="A193" s="156"/>
      <c r="B193" s="16" t="s">
        <v>259</v>
      </c>
      <c r="C193" s="157"/>
      <c r="D193" s="158">
        <v>3</v>
      </c>
      <c r="E193" s="158">
        <v>9</v>
      </c>
      <c r="F193" s="159" t="s">
        <v>415</v>
      </c>
      <c r="G193" s="160">
        <v>850</v>
      </c>
      <c r="H193" s="67">
        <f>H194+H195</f>
        <v>79</v>
      </c>
      <c r="I193" s="67">
        <f>I194+I195</f>
        <v>52.1</v>
      </c>
      <c r="J193" s="156"/>
    </row>
    <row r="194" spans="1:10" ht="25.5">
      <c r="A194" s="156"/>
      <c r="B194" s="157" t="s">
        <v>31</v>
      </c>
      <c r="C194" s="157"/>
      <c r="D194" s="158">
        <v>3</v>
      </c>
      <c r="E194" s="158">
        <v>9</v>
      </c>
      <c r="F194" s="159" t="s">
        <v>415</v>
      </c>
      <c r="G194" s="160" t="s">
        <v>30</v>
      </c>
      <c r="H194" s="67">
        <v>59</v>
      </c>
      <c r="I194" s="67">
        <v>36.6</v>
      </c>
      <c r="J194" s="156"/>
    </row>
    <row r="195" spans="1:10">
      <c r="A195" s="156"/>
      <c r="B195" s="157" t="s">
        <v>29</v>
      </c>
      <c r="C195" s="157"/>
      <c r="D195" s="158">
        <v>3</v>
      </c>
      <c r="E195" s="158">
        <v>9</v>
      </c>
      <c r="F195" s="159" t="s">
        <v>415</v>
      </c>
      <c r="G195" s="160" t="s">
        <v>28</v>
      </c>
      <c r="H195" s="67">
        <v>20</v>
      </c>
      <c r="I195" s="67">
        <v>15.5</v>
      </c>
      <c r="J195" s="156"/>
    </row>
    <row r="196" spans="1:10">
      <c r="A196" s="156"/>
      <c r="B196" s="157" t="s">
        <v>65</v>
      </c>
      <c r="C196" s="157"/>
      <c r="D196" s="158">
        <v>3</v>
      </c>
      <c r="E196" s="158">
        <v>9</v>
      </c>
      <c r="F196" s="159" t="s">
        <v>417</v>
      </c>
      <c r="G196" s="160"/>
      <c r="H196" s="67">
        <f t="shared" ref="H196:I198" si="9">H197</f>
        <v>225.5</v>
      </c>
      <c r="I196" s="67">
        <f t="shared" si="9"/>
        <v>52.5</v>
      </c>
      <c r="J196" s="156"/>
    </row>
    <row r="197" spans="1:10" ht="25.5">
      <c r="A197" s="156"/>
      <c r="B197" s="15" t="s">
        <v>256</v>
      </c>
      <c r="C197" s="157"/>
      <c r="D197" s="158">
        <v>3</v>
      </c>
      <c r="E197" s="158">
        <v>9</v>
      </c>
      <c r="F197" s="159" t="s">
        <v>417</v>
      </c>
      <c r="G197" s="160">
        <v>200</v>
      </c>
      <c r="H197" s="67">
        <f t="shared" si="9"/>
        <v>225.5</v>
      </c>
      <c r="I197" s="67">
        <f t="shared" si="9"/>
        <v>52.5</v>
      </c>
      <c r="J197" s="156"/>
    </row>
    <row r="198" spans="1:10" ht="25.5">
      <c r="A198" s="156"/>
      <c r="B198" s="15" t="s">
        <v>339</v>
      </c>
      <c r="C198" s="157"/>
      <c r="D198" s="158">
        <v>3</v>
      </c>
      <c r="E198" s="158">
        <v>9</v>
      </c>
      <c r="F198" s="159" t="s">
        <v>417</v>
      </c>
      <c r="G198" s="160">
        <v>240</v>
      </c>
      <c r="H198" s="67">
        <f t="shared" si="9"/>
        <v>225.5</v>
      </c>
      <c r="I198" s="67">
        <f t="shared" si="9"/>
        <v>52.5</v>
      </c>
      <c r="J198" s="156"/>
    </row>
    <row r="199" spans="1:10" ht="38.25">
      <c r="A199" s="156"/>
      <c r="B199" s="157" t="s">
        <v>19</v>
      </c>
      <c r="C199" s="157"/>
      <c r="D199" s="158">
        <v>3</v>
      </c>
      <c r="E199" s="158">
        <v>9</v>
      </c>
      <c r="F199" s="159" t="s">
        <v>417</v>
      </c>
      <c r="G199" s="160" t="s">
        <v>18</v>
      </c>
      <c r="H199" s="67">
        <v>225.5</v>
      </c>
      <c r="I199" s="67">
        <v>52.5</v>
      </c>
      <c r="J199" s="156"/>
    </row>
    <row r="200" spans="1:10" s="331" customFormat="1" ht="43.5" customHeight="1">
      <c r="A200" s="332"/>
      <c r="B200" s="329" t="s">
        <v>68</v>
      </c>
      <c r="C200" s="329"/>
      <c r="D200" s="166">
        <v>3</v>
      </c>
      <c r="E200" s="166">
        <v>14</v>
      </c>
      <c r="F200" s="167"/>
      <c r="G200" s="168"/>
      <c r="H200" s="169">
        <f>H201+H248</f>
        <v>9848</v>
      </c>
      <c r="I200" s="169">
        <f>I201+I248</f>
        <v>3534.5</v>
      </c>
      <c r="J200" s="330">
        <f>I200/H200*100</f>
        <v>35.890536149471977</v>
      </c>
    </row>
    <row r="201" spans="1:10" ht="38.25">
      <c r="A201" s="156"/>
      <c r="B201" s="157" t="s">
        <v>67</v>
      </c>
      <c r="C201" s="157"/>
      <c r="D201" s="158">
        <v>3</v>
      </c>
      <c r="E201" s="158">
        <v>14</v>
      </c>
      <c r="F201" s="159" t="s">
        <v>397</v>
      </c>
      <c r="G201" s="160"/>
      <c r="H201" s="67">
        <f>H202+H231+H238</f>
        <v>4693.8</v>
      </c>
      <c r="I201" s="67">
        <f>I202+I231+I238</f>
        <v>3049.7</v>
      </c>
      <c r="J201" s="67"/>
    </row>
    <row r="202" spans="1:10" ht="25.5">
      <c r="A202" s="156"/>
      <c r="B202" s="157" t="s">
        <v>66</v>
      </c>
      <c r="C202" s="157"/>
      <c r="D202" s="158">
        <v>3</v>
      </c>
      <c r="E202" s="158">
        <v>14</v>
      </c>
      <c r="F202" s="159" t="s">
        <v>398</v>
      </c>
      <c r="G202" s="160"/>
      <c r="H202" s="67">
        <f>H203+H207+H211+H215+H219+H223</f>
        <v>2180.8000000000002</v>
      </c>
      <c r="I202" s="67">
        <f>I203+I207+I211+I215+I219+I223</f>
        <v>1364.2</v>
      </c>
      <c r="J202" s="156"/>
    </row>
    <row r="203" spans="1:10" ht="178.5" customHeight="1">
      <c r="A203" s="156"/>
      <c r="B203" s="157" t="s">
        <v>224</v>
      </c>
      <c r="C203" s="157"/>
      <c r="D203" s="158">
        <v>3</v>
      </c>
      <c r="E203" s="158">
        <v>14</v>
      </c>
      <c r="F203" s="159" t="s">
        <v>420</v>
      </c>
      <c r="G203" s="160"/>
      <c r="H203" s="67">
        <f t="shared" ref="H203:I205" si="10">H204</f>
        <v>89.8</v>
      </c>
      <c r="I203" s="67">
        <f t="shared" si="10"/>
        <v>60.1</v>
      </c>
      <c r="J203" s="156"/>
    </row>
    <row r="204" spans="1:10" ht="63.75">
      <c r="A204" s="156"/>
      <c r="B204" s="15" t="s">
        <v>343</v>
      </c>
      <c r="C204" s="157"/>
      <c r="D204" s="158">
        <v>3</v>
      </c>
      <c r="E204" s="158">
        <v>14</v>
      </c>
      <c r="F204" s="159" t="s">
        <v>420</v>
      </c>
      <c r="G204" s="160">
        <v>100</v>
      </c>
      <c r="H204" s="67">
        <f t="shared" si="10"/>
        <v>89.8</v>
      </c>
      <c r="I204" s="67">
        <f t="shared" si="10"/>
        <v>60.1</v>
      </c>
      <c r="J204" s="156"/>
    </row>
    <row r="205" spans="1:10" ht="25.5">
      <c r="A205" s="156"/>
      <c r="B205" s="15" t="s">
        <v>255</v>
      </c>
      <c r="C205" s="157"/>
      <c r="D205" s="158">
        <v>3</v>
      </c>
      <c r="E205" s="158">
        <v>14</v>
      </c>
      <c r="F205" s="159" t="s">
        <v>420</v>
      </c>
      <c r="G205" s="160">
        <v>120</v>
      </c>
      <c r="H205" s="67">
        <f t="shared" si="10"/>
        <v>89.8</v>
      </c>
      <c r="I205" s="67">
        <f t="shared" si="10"/>
        <v>60.1</v>
      </c>
      <c r="J205" s="156"/>
    </row>
    <row r="206" spans="1:10" ht="75" customHeight="1">
      <c r="A206" s="156"/>
      <c r="B206" s="157" t="s">
        <v>222</v>
      </c>
      <c r="C206" s="157"/>
      <c r="D206" s="158">
        <v>3</v>
      </c>
      <c r="E206" s="158">
        <v>14</v>
      </c>
      <c r="F206" s="159" t="s">
        <v>420</v>
      </c>
      <c r="G206" s="160" t="s">
        <v>221</v>
      </c>
      <c r="H206" s="67">
        <v>89.8</v>
      </c>
      <c r="I206" s="67">
        <v>60.1</v>
      </c>
      <c r="J206" s="156"/>
    </row>
    <row r="207" spans="1:10" s="88" customFormat="1" ht="63.75">
      <c r="A207" s="74"/>
      <c r="B207" s="191" t="s">
        <v>719</v>
      </c>
      <c r="C207" s="190"/>
      <c r="D207" s="75" t="s">
        <v>376</v>
      </c>
      <c r="E207" s="75" t="s">
        <v>418</v>
      </c>
      <c r="F207" s="75" t="s">
        <v>720</v>
      </c>
      <c r="G207" s="75"/>
      <c r="H207" s="76">
        <f t="shared" ref="H207:I209" si="11">H208</f>
        <v>60</v>
      </c>
      <c r="I207" s="76">
        <f t="shared" si="11"/>
        <v>12</v>
      </c>
      <c r="J207" s="153"/>
    </row>
    <row r="208" spans="1:10" s="88" customFormat="1" ht="63.75">
      <c r="A208" s="74"/>
      <c r="B208" s="15" t="s">
        <v>343</v>
      </c>
      <c r="C208" s="163"/>
      <c r="D208" s="75" t="s">
        <v>376</v>
      </c>
      <c r="E208" s="75" t="s">
        <v>418</v>
      </c>
      <c r="F208" s="75" t="s">
        <v>720</v>
      </c>
      <c r="G208" s="75" t="s">
        <v>369</v>
      </c>
      <c r="H208" s="76">
        <f t="shared" si="11"/>
        <v>60</v>
      </c>
      <c r="I208" s="76">
        <f t="shared" si="11"/>
        <v>12</v>
      </c>
      <c r="J208" s="153"/>
    </row>
    <row r="209" spans="1:10" s="88" customFormat="1" ht="25.5">
      <c r="A209" s="74"/>
      <c r="B209" s="15" t="s">
        <v>255</v>
      </c>
      <c r="C209" s="163"/>
      <c r="D209" s="75" t="s">
        <v>376</v>
      </c>
      <c r="E209" s="75" t="s">
        <v>418</v>
      </c>
      <c r="F209" s="75" t="s">
        <v>720</v>
      </c>
      <c r="G209" s="75" t="s">
        <v>370</v>
      </c>
      <c r="H209" s="76">
        <f t="shared" si="11"/>
        <v>60</v>
      </c>
      <c r="I209" s="76">
        <f t="shared" si="11"/>
        <v>12</v>
      </c>
      <c r="J209" s="153"/>
    </row>
    <row r="210" spans="1:10" s="88" customFormat="1" ht="51">
      <c r="A210" s="74"/>
      <c r="B210" s="15" t="s">
        <v>721</v>
      </c>
      <c r="C210" s="163"/>
      <c r="D210" s="75" t="s">
        <v>376</v>
      </c>
      <c r="E210" s="75" t="s">
        <v>418</v>
      </c>
      <c r="F210" s="75" t="s">
        <v>720</v>
      </c>
      <c r="G210" s="75" t="s">
        <v>221</v>
      </c>
      <c r="H210" s="76">
        <v>60</v>
      </c>
      <c r="I210" s="76">
        <v>12</v>
      </c>
      <c r="J210" s="153"/>
    </row>
    <row r="211" spans="1:10" ht="195" customHeight="1">
      <c r="A211" s="156"/>
      <c r="B211" s="157" t="s">
        <v>223</v>
      </c>
      <c r="C211" s="157"/>
      <c r="D211" s="158">
        <v>3</v>
      </c>
      <c r="E211" s="158">
        <v>14</v>
      </c>
      <c r="F211" s="159" t="s">
        <v>422</v>
      </c>
      <c r="G211" s="160"/>
      <c r="H211" s="67">
        <f t="shared" ref="H211:I213" si="12">H212</f>
        <v>38.5</v>
      </c>
      <c r="I211" s="67">
        <f t="shared" si="12"/>
        <v>25.7</v>
      </c>
      <c r="J211" s="156"/>
    </row>
    <row r="212" spans="1:10" ht="85.5" customHeight="1">
      <c r="A212" s="156"/>
      <c r="B212" s="15" t="s">
        <v>343</v>
      </c>
      <c r="C212" s="157"/>
      <c r="D212" s="158">
        <v>3</v>
      </c>
      <c r="E212" s="158">
        <v>14</v>
      </c>
      <c r="F212" s="159" t="s">
        <v>422</v>
      </c>
      <c r="G212" s="160">
        <v>100</v>
      </c>
      <c r="H212" s="67">
        <f t="shared" si="12"/>
        <v>38.5</v>
      </c>
      <c r="I212" s="67">
        <f t="shared" si="12"/>
        <v>25.7</v>
      </c>
      <c r="J212" s="156"/>
    </row>
    <row r="213" spans="1:10" ht="25.5">
      <c r="A213" s="156"/>
      <c r="B213" s="15" t="s">
        <v>255</v>
      </c>
      <c r="C213" s="157"/>
      <c r="D213" s="158">
        <v>3</v>
      </c>
      <c r="E213" s="158">
        <v>14</v>
      </c>
      <c r="F213" s="159" t="s">
        <v>422</v>
      </c>
      <c r="G213" s="160">
        <v>120</v>
      </c>
      <c r="H213" s="67">
        <f t="shared" si="12"/>
        <v>38.5</v>
      </c>
      <c r="I213" s="67">
        <f t="shared" si="12"/>
        <v>25.7</v>
      </c>
      <c r="J213" s="156"/>
    </row>
    <row r="214" spans="1:10" ht="65.25" customHeight="1">
      <c r="A214" s="156"/>
      <c r="B214" s="157" t="s">
        <v>222</v>
      </c>
      <c r="C214" s="157"/>
      <c r="D214" s="158">
        <v>3</v>
      </c>
      <c r="E214" s="158">
        <v>14</v>
      </c>
      <c r="F214" s="159" t="s">
        <v>422</v>
      </c>
      <c r="G214" s="160" t="s">
        <v>221</v>
      </c>
      <c r="H214" s="67">
        <v>38.5</v>
      </c>
      <c r="I214" s="67">
        <v>25.7</v>
      </c>
      <c r="J214" s="156"/>
    </row>
    <row r="215" spans="1:10" ht="222.75" customHeight="1">
      <c r="A215" s="156"/>
      <c r="B215" s="157" t="s">
        <v>220</v>
      </c>
      <c r="C215" s="157"/>
      <c r="D215" s="158">
        <v>3</v>
      </c>
      <c r="E215" s="158">
        <v>14</v>
      </c>
      <c r="F215" s="159" t="s">
        <v>424</v>
      </c>
      <c r="G215" s="160"/>
      <c r="H215" s="67">
        <f t="shared" ref="H215:I217" si="13">H216</f>
        <v>350</v>
      </c>
      <c r="I215" s="67">
        <f t="shared" si="13"/>
        <v>350</v>
      </c>
      <c r="J215" s="156"/>
    </row>
    <row r="216" spans="1:10" ht="25.5">
      <c r="A216" s="156"/>
      <c r="B216" s="15" t="s">
        <v>256</v>
      </c>
      <c r="C216" s="157"/>
      <c r="D216" s="158">
        <v>3</v>
      </c>
      <c r="E216" s="158">
        <v>14</v>
      </c>
      <c r="F216" s="159" t="s">
        <v>424</v>
      </c>
      <c r="G216" s="160">
        <v>200</v>
      </c>
      <c r="H216" s="67">
        <f t="shared" si="13"/>
        <v>350</v>
      </c>
      <c r="I216" s="67">
        <f t="shared" si="13"/>
        <v>350</v>
      </c>
      <c r="J216" s="156"/>
    </row>
    <row r="217" spans="1:10" ht="25.5">
      <c r="A217" s="156"/>
      <c r="B217" s="15" t="s">
        <v>339</v>
      </c>
      <c r="C217" s="157"/>
      <c r="D217" s="158">
        <v>3</v>
      </c>
      <c r="E217" s="158">
        <v>14</v>
      </c>
      <c r="F217" s="159" t="s">
        <v>424</v>
      </c>
      <c r="G217" s="160">
        <v>240</v>
      </c>
      <c r="H217" s="67">
        <f t="shared" si="13"/>
        <v>350</v>
      </c>
      <c r="I217" s="67">
        <f t="shared" si="13"/>
        <v>350</v>
      </c>
      <c r="J217" s="156"/>
    </row>
    <row r="218" spans="1:10" ht="38.25">
      <c r="A218" s="156"/>
      <c r="B218" s="157" t="s">
        <v>19</v>
      </c>
      <c r="C218" s="157"/>
      <c r="D218" s="158">
        <v>3</v>
      </c>
      <c r="E218" s="158">
        <v>14</v>
      </c>
      <c r="F218" s="159" t="s">
        <v>424</v>
      </c>
      <c r="G218" s="160" t="s">
        <v>18</v>
      </c>
      <c r="H218" s="67">
        <v>350</v>
      </c>
      <c r="I218" s="67">
        <v>350</v>
      </c>
      <c r="J218" s="156"/>
    </row>
    <row r="219" spans="1:10" ht="232.5" customHeight="1">
      <c r="A219" s="156"/>
      <c r="B219" s="157" t="s">
        <v>219</v>
      </c>
      <c r="C219" s="157"/>
      <c r="D219" s="158">
        <v>3</v>
      </c>
      <c r="E219" s="158">
        <v>14</v>
      </c>
      <c r="F219" s="159" t="s">
        <v>426</v>
      </c>
      <c r="G219" s="160"/>
      <c r="H219" s="67">
        <f t="shared" ref="H219:I221" si="14">H220</f>
        <v>87.5</v>
      </c>
      <c r="I219" s="67">
        <f t="shared" si="14"/>
        <v>36</v>
      </c>
      <c r="J219" s="156"/>
    </row>
    <row r="220" spans="1:10" ht="25.5">
      <c r="A220" s="156"/>
      <c r="B220" s="15" t="s">
        <v>256</v>
      </c>
      <c r="C220" s="157"/>
      <c r="D220" s="158">
        <v>3</v>
      </c>
      <c r="E220" s="158">
        <v>14</v>
      </c>
      <c r="F220" s="159" t="s">
        <v>426</v>
      </c>
      <c r="G220" s="160">
        <v>200</v>
      </c>
      <c r="H220" s="67">
        <f t="shared" si="14"/>
        <v>87.5</v>
      </c>
      <c r="I220" s="67">
        <f t="shared" si="14"/>
        <v>36</v>
      </c>
      <c r="J220" s="156"/>
    </row>
    <row r="221" spans="1:10" ht="25.5">
      <c r="A221" s="156"/>
      <c r="B221" s="15" t="s">
        <v>339</v>
      </c>
      <c r="C221" s="157"/>
      <c r="D221" s="158">
        <v>3</v>
      </c>
      <c r="E221" s="158">
        <v>14</v>
      </c>
      <c r="F221" s="159" t="s">
        <v>426</v>
      </c>
      <c r="G221" s="160">
        <v>240</v>
      </c>
      <c r="H221" s="67">
        <f t="shared" si="14"/>
        <v>87.5</v>
      </c>
      <c r="I221" s="67">
        <f t="shared" si="14"/>
        <v>36</v>
      </c>
      <c r="J221" s="156"/>
    </row>
    <row r="222" spans="1:10" ht="25.5">
      <c r="A222" s="156"/>
      <c r="B222" s="157" t="s">
        <v>2</v>
      </c>
      <c r="C222" s="157"/>
      <c r="D222" s="158">
        <v>3</v>
      </c>
      <c r="E222" s="158">
        <v>14</v>
      </c>
      <c r="F222" s="159" t="s">
        <v>426</v>
      </c>
      <c r="G222" s="160" t="s">
        <v>1</v>
      </c>
      <c r="H222" s="67">
        <v>87.5</v>
      </c>
      <c r="I222" s="67">
        <v>36</v>
      </c>
      <c r="J222" s="156"/>
    </row>
    <row r="223" spans="1:10">
      <c r="A223" s="156"/>
      <c r="B223" s="157" t="s">
        <v>65</v>
      </c>
      <c r="C223" s="157"/>
      <c r="D223" s="158">
        <v>3</v>
      </c>
      <c r="E223" s="158">
        <v>14</v>
      </c>
      <c r="F223" s="159" t="s">
        <v>427</v>
      </c>
      <c r="G223" s="160"/>
      <c r="H223" s="67">
        <f>H224+H228</f>
        <v>1555</v>
      </c>
      <c r="I223" s="67">
        <f>I224+I228</f>
        <v>880.4</v>
      </c>
      <c r="J223" s="156"/>
    </row>
    <row r="224" spans="1:10" ht="25.5">
      <c r="A224" s="156"/>
      <c r="B224" s="15" t="s">
        <v>256</v>
      </c>
      <c r="C224" s="157"/>
      <c r="D224" s="158">
        <v>3</v>
      </c>
      <c r="E224" s="158">
        <v>14</v>
      </c>
      <c r="F224" s="159" t="s">
        <v>427</v>
      </c>
      <c r="G224" s="160">
        <v>200</v>
      </c>
      <c r="H224" s="67">
        <f>H225</f>
        <v>1475</v>
      </c>
      <c r="I224" s="67">
        <f>I225</f>
        <v>805.4</v>
      </c>
      <c r="J224" s="156"/>
    </row>
    <row r="225" spans="1:10" ht="25.5">
      <c r="A225" s="156"/>
      <c r="B225" s="15" t="s">
        <v>339</v>
      </c>
      <c r="C225" s="157"/>
      <c r="D225" s="158">
        <v>3</v>
      </c>
      <c r="E225" s="158">
        <v>14</v>
      </c>
      <c r="F225" s="159" t="s">
        <v>427</v>
      </c>
      <c r="G225" s="160">
        <v>240</v>
      </c>
      <c r="H225" s="67">
        <f>H226+H227</f>
        <v>1475</v>
      </c>
      <c r="I225" s="67">
        <f>I226+I227</f>
        <v>805.4</v>
      </c>
      <c r="J225" s="156"/>
    </row>
    <row r="226" spans="1:10" ht="25.5">
      <c r="A226" s="156"/>
      <c r="B226" s="157" t="s">
        <v>2</v>
      </c>
      <c r="C226" s="157"/>
      <c r="D226" s="158">
        <v>3</v>
      </c>
      <c r="E226" s="158">
        <v>14</v>
      </c>
      <c r="F226" s="159" t="s">
        <v>427</v>
      </c>
      <c r="G226" s="160" t="s">
        <v>1</v>
      </c>
      <c r="H226" s="67">
        <v>90</v>
      </c>
      <c r="I226" s="67">
        <v>90</v>
      </c>
      <c r="J226" s="156"/>
    </row>
    <row r="227" spans="1:10" ht="38.25">
      <c r="A227" s="156"/>
      <c r="B227" s="157" t="s">
        <v>19</v>
      </c>
      <c r="C227" s="157"/>
      <c r="D227" s="158">
        <v>3</v>
      </c>
      <c r="E227" s="158">
        <v>14</v>
      </c>
      <c r="F227" s="159" t="s">
        <v>427</v>
      </c>
      <c r="G227" s="160" t="s">
        <v>18</v>
      </c>
      <c r="H227" s="67">
        <v>1385</v>
      </c>
      <c r="I227" s="67">
        <v>715.4</v>
      </c>
      <c r="J227" s="156"/>
    </row>
    <row r="228" spans="1:10" ht="38.25">
      <c r="A228" s="156"/>
      <c r="B228" s="15" t="s">
        <v>352</v>
      </c>
      <c r="C228" s="157"/>
      <c r="D228" s="158">
        <v>3</v>
      </c>
      <c r="E228" s="158">
        <v>14</v>
      </c>
      <c r="F228" s="159" t="s">
        <v>427</v>
      </c>
      <c r="G228" s="160">
        <v>600</v>
      </c>
      <c r="H228" s="67">
        <f>H229</f>
        <v>80</v>
      </c>
      <c r="I228" s="67">
        <f>I229</f>
        <v>75</v>
      </c>
      <c r="J228" s="156"/>
    </row>
    <row r="229" spans="1:10">
      <c r="A229" s="156"/>
      <c r="B229" s="15" t="s">
        <v>338</v>
      </c>
      <c r="C229" s="157"/>
      <c r="D229" s="158">
        <v>3</v>
      </c>
      <c r="E229" s="158">
        <v>14</v>
      </c>
      <c r="F229" s="159" t="s">
        <v>427</v>
      </c>
      <c r="G229" s="160">
        <v>610</v>
      </c>
      <c r="H229" s="67">
        <f>H230</f>
        <v>80</v>
      </c>
      <c r="I229" s="67">
        <f>I230</f>
        <v>75</v>
      </c>
      <c r="J229" s="156"/>
    </row>
    <row r="230" spans="1:10">
      <c r="A230" s="156"/>
      <c r="B230" s="157" t="s">
        <v>41</v>
      </c>
      <c r="C230" s="157"/>
      <c r="D230" s="158">
        <v>3</v>
      </c>
      <c r="E230" s="158">
        <v>14</v>
      </c>
      <c r="F230" s="159" t="s">
        <v>427</v>
      </c>
      <c r="G230" s="160" t="s">
        <v>40</v>
      </c>
      <c r="H230" s="67">
        <v>80</v>
      </c>
      <c r="I230" s="67">
        <v>75</v>
      </c>
      <c r="J230" s="156"/>
    </row>
    <row r="231" spans="1:10" ht="38.25">
      <c r="A231" s="156"/>
      <c r="B231" s="157" t="s">
        <v>64</v>
      </c>
      <c r="C231" s="157"/>
      <c r="D231" s="158">
        <v>3</v>
      </c>
      <c r="E231" s="158">
        <v>14</v>
      </c>
      <c r="F231" s="159" t="s">
        <v>430</v>
      </c>
      <c r="G231" s="160"/>
      <c r="H231" s="67">
        <f>H232</f>
        <v>33</v>
      </c>
      <c r="I231" s="67">
        <f>I232</f>
        <v>33</v>
      </c>
      <c r="J231" s="156"/>
    </row>
    <row r="232" spans="1:10">
      <c r="A232" s="156"/>
      <c r="B232" s="157" t="s">
        <v>21</v>
      </c>
      <c r="C232" s="157"/>
      <c r="D232" s="158">
        <v>3</v>
      </c>
      <c r="E232" s="158">
        <v>14</v>
      </c>
      <c r="F232" s="159" t="s">
        <v>431</v>
      </c>
      <c r="G232" s="160"/>
      <c r="H232" s="67">
        <f>H233</f>
        <v>33</v>
      </c>
      <c r="I232" s="67">
        <f>I233</f>
        <v>33</v>
      </c>
      <c r="J232" s="156"/>
    </row>
    <row r="233" spans="1:10" ht="38.25">
      <c r="A233" s="156"/>
      <c r="B233" s="15" t="s">
        <v>352</v>
      </c>
      <c r="C233" s="157"/>
      <c r="D233" s="158">
        <v>3</v>
      </c>
      <c r="E233" s="158">
        <v>14</v>
      </c>
      <c r="F233" s="159" t="s">
        <v>431</v>
      </c>
      <c r="G233" s="160">
        <v>600</v>
      </c>
      <c r="H233" s="67">
        <f>H234+H236</f>
        <v>33</v>
      </c>
      <c r="I233" s="67">
        <f>I234+I236</f>
        <v>33</v>
      </c>
      <c r="J233" s="156"/>
    </row>
    <row r="234" spans="1:10">
      <c r="A234" s="156"/>
      <c r="B234" s="15" t="s">
        <v>338</v>
      </c>
      <c r="C234" s="157"/>
      <c r="D234" s="158">
        <v>3</v>
      </c>
      <c r="E234" s="158">
        <v>14</v>
      </c>
      <c r="F234" s="159" t="s">
        <v>431</v>
      </c>
      <c r="G234" s="160">
        <v>610</v>
      </c>
      <c r="H234" s="67">
        <f>H235</f>
        <v>20</v>
      </c>
      <c r="I234" s="67">
        <f>I235</f>
        <v>20</v>
      </c>
      <c r="J234" s="156"/>
    </row>
    <row r="235" spans="1:10">
      <c r="A235" s="156"/>
      <c r="B235" s="157" t="s">
        <v>41</v>
      </c>
      <c r="C235" s="157"/>
      <c r="D235" s="158">
        <v>3</v>
      </c>
      <c r="E235" s="158">
        <v>14</v>
      </c>
      <c r="F235" s="159" t="s">
        <v>431</v>
      </c>
      <c r="G235" s="160" t="s">
        <v>40</v>
      </c>
      <c r="H235" s="67">
        <v>20</v>
      </c>
      <c r="I235" s="67">
        <v>20</v>
      </c>
      <c r="J235" s="156"/>
    </row>
    <row r="236" spans="1:10">
      <c r="A236" s="156"/>
      <c r="B236" s="15" t="s">
        <v>342</v>
      </c>
      <c r="C236" s="157"/>
      <c r="D236" s="158">
        <v>3</v>
      </c>
      <c r="E236" s="158">
        <v>14</v>
      </c>
      <c r="F236" s="159" t="s">
        <v>431</v>
      </c>
      <c r="G236" s="160">
        <v>620</v>
      </c>
      <c r="H236" s="67">
        <f>H237</f>
        <v>13</v>
      </c>
      <c r="I236" s="67">
        <f>I237</f>
        <v>13</v>
      </c>
      <c r="J236" s="156"/>
    </row>
    <row r="237" spans="1:10" ht="25.5">
      <c r="A237" s="156"/>
      <c r="B237" s="157" t="s">
        <v>16</v>
      </c>
      <c r="C237" s="157"/>
      <c r="D237" s="158">
        <v>3</v>
      </c>
      <c r="E237" s="158">
        <v>14</v>
      </c>
      <c r="F237" s="159" t="s">
        <v>431</v>
      </c>
      <c r="G237" s="160" t="s">
        <v>15</v>
      </c>
      <c r="H237" s="67">
        <v>13</v>
      </c>
      <c r="I237" s="67">
        <v>13</v>
      </c>
      <c r="J237" s="156"/>
    </row>
    <row r="238" spans="1:10" ht="25.5">
      <c r="A238" s="156"/>
      <c r="B238" s="157" t="s">
        <v>63</v>
      </c>
      <c r="C238" s="157"/>
      <c r="D238" s="158">
        <v>3</v>
      </c>
      <c r="E238" s="158">
        <v>14</v>
      </c>
      <c r="F238" s="159" t="s">
        <v>433</v>
      </c>
      <c r="G238" s="160"/>
      <c r="H238" s="67">
        <f>H239</f>
        <v>2480</v>
      </c>
      <c r="I238" s="67">
        <f>I239</f>
        <v>1652.5</v>
      </c>
      <c r="J238" s="156"/>
    </row>
    <row r="239" spans="1:10">
      <c r="A239" s="156"/>
      <c r="B239" s="157" t="s">
        <v>21</v>
      </c>
      <c r="C239" s="157"/>
      <c r="D239" s="158">
        <v>3</v>
      </c>
      <c r="E239" s="158">
        <v>14</v>
      </c>
      <c r="F239" s="159" t="s">
        <v>434</v>
      </c>
      <c r="G239" s="160"/>
      <c r="H239" s="67">
        <f>H240+H243</f>
        <v>2480</v>
      </c>
      <c r="I239" s="67">
        <f>I240+I243</f>
        <v>1652.5</v>
      </c>
      <c r="J239" s="156"/>
    </row>
    <row r="240" spans="1:10" ht="25.5">
      <c r="A240" s="156"/>
      <c r="B240" s="15" t="s">
        <v>256</v>
      </c>
      <c r="C240" s="157"/>
      <c r="D240" s="158">
        <v>3</v>
      </c>
      <c r="E240" s="158">
        <v>14</v>
      </c>
      <c r="F240" s="159" t="s">
        <v>434</v>
      </c>
      <c r="G240" s="160">
        <v>200</v>
      </c>
      <c r="H240" s="67">
        <f>H241</f>
        <v>2450</v>
      </c>
      <c r="I240" s="67">
        <f>I241</f>
        <v>1647.5</v>
      </c>
      <c r="J240" s="156"/>
    </row>
    <row r="241" spans="1:10" ht="25.5">
      <c r="A241" s="156"/>
      <c r="B241" s="15" t="s">
        <v>339</v>
      </c>
      <c r="C241" s="157"/>
      <c r="D241" s="158">
        <v>3</v>
      </c>
      <c r="E241" s="158">
        <v>14</v>
      </c>
      <c r="F241" s="159" t="s">
        <v>434</v>
      </c>
      <c r="G241" s="160">
        <v>240</v>
      </c>
      <c r="H241" s="67">
        <f>H242</f>
        <v>2450</v>
      </c>
      <c r="I241" s="67">
        <f>I242</f>
        <v>1647.5</v>
      </c>
      <c r="J241" s="156"/>
    </row>
    <row r="242" spans="1:10" ht="38.25">
      <c r="A242" s="156"/>
      <c r="B242" s="157" t="s">
        <v>19</v>
      </c>
      <c r="C242" s="157"/>
      <c r="D242" s="158">
        <v>3</v>
      </c>
      <c r="E242" s="158">
        <v>14</v>
      </c>
      <c r="F242" s="159" t="s">
        <v>434</v>
      </c>
      <c r="G242" s="160" t="s">
        <v>18</v>
      </c>
      <c r="H242" s="67">
        <v>2450</v>
      </c>
      <c r="I242" s="67">
        <v>1647.5</v>
      </c>
      <c r="J242" s="156"/>
    </row>
    <row r="243" spans="1:10" ht="38.25">
      <c r="A243" s="156"/>
      <c r="B243" s="15" t="s">
        <v>352</v>
      </c>
      <c r="C243" s="157"/>
      <c r="D243" s="158">
        <v>3</v>
      </c>
      <c r="E243" s="158">
        <v>14</v>
      </c>
      <c r="F243" s="159" t="s">
        <v>434</v>
      </c>
      <c r="G243" s="160">
        <v>600</v>
      </c>
      <c r="H243" s="67">
        <f>H244+H246</f>
        <v>30</v>
      </c>
      <c r="I243" s="67">
        <f>I244+I246</f>
        <v>5</v>
      </c>
      <c r="J243" s="156"/>
    </row>
    <row r="244" spans="1:10">
      <c r="A244" s="156"/>
      <c r="B244" s="15" t="s">
        <v>338</v>
      </c>
      <c r="C244" s="157"/>
      <c r="D244" s="158">
        <v>3</v>
      </c>
      <c r="E244" s="158">
        <v>14</v>
      </c>
      <c r="F244" s="159" t="s">
        <v>434</v>
      </c>
      <c r="G244" s="160">
        <v>610</v>
      </c>
      <c r="H244" s="67">
        <f>H245</f>
        <v>5</v>
      </c>
      <c r="I244" s="67">
        <f>I245</f>
        <v>5</v>
      </c>
      <c r="J244" s="156"/>
    </row>
    <row r="245" spans="1:10" ht="27.75" customHeight="1">
      <c r="A245" s="156"/>
      <c r="B245" s="157" t="s">
        <v>41</v>
      </c>
      <c r="C245" s="157"/>
      <c r="D245" s="158">
        <v>3</v>
      </c>
      <c r="E245" s="158">
        <v>14</v>
      </c>
      <c r="F245" s="159" t="s">
        <v>434</v>
      </c>
      <c r="G245" s="160" t="s">
        <v>40</v>
      </c>
      <c r="H245" s="67">
        <v>5</v>
      </c>
      <c r="I245" s="67">
        <v>5</v>
      </c>
      <c r="J245" s="156"/>
    </row>
    <row r="246" spans="1:10">
      <c r="A246" s="156"/>
      <c r="B246" s="15" t="s">
        <v>342</v>
      </c>
      <c r="C246" s="157"/>
      <c r="D246" s="158">
        <v>3</v>
      </c>
      <c r="E246" s="158">
        <v>14</v>
      </c>
      <c r="F246" s="159" t="s">
        <v>434</v>
      </c>
      <c r="G246" s="160">
        <v>620</v>
      </c>
      <c r="H246" s="67">
        <f>H247</f>
        <v>25</v>
      </c>
      <c r="I246" s="67">
        <f>I247</f>
        <v>0</v>
      </c>
      <c r="J246" s="156"/>
    </row>
    <row r="247" spans="1:10" ht="25.5">
      <c r="A247" s="156"/>
      <c r="B247" s="157" t="s">
        <v>16</v>
      </c>
      <c r="C247" s="157"/>
      <c r="D247" s="158">
        <v>3</v>
      </c>
      <c r="E247" s="158">
        <v>14</v>
      </c>
      <c r="F247" s="159" t="s">
        <v>434</v>
      </c>
      <c r="G247" s="160" t="s">
        <v>15</v>
      </c>
      <c r="H247" s="67">
        <v>25</v>
      </c>
      <c r="I247" s="67">
        <v>0</v>
      </c>
      <c r="J247" s="156"/>
    </row>
    <row r="248" spans="1:10" ht="51">
      <c r="A248" s="156"/>
      <c r="B248" s="157" t="s">
        <v>218</v>
      </c>
      <c r="C248" s="157"/>
      <c r="D248" s="158">
        <v>3</v>
      </c>
      <c r="E248" s="158">
        <v>14</v>
      </c>
      <c r="F248" s="159" t="s">
        <v>413</v>
      </c>
      <c r="G248" s="160"/>
      <c r="H248" s="67">
        <f>H249+H254</f>
        <v>5154.2000000000007</v>
      </c>
      <c r="I248" s="67">
        <f>I249+I254</f>
        <v>484.8</v>
      </c>
      <c r="J248" s="156"/>
    </row>
    <row r="249" spans="1:10" ht="51">
      <c r="A249" s="156"/>
      <c r="B249" s="157" t="s">
        <v>217</v>
      </c>
      <c r="C249" s="157"/>
      <c r="D249" s="158">
        <v>3</v>
      </c>
      <c r="E249" s="158">
        <v>14</v>
      </c>
      <c r="F249" s="159" t="s">
        <v>414</v>
      </c>
      <c r="G249" s="160"/>
      <c r="H249" s="67">
        <f>H250</f>
        <v>4571.6000000000004</v>
      </c>
      <c r="I249" s="67">
        <f>I250</f>
        <v>0</v>
      </c>
      <c r="J249" s="156"/>
    </row>
    <row r="250" spans="1:10">
      <c r="A250" s="156"/>
      <c r="B250" s="157" t="s">
        <v>65</v>
      </c>
      <c r="C250" s="157"/>
      <c r="D250" s="158">
        <v>3</v>
      </c>
      <c r="E250" s="158">
        <v>14</v>
      </c>
      <c r="F250" s="159" t="s">
        <v>417</v>
      </c>
      <c r="G250" s="160"/>
      <c r="H250" s="67">
        <f t="shared" ref="H250:I252" si="15">H251</f>
        <v>4571.6000000000004</v>
      </c>
      <c r="I250" s="67">
        <f t="shared" si="15"/>
        <v>0</v>
      </c>
      <c r="J250" s="156"/>
    </row>
    <row r="251" spans="1:10" ht="25.5">
      <c r="A251" s="156"/>
      <c r="B251" s="15" t="s">
        <v>256</v>
      </c>
      <c r="C251" s="157"/>
      <c r="D251" s="158">
        <v>3</v>
      </c>
      <c r="E251" s="158">
        <v>14</v>
      </c>
      <c r="F251" s="159" t="s">
        <v>417</v>
      </c>
      <c r="G251" s="160">
        <v>200</v>
      </c>
      <c r="H251" s="67">
        <f t="shared" si="15"/>
        <v>4571.6000000000004</v>
      </c>
      <c r="I251" s="67">
        <f t="shared" si="15"/>
        <v>0</v>
      </c>
      <c r="J251" s="156"/>
    </row>
    <row r="252" spans="1:10" ht="25.5">
      <c r="A252" s="156"/>
      <c r="B252" s="15" t="s">
        <v>339</v>
      </c>
      <c r="C252" s="157"/>
      <c r="D252" s="158">
        <v>3</v>
      </c>
      <c r="E252" s="158">
        <v>14</v>
      </c>
      <c r="F252" s="159" t="s">
        <v>417</v>
      </c>
      <c r="G252" s="160">
        <v>240</v>
      </c>
      <c r="H252" s="67">
        <f t="shared" si="15"/>
        <v>4571.6000000000004</v>
      </c>
      <c r="I252" s="67">
        <f t="shared" si="15"/>
        <v>0</v>
      </c>
      <c r="J252" s="156"/>
    </row>
    <row r="253" spans="1:10" ht="38.25">
      <c r="A253" s="156"/>
      <c r="B253" s="157" t="s">
        <v>19</v>
      </c>
      <c r="C253" s="157"/>
      <c r="D253" s="158">
        <v>3</v>
      </c>
      <c r="E253" s="158">
        <v>14</v>
      </c>
      <c r="F253" s="159" t="s">
        <v>417</v>
      </c>
      <c r="G253" s="160" t="s">
        <v>18</v>
      </c>
      <c r="H253" s="67">
        <v>4571.6000000000004</v>
      </c>
      <c r="I253" s="67">
        <v>0</v>
      </c>
      <c r="J253" s="156"/>
    </row>
    <row r="254" spans="1:10" ht="38.25">
      <c r="A254" s="156"/>
      <c r="B254" s="157" t="s">
        <v>216</v>
      </c>
      <c r="C254" s="157"/>
      <c r="D254" s="158">
        <v>3</v>
      </c>
      <c r="E254" s="158">
        <v>14</v>
      </c>
      <c r="F254" s="159" t="s">
        <v>436</v>
      </c>
      <c r="G254" s="160"/>
      <c r="H254" s="67">
        <f t="shared" ref="H254:I257" si="16">H255</f>
        <v>582.6</v>
      </c>
      <c r="I254" s="67">
        <f t="shared" si="16"/>
        <v>484.8</v>
      </c>
      <c r="J254" s="156"/>
    </row>
    <row r="255" spans="1:10">
      <c r="A255" s="156"/>
      <c r="B255" s="157" t="s">
        <v>21</v>
      </c>
      <c r="C255" s="157"/>
      <c r="D255" s="158">
        <v>3</v>
      </c>
      <c r="E255" s="158">
        <v>14</v>
      </c>
      <c r="F255" s="159" t="s">
        <v>437</v>
      </c>
      <c r="G255" s="160"/>
      <c r="H255" s="67">
        <f t="shared" si="16"/>
        <v>582.6</v>
      </c>
      <c r="I255" s="67">
        <f t="shared" si="16"/>
        <v>484.8</v>
      </c>
      <c r="J255" s="156"/>
    </row>
    <row r="256" spans="1:10" ht="25.5">
      <c r="A256" s="156"/>
      <c r="B256" s="15" t="s">
        <v>256</v>
      </c>
      <c r="C256" s="157"/>
      <c r="D256" s="158">
        <v>3</v>
      </c>
      <c r="E256" s="158">
        <v>14</v>
      </c>
      <c r="F256" s="159" t="s">
        <v>437</v>
      </c>
      <c r="G256" s="160">
        <v>200</v>
      </c>
      <c r="H256" s="67">
        <f t="shared" si="16"/>
        <v>582.6</v>
      </c>
      <c r="I256" s="67">
        <f t="shared" si="16"/>
        <v>484.8</v>
      </c>
      <c r="J256" s="156"/>
    </row>
    <row r="257" spans="1:10" ht="25.5">
      <c r="A257" s="156"/>
      <c r="B257" s="15" t="s">
        <v>339</v>
      </c>
      <c r="C257" s="157"/>
      <c r="D257" s="158">
        <v>3</v>
      </c>
      <c r="E257" s="158">
        <v>14</v>
      </c>
      <c r="F257" s="159" t="s">
        <v>437</v>
      </c>
      <c r="G257" s="160">
        <v>240</v>
      </c>
      <c r="H257" s="67">
        <f t="shared" si="16"/>
        <v>582.6</v>
      </c>
      <c r="I257" s="67">
        <f t="shared" si="16"/>
        <v>484.8</v>
      </c>
      <c r="J257" s="156"/>
    </row>
    <row r="258" spans="1:10" ht="39" customHeight="1">
      <c r="A258" s="156"/>
      <c r="B258" s="157" t="s">
        <v>19</v>
      </c>
      <c r="C258" s="157"/>
      <c r="D258" s="158">
        <v>3</v>
      </c>
      <c r="E258" s="158">
        <v>14</v>
      </c>
      <c r="F258" s="159" t="s">
        <v>437</v>
      </c>
      <c r="G258" s="160" t="s">
        <v>18</v>
      </c>
      <c r="H258" s="67">
        <v>582.6</v>
      </c>
      <c r="I258" s="67">
        <v>484.8</v>
      </c>
      <c r="J258" s="156"/>
    </row>
    <row r="259" spans="1:10" s="331" customFormat="1">
      <c r="A259" s="332"/>
      <c r="B259" s="329" t="s">
        <v>62</v>
      </c>
      <c r="C259" s="329"/>
      <c r="D259" s="166">
        <v>4</v>
      </c>
      <c r="E259" s="166">
        <v>0</v>
      </c>
      <c r="F259" s="167"/>
      <c r="G259" s="168"/>
      <c r="H259" s="169">
        <f>H260+H285+H309+H315+H351+H365</f>
        <v>264258.3</v>
      </c>
      <c r="I259" s="169">
        <f>I260+I285+I309+I315+I351+I365</f>
        <v>193080</v>
      </c>
      <c r="J259" s="330">
        <f>I259/H259*100</f>
        <v>73.06487629716834</v>
      </c>
    </row>
    <row r="260" spans="1:10" s="331" customFormat="1">
      <c r="A260" s="332"/>
      <c r="B260" s="329" t="s">
        <v>215</v>
      </c>
      <c r="C260" s="329"/>
      <c r="D260" s="166">
        <v>4</v>
      </c>
      <c r="E260" s="166">
        <v>1</v>
      </c>
      <c r="F260" s="167"/>
      <c r="G260" s="168"/>
      <c r="H260" s="169">
        <f>H261</f>
        <v>7983.9</v>
      </c>
      <c r="I260" s="169">
        <f>I261</f>
        <v>5952.5</v>
      </c>
      <c r="J260" s="330">
        <f>I260/H260*100</f>
        <v>74.556294542767318</v>
      </c>
    </row>
    <row r="261" spans="1:10" ht="53.25" customHeight="1">
      <c r="A261" s="156"/>
      <c r="B261" s="157" t="s">
        <v>5</v>
      </c>
      <c r="C261" s="157"/>
      <c r="D261" s="158">
        <v>4</v>
      </c>
      <c r="E261" s="158">
        <v>1</v>
      </c>
      <c r="F261" s="159" t="s">
        <v>365</v>
      </c>
      <c r="G261" s="160"/>
      <c r="H261" s="67">
        <f>H262</f>
        <v>7983.9</v>
      </c>
      <c r="I261" s="67">
        <f>I262</f>
        <v>5952.5</v>
      </c>
      <c r="J261" s="156"/>
    </row>
    <row r="262" spans="1:10" ht="38.25">
      <c r="A262" s="156"/>
      <c r="B262" s="157" t="s">
        <v>4</v>
      </c>
      <c r="C262" s="157"/>
      <c r="D262" s="158">
        <v>4</v>
      </c>
      <c r="E262" s="158">
        <v>1</v>
      </c>
      <c r="F262" s="159" t="s">
        <v>367</v>
      </c>
      <c r="G262" s="160"/>
      <c r="H262" s="67">
        <f>H263+H272+H280</f>
        <v>7983.9</v>
      </c>
      <c r="I262" s="67">
        <f>I263+I272+I280</f>
        <v>5952.5</v>
      </c>
      <c r="J262" s="156"/>
    </row>
    <row r="263" spans="1:10">
      <c r="A263" s="156"/>
      <c r="B263" s="157" t="s">
        <v>21</v>
      </c>
      <c r="C263" s="157"/>
      <c r="D263" s="158">
        <v>4</v>
      </c>
      <c r="E263" s="158">
        <v>1</v>
      </c>
      <c r="F263" s="159" t="s">
        <v>444</v>
      </c>
      <c r="G263" s="160"/>
      <c r="H263" s="67">
        <f>H264+H269</f>
        <v>1193.5</v>
      </c>
      <c r="I263" s="67">
        <f>I264+I269</f>
        <v>994.30000000000007</v>
      </c>
      <c r="J263" s="156"/>
    </row>
    <row r="264" spans="1:10" ht="63.75">
      <c r="A264" s="156"/>
      <c r="B264" s="15" t="s">
        <v>343</v>
      </c>
      <c r="C264" s="157"/>
      <c r="D264" s="158">
        <v>4</v>
      </c>
      <c r="E264" s="158">
        <v>1</v>
      </c>
      <c r="F264" s="159" t="s">
        <v>444</v>
      </c>
      <c r="G264" s="160">
        <v>100</v>
      </c>
      <c r="H264" s="67">
        <f>H265</f>
        <v>1138.5</v>
      </c>
      <c r="I264" s="67">
        <f>I265</f>
        <v>942.80000000000007</v>
      </c>
      <c r="J264" s="156"/>
    </row>
    <row r="265" spans="1:10" ht="25.5">
      <c r="A265" s="156"/>
      <c r="B265" s="15" t="s">
        <v>350</v>
      </c>
      <c r="C265" s="157"/>
      <c r="D265" s="158">
        <v>4</v>
      </c>
      <c r="E265" s="158">
        <v>1</v>
      </c>
      <c r="F265" s="159" t="s">
        <v>444</v>
      </c>
      <c r="G265" s="160">
        <v>110</v>
      </c>
      <c r="H265" s="67">
        <f>H266+H267+H268</f>
        <v>1138.5</v>
      </c>
      <c r="I265" s="67">
        <f>I266+I267+I268</f>
        <v>942.80000000000007</v>
      </c>
      <c r="J265" s="156"/>
    </row>
    <row r="266" spans="1:10">
      <c r="A266" s="156"/>
      <c r="B266" s="157" t="s">
        <v>154</v>
      </c>
      <c r="C266" s="157"/>
      <c r="D266" s="158">
        <v>4</v>
      </c>
      <c r="E266" s="158">
        <v>1</v>
      </c>
      <c r="F266" s="159" t="s">
        <v>444</v>
      </c>
      <c r="G266" s="160" t="s">
        <v>153</v>
      </c>
      <c r="H266" s="67">
        <v>567</v>
      </c>
      <c r="I266" s="67">
        <v>516.1</v>
      </c>
      <c r="J266" s="156"/>
    </row>
    <row r="267" spans="1:10" ht="25.5">
      <c r="A267" s="156"/>
      <c r="B267" s="157" t="s">
        <v>152</v>
      </c>
      <c r="C267" s="157"/>
      <c r="D267" s="158">
        <v>4</v>
      </c>
      <c r="E267" s="158">
        <v>1</v>
      </c>
      <c r="F267" s="159" t="s">
        <v>444</v>
      </c>
      <c r="G267" s="160" t="s">
        <v>151</v>
      </c>
      <c r="H267" s="67">
        <v>379.3</v>
      </c>
      <c r="I267" s="67">
        <v>288.60000000000002</v>
      </c>
      <c r="J267" s="156"/>
    </row>
    <row r="268" spans="1:10" ht="51">
      <c r="A268" s="156"/>
      <c r="B268" s="157" t="s">
        <v>150</v>
      </c>
      <c r="C268" s="157"/>
      <c r="D268" s="158">
        <v>4</v>
      </c>
      <c r="E268" s="158">
        <v>1</v>
      </c>
      <c r="F268" s="159" t="s">
        <v>444</v>
      </c>
      <c r="G268" s="160" t="s">
        <v>149</v>
      </c>
      <c r="H268" s="67">
        <v>192.2</v>
      </c>
      <c r="I268" s="67">
        <v>138.1</v>
      </c>
      <c r="J268" s="156"/>
    </row>
    <row r="269" spans="1:10" ht="25.5">
      <c r="A269" s="156"/>
      <c r="B269" s="15" t="s">
        <v>256</v>
      </c>
      <c r="C269" s="157"/>
      <c r="D269" s="158">
        <v>4</v>
      </c>
      <c r="E269" s="158">
        <v>1</v>
      </c>
      <c r="F269" s="159" t="s">
        <v>444</v>
      </c>
      <c r="G269" s="160">
        <v>200</v>
      </c>
      <c r="H269" s="67">
        <f>H270</f>
        <v>55</v>
      </c>
      <c r="I269" s="67">
        <f>I270</f>
        <v>51.5</v>
      </c>
      <c r="J269" s="156"/>
    </row>
    <row r="270" spans="1:10" ht="25.5">
      <c r="A270" s="156"/>
      <c r="B270" s="15" t="s">
        <v>339</v>
      </c>
      <c r="C270" s="157"/>
      <c r="D270" s="158">
        <v>4</v>
      </c>
      <c r="E270" s="158">
        <v>1</v>
      </c>
      <c r="F270" s="159" t="s">
        <v>444</v>
      </c>
      <c r="G270" s="160">
        <v>240</v>
      </c>
      <c r="H270" s="67">
        <f>H271</f>
        <v>55</v>
      </c>
      <c r="I270" s="67">
        <f>I271</f>
        <v>51.5</v>
      </c>
      <c r="J270" s="156"/>
    </row>
    <row r="271" spans="1:10" ht="38.25">
      <c r="A271" s="156"/>
      <c r="B271" s="157" t="s">
        <v>19</v>
      </c>
      <c r="C271" s="157"/>
      <c r="D271" s="158">
        <v>4</v>
      </c>
      <c r="E271" s="158">
        <v>1</v>
      </c>
      <c r="F271" s="159" t="s">
        <v>444</v>
      </c>
      <c r="G271" s="160" t="s">
        <v>18</v>
      </c>
      <c r="H271" s="67">
        <v>55</v>
      </c>
      <c r="I271" s="67">
        <v>51.5</v>
      </c>
      <c r="J271" s="156"/>
    </row>
    <row r="272" spans="1:10" ht="89.25">
      <c r="A272" s="156"/>
      <c r="B272" s="157" t="s">
        <v>214</v>
      </c>
      <c r="C272" s="157"/>
      <c r="D272" s="158">
        <v>4</v>
      </c>
      <c r="E272" s="158">
        <v>1</v>
      </c>
      <c r="F272" s="159" t="s">
        <v>440</v>
      </c>
      <c r="G272" s="160"/>
      <c r="H272" s="67">
        <f>H273+H277</f>
        <v>4669.7</v>
      </c>
      <c r="I272" s="67">
        <f>I273+I277</f>
        <v>3478.8999999999996</v>
      </c>
      <c r="J272" s="156"/>
    </row>
    <row r="273" spans="1:10" ht="63.75">
      <c r="A273" s="156"/>
      <c r="B273" s="15" t="s">
        <v>343</v>
      </c>
      <c r="C273" s="157"/>
      <c r="D273" s="158">
        <v>4</v>
      </c>
      <c r="E273" s="158">
        <v>1</v>
      </c>
      <c r="F273" s="159" t="s">
        <v>440</v>
      </c>
      <c r="G273" s="160">
        <v>100</v>
      </c>
      <c r="H273" s="67">
        <f>H274</f>
        <v>3890.4</v>
      </c>
      <c r="I273" s="67">
        <f>I274</f>
        <v>2758.3999999999996</v>
      </c>
      <c r="J273" s="156"/>
    </row>
    <row r="274" spans="1:10" ht="25.5">
      <c r="A274" s="156"/>
      <c r="B274" s="15" t="s">
        <v>350</v>
      </c>
      <c r="C274" s="157"/>
      <c r="D274" s="158">
        <v>4</v>
      </c>
      <c r="E274" s="158">
        <v>1</v>
      </c>
      <c r="F274" s="159" t="s">
        <v>440</v>
      </c>
      <c r="G274" s="160">
        <v>110</v>
      </c>
      <c r="H274" s="67">
        <f>H275+H276</f>
        <v>3890.4</v>
      </c>
      <c r="I274" s="67">
        <f>I275+I276</f>
        <v>2758.3999999999996</v>
      </c>
      <c r="J274" s="156"/>
    </row>
    <row r="275" spans="1:10">
      <c r="A275" s="156"/>
      <c r="B275" s="157" t="s">
        <v>154</v>
      </c>
      <c r="C275" s="157"/>
      <c r="D275" s="158">
        <v>4</v>
      </c>
      <c r="E275" s="158">
        <v>1</v>
      </c>
      <c r="F275" s="159" t="s">
        <v>440</v>
      </c>
      <c r="G275" s="160" t="s">
        <v>153</v>
      </c>
      <c r="H275" s="67">
        <v>2988</v>
      </c>
      <c r="I275" s="67">
        <v>2186.1</v>
      </c>
      <c r="J275" s="156"/>
    </row>
    <row r="276" spans="1:10" ht="51">
      <c r="A276" s="156"/>
      <c r="B276" s="157" t="s">
        <v>150</v>
      </c>
      <c r="C276" s="157"/>
      <c r="D276" s="158">
        <v>4</v>
      </c>
      <c r="E276" s="158">
        <v>1</v>
      </c>
      <c r="F276" s="159" t="s">
        <v>440</v>
      </c>
      <c r="G276" s="160" t="s">
        <v>149</v>
      </c>
      <c r="H276" s="67">
        <v>902.4</v>
      </c>
      <c r="I276" s="67">
        <v>572.29999999999995</v>
      </c>
      <c r="J276" s="156"/>
    </row>
    <row r="277" spans="1:10" ht="38.25">
      <c r="A277" s="156"/>
      <c r="B277" s="15" t="s">
        <v>352</v>
      </c>
      <c r="C277" s="157"/>
      <c r="D277" s="158">
        <v>4</v>
      </c>
      <c r="E277" s="158">
        <v>1</v>
      </c>
      <c r="F277" s="159" t="s">
        <v>440</v>
      </c>
      <c r="G277" s="160">
        <v>600</v>
      </c>
      <c r="H277" s="67">
        <f>H278</f>
        <v>779.3</v>
      </c>
      <c r="I277" s="67">
        <f>I278</f>
        <v>720.5</v>
      </c>
      <c r="J277" s="156"/>
    </row>
    <row r="278" spans="1:10">
      <c r="A278" s="156"/>
      <c r="B278" s="15" t="s">
        <v>338</v>
      </c>
      <c r="C278" s="157"/>
      <c r="D278" s="158">
        <v>4</v>
      </c>
      <c r="E278" s="158">
        <v>1</v>
      </c>
      <c r="F278" s="159" t="s">
        <v>440</v>
      </c>
      <c r="G278" s="160">
        <v>610</v>
      </c>
      <c r="H278" s="67">
        <f>H279</f>
        <v>779.3</v>
      </c>
      <c r="I278" s="67">
        <f>I279</f>
        <v>720.5</v>
      </c>
      <c r="J278" s="156"/>
    </row>
    <row r="279" spans="1:10">
      <c r="A279" s="156"/>
      <c r="B279" s="157" t="s">
        <v>41</v>
      </c>
      <c r="C279" s="157"/>
      <c r="D279" s="158">
        <v>4</v>
      </c>
      <c r="E279" s="158">
        <v>1</v>
      </c>
      <c r="F279" s="159" t="s">
        <v>440</v>
      </c>
      <c r="G279" s="160" t="s">
        <v>40</v>
      </c>
      <c r="H279" s="67">
        <v>779.3</v>
      </c>
      <c r="I279" s="67">
        <v>720.5</v>
      </c>
      <c r="J279" s="156"/>
    </row>
    <row r="280" spans="1:10" ht="104.25" customHeight="1">
      <c r="A280" s="156"/>
      <c r="B280" s="157" t="s">
        <v>213</v>
      </c>
      <c r="C280" s="157"/>
      <c r="D280" s="158">
        <v>4</v>
      </c>
      <c r="E280" s="158">
        <v>1</v>
      </c>
      <c r="F280" s="159" t="s">
        <v>443</v>
      </c>
      <c r="G280" s="160"/>
      <c r="H280" s="67">
        <f>H281</f>
        <v>2120.6999999999998</v>
      </c>
      <c r="I280" s="67">
        <f>I281</f>
        <v>1479.3</v>
      </c>
      <c r="J280" s="156"/>
    </row>
    <row r="281" spans="1:10" ht="63.75">
      <c r="A281" s="156"/>
      <c r="B281" s="15" t="s">
        <v>343</v>
      </c>
      <c r="C281" s="157"/>
      <c r="D281" s="158">
        <v>4</v>
      </c>
      <c r="E281" s="158">
        <v>1</v>
      </c>
      <c r="F281" s="159" t="s">
        <v>443</v>
      </c>
      <c r="G281" s="160">
        <v>100</v>
      </c>
      <c r="H281" s="67">
        <f>H282</f>
        <v>2120.6999999999998</v>
      </c>
      <c r="I281" s="67">
        <f>I282</f>
        <v>1479.3</v>
      </c>
      <c r="J281" s="156"/>
    </row>
    <row r="282" spans="1:10" ht="25.5">
      <c r="A282" s="156"/>
      <c r="B282" s="15" t="s">
        <v>350</v>
      </c>
      <c r="C282" s="157"/>
      <c r="D282" s="158">
        <v>4</v>
      </c>
      <c r="E282" s="158">
        <v>1</v>
      </c>
      <c r="F282" s="159" t="s">
        <v>443</v>
      </c>
      <c r="G282" s="160">
        <v>110</v>
      </c>
      <c r="H282" s="67">
        <f>H283+H284</f>
        <v>2120.6999999999998</v>
      </c>
      <c r="I282" s="67">
        <f>I283+I284</f>
        <v>1479.3</v>
      </c>
      <c r="J282" s="156"/>
    </row>
    <row r="283" spans="1:10">
      <c r="A283" s="156"/>
      <c r="B283" s="157" t="s">
        <v>154</v>
      </c>
      <c r="C283" s="157"/>
      <c r="D283" s="158">
        <v>4</v>
      </c>
      <c r="E283" s="158">
        <v>1</v>
      </c>
      <c r="F283" s="159" t="s">
        <v>443</v>
      </c>
      <c r="G283" s="160" t="s">
        <v>153</v>
      </c>
      <c r="H283" s="67">
        <v>1628.8</v>
      </c>
      <c r="I283" s="67">
        <v>1120.3</v>
      </c>
      <c r="J283" s="156"/>
    </row>
    <row r="284" spans="1:10" ht="51">
      <c r="A284" s="156"/>
      <c r="B284" s="157" t="s">
        <v>150</v>
      </c>
      <c r="C284" s="157"/>
      <c r="D284" s="158">
        <v>4</v>
      </c>
      <c r="E284" s="158">
        <v>1</v>
      </c>
      <c r="F284" s="159" t="s">
        <v>443</v>
      </c>
      <c r="G284" s="160" t="s">
        <v>149</v>
      </c>
      <c r="H284" s="67">
        <v>491.9</v>
      </c>
      <c r="I284" s="67">
        <v>359</v>
      </c>
      <c r="J284" s="156"/>
    </row>
    <row r="285" spans="1:10" s="331" customFormat="1">
      <c r="A285" s="332"/>
      <c r="B285" s="329" t="s">
        <v>212</v>
      </c>
      <c r="C285" s="329"/>
      <c r="D285" s="166">
        <v>4</v>
      </c>
      <c r="E285" s="166">
        <v>5</v>
      </c>
      <c r="F285" s="167"/>
      <c r="G285" s="168"/>
      <c r="H285" s="169">
        <f>H286+H298</f>
        <v>35574.1</v>
      </c>
      <c r="I285" s="169">
        <f>I286+I298</f>
        <v>25053.9</v>
      </c>
      <c r="J285" s="330">
        <f>I285/H285*100</f>
        <v>70.427361479278474</v>
      </c>
    </row>
    <row r="286" spans="1:10" ht="63.75">
      <c r="A286" s="156"/>
      <c r="B286" s="157" t="s">
        <v>198</v>
      </c>
      <c r="C286" s="157"/>
      <c r="D286" s="158">
        <v>4</v>
      </c>
      <c r="E286" s="158">
        <v>5</v>
      </c>
      <c r="F286" s="159" t="s">
        <v>445</v>
      </c>
      <c r="G286" s="160"/>
      <c r="H286" s="67">
        <f>H287</f>
        <v>34413</v>
      </c>
      <c r="I286" s="67">
        <f>I287</f>
        <v>24415.4</v>
      </c>
      <c r="J286" s="156"/>
    </row>
    <row r="287" spans="1:10" ht="25.5">
      <c r="A287" s="156"/>
      <c r="B287" s="157" t="s">
        <v>193</v>
      </c>
      <c r="C287" s="157"/>
      <c r="D287" s="158">
        <v>4</v>
      </c>
      <c r="E287" s="158">
        <v>5</v>
      </c>
      <c r="F287" s="159" t="s">
        <v>446</v>
      </c>
      <c r="G287" s="160"/>
      <c r="H287" s="67">
        <f>H288+H295</f>
        <v>34413</v>
      </c>
      <c r="I287" s="67">
        <f>I288+I295</f>
        <v>24415.4</v>
      </c>
      <c r="J287" s="156"/>
    </row>
    <row r="288" spans="1:10" ht="114.75">
      <c r="A288" s="156"/>
      <c r="B288" s="157" t="s">
        <v>211</v>
      </c>
      <c r="C288" s="157"/>
      <c r="D288" s="158">
        <v>4</v>
      </c>
      <c r="E288" s="158">
        <v>5</v>
      </c>
      <c r="F288" s="159" t="s">
        <v>448</v>
      </c>
      <c r="G288" s="160"/>
      <c r="H288" s="67">
        <f>H289+H293</f>
        <v>34213</v>
      </c>
      <c r="I288" s="67">
        <f>I289+I293</f>
        <v>24215.4</v>
      </c>
      <c r="J288" s="156"/>
    </row>
    <row r="289" spans="1:10" ht="63.75">
      <c r="A289" s="156"/>
      <c r="B289" s="15" t="s">
        <v>343</v>
      </c>
      <c r="C289" s="157"/>
      <c r="D289" s="158">
        <v>4</v>
      </c>
      <c r="E289" s="158">
        <v>5</v>
      </c>
      <c r="F289" s="159" t="s">
        <v>448</v>
      </c>
      <c r="G289" s="160">
        <v>100</v>
      </c>
      <c r="H289" s="67">
        <f>H290</f>
        <v>51</v>
      </c>
      <c r="I289" s="67">
        <f>I290</f>
        <v>51</v>
      </c>
      <c r="J289" s="156"/>
    </row>
    <row r="290" spans="1:10" ht="25.5">
      <c r="A290" s="156"/>
      <c r="B290" s="15" t="s">
        <v>255</v>
      </c>
      <c r="C290" s="157"/>
      <c r="D290" s="158">
        <v>4</v>
      </c>
      <c r="E290" s="158">
        <v>5</v>
      </c>
      <c r="F290" s="159" t="s">
        <v>448</v>
      </c>
      <c r="G290" s="160">
        <v>120</v>
      </c>
      <c r="H290" s="67">
        <f>H291+H292</f>
        <v>51</v>
      </c>
      <c r="I290" s="67">
        <f>I291+I292</f>
        <v>51</v>
      </c>
      <c r="J290" s="156"/>
    </row>
    <row r="291" spans="1:10" ht="25.5">
      <c r="A291" s="156"/>
      <c r="B291" s="157" t="s">
        <v>27</v>
      </c>
      <c r="C291" s="157"/>
      <c r="D291" s="158">
        <v>4</v>
      </c>
      <c r="E291" s="158">
        <v>5</v>
      </c>
      <c r="F291" s="159" t="s">
        <v>448</v>
      </c>
      <c r="G291" s="160" t="s">
        <v>26</v>
      </c>
      <c r="H291" s="67">
        <v>40</v>
      </c>
      <c r="I291" s="67">
        <v>40</v>
      </c>
      <c r="J291" s="156"/>
    </row>
    <row r="292" spans="1:10" ht="51">
      <c r="A292" s="156"/>
      <c r="B292" s="157" t="s">
        <v>25</v>
      </c>
      <c r="C292" s="157"/>
      <c r="D292" s="158">
        <v>4</v>
      </c>
      <c r="E292" s="158">
        <v>5</v>
      </c>
      <c r="F292" s="159" t="s">
        <v>448</v>
      </c>
      <c r="G292" s="160" t="s">
        <v>24</v>
      </c>
      <c r="H292" s="67">
        <v>11</v>
      </c>
      <c r="I292" s="67">
        <v>11</v>
      </c>
      <c r="J292" s="156"/>
    </row>
    <row r="293" spans="1:10">
      <c r="A293" s="156"/>
      <c r="B293" s="15" t="s">
        <v>258</v>
      </c>
      <c r="C293" s="157"/>
      <c r="D293" s="158">
        <v>4</v>
      </c>
      <c r="E293" s="158">
        <v>5</v>
      </c>
      <c r="F293" s="159" t="s">
        <v>448</v>
      </c>
      <c r="G293" s="160">
        <v>800</v>
      </c>
      <c r="H293" s="67">
        <f>H294</f>
        <v>34162</v>
      </c>
      <c r="I293" s="67">
        <f>I294</f>
        <v>24164.400000000001</v>
      </c>
      <c r="J293" s="156"/>
    </row>
    <row r="294" spans="1:10" ht="51">
      <c r="A294" s="156"/>
      <c r="B294" s="157" t="s">
        <v>159</v>
      </c>
      <c r="C294" s="157"/>
      <c r="D294" s="158">
        <v>4</v>
      </c>
      <c r="E294" s="158">
        <v>5</v>
      </c>
      <c r="F294" s="159" t="s">
        <v>448</v>
      </c>
      <c r="G294" s="160" t="s">
        <v>158</v>
      </c>
      <c r="H294" s="67">
        <v>34162</v>
      </c>
      <c r="I294" s="67">
        <v>24164.400000000001</v>
      </c>
      <c r="J294" s="156"/>
    </row>
    <row r="295" spans="1:10" s="88" customFormat="1" ht="51">
      <c r="A295" s="100"/>
      <c r="B295" s="15" t="s">
        <v>722</v>
      </c>
      <c r="C295" s="193"/>
      <c r="D295" s="75" t="s">
        <v>381</v>
      </c>
      <c r="E295" s="75" t="s">
        <v>383</v>
      </c>
      <c r="F295" s="75" t="s">
        <v>723</v>
      </c>
      <c r="G295" s="75"/>
      <c r="H295" s="76">
        <f>H296</f>
        <v>200</v>
      </c>
      <c r="I295" s="76">
        <f>I296</f>
        <v>200</v>
      </c>
      <c r="J295" s="76"/>
    </row>
    <row r="296" spans="1:10" s="88" customFormat="1">
      <c r="A296" s="100"/>
      <c r="B296" s="15" t="s">
        <v>258</v>
      </c>
      <c r="C296" s="190"/>
      <c r="D296" s="75" t="s">
        <v>381</v>
      </c>
      <c r="E296" s="75" t="s">
        <v>383</v>
      </c>
      <c r="F296" s="75" t="s">
        <v>723</v>
      </c>
      <c r="G296" s="75" t="s">
        <v>378</v>
      </c>
      <c r="H296" s="76">
        <f>H297</f>
        <v>200</v>
      </c>
      <c r="I296" s="76">
        <f>I297</f>
        <v>200</v>
      </c>
      <c r="J296" s="76"/>
    </row>
    <row r="297" spans="1:10" s="88" customFormat="1" ht="51">
      <c r="A297" s="100"/>
      <c r="B297" s="15" t="s">
        <v>159</v>
      </c>
      <c r="C297" s="190"/>
      <c r="D297" s="75" t="s">
        <v>381</v>
      </c>
      <c r="E297" s="75" t="s">
        <v>383</v>
      </c>
      <c r="F297" s="75" t="s">
        <v>723</v>
      </c>
      <c r="G297" s="75" t="s">
        <v>158</v>
      </c>
      <c r="H297" s="76">
        <v>200</v>
      </c>
      <c r="I297" s="76">
        <v>200</v>
      </c>
      <c r="J297" s="76"/>
    </row>
    <row r="298" spans="1:10" ht="51">
      <c r="A298" s="156"/>
      <c r="B298" s="157" t="s">
        <v>156</v>
      </c>
      <c r="C298" s="157"/>
      <c r="D298" s="158">
        <v>4</v>
      </c>
      <c r="E298" s="158">
        <v>5</v>
      </c>
      <c r="F298" s="159" t="s">
        <v>449</v>
      </c>
      <c r="G298" s="160"/>
      <c r="H298" s="67">
        <f>H299</f>
        <v>1161.0999999999999</v>
      </c>
      <c r="I298" s="67">
        <f>I299</f>
        <v>638.5</v>
      </c>
      <c r="J298" s="156"/>
    </row>
    <row r="299" spans="1:10" ht="51">
      <c r="A299" s="156"/>
      <c r="B299" s="157" t="s">
        <v>155</v>
      </c>
      <c r="C299" s="157"/>
      <c r="D299" s="158">
        <v>4</v>
      </c>
      <c r="E299" s="158">
        <v>5</v>
      </c>
      <c r="F299" s="159" t="s">
        <v>450</v>
      </c>
      <c r="G299" s="160"/>
      <c r="H299" s="67">
        <f>H300+H305</f>
        <v>1161.0999999999999</v>
      </c>
      <c r="I299" s="67">
        <f>I300+I305</f>
        <v>638.5</v>
      </c>
      <c r="J299" s="156"/>
    </row>
    <row r="300" spans="1:10">
      <c r="A300" s="156"/>
      <c r="B300" s="157" t="s">
        <v>21</v>
      </c>
      <c r="C300" s="157"/>
      <c r="D300" s="158">
        <v>4</v>
      </c>
      <c r="E300" s="158">
        <v>5</v>
      </c>
      <c r="F300" s="159" t="s">
        <v>452</v>
      </c>
      <c r="G300" s="160"/>
      <c r="H300" s="67">
        <f t="shared" ref="H300:I302" si="17">H301</f>
        <v>875.1</v>
      </c>
      <c r="I300" s="67">
        <f t="shared" si="17"/>
        <v>354.4</v>
      </c>
      <c r="J300" s="156"/>
    </row>
    <row r="301" spans="1:10" ht="25.5">
      <c r="A301" s="156"/>
      <c r="B301" s="15" t="s">
        <v>256</v>
      </c>
      <c r="C301" s="157"/>
      <c r="D301" s="158">
        <v>4</v>
      </c>
      <c r="E301" s="158">
        <v>5</v>
      </c>
      <c r="F301" s="159" t="s">
        <v>452</v>
      </c>
      <c r="G301" s="160">
        <v>200</v>
      </c>
      <c r="H301" s="67">
        <f t="shared" si="17"/>
        <v>875.1</v>
      </c>
      <c r="I301" s="67">
        <f t="shared" si="17"/>
        <v>354.4</v>
      </c>
      <c r="J301" s="156"/>
    </row>
    <row r="302" spans="1:10" ht="25.5">
      <c r="A302" s="156"/>
      <c r="B302" s="15" t="s">
        <v>339</v>
      </c>
      <c r="C302" s="157"/>
      <c r="D302" s="158">
        <v>4</v>
      </c>
      <c r="E302" s="158">
        <v>5</v>
      </c>
      <c r="F302" s="159" t="s">
        <v>452</v>
      </c>
      <c r="G302" s="160">
        <v>240</v>
      </c>
      <c r="H302" s="67">
        <f t="shared" si="17"/>
        <v>875.1</v>
      </c>
      <c r="I302" s="67">
        <f t="shared" si="17"/>
        <v>354.4</v>
      </c>
      <c r="J302" s="156"/>
    </row>
    <row r="303" spans="1:10" ht="38.25">
      <c r="A303" s="156"/>
      <c r="B303" s="157" t="s">
        <v>19</v>
      </c>
      <c r="C303" s="157"/>
      <c r="D303" s="158">
        <v>4</v>
      </c>
      <c r="E303" s="158">
        <v>5</v>
      </c>
      <c r="F303" s="159" t="s">
        <v>452</v>
      </c>
      <c r="G303" s="160" t="s">
        <v>18</v>
      </c>
      <c r="H303" s="67">
        <v>875.1</v>
      </c>
      <c r="I303" s="67">
        <v>354.4</v>
      </c>
      <c r="J303" s="156"/>
    </row>
    <row r="304" spans="1:10" ht="25.5">
      <c r="A304" s="156"/>
      <c r="B304" s="157" t="s">
        <v>210</v>
      </c>
      <c r="C304" s="157"/>
      <c r="D304" s="158">
        <v>4</v>
      </c>
      <c r="E304" s="158">
        <v>5</v>
      </c>
      <c r="F304" s="159" t="s">
        <v>660</v>
      </c>
      <c r="G304" s="160"/>
      <c r="H304" s="67">
        <f t="shared" ref="H304:I307" si="18">H305</f>
        <v>286</v>
      </c>
      <c r="I304" s="67">
        <f t="shared" si="18"/>
        <v>284.10000000000002</v>
      </c>
      <c r="J304" s="156"/>
    </row>
    <row r="305" spans="1:10" ht="186.75" customHeight="1">
      <c r="A305" s="156"/>
      <c r="B305" s="157" t="s">
        <v>209</v>
      </c>
      <c r="C305" s="157"/>
      <c r="D305" s="158">
        <v>4</v>
      </c>
      <c r="E305" s="158">
        <v>5</v>
      </c>
      <c r="F305" s="159" t="s">
        <v>454</v>
      </c>
      <c r="G305" s="160"/>
      <c r="H305" s="67">
        <f t="shared" si="18"/>
        <v>286</v>
      </c>
      <c r="I305" s="67">
        <f t="shared" si="18"/>
        <v>284.10000000000002</v>
      </c>
      <c r="J305" s="156"/>
    </row>
    <row r="306" spans="1:10" ht="25.5">
      <c r="A306" s="156"/>
      <c r="B306" s="15" t="s">
        <v>256</v>
      </c>
      <c r="C306" s="157"/>
      <c r="D306" s="158">
        <v>4</v>
      </c>
      <c r="E306" s="158">
        <v>5</v>
      </c>
      <c r="F306" s="159" t="s">
        <v>454</v>
      </c>
      <c r="G306" s="160">
        <v>200</v>
      </c>
      <c r="H306" s="67">
        <f t="shared" si="18"/>
        <v>286</v>
      </c>
      <c r="I306" s="67">
        <f t="shared" si="18"/>
        <v>284.10000000000002</v>
      </c>
      <c r="J306" s="156"/>
    </row>
    <row r="307" spans="1:10" ht="25.5">
      <c r="A307" s="156"/>
      <c r="B307" s="15" t="s">
        <v>339</v>
      </c>
      <c r="C307" s="157"/>
      <c r="D307" s="158">
        <v>4</v>
      </c>
      <c r="E307" s="158">
        <v>5</v>
      </c>
      <c r="F307" s="159" t="s">
        <v>454</v>
      </c>
      <c r="G307" s="160">
        <v>240</v>
      </c>
      <c r="H307" s="67">
        <f t="shared" si="18"/>
        <v>286</v>
      </c>
      <c r="I307" s="67">
        <f t="shared" si="18"/>
        <v>284.10000000000002</v>
      </c>
      <c r="J307" s="156"/>
    </row>
    <row r="308" spans="1:10" ht="38.25">
      <c r="A308" s="156"/>
      <c r="B308" s="157" t="s">
        <v>19</v>
      </c>
      <c r="C308" s="157"/>
      <c r="D308" s="158">
        <v>4</v>
      </c>
      <c r="E308" s="158">
        <v>5</v>
      </c>
      <c r="F308" s="159" t="s">
        <v>454</v>
      </c>
      <c r="G308" s="160" t="s">
        <v>18</v>
      </c>
      <c r="H308" s="67">
        <v>286</v>
      </c>
      <c r="I308" s="67">
        <v>284.10000000000002</v>
      </c>
      <c r="J308" s="156"/>
    </row>
    <row r="309" spans="1:10" s="331" customFormat="1">
      <c r="A309" s="332"/>
      <c r="B309" s="329" t="s">
        <v>208</v>
      </c>
      <c r="C309" s="329"/>
      <c r="D309" s="166">
        <v>4</v>
      </c>
      <c r="E309" s="166">
        <v>8</v>
      </c>
      <c r="F309" s="167"/>
      <c r="G309" s="168"/>
      <c r="H309" s="169">
        <f t="shared" ref="H309:I313" si="19">H310</f>
        <v>11013.2</v>
      </c>
      <c r="I309" s="169">
        <f t="shared" si="19"/>
        <v>8173.3</v>
      </c>
      <c r="J309" s="330">
        <f>I309/H309*100</f>
        <v>74.213670867686048</v>
      </c>
    </row>
    <row r="310" spans="1:10" ht="38.25">
      <c r="A310" s="156"/>
      <c r="B310" s="157" t="s">
        <v>205</v>
      </c>
      <c r="C310" s="157"/>
      <c r="D310" s="158">
        <v>4</v>
      </c>
      <c r="E310" s="158">
        <v>8</v>
      </c>
      <c r="F310" s="159" t="s">
        <v>457</v>
      </c>
      <c r="G310" s="160"/>
      <c r="H310" s="67">
        <f t="shared" si="19"/>
        <v>11013.2</v>
      </c>
      <c r="I310" s="67">
        <f t="shared" si="19"/>
        <v>8173.3</v>
      </c>
      <c r="J310" s="156"/>
    </row>
    <row r="311" spans="1:10">
      <c r="A311" s="156"/>
      <c r="B311" s="157" t="s">
        <v>207</v>
      </c>
      <c r="C311" s="157"/>
      <c r="D311" s="158">
        <v>4</v>
      </c>
      <c r="E311" s="158">
        <v>8</v>
      </c>
      <c r="F311" s="159" t="s">
        <v>458</v>
      </c>
      <c r="G311" s="160"/>
      <c r="H311" s="67">
        <f t="shared" si="19"/>
        <v>11013.2</v>
      </c>
      <c r="I311" s="67">
        <f t="shared" si="19"/>
        <v>8173.3</v>
      </c>
      <c r="J311" s="156"/>
    </row>
    <row r="312" spans="1:10">
      <c r="A312" s="156"/>
      <c r="B312" s="157" t="s">
        <v>21</v>
      </c>
      <c r="C312" s="157"/>
      <c r="D312" s="158">
        <v>4</v>
      </c>
      <c r="E312" s="158">
        <v>8</v>
      </c>
      <c r="F312" s="159" t="s">
        <v>459</v>
      </c>
      <c r="G312" s="160"/>
      <c r="H312" s="67">
        <f t="shared" si="19"/>
        <v>11013.2</v>
      </c>
      <c r="I312" s="67">
        <f t="shared" si="19"/>
        <v>8173.3</v>
      </c>
      <c r="J312" s="156"/>
    </row>
    <row r="313" spans="1:10">
      <c r="A313" s="156"/>
      <c r="B313" s="16" t="s">
        <v>258</v>
      </c>
      <c r="C313" s="157"/>
      <c r="D313" s="158">
        <v>4</v>
      </c>
      <c r="E313" s="158">
        <v>8</v>
      </c>
      <c r="F313" s="159" t="s">
        <v>459</v>
      </c>
      <c r="G313" s="160">
        <v>800</v>
      </c>
      <c r="H313" s="67">
        <f t="shared" si="19"/>
        <v>11013.2</v>
      </c>
      <c r="I313" s="67">
        <f t="shared" si="19"/>
        <v>8173.3</v>
      </c>
      <c r="J313" s="156"/>
    </row>
    <row r="314" spans="1:10" ht="51">
      <c r="A314" s="156"/>
      <c r="B314" s="157" t="s">
        <v>159</v>
      </c>
      <c r="C314" s="157"/>
      <c r="D314" s="158">
        <v>4</v>
      </c>
      <c r="E314" s="158">
        <v>8</v>
      </c>
      <c r="F314" s="159" t="s">
        <v>459</v>
      </c>
      <c r="G314" s="160" t="s">
        <v>158</v>
      </c>
      <c r="H314" s="67">
        <v>11013.2</v>
      </c>
      <c r="I314" s="67">
        <v>8173.3</v>
      </c>
      <c r="J314" s="156"/>
    </row>
    <row r="315" spans="1:10" s="331" customFormat="1">
      <c r="A315" s="332"/>
      <c r="B315" s="329" t="s">
        <v>206</v>
      </c>
      <c r="C315" s="329"/>
      <c r="D315" s="166">
        <v>4</v>
      </c>
      <c r="E315" s="166">
        <v>9</v>
      </c>
      <c r="F315" s="167"/>
      <c r="G315" s="168"/>
      <c r="H315" s="169">
        <f>H317+H344</f>
        <v>107818.1</v>
      </c>
      <c r="I315" s="169">
        <f>I317+I344</f>
        <v>83086.399999999994</v>
      </c>
      <c r="J315" s="330">
        <f>I315/H315*100</f>
        <v>77.061643638684032</v>
      </c>
    </row>
    <row r="316" spans="1:10" s="331" customFormat="1">
      <c r="A316" s="332"/>
      <c r="B316" s="58" t="s">
        <v>469</v>
      </c>
      <c r="C316" s="329"/>
      <c r="D316" s="158">
        <v>4</v>
      </c>
      <c r="E316" s="158">
        <v>9</v>
      </c>
      <c r="F316" s="159"/>
      <c r="G316" s="160"/>
      <c r="H316" s="67">
        <f>H339+H350</f>
        <v>90198.399999999994</v>
      </c>
      <c r="I316" s="67">
        <f>I339+I350</f>
        <v>78104</v>
      </c>
      <c r="J316" s="336"/>
    </row>
    <row r="317" spans="1:10" ht="38.25">
      <c r="A317" s="156"/>
      <c r="B317" s="157" t="s">
        <v>205</v>
      </c>
      <c r="C317" s="157"/>
      <c r="D317" s="158">
        <v>4</v>
      </c>
      <c r="E317" s="158">
        <v>9</v>
      </c>
      <c r="F317" s="159" t="s">
        <v>457</v>
      </c>
      <c r="G317" s="160"/>
      <c r="H317" s="67">
        <f>H318</f>
        <v>35232.5</v>
      </c>
      <c r="I317" s="67">
        <f>I318</f>
        <v>29849.200000000001</v>
      </c>
      <c r="J317" s="156"/>
    </row>
    <row r="318" spans="1:10">
      <c r="A318" s="156"/>
      <c r="B318" s="157" t="s">
        <v>204</v>
      </c>
      <c r="C318" s="157"/>
      <c r="D318" s="158">
        <v>4</v>
      </c>
      <c r="E318" s="158">
        <v>9</v>
      </c>
      <c r="F318" s="159" t="s">
        <v>463</v>
      </c>
      <c r="G318" s="160"/>
      <c r="H318" s="67">
        <f>H319+H327</f>
        <v>35232.5</v>
      </c>
      <c r="I318" s="67">
        <f>I319+I327</f>
        <v>29849.200000000001</v>
      </c>
      <c r="J318" s="156"/>
    </row>
    <row r="319" spans="1:10" ht="25.5">
      <c r="A319" s="156"/>
      <c r="B319" s="157" t="s">
        <v>203</v>
      </c>
      <c r="C319" s="157"/>
      <c r="D319" s="158">
        <v>4</v>
      </c>
      <c r="E319" s="158">
        <v>9</v>
      </c>
      <c r="F319" s="159" t="s">
        <v>464</v>
      </c>
      <c r="G319" s="160"/>
      <c r="H319" s="67">
        <f>H320</f>
        <v>99</v>
      </c>
      <c r="I319" s="67">
        <f>I320</f>
        <v>0</v>
      </c>
      <c r="J319" s="156"/>
    </row>
    <row r="320" spans="1:10">
      <c r="A320" s="156"/>
      <c r="B320" s="157" t="s">
        <v>21</v>
      </c>
      <c r="C320" s="157"/>
      <c r="D320" s="158">
        <v>4</v>
      </c>
      <c r="E320" s="158">
        <v>9</v>
      </c>
      <c r="F320" s="159" t="s">
        <v>465</v>
      </c>
      <c r="G320" s="160"/>
      <c r="H320" s="67">
        <f>H321+H324</f>
        <v>99</v>
      </c>
      <c r="I320" s="67">
        <f>I321+I324</f>
        <v>0</v>
      </c>
      <c r="J320" s="156"/>
    </row>
    <row r="321" spans="1:10" ht="25.5">
      <c r="A321" s="156"/>
      <c r="B321" s="15" t="s">
        <v>256</v>
      </c>
      <c r="C321" s="157"/>
      <c r="D321" s="158">
        <v>4</v>
      </c>
      <c r="E321" s="158">
        <v>9</v>
      </c>
      <c r="F321" s="159" t="s">
        <v>465</v>
      </c>
      <c r="G321" s="160">
        <v>200</v>
      </c>
      <c r="H321" s="67">
        <f>H322</f>
        <v>27.8</v>
      </c>
      <c r="I321" s="67">
        <f>I322</f>
        <v>0</v>
      </c>
      <c r="J321" s="156"/>
    </row>
    <row r="322" spans="1:10" ht="25.5">
      <c r="A322" s="156"/>
      <c r="B322" s="15" t="s">
        <v>339</v>
      </c>
      <c r="C322" s="157"/>
      <c r="D322" s="158">
        <v>4</v>
      </c>
      <c r="E322" s="158">
        <v>9</v>
      </c>
      <c r="F322" s="159" t="s">
        <v>465</v>
      </c>
      <c r="G322" s="160">
        <v>240</v>
      </c>
      <c r="H322" s="67">
        <f>H323</f>
        <v>27.8</v>
      </c>
      <c r="I322" s="67">
        <f>I323</f>
        <v>0</v>
      </c>
      <c r="J322" s="156"/>
    </row>
    <row r="323" spans="1:10" ht="38.25">
      <c r="A323" s="156"/>
      <c r="B323" s="157" t="s">
        <v>19</v>
      </c>
      <c r="C323" s="157"/>
      <c r="D323" s="158">
        <v>4</v>
      </c>
      <c r="E323" s="158">
        <v>9</v>
      </c>
      <c r="F323" s="159" t="s">
        <v>465</v>
      </c>
      <c r="G323" s="160" t="s">
        <v>18</v>
      </c>
      <c r="H323" s="67">
        <v>27.8</v>
      </c>
      <c r="I323" s="67">
        <v>0</v>
      </c>
      <c r="J323" s="156"/>
    </row>
    <row r="324" spans="1:10" ht="25.5">
      <c r="A324" s="156"/>
      <c r="B324" s="15" t="s">
        <v>351</v>
      </c>
      <c r="C324" s="157"/>
      <c r="D324" s="158">
        <v>4</v>
      </c>
      <c r="E324" s="158">
        <v>9</v>
      </c>
      <c r="F324" s="159" t="s">
        <v>465</v>
      </c>
      <c r="G324" s="160">
        <v>400</v>
      </c>
      <c r="H324" s="67">
        <f>H325</f>
        <v>71.2</v>
      </c>
      <c r="I324" s="67">
        <f>I325</f>
        <v>0</v>
      </c>
      <c r="J324" s="156"/>
    </row>
    <row r="325" spans="1:10">
      <c r="A325" s="156"/>
      <c r="B325" s="15" t="s">
        <v>345</v>
      </c>
      <c r="C325" s="157"/>
      <c r="D325" s="158">
        <v>4</v>
      </c>
      <c r="E325" s="158">
        <v>9</v>
      </c>
      <c r="F325" s="159" t="s">
        <v>465</v>
      </c>
      <c r="G325" s="160">
        <v>410</v>
      </c>
      <c r="H325" s="67">
        <f>H326</f>
        <v>71.2</v>
      </c>
      <c r="I325" s="67">
        <f>I326</f>
        <v>0</v>
      </c>
      <c r="J325" s="156"/>
    </row>
    <row r="326" spans="1:10" ht="38.25">
      <c r="A326" s="156"/>
      <c r="B326" s="157" t="s">
        <v>89</v>
      </c>
      <c r="C326" s="157"/>
      <c r="D326" s="158">
        <v>4</v>
      </c>
      <c r="E326" s="158">
        <v>9</v>
      </c>
      <c r="F326" s="159" t="s">
        <v>465</v>
      </c>
      <c r="G326" s="160" t="s">
        <v>88</v>
      </c>
      <c r="H326" s="67">
        <v>71.2</v>
      </c>
      <c r="I326" s="67">
        <v>0</v>
      </c>
      <c r="J326" s="156"/>
    </row>
    <row r="327" spans="1:10" ht="25.5">
      <c r="A327" s="156"/>
      <c r="B327" s="157" t="s">
        <v>202</v>
      </c>
      <c r="C327" s="157"/>
      <c r="D327" s="158">
        <v>4</v>
      </c>
      <c r="E327" s="158">
        <v>9</v>
      </c>
      <c r="F327" s="159" t="s">
        <v>470</v>
      </c>
      <c r="G327" s="160"/>
      <c r="H327" s="67">
        <f>H328+H335+H340</f>
        <v>35133.5</v>
      </c>
      <c r="I327" s="67">
        <f>I328+I335+I340</f>
        <v>29849.200000000001</v>
      </c>
      <c r="J327" s="156"/>
    </row>
    <row r="328" spans="1:10">
      <c r="A328" s="156"/>
      <c r="B328" s="157" t="s">
        <v>21</v>
      </c>
      <c r="C328" s="157"/>
      <c r="D328" s="158">
        <v>4</v>
      </c>
      <c r="E328" s="158">
        <v>9</v>
      </c>
      <c r="F328" s="159" t="s">
        <v>471</v>
      </c>
      <c r="G328" s="160"/>
      <c r="H328" s="67">
        <f>H329+H332</f>
        <v>3519</v>
      </c>
      <c r="I328" s="67">
        <f>I329+I332</f>
        <v>1539.9</v>
      </c>
      <c r="J328" s="156"/>
    </row>
    <row r="329" spans="1:10" ht="25.5">
      <c r="A329" s="156"/>
      <c r="B329" s="15" t="s">
        <v>256</v>
      </c>
      <c r="C329" s="157"/>
      <c r="D329" s="158">
        <v>4</v>
      </c>
      <c r="E329" s="158">
        <v>9</v>
      </c>
      <c r="F329" s="159" t="s">
        <v>471</v>
      </c>
      <c r="G329" s="160">
        <v>200</v>
      </c>
      <c r="H329" s="67">
        <f>H330</f>
        <v>3430.8</v>
      </c>
      <c r="I329" s="67">
        <f>I330</f>
        <v>1451.7</v>
      </c>
      <c r="J329" s="156"/>
    </row>
    <row r="330" spans="1:10" ht="25.5">
      <c r="A330" s="156"/>
      <c r="B330" s="15" t="s">
        <v>339</v>
      </c>
      <c r="C330" s="157"/>
      <c r="D330" s="158">
        <v>4</v>
      </c>
      <c r="E330" s="158">
        <v>9</v>
      </c>
      <c r="F330" s="159" t="s">
        <v>471</v>
      </c>
      <c r="G330" s="160">
        <v>240</v>
      </c>
      <c r="H330" s="67">
        <f>H331</f>
        <v>3430.8</v>
      </c>
      <c r="I330" s="67">
        <f>I331</f>
        <v>1451.7</v>
      </c>
      <c r="J330" s="156"/>
    </row>
    <row r="331" spans="1:10" ht="38.25">
      <c r="A331" s="156"/>
      <c r="B331" s="157" t="s">
        <v>19</v>
      </c>
      <c r="C331" s="157"/>
      <c r="D331" s="158">
        <v>4</v>
      </c>
      <c r="E331" s="158">
        <v>9</v>
      </c>
      <c r="F331" s="159" t="s">
        <v>471</v>
      </c>
      <c r="G331" s="160" t="s">
        <v>18</v>
      </c>
      <c r="H331" s="67">
        <v>3430.8</v>
      </c>
      <c r="I331" s="67">
        <v>1451.7</v>
      </c>
      <c r="J331" s="156"/>
    </row>
    <row r="332" spans="1:10" ht="25.5">
      <c r="A332" s="156"/>
      <c r="B332" s="15" t="s">
        <v>351</v>
      </c>
      <c r="C332" s="157"/>
      <c r="D332" s="158">
        <v>4</v>
      </c>
      <c r="E332" s="158">
        <v>9</v>
      </c>
      <c r="F332" s="159" t="s">
        <v>471</v>
      </c>
      <c r="G332" s="160">
        <v>400</v>
      </c>
      <c r="H332" s="67">
        <f>H333</f>
        <v>88.2</v>
      </c>
      <c r="I332" s="67">
        <f>I333</f>
        <v>88.2</v>
      </c>
      <c r="J332" s="156"/>
    </row>
    <row r="333" spans="1:10">
      <c r="A333" s="156"/>
      <c r="B333" s="15" t="s">
        <v>345</v>
      </c>
      <c r="C333" s="157"/>
      <c r="D333" s="158">
        <v>4</v>
      </c>
      <c r="E333" s="158">
        <v>9</v>
      </c>
      <c r="F333" s="159" t="s">
        <v>471</v>
      </c>
      <c r="G333" s="160">
        <v>410</v>
      </c>
      <c r="H333" s="67">
        <f>H334</f>
        <v>88.2</v>
      </c>
      <c r="I333" s="67">
        <f>I334</f>
        <v>88.2</v>
      </c>
      <c r="J333" s="156"/>
    </row>
    <row r="334" spans="1:10" ht="38.25">
      <c r="A334" s="156"/>
      <c r="B334" s="157" t="s">
        <v>89</v>
      </c>
      <c r="C334" s="157"/>
      <c r="D334" s="158">
        <v>4</v>
      </c>
      <c r="E334" s="158">
        <v>9</v>
      </c>
      <c r="F334" s="159" t="s">
        <v>471</v>
      </c>
      <c r="G334" s="160" t="s">
        <v>88</v>
      </c>
      <c r="H334" s="67">
        <v>88.2</v>
      </c>
      <c r="I334" s="67">
        <v>88.2</v>
      </c>
      <c r="J334" s="156"/>
    </row>
    <row r="335" spans="1:10" ht="111" customHeight="1">
      <c r="A335" s="156"/>
      <c r="B335" s="157" t="s">
        <v>201</v>
      </c>
      <c r="C335" s="157"/>
      <c r="D335" s="158">
        <v>4</v>
      </c>
      <c r="E335" s="158">
        <v>9</v>
      </c>
      <c r="F335" s="159" t="s">
        <v>472</v>
      </c>
      <c r="G335" s="160"/>
      <c r="H335" s="67">
        <f t="shared" ref="H335:I337" si="20">H336</f>
        <v>30033.8</v>
      </c>
      <c r="I335" s="67">
        <f t="shared" si="20"/>
        <v>26893.8</v>
      </c>
      <c r="J335" s="156"/>
    </row>
    <row r="336" spans="1:10" ht="25.5">
      <c r="A336" s="156"/>
      <c r="B336" s="15" t="s">
        <v>256</v>
      </c>
      <c r="C336" s="157"/>
      <c r="D336" s="158">
        <v>4</v>
      </c>
      <c r="E336" s="158">
        <v>9</v>
      </c>
      <c r="F336" s="159" t="s">
        <v>472</v>
      </c>
      <c r="G336" s="160">
        <v>200</v>
      </c>
      <c r="H336" s="67">
        <f t="shared" si="20"/>
        <v>30033.8</v>
      </c>
      <c r="I336" s="67">
        <f t="shared" si="20"/>
        <v>26893.8</v>
      </c>
      <c r="J336" s="156"/>
    </row>
    <row r="337" spans="1:10" ht="25.5">
      <c r="A337" s="156"/>
      <c r="B337" s="15" t="s">
        <v>339</v>
      </c>
      <c r="C337" s="157"/>
      <c r="D337" s="158">
        <v>4</v>
      </c>
      <c r="E337" s="158">
        <v>9</v>
      </c>
      <c r="F337" s="159" t="s">
        <v>472</v>
      </c>
      <c r="G337" s="160">
        <v>240</v>
      </c>
      <c r="H337" s="67">
        <f t="shared" si="20"/>
        <v>30033.8</v>
      </c>
      <c r="I337" s="67">
        <f t="shared" si="20"/>
        <v>26893.8</v>
      </c>
      <c r="J337" s="156"/>
    </row>
    <row r="338" spans="1:10" ht="38.25">
      <c r="A338" s="156"/>
      <c r="B338" s="157" t="s">
        <v>19</v>
      </c>
      <c r="C338" s="157"/>
      <c r="D338" s="158">
        <v>4</v>
      </c>
      <c r="E338" s="158">
        <v>9</v>
      </c>
      <c r="F338" s="159" t="s">
        <v>472</v>
      </c>
      <c r="G338" s="160" t="s">
        <v>18</v>
      </c>
      <c r="H338" s="67">
        <v>30033.8</v>
      </c>
      <c r="I338" s="67">
        <v>26893.8</v>
      </c>
      <c r="J338" s="156"/>
    </row>
    <row r="339" spans="1:10">
      <c r="A339" s="156"/>
      <c r="B339" s="58" t="s">
        <v>469</v>
      </c>
      <c r="C339" s="157"/>
      <c r="D339" s="158">
        <v>4</v>
      </c>
      <c r="E339" s="158">
        <v>9</v>
      </c>
      <c r="F339" s="159" t="s">
        <v>472</v>
      </c>
      <c r="G339" s="160" t="s">
        <v>18</v>
      </c>
      <c r="H339" s="67">
        <v>30033.8</v>
      </c>
      <c r="I339" s="67">
        <v>26893.8</v>
      </c>
      <c r="J339" s="156"/>
    </row>
    <row r="340" spans="1:10" ht="117" customHeight="1">
      <c r="A340" s="156"/>
      <c r="B340" s="157" t="s">
        <v>200</v>
      </c>
      <c r="C340" s="157"/>
      <c r="D340" s="158">
        <v>4</v>
      </c>
      <c r="E340" s="158">
        <v>9</v>
      </c>
      <c r="F340" s="159" t="s">
        <v>473</v>
      </c>
      <c r="G340" s="160"/>
      <c r="H340" s="67">
        <f t="shared" ref="H340:I342" si="21">H341</f>
        <v>1580.7</v>
      </c>
      <c r="I340" s="67">
        <f t="shared" si="21"/>
        <v>1415.5</v>
      </c>
      <c r="J340" s="156"/>
    </row>
    <row r="341" spans="1:10" ht="25.5">
      <c r="A341" s="156"/>
      <c r="B341" s="15" t="s">
        <v>256</v>
      </c>
      <c r="C341" s="157"/>
      <c r="D341" s="158">
        <v>4</v>
      </c>
      <c r="E341" s="158">
        <v>9</v>
      </c>
      <c r="F341" s="159" t="s">
        <v>473</v>
      </c>
      <c r="G341" s="160">
        <v>200</v>
      </c>
      <c r="H341" s="67">
        <f t="shared" si="21"/>
        <v>1580.7</v>
      </c>
      <c r="I341" s="67">
        <f t="shared" si="21"/>
        <v>1415.5</v>
      </c>
      <c r="J341" s="156"/>
    </row>
    <row r="342" spans="1:10" ht="25.5">
      <c r="A342" s="156"/>
      <c r="B342" s="15" t="s">
        <v>339</v>
      </c>
      <c r="C342" s="157"/>
      <c r="D342" s="158">
        <v>4</v>
      </c>
      <c r="E342" s="158">
        <v>9</v>
      </c>
      <c r="F342" s="159" t="s">
        <v>473</v>
      </c>
      <c r="G342" s="160">
        <v>240</v>
      </c>
      <c r="H342" s="67">
        <f t="shared" si="21"/>
        <v>1580.7</v>
      </c>
      <c r="I342" s="67">
        <f t="shared" si="21"/>
        <v>1415.5</v>
      </c>
      <c r="J342" s="156"/>
    </row>
    <row r="343" spans="1:10" ht="38.25">
      <c r="A343" s="156"/>
      <c r="B343" s="157" t="s">
        <v>19</v>
      </c>
      <c r="C343" s="157"/>
      <c r="D343" s="158">
        <v>4</v>
      </c>
      <c r="E343" s="158">
        <v>9</v>
      </c>
      <c r="F343" s="159" t="s">
        <v>473</v>
      </c>
      <c r="G343" s="160" t="s">
        <v>18</v>
      </c>
      <c r="H343" s="67">
        <v>1580.7</v>
      </c>
      <c r="I343" s="67">
        <v>1415.5</v>
      </c>
      <c r="J343" s="156"/>
    </row>
    <row r="344" spans="1:10" ht="51">
      <c r="A344" s="156"/>
      <c r="B344" s="157" t="s">
        <v>156</v>
      </c>
      <c r="C344" s="157"/>
      <c r="D344" s="158">
        <v>4</v>
      </c>
      <c r="E344" s="158">
        <v>9</v>
      </c>
      <c r="F344" s="159" t="s">
        <v>449</v>
      </c>
      <c r="G344" s="160"/>
      <c r="H344" s="67">
        <f t="shared" ref="H344:I348" si="22">H345</f>
        <v>72585.600000000006</v>
      </c>
      <c r="I344" s="67">
        <f t="shared" si="22"/>
        <v>53237.2</v>
      </c>
      <c r="J344" s="156"/>
    </row>
    <row r="345" spans="1:10" ht="51">
      <c r="A345" s="156"/>
      <c r="B345" s="157" t="s">
        <v>155</v>
      </c>
      <c r="C345" s="157"/>
      <c r="D345" s="158">
        <v>4</v>
      </c>
      <c r="E345" s="158">
        <v>9</v>
      </c>
      <c r="F345" s="159" t="s">
        <v>450</v>
      </c>
      <c r="G345" s="160"/>
      <c r="H345" s="67">
        <f>H346</f>
        <v>72585.600000000006</v>
      </c>
      <c r="I345" s="67">
        <f>I346</f>
        <v>53237.2</v>
      </c>
      <c r="J345" s="156"/>
    </row>
    <row r="346" spans="1:10">
      <c r="A346" s="156"/>
      <c r="B346" s="157" t="s">
        <v>21</v>
      </c>
      <c r="C346" s="157"/>
      <c r="D346" s="158">
        <v>4</v>
      </c>
      <c r="E346" s="158">
        <v>9</v>
      </c>
      <c r="F346" s="159" t="s">
        <v>452</v>
      </c>
      <c r="G346" s="160"/>
      <c r="H346" s="67">
        <f t="shared" si="22"/>
        <v>72585.600000000006</v>
      </c>
      <c r="I346" s="67">
        <f t="shared" si="22"/>
        <v>53237.2</v>
      </c>
      <c r="J346" s="156"/>
    </row>
    <row r="347" spans="1:10" ht="25.5">
      <c r="A347" s="156"/>
      <c r="B347" s="15" t="s">
        <v>256</v>
      </c>
      <c r="C347" s="157"/>
      <c r="D347" s="158">
        <v>4</v>
      </c>
      <c r="E347" s="158">
        <v>9</v>
      </c>
      <c r="F347" s="159" t="s">
        <v>452</v>
      </c>
      <c r="G347" s="160">
        <v>200</v>
      </c>
      <c r="H347" s="67">
        <f t="shared" si="22"/>
        <v>72585.600000000006</v>
      </c>
      <c r="I347" s="67">
        <f t="shared" si="22"/>
        <v>53237.2</v>
      </c>
      <c r="J347" s="156"/>
    </row>
    <row r="348" spans="1:10" ht="25.5">
      <c r="A348" s="156"/>
      <c r="B348" s="15" t="s">
        <v>339</v>
      </c>
      <c r="C348" s="157"/>
      <c r="D348" s="158">
        <v>4</v>
      </c>
      <c r="E348" s="158">
        <v>9</v>
      </c>
      <c r="F348" s="159" t="s">
        <v>452</v>
      </c>
      <c r="G348" s="160">
        <v>240</v>
      </c>
      <c r="H348" s="67">
        <f t="shared" si="22"/>
        <v>72585.600000000006</v>
      </c>
      <c r="I348" s="67">
        <f t="shared" si="22"/>
        <v>53237.2</v>
      </c>
      <c r="J348" s="156"/>
    </row>
    <row r="349" spans="1:10" ht="38.25">
      <c r="A349" s="156"/>
      <c r="B349" s="157" t="s">
        <v>19</v>
      </c>
      <c r="C349" s="157"/>
      <c r="D349" s="158">
        <v>4</v>
      </c>
      <c r="E349" s="158">
        <v>9</v>
      </c>
      <c r="F349" s="159" t="s">
        <v>452</v>
      </c>
      <c r="G349" s="160" t="s">
        <v>18</v>
      </c>
      <c r="H349" s="67">
        <v>72585.600000000006</v>
      </c>
      <c r="I349" s="67">
        <v>53237.2</v>
      </c>
      <c r="J349" s="156"/>
    </row>
    <row r="350" spans="1:10">
      <c r="A350" s="156"/>
      <c r="B350" s="58" t="s">
        <v>469</v>
      </c>
      <c r="C350" s="157"/>
      <c r="D350" s="158">
        <v>4</v>
      </c>
      <c r="E350" s="158">
        <v>9</v>
      </c>
      <c r="F350" s="159" t="s">
        <v>452</v>
      </c>
      <c r="G350" s="160" t="s">
        <v>18</v>
      </c>
      <c r="H350" s="67">
        <v>60164.6</v>
      </c>
      <c r="I350" s="67">
        <v>51210.2</v>
      </c>
      <c r="J350" s="156"/>
    </row>
    <row r="351" spans="1:10" s="331" customFormat="1" ht="12" customHeight="1">
      <c r="A351" s="332"/>
      <c r="B351" s="329" t="s">
        <v>61</v>
      </c>
      <c r="C351" s="329"/>
      <c r="D351" s="166">
        <v>4</v>
      </c>
      <c r="E351" s="166">
        <v>10</v>
      </c>
      <c r="F351" s="167"/>
      <c r="G351" s="168"/>
      <c r="H351" s="169">
        <f>H352</f>
        <v>1626</v>
      </c>
      <c r="I351" s="169">
        <f>I352</f>
        <v>892.7</v>
      </c>
      <c r="J351" s="330">
        <f>I351/H351*100</f>
        <v>54.901599015990165</v>
      </c>
    </row>
    <row r="352" spans="1:10" ht="25.5">
      <c r="A352" s="156"/>
      <c r="B352" s="157" t="s">
        <v>60</v>
      </c>
      <c r="C352" s="157"/>
      <c r="D352" s="158">
        <v>4</v>
      </c>
      <c r="E352" s="158">
        <v>10</v>
      </c>
      <c r="F352" s="159" t="s">
        <v>475</v>
      </c>
      <c r="G352" s="160"/>
      <c r="H352" s="67">
        <f>H353</f>
        <v>1626</v>
      </c>
      <c r="I352" s="67">
        <f>I353</f>
        <v>892.7</v>
      </c>
      <c r="J352" s="156"/>
    </row>
    <row r="353" spans="1:10">
      <c r="A353" s="156"/>
      <c r="B353" s="157" t="s">
        <v>21</v>
      </c>
      <c r="C353" s="157"/>
      <c r="D353" s="158">
        <v>4</v>
      </c>
      <c r="E353" s="158">
        <v>10</v>
      </c>
      <c r="F353" s="159" t="s">
        <v>476</v>
      </c>
      <c r="G353" s="160"/>
      <c r="H353" s="67">
        <f>H354+H357+H360</f>
        <v>1626</v>
      </c>
      <c r="I353" s="67">
        <f>I354+I357+I360</f>
        <v>892.7</v>
      </c>
      <c r="J353" s="156"/>
    </row>
    <row r="354" spans="1:10" ht="63.75">
      <c r="A354" s="156"/>
      <c r="B354" s="15" t="s">
        <v>343</v>
      </c>
      <c r="C354" s="157"/>
      <c r="D354" s="158">
        <v>4</v>
      </c>
      <c r="E354" s="158">
        <v>10</v>
      </c>
      <c r="F354" s="159" t="s">
        <v>476</v>
      </c>
      <c r="G354" s="160">
        <v>100</v>
      </c>
      <c r="H354" s="67">
        <f>H355</f>
        <v>100</v>
      </c>
      <c r="I354" s="67">
        <f>I355</f>
        <v>29.6</v>
      </c>
      <c r="J354" s="156"/>
    </row>
    <row r="355" spans="1:10" ht="25.5">
      <c r="A355" s="156"/>
      <c r="B355" s="15" t="s">
        <v>255</v>
      </c>
      <c r="C355" s="157"/>
      <c r="D355" s="158">
        <v>4</v>
      </c>
      <c r="E355" s="158">
        <v>10</v>
      </c>
      <c r="F355" s="159" t="s">
        <v>476</v>
      </c>
      <c r="G355" s="160">
        <v>120</v>
      </c>
      <c r="H355" s="67">
        <f>H356</f>
        <v>100</v>
      </c>
      <c r="I355" s="67">
        <f>I356</f>
        <v>29.6</v>
      </c>
      <c r="J355" s="156"/>
    </row>
    <row r="356" spans="1:10" ht="38.25">
      <c r="A356" s="156"/>
      <c r="B356" s="157" t="s">
        <v>33</v>
      </c>
      <c r="C356" s="157"/>
      <c r="D356" s="158">
        <v>4</v>
      </c>
      <c r="E356" s="158">
        <v>10</v>
      </c>
      <c r="F356" s="159" t="s">
        <v>476</v>
      </c>
      <c r="G356" s="160" t="s">
        <v>32</v>
      </c>
      <c r="H356" s="67">
        <v>100</v>
      </c>
      <c r="I356" s="67">
        <v>29.6</v>
      </c>
      <c r="J356" s="156"/>
    </row>
    <row r="357" spans="1:10" ht="25.5">
      <c r="A357" s="156"/>
      <c r="B357" s="15" t="s">
        <v>256</v>
      </c>
      <c r="C357" s="157"/>
      <c r="D357" s="158">
        <v>4</v>
      </c>
      <c r="E357" s="158">
        <v>10</v>
      </c>
      <c r="F357" s="159" t="s">
        <v>476</v>
      </c>
      <c r="G357" s="160">
        <v>200</v>
      </c>
      <c r="H357" s="67">
        <f>H358</f>
        <v>1076</v>
      </c>
      <c r="I357" s="67">
        <f>I358</f>
        <v>550.6</v>
      </c>
      <c r="J357" s="156"/>
    </row>
    <row r="358" spans="1:10" ht="25.5">
      <c r="A358" s="156"/>
      <c r="B358" s="15" t="s">
        <v>339</v>
      </c>
      <c r="C358" s="157"/>
      <c r="D358" s="158">
        <v>4</v>
      </c>
      <c r="E358" s="158">
        <v>10</v>
      </c>
      <c r="F358" s="159" t="s">
        <v>476</v>
      </c>
      <c r="G358" s="160">
        <v>240</v>
      </c>
      <c r="H358" s="67">
        <f>H359</f>
        <v>1076</v>
      </c>
      <c r="I358" s="67">
        <f>I359</f>
        <v>550.6</v>
      </c>
      <c r="J358" s="156"/>
    </row>
    <row r="359" spans="1:10" ht="38.25">
      <c r="A359" s="156"/>
      <c r="B359" s="157" t="s">
        <v>19</v>
      </c>
      <c r="C359" s="157"/>
      <c r="D359" s="158">
        <v>4</v>
      </c>
      <c r="E359" s="158">
        <v>10</v>
      </c>
      <c r="F359" s="159" t="s">
        <v>476</v>
      </c>
      <c r="G359" s="160" t="s">
        <v>18</v>
      </c>
      <c r="H359" s="67">
        <v>1076</v>
      </c>
      <c r="I359" s="67">
        <v>550.6</v>
      </c>
      <c r="J359" s="156"/>
    </row>
    <row r="360" spans="1:10" ht="38.25">
      <c r="A360" s="156"/>
      <c r="B360" s="15" t="s">
        <v>352</v>
      </c>
      <c r="C360" s="157"/>
      <c r="D360" s="158">
        <v>4</v>
      </c>
      <c r="E360" s="158">
        <v>10</v>
      </c>
      <c r="F360" s="159" t="s">
        <v>476</v>
      </c>
      <c r="G360" s="160">
        <v>600</v>
      </c>
      <c r="H360" s="67">
        <f>H361+H363</f>
        <v>450</v>
      </c>
      <c r="I360" s="67">
        <f>I361+I363</f>
        <v>312.5</v>
      </c>
      <c r="J360" s="156"/>
    </row>
    <row r="361" spans="1:10">
      <c r="A361" s="156"/>
      <c r="B361" s="15" t="s">
        <v>338</v>
      </c>
      <c r="C361" s="157"/>
      <c r="D361" s="158">
        <v>4</v>
      </c>
      <c r="E361" s="158">
        <v>10</v>
      </c>
      <c r="F361" s="159" t="s">
        <v>476</v>
      </c>
      <c r="G361" s="160">
        <v>610</v>
      </c>
      <c r="H361" s="67">
        <f>H362</f>
        <v>150</v>
      </c>
      <c r="I361" s="67">
        <f>I362</f>
        <v>112.5</v>
      </c>
      <c r="J361" s="156"/>
    </row>
    <row r="362" spans="1:10">
      <c r="A362" s="156"/>
      <c r="B362" s="157" t="s">
        <v>41</v>
      </c>
      <c r="C362" s="157"/>
      <c r="D362" s="158">
        <v>4</v>
      </c>
      <c r="E362" s="158">
        <v>10</v>
      </c>
      <c r="F362" s="159" t="s">
        <v>476</v>
      </c>
      <c r="G362" s="160" t="s">
        <v>40</v>
      </c>
      <c r="H362" s="67">
        <v>150</v>
      </c>
      <c r="I362" s="67">
        <v>112.5</v>
      </c>
      <c r="J362" s="156"/>
    </row>
    <row r="363" spans="1:10">
      <c r="A363" s="156"/>
      <c r="B363" s="15" t="s">
        <v>342</v>
      </c>
      <c r="C363" s="157"/>
      <c r="D363" s="158">
        <v>4</v>
      </c>
      <c r="E363" s="158">
        <v>10</v>
      </c>
      <c r="F363" s="159" t="s">
        <v>476</v>
      </c>
      <c r="G363" s="160">
        <v>620</v>
      </c>
      <c r="H363" s="67">
        <f>H364</f>
        <v>300</v>
      </c>
      <c r="I363" s="67">
        <f>I364</f>
        <v>200</v>
      </c>
      <c r="J363" s="156"/>
    </row>
    <row r="364" spans="1:10" ht="25.5">
      <c r="A364" s="156"/>
      <c r="B364" s="157" t="s">
        <v>16</v>
      </c>
      <c r="C364" s="157"/>
      <c r="D364" s="158">
        <v>4</v>
      </c>
      <c r="E364" s="158">
        <v>10</v>
      </c>
      <c r="F364" s="159" t="s">
        <v>476</v>
      </c>
      <c r="G364" s="160" t="s">
        <v>15</v>
      </c>
      <c r="H364" s="67">
        <v>300</v>
      </c>
      <c r="I364" s="67">
        <v>200</v>
      </c>
      <c r="J364" s="156"/>
    </row>
    <row r="365" spans="1:10" s="331" customFormat="1" ht="25.5">
      <c r="A365" s="332"/>
      <c r="B365" s="329" t="s">
        <v>199</v>
      </c>
      <c r="C365" s="329"/>
      <c r="D365" s="166">
        <v>4</v>
      </c>
      <c r="E365" s="166">
        <v>12</v>
      </c>
      <c r="F365" s="167"/>
      <c r="G365" s="168"/>
      <c r="H365" s="169">
        <f>H366+H390+H419</f>
        <v>100243</v>
      </c>
      <c r="I365" s="169">
        <f>I366+I390+I419</f>
        <v>69921.199999999983</v>
      </c>
      <c r="J365" s="330">
        <f>I365/H365*100</f>
        <v>69.751703360833162</v>
      </c>
    </row>
    <row r="366" spans="1:10" ht="63.75">
      <c r="A366" s="156"/>
      <c r="B366" s="157" t="s">
        <v>198</v>
      </c>
      <c r="C366" s="157"/>
      <c r="D366" s="158">
        <v>4</v>
      </c>
      <c r="E366" s="158">
        <v>12</v>
      </c>
      <c r="F366" s="159" t="s">
        <v>445</v>
      </c>
      <c r="G366" s="160"/>
      <c r="H366" s="67">
        <f>H367+H381+H386</f>
        <v>5588.8</v>
      </c>
      <c r="I366" s="67">
        <f>I367+I381+I386</f>
        <v>4340.5</v>
      </c>
      <c r="J366" s="156"/>
    </row>
    <row r="367" spans="1:10" ht="25.5">
      <c r="A367" s="156"/>
      <c r="B367" s="157" t="s">
        <v>197</v>
      </c>
      <c r="C367" s="157"/>
      <c r="D367" s="158">
        <v>4</v>
      </c>
      <c r="E367" s="158">
        <v>12</v>
      </c>
      <c r="F367" s="159" t="s">
        <v>478</v>
      </c>
      <c r="G367" s="160"/>
      <c r="H367" s="67">
        <f>H368</f>
        <v>5348.8</v>
      </c>
      <c r="I367" s="67">
        <f>I368</f>
        <v>4213.2</v>
      </c>
      <c r="J367" s="156"/>
    </row>
    <row r="368" spans="1:10" ht="106.5" customHeight="1">
      <c r="A368" s="156"/>
      <c r="B368" s="157" t="s">
        <v>196</v>
      </c>
      <c r="C368" s="157"/>
      <c r="D368" s="158">
        <v>4</v>
      </c>
      <c r="E368" s="158">
        <v>12</v>
      </c>
      <c r="F368" s="159" t="s">
        <v>661</v>
      </c>
      <c r="G368" s="160"/>
      <c r="H368" s="67">
        <f>H369+H375</f>
        <v>5348.8</v>
      </c>
      <c r="I368" s="67">
        <f>I369+I375</f>
        <v>4213.2</v>
      </c>
      <c r="J368" s="156"/>
    </row>
    <row r="369" spans="1:10" ht="89.25">
      <c r="A369" s="156"/>
      <c r="B369" s="157" t="s">
        <v>196</v>
      </c>
      <c r="C369" s="157"/>
      <c r="D369" s="158">
        <v>4</v>
      </c>
      <c r="E369" s="158">
        <v>12</v>
      </c>
      <c r="F369" s="159" t="s">
        <v>662</v>
      </c>
      <c r="G369" s="160"/>
      <c r="H369" s="67">
        <f>H370+H373</f>
        <v>5081.2</v>
      </c>
      <c r="I369" s="67">
        <f>I370+I373</f>
        <v>4002.5</v>
      </c>
      <c r="J369" s="156"/>
    </row>
    <row r="370" spans="1:10" ht="25.5">
      <c r="A370" s="156"/>
      <c r="B370" s="15" t="s">
        <v>256</v>
      </c>
      <c r="C370" s="157"/>
      <c r="D370" s="158">
        <v>4</v>
      </c>
      <c r="E370" s="158">
        <v>12</v>
      </c>
      <c r="F370" s="159" t="s">
        <v>662</v>
      </c>
      <c r="G370" s="160">
        <v>200</v>
      </c>
      <c r="H370" s="67">
        <f>H371</f>
        <v>671.4</v>
      </c>
      <c r="I370" s="67">
        <f>I371</f>
        <v>73.400000000000006</v>
      </c>
      <c r="J370" s="156"/>
    </row>
    <row r="371" spans="1:10" ht="25.5">
      <c r="A371" s="156"/>
      <c r="B371" s="15" t="s">
        <v>339</v>
      </c>
      <c r="C371" s="157"/>
      <c r="D371" s="158">
        <v>4</v>
      </c>
      <c r="E371" s="158">
        <v>12</v>
      </c>
      <c r="F371" s="159" t="s">
        <v>662</v>
      </c>
      <c r="G371" s="160">
        <v>240</v>
      </c>
      <c r="H371" s="67">
        <f>H372</f>
        <v>671.4</v>
      </c>
      <c r="I371" s="67">
        <f>I372</f>
        <v>73.400000000000006</v>
      </c>
      <c r="J371" s="156"/>
    </row>
    <row r="372" spans="1:10" ht="38.25">
      <c r="A372" s="156"/>
      <c r="B372" s="157" t="s">
        <v>19</v>
      </c>
      <c r="C372" s="157"/>
      <c r="D372" s="158">
        <v>4</v>
      </c>
      <c r="E372" s="158">
        <v>12</v>
      </c>
      <c r="F372" s="159" t="s">
        <v>662</v>
      </c>
      <c r="G372" s="160" t="s">
        <v>18</v>
      </c>
      <c r="H372" s="67">
        <v>671.4</v>
      </c>
      <c r="I372" s="67">
        <v>73.400000000000006</v>
      </c>
      <c r="J372" s="156"/>
    </row>
    <row r="373" spans="1:10">
      <c r="A373" s="156"/>
      <c r="B373" s="16" t="s">
        <v>258</v>
      </c>
      <c r="C373" s="157"/>
      <c r="D373" s="158">
        <v>4</v>
      </c>
      <c r="E373" s="158">
        <v>12</v>
      </c>
      <c r="F373" s="159" t="s">
        <v>662</v>
      </c>
      <c r="G373" s="160">
        <v>800</v>
      </c>
      <c r="H373" s="67">
        <f>H374</f>
        <v>4409.8</v>
      </c>
      <c r="I373" s="67">
        <f>I374</f>
        <v>3929.1</v>
      </c>
      <c r="J373" s="156"/>
    </row>
    <row r="374" spans="1:10" ht="51">
      <c r="A374" s="156"/>
      <c r="B374" s="157" t="s">
        <v>159</v>
      </c>
      <c r="C374" s="157"/>
      <c r="D374" s="158">
        <v>4</v>
      </c>
      <c r="E374" s="158">
        <v>12</v>
      </c>
      <c r="F374" s="159" t="s">
        <v>662</v>
      </c>
      <c r="G374" s="160" t="s">
        <v>158</v>
      </c>
      <c r="H374" s="67">
        <v>4409.8</v>
      </c>
      <c r="I374" s="67">
        <v>3929.1</v>
      </c>
      <c r="J374" s="156"/>
    </row>
    <row r="375" spans="1:10" ht="102">
      <c r="A375" s="156"/>
      <c r="B375" s="157" t="s">
        <v>195</v>
      </c>
      <c r="C375" s="157"/>
      <c r="D375" s="158">
        <v>4</v>
      </c>
      <c r="E375" s="158">
        <v>12</v>
      </c>
      <c r="F375" s="159" t="s">
        <v>663</v>
      </c>
      <c r="G375" s="160"/>
      <c r="H375" s="67">
        <f>H376+H379</f>
        <v>267.60000000000002</v>
      </c>
      <c r="I375" s="67">
        <f>I376+I379</f>
        <v>210.70000000000002</v>
      </c>
      <c r="J375" s="156"/>
    </row>
    <row r="376" spans="1:10" ht="25.5">
      <c r="A376" s="156"/>
      <c r="B376" s="15" t="s">
        <v>256</v>
      </c>
      <c r="C376" s="157"/>
      <c r="D376" s="158">
        <v>4</v>
      </c>
      <c r="E376" s="158">
        <v>12</v>
      </c>
      <c r="F376" s="159" t="s">
        <v>663</v>
      </c>
      <c r="G376" s="160">
        <v>200</v>
      </c>
      <c r="H376" s="67">
        <f>H377</f>
        <v>35.299999999999997</v>
      </c>
      <c r="I376" s="67">
        <f>I377</f>
        <v>3.9</v>
      </c>
      <c r="J376" s="156"/>
    </row>
    <row r="377" spans="1:10" ht="25.5">
      <c r="A377" s="156"/>
      <c r="B377" s="15" t="s">
        <v>339</v>
      </c>
      <c r="C377" s="157"/>
      <c r="D377" s="158">
        <v>4</v>
      </c>
      <c r="E377" s="158">
        <v>12</v>
      </c>
      <c r="F377" s="159" t="s">
        <v>663</v>
      </c>
      <c r="G377" s="160">
        <v>240</v>
      </c>
      <c r="H377" s="67">
        <f>H378</f>
        <v>35.299999999999997</v>
      </c>
      <c r="I377" s="67">
        <f>I378</f>
        <v>3.9</v>
      </c>
      <c r="J377" s="156"/>
    </row>
    <row r="378" spans="1:10" ht="38.25">
      <c r="A378" s="156"/>
      <c r="B378" s="157" t="s">
        <v>19</v>
      </c>
      <c r="C378" s="157"/>
      <c r="D378" s="158">
        <v>4</v>
      </c>
      <c r="E378" s="158">
        <v>12</v>
      </c>
      <c r="F378" s="159" t="s">
        <v>663</v>
      </c>
      <c r="G378" s="160" t="s">
        <v>18</v>
      </c>
      <c r="H378" s="67">
        <v>35.299999999999997</v>
      </c>
      <c r="I378" s="67">
        <v>3.9</v>
      </c>
      <c r="J378" s="156"/>
    </row>
    <row r="379" spans="1:10">
      <c r="A379" s="156"/>
      <c r="B379" s="16" t="s">
        <v>258</v>
      </c>
      <c r="C379" s="157"/>
      <c r="D379" s="158">
        <v>4</v>
      </c>
      <c r="E379" s="158">
        <v>12</v>
      </c>
      <c r="F379" s="159" t="s">
        <v>663</v>
      </c>
      <c r="G379" s="160">
        <v>800</v>
      </c>
      <c r="H379" s="67">
        <f>H380</f>
        <v>232.3</v>
      </c>
      <c r="I379" s="67">
        <f>I380</f>
        <v>206.8</v>
      </c>
      <c r="J379" s="156"/>
    </row>
    <row r="380" spans="1:10" ht="51">
      <c r="A380" s="156"/>
      <c r="B380" s="157" t="s">
        <v>159</v>
      </c>
      <c r="C380" s="157"/>
      <c r="D380" s="158">
        <v>4</v>
      </c>
      <c r="E380" s="158">
        <v>12</v>
      </c>
      <c r="F380" s="159" t="s">
        <v>663</v>
      </c>
      <c r="G380" s="160" t="s">
        <v>158</v>
      </c>
      <c r="H380" s="67">
        <v>232.3</v>
      </c>
      <c r="I380" s="67">
        <v>206.8</v>
      </c>
      <c r="J380" s="156"/>
    </row>
    <row r="381" spans="1:10" ht="25.5">
      <c r="A381" s="156"/>
      <c r="B381" s="157" t="s">
        <v>194</v>
      </c>
      <c r="C381" s="157"/>
      <c r="D381" s="158">
        <v>4</v>
      </c>
      <c r="E381" s="158">
        <v>12</v>
      </c>
      <c r="F381" s="159" t="s">
        <v>479</v>
      </c>
      <c r="G381" s="160"/>
      <c r="H381" s="67">
        <f t="shared" ref="H381:I384" si="23">H382</f>
        <v>200</v>
      </c>
      <c r="I381" s="67">
        <f t="shared" si="23"/>
        <v>127.3</v>
      </c>
      <c r="J381" s="156"/>
    </row>
    <row r="382" spans="1:10">
      <c r="A382" s="156"/>
      <c r="B382" s="157" t="s">
        <v>21</v>
      </c>
      <c r="C382" s="157"/>
      <c r="D382" s="158">
        <v>4</v>
      </c>
      <c r="E382" s="158">
        <v>12</v>
      </c>
      <c r="F382" s="159" t="s">
        <v>480</v>
      </c>
      <c r="G382" s="160"/>
      <c r="H382" s="67">
        <f t="shared" si="23"/>
        <v>200</v>
      </c>
      <c r="I382" s="67">
        <f t="shared" si="23"/>
        <v>127.3</v>
      </c>
      <c r="J382" s="156"/>
    </row>
    <row r="383" spans="1:10" ht="25.5">
      <c r="A383" s="156"/>
      <c r="B383" s="15" t="s">
        <v>256</v>
      </c>
      <c r="C383" s="157"/>
      <c r="D383" s="158">
        <v>4</v>
      </c>
      <c r="E383" s="158">
        <v>12</v>
      </c>
      <c r="F383" s="159" t="s">
        <v>480</v>
      </c>
      <c r="G383" s="160">
        <v>200</v>
      </c>
      <c r="H383" s="67">
        <f t="shared" si="23"/>
        <v>200</v>
      </c>
      <c r="I383" s="67">
        <f t="shared" si="23"/>
        <v>127.3</v>
      </c>
      <c r="J383" s="156"/>
    </row>
    <row r="384" spans="1:10" ht="25.5">
      <c r="A384" s="156"/>
      <c r="B384" s="15" t="s">
        <v>339</v>
      </c>
      <c r="C384" s="157"/>
      <c r="D384" s="158">
        <v>4</v>
      </c>
      <c r="E384" s="158">
        <v>12</v>
      </c>
      <c r="F384" s="159" t="s">
        <v>480</v>
      </c>
      <c r="G384" s="160">
        <v>240</v>
      </c>
      <c r="H384" s="67">
        <f t="shared" si="23"/>
        <v>200</v>
      </c>
      <c r="I384" s="67">
        <f t="shared" si="23"/>
        <v>127.3</v>
      </c>
      <c r="J384" s="156"/>
    </row>
    <row r="385" spans="1:10" ht="38.25">
      <c r="A385" s="156"/>
      <c r="B385" s="157" t="s">
        <v>19</v>
      </c>
      <c r="C385" s="157"/>
      <c r="D385" s="158">
        <v>4</v>
      </c>
      <c r="E385" s="158">
        <v>12</v>
      </c>
      <c r="F385" s="159" t="s">
        <v>480</v>
      </c>
      <c r="G385" s="160" t="s">
        <v>18</v>
      </c>
      <c r="H385" s="67">
        <v>200</v>
      </c>
      <c r="I385" s="67">
        <v>127.3</v>
      </c>
      <c r="J385" s="156"/>
    </row>
    <row r="386" spans="1:10" ht="25.5">
      <c r="A386" s="156"/>
      <c r="B386" s="157" t="s">
        <v>193</v>
      </c>
      <c r="C386" s="157"/>
      <c r="D386" s="158">
        <v>4</v>
      </c>
      <c r="E386" s="158">
        <v>12</v>
      </c>
      <c r="F386" s="159" t="s">
        <v>446</v>
      </c>
      <c r="G386" s="160"/>
      <c r="H386" s="67">
        <f t="shared" ref="H386:I388" si="24">H387</f>
        <v>40</v>
      </c>
      <c r="I386" s="67">
        <f t="shared" si="24"/>
        <v>0</v>
      </c>
      <c r="J386" s="156"/>
    </row>
    <row r="387" spans="1:10">
      <c r="A387" s="156"/>
      <c r="B387" s="157" t="s">
        <v>21</v>
      </c>
      <c r="C387" s="157"/>
      <c r="D387" s="158">
        <v>4</v>
      </c>
      <c r="E387" s="158">
        <v>12</v>
      </c>
      <c r="F387" s="159" t="s">
        <v>481</v>
      </c>
      <c r="G387" s="160"/>
      <c r="H387" s="67">
        <f t="shared" si="24"/>
        <v>40</v>
      </c>
      <c r="I387" s="67">
        <f t="shared" si="24"/>
        <v>0</v>
      </c>
      <c r="J387" s="156"/>
    </row>
    <row r="388" spans="1:10">
      <c r="A388" s="156"/>
      <c r="B388" s="16" t="s">
        <v>258</v>
      </c>
      <c r="C388" s="157"/>
      <c r="D388" s="158">
        <v>4</v>
      </c>
      <c r="E388" s="158">
        <v>12</v>
      </c>
      <c r="F388" s="159" t="s">
        <v>481</v>
      </c>
      <c r="G388" s="160">
        <v>800</v>
      </c>
      <c r="H388" s="67">
        <f t="shared" si="24"/>
        <v>40</v>
      </c>
      <c r="I388" s="67">
        <f t="shared" si="24"/>
        <v>0</v>
      </c>
      <c r="J388" s="156"/>
    </row>
    <row r="389" spans="1:10" ht="51">
      <c r="A389" s="156"/>
      <c r="B389" s="157" t="s">
        <v>159</v>
      </c>
      <c r="C389" s="157"/>
      <c r="D389" s="158">
        <v>4</v>
      </c>
      <c r="E389" s="158">
        <v>12</v>
      </c>
      <c r="F389" s="159" t="s">
        <v>481</v>
      </c>
      <c r="G389" s="160" t="s">
        <v>158</v>
      </c>
      <c r="H389" s="67">
        <v>40</v>
      </c>
      <c r="I389" s="67">
        <v>0</v>
      </c>
      <c r="J389" s="156"/>
    </row>
    <row r="390" spans="1:10" ht="57.75" customHeight="1">
      <c r="A390" s="156"/>
      <c r="B390" s="157" t="s">
        <v>5</v>
      </c>
      <c r="C390" s="157"/>
      <c r="D390" s="158">
        <v>4</v>
      </c>
      <c r="E390" s="158">
        <v>12</v>
      </c>
      <c r="F390" s="159" t="s">
        <v>365</v>
      </c>
      <c r="G390" s="160"/>
      <c r="H390" s="67">
        <f>H391</f>
        <v>34515.599999999999</v>
      </c>
      <c r="I390" s="67">
        <f>I391</f>
        <v>25115.300000000003</v>
      </c>
      <c r="J390" s="156"/>
    </row>
    <row r="391" spans="1:10" ht="38.25">
      <c r="A391" s="156"/>
      <c r="B391" s="157" t="s">
        <v>4</v>
      </c>
      <c r="C391" s="157"/>
      <c r="D391" s="158">
        <v>4</v>
      </c>
      <c r="E391" s="158">
        <v>12</v>
      </c>
      <c r="F391" s="159" t="s">
        <v>367</v>
      </c>
      <c r="G391" s="160"/>
      <c r="H391" s="67">
        <f>H403+H407+H411+H415+H392</f>
        <v>34515.599999999999</v>
      </c>
      <c r="I391" s="67">
        <f>I403+I407+I411+I415+I392</f>
        <v>25115.300000000003</v>
      </c>
      <c r="J391" s="156"/>
    </row>
    <row r="392" spans="1:10" ht="123" customHeight="1">
      <c r="A392" s="156"/>
      <c r="B392" s="157" t="s">
        <v>189</v>
      </c>
      <c r="C392" s="157"/>
      <c r="D392" s="158">
        <v>4</v>
      </c>
      <c r="E392" s="158">
        <v>12</v>
      </c>
      <c r="F392" s="159" t="s">
        <v>484</v>
      </c>
      <c r="G392" s="160"/>
      <c r="H392" s="67">
        <f>H393+H398</f>
        <v>1589.9</v>
      </c>
      <c r="I392" s="67">
        <f>I393+I398</f>
        <v>455.4</v>
      </c>
      <c r="J392" s="156"/>
    </row>
    <row r="393" spans="1:10" ht="63.75">
      <c r="A393" s="156"/>
      <c r="B393" s="15" t="s">
        <v>343</v>
      </c>
      <c r="C393" s="157"/>
      <c r="D393" s="158">
        <v>4</v>
      </c>
      <c r="E393" s="158">
        <v>12</v>
      </c>
      <c r="F393" s="159" t="s">
        <v>484</v>
      </c>
      <c r="G393" s="160">
        <v>100</v>
      </c>
      <c r="H393" s="67">
        <f>H394</f>
        <v>1309.3</v>
      </c>
      <c r="I393" s="67">
        <f>I394</f>
        <v>419</v>
      </c>
      <c r="J393" s="156"/>
    </row>
    <row r="394" spans="1:10" ht="25.5">
      <c r="A394" s="156"/>
      <c r="B394" s="15" t="s">
        <v>255</v>
      </c>
      <c r="C394" s="157"/>
      <c r="D394" s="158">
        <v>4</v>
      </c>
      <c r="E394" s="158">
        <v>12</v>
      </c>
      <c r="F394" s="159" t="s">
        <v>484</v>
      </c>
      <c r="G394" s="160">
        <v>120</v>
      </c>
      <c r="H394" s="67">
        <f>H395+H396+H397</f>
        <v>1309.3</v>
      </c>
      <c r="I394" s="67">
        <f>I395+I396+I397</f>
        <v>419</v>
      </c>
      <c r="J394" s="156"/>
    </row>
    <row r="395" spans="1:10" ht="25.5">
      <c r="A395" s="156"/>
      <c r="B395" s="157" t="s">
        <v>27</v>
      </c>
      <c r="C395" s="157"/>
      <c r="D395" s="158">
        <v>4</v>
      </c>
      <c r="E395" s="158">
        <v>12</v>
      </c>
      <c r="F395" s="159" t="s">
        <v>484</v>
      </c>
      <c r="G395" s="160" t="s">
        <v>26</v>
      </c>
      <c r="H395" s="67">
        <v>821.2</v>
      </c>
      <c r="I395" s="67">
        <v>316.7</v>
      </c>
      <c r="J395" s="156"/>
    </row>
    <row r="396" spans="1:10" ht="38.25">
      <c r="A396" s="156"/>
      <c r="B396" s="157" t="s">
        <v>33</v>
      </c>
      <c r="C396" s="157"/>
      <c r="D396" s="158">
        <v>4</v>
      </c>
      <c r="E396" s="158">
        <v>12</v>
      </c>
      <c r="F396" s="159" t="s">
        <v>484</v>
      </c>
      <c r="G396" s="160" t="s">
        <v>32</v>
      </c>
      <c r="H396" s="67">
        <v>260.5</v>
      </c>
      <c r="I396" s="67">
        <v>12.6</v>
      </c>
      <c r="J396" s="156"/>
    </row>
    <row r="397" spans="1:10" ht="51">
      <c r="A397" s="156"/>
      <c r="B397" s="157" t="s">
        <v>25</v>
      </c>
      <c r="C397" s="157"/>
      <c r="D397" s="158">
        <v>4</v>
      </c>
      <c r="E397" s="158">
        <v>12</v>
      </c>
      <c r="F397" s="159" t="s">
        <v>484</v>
      </c>
      <c r="G397" s="160" t="s">
        <v>24</v>
      </c>
      <c r="H397" s="67">
        <v>227.6</v>
      </c>
      <c r="I397" s="67">
        <v>89.7</v>
      </c>
      <c r="J397" s="156"/>
    </row>
    <row r="398" spans="1:10" ht="25.5">
      <c r="A398" s="156"/>
      <c r="B398" s="15" t="s">
        <v>256</v>
      </c>
      <c r="C398" s="157"/>
      <c r="D398" s="158">
        <v>4</v>
      </c>
      <c r="E398" s="158">
        <v>12</v>
      </c>
      <c r="F398" s="159" t="s">
        <v>484</v>
      </c>
      <c r="G398" s="160">
        <v>200</v>
      </c>
      <c r="H398" s="67">
        <f>H399</f>
        <v>280.60000000000002</v>
      </c>
      <c r="I398" s="67">
        <f>I399</f>
        <v>36.400000000000006</v>
      </c>
      <c r="J398" s="156"/>
    </row>
    <row r="399" spans="1:10" ht="25.5">
      <c r="A399" s="156"/>
      <c r="B399" s="15" t="s">
        <v>339</v>
      </c>
      <c r="C399" s="157"/>
      <c r="D399" s="158">
        <v>4</v>
      </c>
      <c r="E399" s="158">
        <v>12</v>
      </c>
      <c r="F399" s="159" t="s">
        <v>484</v>
      </c>
      <c r="G399" s="160">
        <v>240</v>
      </c>
      <c r="H399" s="67">
        <f>H400+H401</f>
        <v>280.60000000000002</v>
      </c>
      <c r="I399" s="67">
        <f>I400+I401</f>
        <v>36.400000000000006</v>
      </c>
      <c r="J399" s="156"/>
    </row>
    <row r="400" spans="1:10" ht="25.5">
      <c r="A400" s="156"/>
      <c r="B400" s="157" t="s">
        <v>2</v>
      </c>
      <c r="C400" s="157"/>
      <c r="D400" s="158">
        <v>4</v>
      </c>
      <c r="E400" s="158">
        <v>12</v>
      </c>
      <c r="F400" s="159" t="s">
        <v>484</v>
      </c>
      <c r="G400" s="160" t="s">
        <v>1</v>
      </c>
      <c r="H400" s="67">
        <v>13.1</v>
      </c>
      <c r="I400" s="67">
        <v>9.8000000000000007</v>
      </c>
      <c r="J400" s="156"/>
    </row>
    <row r="401" spans="1:10" ht="38.25">
      <c r="A401" s="156"/>
      <c r="B401" s="157" t="s">
        <v>19</v>
      </c>
      <c r="C401" s="157"/>
      <c r="D401" s="158">
        <v>4</v>
      </c>
      <c r="E401" s="158">
        <v>12</v>
      </c>
      <c r="F401" s="159" t="s">
        <v>484</v>
      </c>
      <c r="G401" s="160" t="s">
        <v>18</v>
      </c>
      <c r="H401" s="67">
        <v>267.5</v>
      </c>
      <c r="I401" s="67">
        <v>26.6</v>
      </c>
      <c r="J401" s="156"/>
    </row>
    <row r="402" spans="1:10" ht="43.5" customHeight="1">
      <c r="A402" s="156"/>
      <c r="B402" s="157" t="s">
        <v>698</v>
      </c>
      <c r="C402" s="157"/>
      <c r="D402" s="158">
        <v>4</v>
      </c>
      <c r="E402" s="158">
        <v>12</v>
      </c>
      <c r="F402" s="159" t="s">
        <v>699</v>
      </c>
      <c r="G402" s="160"/>
      <c r="H402" s="67">
        <f>H403+H407+H411+H415</f>
        <v>32925.699999999997</v>
      </c>
      <c r="I402" s="67">
        <f>I403+I407+I411+I415</f>
        <v>24659.9</v>
      </c>
      <c r="J402" s="156"/>
    </row>
    <row r="403" spans="1:10" ht="25.5">
      <c r="A403" s="156"/>
      <c r="B403" s="157" t="s">
        <v>37</v>
      </c>
      <c r="C403" s="157"/>
      <c r="D403" s="158">
        <v>4</v>
      </c>
      <c r="E403" s="158">
        <v>12</v>
      </c>
      <c r="F403" s="159" t="s">
        <v>700</v>
      </c>
      <c r="G403" s="160"/>
      <c r="H403" s="67">
        <f t="shared" ref="H403:I405" si="25">H404</f>
        <v>8957.5</v>
      </c>
      <c r="I403" s="67">
        <f t="shared" si="25"/>
        <v>7152.2</v>
      </c>
      <c r="J403" s="156"/>
    </row>
    <row r="404" spans="1:10" ht="38.25">
      <c r="A404" s="156"/>
      <c r="B404" s="15" t="s">
        <v>337</v>
      </c>
      <c r="C404" s="157"/>
      <c r="D404" s="158">
        <v>4</v>
      </c>
      <c r="E404" s="158">
        <v>12</v>
      </c>
      <c r="F404" s="159" t="s">
        <v>700</v>
      </c>
      <c r="G404" s="160">
        <v>600</v>
      </c>
      <c r="H404" s="67">
        <f t="shared" si="25"/>
        <v>8957.5</v>
      </c>
      <c r="I404" s="67">
        <f t="shared" si="25"/>
        <v>7152.2</v>
      </c>
      <c r="J404" s="156"/>
    </row>
    <row r="405" spans="1:10">
      <c r="A405" s="156"/>
      <c r="B405" s="15" t="s">
        <v>342</v>
      </c>
      <c r="C405" s="157"/>
      <c r="D405" s="158">
        <v>4</v>
      </c>
      <c r="E405" s="158">
        <v>12</v>
      </c>
      <c r="F405" s="159" t="s">
        <v>700</v>
      </c>
      <c r="G405" s="160">
        <v>620</v>
      </c>
      <c r="H405" s="67">
        <f t="shared" si="25"/>
        <v>8957.5</v>
      </c>
      <c r="I405" s="67">
        <f t="shared" si="25"/>
        <v>7152.2</v>
      </c>
      <c r="J405" s="156"/>
    </row>
    <row r="406" spans="1:10" ht="63.75">
      <c r="A406" s="156"/>
      <c r="B406" s="157" t="s">
        <v>36</v>
      </c>
      <c r="C406" s="157"/>
      <c r="D406" s="158">
        <v>4</v>
      </c>
      <c r="E406" s="158">
        <v>12</v>
      </c>
      <c r="F406" s="159" t="s">
        <v>700</v>
      </c>
      <c r="G406" s="160" t="s">
        <v>35</v>
      </c>
      <c r="H406" s="67">
        <v>8957.5</v>
      </c>
      <c r="I406" s="67">
        <v>7152.2</v>
      </c>
      <c r="J406" s="156"/>
    </row>
    <row r="407" spans="1:10" ht="119.25" customHeight="1">
      <c r="A407" s="156"/>
      <c r="B407" s="157" t="s">
        <v>192</v>
      </c>
      <c r="C407" s="157"/>
      <c r="D407" s="158">
        <v>4</v>
      </c>
      <c r="E407" s="158">
        <v>12</v>
      </c>
      <c r="F407" s="159" t="s">
        <v>701</v>
      </c>
      <c r="G407" s="160"/>
      <c r="H407" s="67">
        <f t="shared" ref="H407:I409" si="26">H408</f>
        <v>4886.6000000000004</v>
      </c>
      <c r="I407" s="67">
        <f t="shared" si="26"/>
        <v>4886.6000000000004</v>
      </c>
      <c r="J407" s="156"/>
    </row>
    <row r="408" spans="1:10" ht="38.25">
      <c r="A408" s="156"/>
      <c r="B408" s="15" t="s">
        <v>337</v>
      </c>
      <c r="C408" s="157"/>
      <c r="D408" s="158">
        <v>4</v>
      </c>
      <c r="E408" s="158">
        <v>12</v>
      </c>
      <c r="F408" s="159" t="s">
        <v>701</v>
      </c>
      <c r="G408" s="160">
        <v>600</v>
      </c>
      <c r="H408" s="67">
        <f t="shared" si="26"/>
        <v>4886.6000000000004</v>
      </c>
      <c r="I408" s="67">
        <f t="shared" si="26"/>
        <v>4886.6000000000004</v>
      </c>
      <c r="J408" s="156"/>
    </row>
    <row r="409" spans="1:10">
      <c r="A409" s="156"/>
      <c r="B409" s="15" t="s">
        <v>342</v>
      </c>
      <c r="C409" s="157"/>
      <c r="D409" s="158">
        <v>4</v>
      </c>
      <c r="E409" s="158">
        <v>12</v>
      </c>
      <c r="F409" s="159" t="s">
        <v>701</v>
      </c>
      <c r="G409" s="160">
        <v>620</v>
      </c>
      <c r="H409" s="67">
        <f t="shared" si="26"/>
        <v>4886.6000000000004</v>
      </c>
      <c r="I409" s="67">
        <f t="shared" si="26"/>
        <v>4886.6000000000004</v>
      </c>
      <c r="J409" s="156"/>
    </row>
    <row r="410" spans="1:10" ht="25.5">
      <c r="A410" s="156"/>
      <c r="B410" s="157" t="s">
        <v>16</v>
      </c>
      <c r="C410" s="157"/>
      <c r="D410" s="158">
        <v>4</v>
      </c>
      <c r="E410" s="158">
        <v>12</v>
      </c>
      <c r="F410" s="159" t="s">
        <v>701</v>
      </c>
      <c r="G410" s="160" t="s">
        <v>15</v>
      </c>
      <c r="H410" s="67">
        <v>4886.6000000000004</v>
      </c>
      <c r="I410" s="67">
        <v>4886.6000000000004</v>
      </c>
      <c r="J410" s="156"/>
    </row>
    <row r="411" spans="1:10" ht="132.75" customHeight="1">
      <c r="A411" s="156"/>
      <c r="B411" s="157" t="s">
        <v>191</v>
      </c>
      <c r="C411" s="157"/>
      <c r="D411" s="158">
        <v>4</v>
      </c>
      <c r="E411" s="158">
        <v>12</v>
      </c>
      <c r="F411" s="159" t="s">
        <v>702</v>
      </c>
      <c r="G411" s="160"/>
      <c r="H411" s="67">
        <f t="shared" ref="H411:I413" si="27">H412</f>
        <v>18538.599999999999</v>
      </c>
      <c r="I411" s="67">
        <f t="shared" si="27"/>
        <v>12078.1</v>
      </c>
      <c r="J411" s="156"/>
    </row>
    <row r="412" spans="1:10" ht="38.25">
      <c r="A412" s="156"/>
      <c r="B412" s="15" t="s">
        <v>337</v>
      </c>
      <c r="C412" s="157"/>
      <c r="D412" s="158">
        <v>4</v>
      </c>
      <c r="E412" s="158">
        <v>12</v>
      </c>
      <c r="F412" s="159" t="s">
        <v>702</v>
      </c>
      <c r="G412" s="160">
        <v>600</v>
      </c>
      <c r="H412" s="67">
        <f t="shared" si="27"/>
        <v>18538.599999999999</v>
      </c>
      <c r="I412" s="67">
        <f t="shared" si="27"/>
        <v>12078.1</v>
      </c>
      <c r="J412" s="156"/>
    </row>
    <row r="413" spans="1:10">
      <c r="A413" s="156"/>
      <c r="B413" s="15" t="s">
        <v>342</v>
      </c>
      <c r="C413" s="157"/>
      <c r="D413" s="158">
        <v>4</v>
      </c>
      <c r="E413" s="158">
        <v>12</v>
      </c>
      <c r="F413" s="159" t="s">
        <v>702</v>
      </c>
      <c r="G413" s="160">
        <v>620</v>
      </c>
      <c r="H413" s="67">
        <f t="shared" si="27"/>
        <v>18538.599999999999</v>
      </c>
      <c r="I413" s="67">
        <f t="shared" si="27"/>
        <v>12078.1</v>
      </c>
      <c r="J413" s="156"/>
    </row>
    <row r="414" spans="1:10" ht="63.75">
      <c r="A414" s="156"/>
      <c r="B414" s="157" t="s">
        <v>36</v>
      </c>
      <c r="C414" s="157"/>
      <c r="D414" s="158">
        <v>4</v>
      </c>
      <c r="E414" s="158">
        <v>12</v>
      </c>
      <c r="F414" s="159" t="s">
        <v>702</v>
      </c>
      <c r="G414" s="160" t="s">
        <v>35</v>
      </c>
      <c r="H414" s="67">
        <v>18538.599999999999</v>
      </c>
      <c r="I414" s="67">
        <v>12078.1</v>
      </c>
      <c r="J414" s="156"/>
    </row>
    <row r="415" spans="1:10" ht="150" customHeight="1">
      <c r="A415" s="156"/>
      <c r="B415" s="157" t="s">
        <v>190</v>
      </c>
      <c r="C415" s="157"/>
      <c r="D415" s="158">
        <v>4</v>
      </c>
      <c r="E415" s="158">
        <v>12</v>
      </c>
      <c r="F415" s="159" t="s">
        <v>703</v>
      </c>
      <c r="G415" s="160"/>
      <c r="H415" s="67">
        <f t="shared" ref="H415:I417" si="28">H416</f>
        <v>543</v>
      </c>
      <c r="I415" s="67">
        <f t="shared" si="28"/>
        <v>543</v>
      </c>
      <c r="J415" s="156"/>
    </row>
    <row r="416" spans="1:10" ht="38.25">
      <c r="A416" s="156"/>
      <c r="B416" s="15" t="s">
        <v>337</v>
      </c>
      <c r="C416" s="157"/>
      <c r="D416" s="158">
        <v>4</v>
      </c>
      <c r="E416" s="158">
        <v>12</v>
      </c>
      <c r="F416" s="159" t="s">
        <v>703</v>
      </c>
      <c r="G416" s="160">
        <v>600</v>
      </c>
      <c r="H416" s="67">
        <f t="shared" si="28"/>
        <v>543</v>
      </c>
      <c r="I416" s="67">
        <f t="shared" si="28"/>
        <v>543</v>
      </c>
      <c r="J416" s="156"/>
    </row>
    <row r="417" spans="1:10">
      <c r="A417" s="156"/>
      <c r="B417" s="15" t="s">
        <v>342</v>
      </c>
      <c r="C417" s="157"/>
      <c r="D417" s="158">
        <v>4</v>
      </c>
      <c r="E417" s="158">
        <v>12</v>
      </c>
      <c r="F417" s="159" t="s">
        <v>703</v>
      </c>
      <c r="G417" s="160">
        <v>620</v>
      </c>
      <c r="H417" s="67">
        <f t="shared" si="28"/>
        <v>543</v>
      </c>
      <c r="I417" s="67">
        <f t="shared" si="28"/>
        <v>543</v>
      </c>
      <c r="J417" s="156"/>
    </row>
    <row r="418" spans="1:10" ht="25.5">
      <c r="A418" s="156"/>
      <c r="B418" s="157" t="s">
        <v>16</v>
      </c>
      <c r="C418" s="157"/>
      <c r="D418" s="158">
        <v>4</v>
      </c>
      <c r="E418" s="158">
        <v>12</v>
      </c>
      <c r="F418" s="159" t="s">
        <v>703</v>
      </c>
      <c r="G418" s="160" t="s">
        <v>15</v>
      </c>
      <c r="H418" s="67">
        <v>543</v>
      </c>
      <c r="I418" s="67">
        <v>543</v>
      </c>
      <c r="J418" s="156"/>
    </row>
    <row r="419" spans="1:10" ht="38.25">
      <c r="A419" s="156"/>
      <c r="B419" s="157" t="s">
        <v>168</v>
      </c>
      <c r="C419" s="157"/>
      <c r="D419" s="158">
        <v>4</v>
      </c>
      <c r="E419" s="158">
        <v>12</v>
      </c>
      <c r="F419" s="159" t="s">
        <v>485</v>
      </c>
      <c r="G419" s="160"/>
      <c r="H419" s="67">
        <f>H420+H450+H455+H460</f>
        <v>60138.600000000006</v>
      </c>
      <c r="I419" s="67">
        <f>I420+I450+I455+I460</f>
        <v>40465.399999999987</v>
      </c>
      <c r="J419" s="156"/>
    </row>
    <row r="420" spans="1:10" ht="25.5">
      <c r="A420" s="156"/>
      <c r="B420" s="157" t="s">
        <v>188</v>
      </c>
      <c r="C420" s="157"/>
      <c r="D420" s="158">
        <v>4</v>
      </c>
      <c r="E420" s="158">
        <v>12</v>
      </c>
      <c r="F420" s="159" t="s">
        <v>486</v>
      </c>
      <c r="G420" s="160"/>
      <c r="H420" s="67">
        <f>H421+H436+H440+H445</f>
        <v>58238.600000000006</v>
      </c>
      <c r="I420" s="67">
        <f>I421+I436+I440+I445</f>
        <v>39890.19999999999</v>
      </c>
      <c r="J420" s="156"/>
    </row>
    <row r="421" spans="1:10" ht="25.5">
      <c r="A421" s="156"/>
      <c r="B421" s="157" t="s">
        <v>37</v>
      </c>
      <c r="C421" s="157"/>
      <c r="D421" s="158">
        <v>4</v>
      </c>
      <c r="E421" s="158">
        <v>12</v>
      </c>
      <c r="F421" s="159" t="s">
        <v>487</v>
      </c>
      <c r="G421" s="160"/>
      <c r="H421" s="67">
        <f>H422+H427+H431</f>
        <v>54410.5</v>
      </c>
      <c r="I421" s="67">
        <f>I422+I427+I431</f>
        <v>39840.19999999999</v>
      </c>
      <c r="J421" s="156"/>
    </row>
    <row r="422" spans="1:10" ht="63.75">
      <c r="A422" s="156"/>
      <c r="B422" s="15" t="s">
        <v>343</v>
      </c>
      <c r="C422" s="157"/>
      <c r="D422" s="158">
        <v>4</v>
      </c>
      <c r="E422" s="158">
        <v>12</v>
      </c>
      <c r="F422" s="159" t="s">
        <v>487</v>
      </c>
      <c r="G422" s="160">
        <v>100</v>
      </c>
      <c r="H422" s="67">
        <f>H423</f>
        <v>50304.3</v>
      </c>
      <c r="I422" s="67">
        <f>I423</f>
        <v>37177.299999999996</v>
      </c>
      <c r="J422" s="156"/>
    </row>
    <row r="423" spans="1:10" ht="25.5">
      <c r="A423" s="156"/>
      <c r="B423" s="15" t="s">
        <v>350</v>
      </c>
      <c r="C423" s="157"/>
      <c r="D423" s="158">
        <v>4</v>
      </c>
      <c r="E423" s="158">
        <v>12</v>
      </c>
      <c r="F423" s="159" t="s">
        <v>487</v>
      </c>
      <c r="G423" s="160">
        <v>110</v>
      </c>
      <c r="H423" s="67">
        <f>H424+H425+H426</f>
        <v>50304.3</v>
      </c>
      <c r="I423" s="67">
        <f>I424+I425+I426</f>
        <v>37177.299999999996</v>
      </c>
      <c r="J423" s="156"/>
    </row>
    <row r="424" spans="1:10">
      <c r="A424" s="156"/>
      <c r="B424" s="157" t="s">
        <v>154</v>
      </c>
      <c r="C424" s="157"/>
      <c r="D424" s="158">
        <v>4</v>
      </c>
      <c r="E424" s="158">
        <v>12</v>
      </c>
      <c r="F424" s="159" t="s">
        <v>487</v>
      </c>
      <c r="G424" s="160" t="s">
        <v>153</v>
      </c>
      <c r="H424" s="67">
        <v>37928.9</v>
      </c>
      <c r="I424" s="67">
        <v>27886.6</v>
      </c>
      <c r="J424" s="156"/>
    </row>
    <row r="425" spans="1:10" ht="25.5">
      <c r="A425" s="156"/>
      <c r="B425" s="157" t="s">
        <v>152</v>
      </c>
      <c r="C425" s="157"/>
      <c r="D425" s="158">
        <v>4</v>
      </c>
      <c r="E425" s="158">
        <v>12</v>
      </c>
      <c r="F425" s="159" t="s">
        <v>487</v>
      </c>
      <c r="G425" s="160" t="s">
        <v>151</v>
      </c>
      <c r="H425" s="67">
        <v>1742.1</v>
      </c>
      <c r="I425" s="67">
        <v>1038.5999999999999</v>
      </c>
      <c r="J425" s="156"/>
    </row>
    <row r="426" spans="1:10" ht="51">
      <c r="A426" s="156"/>
      <c r="B426" s="157" t="s">
        <v>150</v>
      </c>
      <c r="C426" s="157"/>
      <c r="D426" s="158">
        <v>4</v>
      </c>
      <c r="E426" s="158">
        <v>12</v>
      </c>
      <c r="F426" s="159" t="s">
        <v>487</v>
      </c>
      <c r="G426" s="160" t="s">
        <v>149</v>
      </c>
      <c r="H426" s="67">
        <v>10633.3</v>
      </c>
      <c r="I426" s="67">
        <v>8252.1</v>
      </c>
      <c r="J426" s="156"/>
    </row>
    <row r="427" spans="1:10" ht="25.5">
      <c r="A427" s="156"/>
      <c r="B427" s="15" t="s">
        <v>256</v>
      </c>
      <c r="C427" s="157"/>
      <c r="D427" s="158">
        <v>4</v>
      </c>
      <c r="E427" s="158">
        <v>12</v>
      </c>
      <c r="F427" s="159" t="s">
        <v>487</v>
      </c>
      <c r="G427" s="160">
        <v>200</v>
      </c>
      <c r="H427" s="67">
        <f>H428</f>
        <v>3824.1</v>
      </c>
      <c r="I427" s="67">
        <f>I428</f>
        <v>2553.6999999999998</v>
      </c>
      <c r="J427" s="156"/>
    </row>
    <row r="428" spans="1:10" ht="25.5">
      <c r="A428" s="156"/>
      <c r="B428" s="15" t="s">
        <v>339</v>
      </c>
      <c r="C428" s="157"/>
      <c r="D428" s="158">
        <v>4</v>
      </c>
      <c r="E428" s="158">
        <v>12</v>
      </c>
      <c r="F428" s="159" t="s">
        <v>487</v>
      </c>
      <c r="G428" s="160">
        <v>240</v>
      </c>
      <c r="H428" s="67">
        <f>H429+H430</f>
        <v>3824.1</v>
      </c>
      <c r="I428" s="67">
        <f>I429+I430</f>
        <v>2553.6999999999998</v>
      </c>
      <c r="J428" s="156"/>
    </row>
    <row r="429" spans="1:10" ht="25.5">
      <c r="A429" s="156"/>
      <c r="B429" s="157" t="s">
        <v>2</v>
      </c>
      <c r="C429" s="157"/>
      <c r="D429" s="158">
        <v>4</v>
      </c>
      <c r="E429" s="158">
        <v>12</v>
      </c>
      <c r="F429" s="159" t="s">
        <v>487</v>
      </c>
      <c r="G429" s="160" t="s">
        <v>1</v>
      </c>
      <c r="H429" s="67">
        <v>832.5</v>
      </c>
      <c r="I429" s="67">
        <v>493.7</v>
      </c>
      <c r="J429" s="156"/>
    </row>
    <row r="430" spans="1:10" ht="38.25">
      <c r="A430" s="156"/>
      <c r="B430" s="157" t="s">
        <v>19</v>
      </c>
      <c r="C430" s="157"/>
      <c r="D430" s="158">
        <v>4</v>
      </c>
      <c r="E430" s="158">
        <v>12</v>
      </c>
      <c r="F430" s="159" t="s">
        <v>487</v>
      </c>
      <c r="G430" s="160" t="s">
        <v>18</v>
      </c>
      <c r="H430" s="67">
        <v>2991.6</v>
      </c>
      <c r="I430" s="67">
        <v>2060</v>
      </c>
      <c r="J430" s="156"/>
    </row>
    <row r="431" spans="1:10">
      <c r="A431" s="156"/>
      <c r="B431" s="16" t="s">
        <v>258</v>
      </c>
      <c r="C431" s="157"/>
      <c r="D431" s="158">
        <v>4</v>
      </c>
      <c r="E431" s="158">
        <v>12</v>
      </c>
      <c r="F431" s="159" t="s">
        <v>487</v>
      </c>
      <c r="G431" s="160">
        <v>800</v>
      </c>
      <c r="H431" s="67">
        <f>H432</f>
        <v>282.10000000000002</v>
      </c>
      <c r="I431" s="67">
        <f>I432</f>
        <v>109.2</v>
      </c>
      <c r="J431" s="156"/>
    </row>
    <row r="432" spans="1:10">
      <c r="A432" s="156"/>
      <c r="B432" s="16" t="s">
        <v>259</v>
      </c>
      <c r="C432" s="157"/>
      <c r="D432" s="158">
        <v>4</v>
      </c>
      <c r="E432" s="158">
        <v>12</v>
      </c>
      <c r="F432" s="159" t="s">
        <v>487</v>
      </c>
      <c r="G432" s="160">
        <v>850</v>
      </c>
      <c r="H432" s="67">
        <f>H433+H434+H435</f>
        <v>282.10000000000002</v>
      </c>
      <c r="I432" s="67">
        <f>I433+I434+I435</f>
        <v>109.2</v>
      </c>
      <c r="J432" s="156"/>
    </row>
    <row r="433" spans="1:10" ht="25.5">
      <c r="A433" s="156"/>
      <c r="B433" s="157" t="s">
        <v>31</v>
      </c>
      <c r="C433" s="157"/>
      <c r="D433" s="158">
        <v>4</v>
      </c>
      <c r="E433" s="158">
        <v>12</v>
      </c>
      <c r="F433" s="159" t="s">
        <v>487</v>
      </c>
      <c r="G433" s="160" t="s">
        <v>30</v>
      </c>
      <c r="H433" s="67">
        <v>35.4</v>
      </c>
      <c r="I433" s="67">
        <v>14</v>
      </c>
      <c r="J433" s="156"/>
    </row>
    <row r="434" spans="1:10">
      <c r="A434" s="156"/>
      <c r="B434" s="157" t="s">
        <v>29</v>
      </c>
      <c r="C434" s="157"/>
      <c r="D434" s="158">
        <v>4</v>
      </c>
      <c r="E434" s="158">
        <v>12</v>
      </c>
      <c r="F434" s="159" t="s">
        <v>487</v>
      </c>
      <c r="G434" s="160" t="s">
        <v>28</v>
      </c>
      <c r="H434" s="67">
        <v>146.69999999999999</v>
      </c>
      <c r="I434" s="67">
        <v>20.2</v>
      </c>
      <c r="J434" s="156"/>
    </row>
    <row r="435" spans="1:10">
      <c r="A435" s="156"/>
      <c r="B435" s="157" t="s">
        <v>237</v>
      </c>
      <c r="C435" s="157"/>
      <c r="D435" s="158">
        <v>4</v>
      </c>
      <c r="E435" s="158">
        <v>12</v>
      </c>
      <c r="F435" s="159" t="s">
        <v>487</v>
      </c>
      <c r="G435" s="160">
        <v>853</v>
      </c>
      <c r="H435" s="67">
        <v>100</v>
      </c>
      <c r="I435" s="67">
        <v>75</v>
      </c>
      <c r="J435" s="156"/>
    </row>
    <row r="436" spans="1:10">
      <c r="A436" s="156"/>
      <c r="B436" s="157" t="s">
        <v>21</v>
      </c>
      <c r="C436" s="157"/>
      <c r="D436" s="158">
        <v>4</v>
      </c>
      <c r="E436" s="158">
        <v>12</v>
      </c>
      <c r="F436" s="159" t="s">
        <v>488</v>
      </c>
      <c r="G436" s="160"/>
      <c r="H436" s="67">
        <f t="shared" ref="H436:I438" si="29">H437</f>
        <v>324.3</v>
      </c>
      <c r="I436" s="67">
        <f t="shared" si="29"/>
        <v>50</v>
      </c>
      <c r="J436" s="156"/>
    </row>
    <row r="437" spans="1:10" ht="25.5">
      <c r="A437" s="156"/>
      <c r="B437" s="15" t="s">
        <v>256</v>
      </c>
      <c r="C437" s="157"/>
      <c r="D437" s="158">
        <v>4</v>
      </c>
      <c r="E437" s="158">
        <v>12</v>
      </c>
      <c r="F437" s="159" t="s">
        <v>488</v>
      </c>
      <c r="G437" s="160">
        <v>200</v>
      </c>
      <c r="H437" s="67">
        <f t="shared" si="29"/>
        <v>324.3</v>
      </c>
      <c r="I437" s="67">
        <f t="shared" si="29"/>
        <v>50</v>
      </c>
      <c r="J437" s="156"/>
    </row>
    <row r="438" spans="1:10" ht="25.5">
      <c r="A438" s="156"/>
      <c r="B438" s="15" t="s">
        <v>339</v>
      </c>
      <c r="C438" s="157"/>
      <c r="D438" s="158">
        <v>4</v>
      </c>
      <c r="E438" s="158">
        <v>12</v>
      </c>
      <c r="F438" s="159" t="s">
        <v>488</v>
      </c>
      <c r="G438" s="160">
        <v>240</v>
      </c>
      <c r="H438" s="67">
        <f t="shared" si="29"/>
        <v>324.3</v>
      </c>
      <c r="I438" s="67">
        <f t="shared" si="29"/>
        <v>50</v>
      </c>
      <c r="J438" s="156"/>
    </row>
    <row r="439" spans="1:10" ht="38.25">
      <c r="A439" s="156"/>
      <c r="B439" s="157" t="s">
        <v>19</v>
      </c>
      <c r="C439" s="157"/>
      <c r="D439" s="158">
        <v>4</v>
      </c>
      <c r="E439" s="158">
        <v>12</v>
      </c>
      <c r="F439" s="159" t="s">
        <v>488</v>
      </c>
      <c r="G439" s="160" t="s">
        <v>18</v>
      </c>
      <c r="H439" s="67">
        <v>324.3</v>
      </c>
      <c r="I439" s="67">
        <v>50</v>
      </c>
      <c r="J439" s="156"/>
    </row>
    <row r="440" spans="1:10" ht="121.5" customHeight="1">
      <c r="A440" s="156"/>
      <c r="B440" s="157" t="s">
        <v>187</v>
      </c>
      <c r="C440" s="157"/>
      <c r="D440" s="158">
        <v>4</v>
      </c>
      <c r="E440" s="158">
        <v>12</v>
      </c>
      <c r="F440" s="159" t="s">
        <v>490</v>
      </c>
      <c r="G440" s="160"/>
      <c r="H440" s="67">
        <f t="shared" ref="H440:I443" si="30">H441</f>
        <v>3118.4</v>
      </c>
      <c r="I440" s="67">
        <f t="shared" si="30"/>
        <v>0</v>
      </c>
      <c r="J440" s="156"/>
    </row>
    <row r="441" spans="1:10">
      <c r="A441" s="156"/>
      <c r="B441" s="157" t="s">
        <v>705</v>
      </c>
      <c r="C441" s="157"/>
      <c r="D441" s="158">
        <v>4</v>
      </c>
      <c r="E441" s="158">
        <v>12</v>
      </c>
      <c r="F441" s="159" t="s">
        <v>704</v>
      </c>
      <c r="G441" s="160"/>
      <c r="H441" s="67">
        <f t="shared" si="30"/>
        <v>3118.4</v>
      </c>
      <c r="I441" s="67">
        <f t="shared" si="30"/>
        <v>0</v>
      </c>
      <c r="J441" s="156"/>
    </row>
    <row r="442" spans="1:10" ht="25.5">
      <c r="A442" s="156"/>
      <c r="B442" s="15" t="s">
        <v>256</v>
      </c>
      <c r="C442" s="157"/>
      <c r="D442" s="158">
        <v>4</v>
      </c>
      <c r="E442" s="158">
        <v>12</v>
      </c>
      <c r="F442" s="159" t="s">
        <v>704</v>
      </c>
      <c r="G442" s="160">
        <v>200</v>
      </c>
      <c r="H442" s="67">
        <f t="shared" si="30"/>
        <v>3118.4</v>
      </c>
      <c r="I442" s="67">
        <f t="shared" si="30"/>
        <v>0</v>
      </c>
      <c r="J442" s="156"/>
    </row>
    <row r="443" spans="1:10" ht="25.5">
      <c r="A443" s="156"/>
      <c r="B443" s="15" t="s">
        <v>339</v>
      </c>
      <c r="C443" s="157"/>
      <c r="D443" s="158">
        <v>4</v>
      </c>
      <c r="E443" s="158">
        <v>12</v>
      </c>
      <c r="F443" s="159" t="s">
        <v>704</v>
      </c>
      <c r="G443" s="160">
        <v>240</v>
      </c>
      <c r="H443" s="67">
        <f t="shared" si="30"/>
        <v>3118.4</v>
      </c>
      <c r="I443" s="67">
        <f t="shared" si="30"/>
        <v>0</v>
      </c>
      <c r="J443" s="156"/>
    </row>
    <row r="444" spans="1:10" ht="38.25">
      <c r="A444" s="156"/>
      <c r="B444" s="157" t="s">
        <v>19</v>
      </c>
      <c r="C444" s="157"/>
      <c r="D444" s="158">
        <v>4</v>
      </c>
      <c r="E444" s="158">
        <v>12</v>
      </c>
      <c r="F444" s="159" t="s">
        <v>704</v>
      </c>
      <c r="G444" s="160" t="s">
        <v>18</v>
      </c>
      <c r="H444" s="67">
        <v>3118.4</v>
      </c>
      <c r="I444" s="67">
        <v>0</v>
      </c>
      <c r="J444" s="156"/>
    </row>
    <row r="445" spans="1:10" ht="137.25" customHeight="1">
      <c r="A445" s="156"/>
      <c r="B445" s="157" t="s">
        <v>181</v>
      </c>
      <c r="C445" s="157"/>
      <c r="D445" s="158">
        <v>4</v>
      </c>
      <c r="E445" s="158">
        <v>12</v>
      </c>
      <c r="F445" s="159" t="s">
        <v>492</v>
      </c>
      <c r="G445" s="160"/>
      <c r="H445" s="67">
        <f t="shared" ref="H445:I448" si="31">H446</f>
        <v>385.4</v>
      </c>
      <c r="I445" s="67">
        <f t="shared" si="31"/>
        <v>0</v>
      </c>
      <c r="J445" s="156"/>
    </row>
    <row r="446" spans="1:10">
      <c r="A446" s="156"/>
      <c r="B446" s="157" t="s">
        <v>705</v>
      </c>
      <c r="C446" s="157"/>
      <c r="D446" s="158">
        <v>4</v>
      </c>
      <c r="E446" s="158">
        <v>12</v>
      </c>
      <c r="F446" s="159" t="s">
        <v>706</v>
      </c>
      <c r="G446" s="160"/>
      <c r="H446" s="67">
        <f t="shared" si="31"/>
        <v>385.4</v>
      </c>
      <c r="I446" s="67">
        <f t="shared" si="31"/>
        <v>0</v>
      </c>
      <c r="J446" s="156"/>
    </row>
    <row r="447" spans="1:10" ht="25.5">
      <c r="A447" s="156"/>
      <c r="B447" s="15" t="s">
        <v>256</v>
      </c>
      <c r="C447" s="157"/>
      <c r="D447" s="158">
        <v>4</v>
      </c>
      <c r="E447" s="158">
        <v>12</v>
      </c>
      <c r="F447" s="159" t="s">
        <v>706</v>
      </c>
      <c r="G447" s="160">
        <v>200</v>
      </c>
      <c r="H447" s="67">
        <f t="shared" si="31"/>
        <v>385.4</v>
      </c>
      <c r="I447" s="67">
        <f t="shared" si="31"/>
        <v>0</v>
      </c>
      <c r="J447" s="156"/>
    </row>
    <row r="448" spans="1:10" ht="25.5">
      <c r="A448" s="156"/>
      <c r="B448" s="15" t="s">
        <v>339</v>
      </c>
      <c r="C448" s="157"/>
      <c r="D448" s="158">
        <v>4</v>
      </c>
      <c r="E448" s="158">
        <v>12</v>
      </c>
      <c r="F448" s="159" t="s">
        <v>706</v>
      </c>
      <c r="G448" s="160">
        <v>240</v>
      </c>
      <c r="H448" s="67">
        <f t="shared" si="31"/>
        <v>385.4</v>
      </c>
      <c r="I448" s="67">
        <f t="shared" si="31"/>
        <v>0</v>
      </c>
      <c r="J448" s="156"/>
    </row>
    <row r="449" spans="1:10" ht="38.25">
      <c r="A449" s="156"/>
      <c r="B449" s="157" t="s">
        <v>19</v>
      </c>
      <c r="C449" s="157"/>
      <c r="D449" s="158">
        <v>4</v>
      </c>
      <c r="E449" s="158">
        <v>12</v>
      </c>
      <c r="F449" s="159" t="s">
        <v>706</v>
      </c>
      <c r="G449" s="160" t="s">
        <v>18</v>
      </c>
      <c r="H449" s="67">
        <v>385.4</v>
      </c>
      <c r="I449" s="67">
        <v>0</v>
      </c>
      <c r="J449" s="156"/>
    </row>
    <row r="450" spans="1:10" ht="25.5">
      <c r="A450" s="156"/>
      <c r="B450" s="157" t="s">
        <v>186</v>
      </c>
      <c r="C450" s="157"/>
      <c r="D450" s="158">
        <v>4</v>
      </c>
      <c r="E450" s="158">
        <v>12</v>
      </c>
      <c r="F450" s="159" t="s">
        <v>493</v>
      </c>
      <c r="G450" s="160"/>
      <c r="H450" s="67">
        <f>H451</f>
        <v>1388.7</v>
      </c>
      <c r="I450" s="67">
        <f>I451</f>
        <v>428.2</v>
      </c>
      <c r="J450" s="156"/>
    </row>
    <row r="451" spans="1:10">
      <c r="A451" s="156"/>
      <c r="B451" s="157" t="s">
        <v>21</v>
      </c>
      <c r="C451" s="157"/>
      <c r="D451" s="158">
        <v>4</v>
      </c>
      <c r="E451" s="158">
        <v>12</v>
      </c>
      <c r="F451" s="159" t="s">
        <v>494</v>
      </c>
      <c r="G451" s="160"/>
      <c r="H451" s="67">
        <f t="shared" ref="H451:I453" si="32">H452</f>
        <v>1388.7</v>
      </c>
      <c r="I451" s="67">
        <f t="shared" si="32"/>
        <v>428.2</v>
      </c>
      <c r="J451" s="156"/>
    </row>
    <row r="452" spans="1:10" ht="25.5">
      <c r="A452" s="156"/>
      <c r="B452" s="15" t="s">
        <v>256</v>
      </c>
      <c r="C452" s="157"/>
      <c r="D452" s="158">
        <v>4</v>
      </c>
      <c r="E452" s="158">
        <v>12</v>
      </c>
      <c r="F452" s="159" t="s">
        <v>494</v>
      </c>
      <c r="G452" s="160">
        <v>200</v>
      </c>
      <c r="H452" s="67">
        <f t="shared" si="32"/>
        <v>1388.7</v>
      </c>
      <c r="I452" s="67">
        <f t="shared" si="32"/>
        <v>428.2</v>
      </c>
      <c r="J452" s="156"/>
    </row>
    <row r="453" spans="1:10" ht="25.5">
      <c r="A453" s="156"/>
      <c r="B453" s="15" t="s">
        <v>339</v>
      </c>
      <c r="C453" s="157"/>
      <c r="D453" s="158">
        <v>4</v>
      </c>
      <c r="E453" s="158">
        <v>12</v>
      </c>
      <c r="F453" s="159" t="s">
        <v>494</v>
      </c>
      <c r="G453" s="160">
        <v>240</v>
      </c>
      <c r="H453" s="67">
        <f t="shared" si="32"/>
        <v>1388.7</v>
      </c>
      <c r="I453" s="67">
        <f t="shared" si="32"/>
        <v>428.2</v>
      </c>
      <c r="J453" s="156"/>
    </row>
    <row r="454" spans="1:10" ht="38.25">
      <c r="A454" s="156"/>
      <c r="B454" s="157" t="s">
        <v>19</v>
      </c>
      <c r="C454" s="157"/>
      <c r="D454" s="158">
        <v>4</v>
      </c>
      <c r="E454" s="158">
        <v>12</v>
      </c>
      <c r="F454" s="159" t="s">
        <v>494</v>
      </c>
      <c r="G454" s="160" t="s">
        <v>18</v>
      </c>
      <c r="H454" s="67">
        <v>1388.7</v>
      </c>
      <c r="I454" s="67">
        <v>428.2</v>
      </c>
      <c r="J454" s="156"/>
    </row>
    <row r="455" spans="1:10" ht="38.25">
      <c r="A455" s="156"/>
      <c r="B455" s="157" t="s">
        <v>185</v>
      </c>
      <c r="C455" s="157"/>
      <c r="D455" s="158">
        <v>4</v>
      </c>
      <c r="E455" s="158">
        <v>12</v>
      </c>
      <c r="F455" s="159" t="s">
        <v>495</v>
      </c>
      <c r="G455" s="160"/>
      <c r="H455" s="67">
        <f>H456</f>
        <v>411.3</v>
      </c>
      <c r="I455" s="67">
        <f>I456</f>
        <v>147</v>
      </c>
      <c r="J455" s="156"/>
    </row>
    <row r="456" spans="1:10">
      <c r="A456" s="156"/>
      <c r="B456" s="157" t="s">
        <v>21</v>
      </c>
      <c r="C456" s="157"/>
      <c r="D456" s="158">
        <v>4</v>
      </c>
      <c r="E456" s="158">
        <v>12</v>
      </c>
      <c r="F456" s="159" t="s">
        <v>496</v>
      </c>
      <c r="G456" s="160"/>
      <c r="H456" s="67">
        <f t="shared" ref="H456:I458" si="33">H457</f>
        <v>411.3</v>
      </c>
      <c r="I456" s="67">
        <f t="shared" si="33"/>
        <v>147</v>
      </c>
      <c r="J456" s="156"/>
    </row>
    <row r="457" spans="1:10" ht="25.5">
      <c r="A457" s="156"/>
      <c r="B457" s="15" t="s">
        <v>256</v>
      </c>
      <c r="C457" s="157"/>
      <c r="D457" s="158">
        <v>4</v>
      </c>
      <c r="E457" s="158">
        <v>12</v>
      </c>
      <c r="F457" s="159" t="s">
        <v>496</v>
      </c>
      <c r="G457" s="160">
        <v>200</v>
      </c>
      <c r="H457" s="67">
        <f t="shared" si="33"/>
        <v>411.3</v>
      </c>
      <c r="I457" s="67">
        <f t="shared" si="33"/>
        <v>147</v>
      </c>
      <c r="J457" s="156"/>
    </row>
    <row r="458" spans="1:10" ht="25.5">
      <c r="A458" s="156"/>
      <c r="B458" s="15" t="s">
        <v>339</v>
      </c>
      <c r="C458" s="157"/>
      <c r="D458" s="158">
        <v>4</v>
      </c>
      <c r="E458" s="158">
        <v>12</v>
      </c>
      <c r="F458" s="159" t="s">
        <v>496</v>
      </c>
      <c r="G458" s="160">
        <v>240</v>
      </c>
      <c r="H458" s="67">
        <f t="shared" si="33"/>
        <v>411.3</v>
      </c>
      <c r="I458" s="67">
        <f t="shared" si="33"/>
        <v>147</v>
      </c>
      <c r="J458" s="156"/>
    </row>
    <row r="459" spans="1:10" ht="38.25">
      <c r="A459" s="156"/>
      <c r="B459" s="157" t="s">
        <v>19</v>
      </c>
      <c r="C459" s="157"/>
      <c r="D459" s="158">
        <v>4</v>
      </c>
      <c r="E459" s="158">
        <v>12</v>
      </c>
      <c r="F459" s="159" t="s">
        <v>496</v>
      </c>
      <c r="G459" s="160" t="s">
        <v>18</v>
      </c>
      <c r="H459" s="67">
        <v>411.3</v>
      </c>
      <c r="I459" s="67">
        <v>147</v>
      </c>
      <c r="J459" s="156"/>
    </row>
    <row r="460" spans="1:10" s="88" customFormat="1" ht="69.75" customHeight="1">
      <c r="A460" s="100"/>
      <c r="B460" s="15" t="s">
        <v>724</v>
      </c>
      <c r="C460" s="163"/>
      <c r="D460" s="75" t="s">
        <v>381</v>
      </c>
      <c r="E460" s="75" t="s">
        <v>477</v>
      </c>
      <c r="F460" s="91" t="s">
        <v>725</v>
      </c>
      <c r="G460" s="75"/>
      <c r="H460" s="76">
        <f t="shared" ref="H460:I463" si="34">H461</f>
        <v>100</v>
      </c>
      <c r="I460" s="76">
        <f t="shared" si="34"/>
        <v>0</v>
      </c>
      <c r="J460" s="153"/>
    </row>
    <row r="461" spans="1:10" s="88" customFormat="1">
      <c r="A461" s="100"/>
      <c r="B461" s="15" t="s">
        <v>451</v>
      </c>
      <c r="C461" s="190"/>
      <c r="D461" s="75" t="s">
        <v>381</v>
      </c>
      <c r="E461" s="75" t="s">
        <v>477</v>
      </c>
      <c r="F461" s="91" t="s">
        <v>726</v>
      </c>
      <c r="G461" s="75"/>
      <c r="H461" s="76">
        <f t="shared" si="34"/>
        <v>100</v>
      </c>
      <c r="I461" s="76">
        <f t="shared" si="34"/>
        <v>0</v>
      </c>
      <c r="J461" s="153"/>
    </row>
    <row r="462" spans="1:10" s="88" customFormat="1" ht="25.5">
      <c r="A462" s="100"/>
      <c r="B462" s="15" t="s">
        <v>256</v>
      </c>
      <c r="C462" s="163"/>
      <c r="D462" s="75" t="s">
        <v>381</v>
      </c>
      <c r="E462" s="75" t="s">
        <v>477</v>
      </c>
      <c r="F462" s="91" t="s">
        <v>726</v>
      </c>
      <c r="G462" s="75" t="s">
        <v>373</v>
      </c>
      <c r="H462" s="76">
        <f t="shared" si="34"/>
        <v>100</v>
      </c>
      <c r="I462" s="76">
        <f t="shared" si="34"/>
        <v>0</v>
      </c>
      <c r="J462" s="153"/>
    </row>
    <row r="463" spans="1:10" s="88" customFormat="1" ht="38.25">
      <c r="A463" s="100"/>
      <c r="B463" s="15" t="s">
        <v>257</v>
      </c>
      <c r="C463" s="163"/>
      <c r="D463" s="75" t="s">
        <v>381</v>
      </c>
      <c r="E463" s="75" t="s">
        <v>477</v>
      </c>
      <c r="F463" s="91" t="s">
        <v>726</v>
      </c>
      <c r="G463" s="75" t="s">
        <v>374</v>
      </c>
      <c r="H463" s="76">
        <f t="shared" si="34"/>
        <v>100</v>
      </c>
      <c r="I463" s="76">
        <f t="shared" si="34"/>
        <v>0</v>
      </c>
      <c r="J463" s="153"/>
    </row>
    <row r="464" spans="1:10" s="88" customFormat="1" ht="38.25">
      <c r="A464" s="100"/>
      <c r="B464" s="15" t="s">
        <v>19</v>
      </c>
      <c r="C464" s="163"/>
      <c r="D464" s="75" t="s">
        <v>381</v>
      </c>
      <c r="E464" s="75" t="s">
        <v>477</v>
      </c>
      <c r="F464" s="91" t="s">
        <v>726</v>
      </c>
      <c r="G464" s="75" t="s">
        <v>18</v>
      </c>
      <c r="H464" s="76">
        <v>100</v>
      </c>
      <c r="I464" s="76">
        <v>0</v>
      </c>
      <c r="J464" s="153"/>
    </row>
    <row r="465" spans="1:10" s="331" customFormat="1">
      <c r="A465" s="332"/>
      <c r="B465" s="329" t="s">
        <v>184</v>
      </c>
      <c r="C465" s="329"/>
      <c r="D465" s="166">
        <v>5</v>
      </c>
      <c r="E465" s="166">
        <v>0</v>
      </c>
      <c r="F465" s="167"/>
      <c r="G465" s="168"/>
      <c r="H465" s="169">
        <f>H466+H502+H543+H580</f>
        <v>494469.39999999997</v>
      </c>
      <c r="I465" s="169">
        <f>I466+I502+I543+I580</f>
        <v>371401.1</v>
      </c>
      <c r="J465" s="330">
        <f>I465/H465*100</f>
        <v>75.111038215913879</v>
      </c>
    </row>
    <row r="466" spans="1:10" s="331" customFormat="1">
      <c r="A466" s="332"/>
      <c r="B466" s="329" t="s">
        <v>183</v>
      </c>
      <c r="C466" s="329"/>
      <c r="D466" s="166">
        <v>5</v>
      </c>
      <c r="E466" s="166">
        <v>1</v>
      </c>
      <c r="F466" s="167"/>
      <c r="G466" s="168"/>
      <c r="H466" s="169">
        <f>H467+H488+H494</f>
        <v>170205.3</v>
      </c>
      <c r="I466" s="169">
        <f>I467+I488+I494</f>
        <v>135177.9</v>
      </c>
      <c r="J466" s="330">
        <f>I466/H466*100</f>
        <v>79.420499831673879</v>
      </c>
    </row>
    <row r="467" spans="1:10" ht="51">
      <c r="A467" s="156"/>
      <c r="B467" s="157" t="s">
        <v>98</v>
      </c>
      <c r="C467" s="157"/>
      <c r="D467" s="158">
        <v>5</v>
      </c>
      <c r="E467" s="158">
        <v>1</v>
      </c>
      <c r="F467" s="159" t="s">
        <v>497</v>
      </c>
      <c r="G467" s="160"/>
      <c r="H467" s="67">
        <f>H468+H472+H480+H476+H484</f>
        <v>149520.4</v>
      </c>
      <c r="I467" s="67">
        <f>I468+I472+I480+I476+I484</f>
        <v>121057.1</v>
      </c>
      <c r="J467" s="156"/>
    </row>
    <row r="468" spans="1:10">
      <c r="A468" s="156"/>
      <c r="B468" s="157" t="s">
        <v>21</v>
      </c>
      <c r="C468" s="157"/>
      <c r="D468" s="158">
        <v>5</v>
      </c>
      <c r="E468" s="158">
        <v>1</v>
      </c>
      <c r="F468" s="159" t="s">
        <v>498</v>
      </c>
      <c r="G468" s="160"/>
      <c r="H468" s="67">
        <f t="shared" ref="H468:I470" si="35">H469</f>
        <v>20156.400000000001</v>
      </c>
      <c r="I468" s="67">
        <f t="shared" si="35"/>
        <v>0</v>
      </c>
      <c r="J468" s="156"/>
    </row>
    <row r="469" spans="1:10" ht="25.5">
      <c r="A469" s="156"/>
      <c r="B469" s="15" t="s">
        <v>351</v>
      </c>
      <c r="C469" s="157"/>
      <c r="D469" s="158">
        <v>5</v>
      </c>
      <c r="E469" s="158">
        <v>1</v>
      </c>
      <c r="F469" s="159" t="s">
        <v>498</v>
      </c>
      <c r="G469" s="160">
        <v>400</v>
      </c>
      <c r="H469" s="67">
        <f t="shared" si="35"/>
        <v>20156.400000000001</v>
      </c>
      <c r="I469" s="67">
        <f t="shared" si="35"/>
        <v>0</v>
      </c>
      <c r="J469" s="156"/>
    </row>
    <row r="470" spans="1:10">
      <c r="A470" s="156"/>
      <c r="B470" s="15" t="s">
        <v>345</v>
      </c>
      <c r="C470" s="157"/>
      <c r="D470" s="158">
        <v>5</v>
      </c>
      <c r="E470" s="158">
        <v>1</v>
      </c>
      <c r="F470" s="159" t="s">
        <v>498</v>
      </c>
      <c r="G470" s="160">
        <v>410</v>
      </c>
      <c r="H470" s="67">
        <f t="shared" si="35"/>
        <v>20156.400000000001</v>
      </c>
      <c r="I470" s="67">
        <f t="shared" si="35"/>
        <v>0</v>
      </c>
      <c r="J470" s="156"/>
    </row>
    <row r="471" spans="1:10" ht="38.25">
      <c r="A471" s="156"/>
      <c r="B471" s="157" t="s">
        <v>89</v>
      </c>
      <c r="C471" s="157"/>
      <c r="D471" s="158">
        <v>5</v>
      </c>
      <c r="E471" s="158">
        <v>1</v>
      </c>
      <c r="F471" s="159" t="s">
        <v>498</v>
      </c>
      <c r="G471" s="160" t="s">
        <v>88</v>
      </c>
      <c r="H471" s="67">
        <v>20156.400000000001</v>
      </c>
      <c r="I471" s="67">
        <v>0</v>
      </c>
      <c r="J471" s="156"/>
    </row>
    <row r="472" spans="1:10" ht="117.75" customHeight="1">
      <c r="A472" s="156"/>
      <c r="B472" s="157" t="s">
        <v>182</v>
      </c>
      <c r="C472" s="157"/>
      <c r="D472" s="158">
        <v>5</v>
      </c>
      <c r="E472" s="158">
        <v>1</v>
      </c>
      <c r="F472" s="159" t="s">
        <v>499</v>
      </c>
      <c r="G472" s="160"/>
      <c r="H472" s="67">
        <f t="shared" ref="H472:I474" si="36">H473</f>
        <v>36304.800000000003</v>
      </c>
      <c r="I472" s="67">
        <f t="shared" si="36"/>
        <v>31374.799999999999</v>
      </c>
      <c r="J472" s="156"/>
    </row>
    <row r="473" spans="1:10" ht="25.5">
      <c r="A473" s="156"/>
      <c r="B473" s="15" t="s">
        <v>351</v>
      </c>
      <c r="C473" s="157"/>
      <c r="D473" s="158">
        <v>5</v>
      </c>
      <c r="E473" s="158">
        <v>1</v>
      </c>
      <c r="F473" s="159" t="s">
        <v>499</v>
      </c>
      <c r="G473" s="160">
        <v>400</v>
      </c>
      <c r="H473" s="67">
        <f t="shared" si="36"/>
        <v>36304.800000000003</v>
      </c>
      <c r="I473" s="67">
        <f t="shared" si="36"/>
        <v>31374.799999999999</v>
      </c>
      <c r="J473" s="156"/>
    </row>
    <row r="474" spans="1:10">
      <c r="A474" s="156"/>
      <c r="B474" s="15" t="s">
        <v>345</v>
      </c>
      <c r="C474" s="157"/>
      <c r="D474" s="158">
        <v>5</v>
      </c>
      <c r="E474" s="158">
        <v>1</v>
      </c>
      <c r="F474" s="159" t="s">
        <v>499</v>
      </c>
      <c r="G474" s="160">
        <v>410</v>
      </c>
      <c r="H474" s="67">
        <f t="shared" si="36"/>
        <v>36304.800000000003</v>
      </c>
      <c r="I474" s="67">
        <f t="shared" si="36"/>
        <v>31374.799999999999</v>
      </c>
      <c r="J474" s="156"/>
    </row>
    <row r="475" spans="1:10" ht="38.25">
      <c r="A475" s="156"/>
      <c r="B475" s="157" t="s">
        <v>180</v>
      </c>
      <c r="C475" s="157"/>
      <c r="D475" s="158">
        <v>5</v>
      </c>
      <c r="E475" s="158">
        <v>1</v>
      </c>
      <c r="F475" s="159" t="s">
        <v>499</v>
      </c>
      <c r="G475" s="160" t="s">
        <v>179</v>
      </c>
      <c r="H475" s="67">
        <v>36304.800000000003</v>
      </c>
      <c r="I475" s="67">
        <v>31374.799999999999</v>
      </c>
      <c r="J475" s="156"/>
    </row>
    <row r="476" spans="1:10" s="88" customFormat="1" ht="87" customHeight="1">
      <c r="A476" s="74"/>
      <c r="B476" s="15" t="s">
        <v>694</v>
      </c>
      <c r="C476" s="335"/>
      <c r="D476" s="75" t="s">
        <v>383</v>
      </c>
      <c r="E476" s="75" t="s">
        <v>361</v>
      </c>
      <c r="F476" s="75" t="s">
        <v>695</v>
      </c>
      <c r="G476" s="75"/>
      <c r="H476" s="76">
        <f t="shared" ref="H476:I478" si="37">H477</f>
        <v>79232.5</v>
      </c>
      <c r="I476" s="76">
        <f t="shared" si="37"/>
        <v>76714.600000000006</v>
      </c>
      <c r="J476" s="76"/>
    </row>
    <row r="477" spans="1:10" s="88" customFormat="1" ht="25.5">
      <c r="A477" s="74"/>
      <c r="B477" s="15" t="s">
        <v>351</v>
      </c>
      <c r="C477" s="335"/>
      <c r="D477" s="75" t="s">
        <v>383</v>
      </c>
      <c r="E477" s="75" t="s">
        <v>361</v>
      </c>
      <c r="F477" s="75" t="s">
        <v>695</v>
      </c>
      <c r="G477" s="75" t="s">
        <v>466</v>
      </c>
      <c r="H477" s="76">
        <f t="shared" si="37"/>
        <v>79232.5</v>
      </c>
      <c r="I477" s="76">
        <f t="shared" si="37"/>
        <v>76714.600000000006</v>
      </c>
      <c r="J477" s="76"/>
    </row>
    <row r="478" spans="1:10" s="88" customFormat="1">
      <c r="A478" s="74"/>
      <c r="B478" s="15" t="s">
        <v>345</v>
      </c>
      <c r="C478" s="335"/>
      <c r="D478" s="75" t="s">
        <v>383</v>
      </c>
      <c r="E478" s="75" t="s">
        <v>361</v>
      </c>
      <c r="F478" s="75" t="s">
        <v>695</v>
      </c>
      <c r="G478" s="75" t="s">
        <v>467</v>
      </c>
      <c r="H478" s="76">
        <f t="shared" si="37"/>
        <v>79232.5</v>
      </c>
      <c r="I478" s="76">
        <f t="shared" si="37"/>
        <v>76714.600000000006</v>
      </c>
      <c r="J478" s="76"/>
    </row>
    <row r="479" spans="1:10" s="88" customFormat="1" ht="39.950000000000003" customHeight="1">
      <c r="A479" s="74"/>
      <c r="B479" s="15" t="s">
        <v>180</v>
      </c>
      <c r="C479" s="335"/>
      <c r="D479" s="75" t="s">
        <v>383</v>
      </c>
      <c r="E479" s="75" t="s">
        <v>361</v>
      </c>
      <c r="F479" s="75" t="s">
        <v>695</v>
      </c>
      <c r="G479" s="75" t="s">
        <v>179</v>
      </c>
      <c r="H479" s="76">
        <f>215336.1-136103.6</f>
        <v>79232.5</v>
      </c>
      <c r="I479" s="76">
        <v>76714.600000000006</v>
      </c>
      <c r="J479" s="76"/>
    </row>
    <row r="480" spans="1:10" ht="132.75" customHeight="1">
      <c r="A480" s="156"/>
      <c r="B480" s="157" t="s">
        <v>181</v>
      </c>
      <c r="C480" s="157"/>
      <c r="D480" s="158">
        <v>5</v>
      </c>
      <c r="E480" s="158">
        <v>1</v>
      </c>
      <c r="F480" s="159" t="s">
        <v>500</v>
      </c>
      <c r="G480" s="160"/>
      <c r="H480" s="67">
        <f t="shared" ref="H480:I482" si="38">H481</f>
        <v>3892.9</v>
      </c>
      <c r="I480" s="67">
        <f t="shared" si="38"/>
        <v>3486.1</v>
      </c>
      <c r="J480" s="156"/>
    </row>
    <row r="481" spans="1:10" ht="25.5">
      <c r="A481" s="156"/>
      <c r="B481" s="15" t="s">
        <v>351</v>
      </c>
      <c r="C481" s="157"/>
      <c r="D481" s="158">
        <v>5</v>
      </c>
      <c r="E481" s="158">
        <v>1</v>
      </c>
      <c r="F481" s="159" t="s">
        <v>500</v>
      </c>
      <c r="G481" s="160">
        <v>400</v>
      </c>
      <c r="H481" s="67">
        <f t="shared" si="38"/>
        <v>3892.9</v>
      </c>
      <c r="I481" s="67">
        <f t="shared" si="38"/>
        <v>3486.1</v>
      </c>
      <c r="J481" s="156"/>
    </row>
    <row r="482" spans="1:10">
      <c r="A482" s="156"/>
      <c r="B482" s="15" t="s">
        <v>345</v>
      </c>
      <c r="C482" s="157"/>
      <c r="D482" s="158">
        <v>5</v>
      </c>
      <c r="E482" s="158">
        <v>1</v>
      </c>
      <c r="F482" s="159" t="s">
        <v>500</v>
      </c>
      <c r="G482" s="160">
        <v>410</v>
      </c>
      <c r="H482" s="67">
        <f t="shared" si="38"/>
        <v>3892.9</v>
      </c>
      <c r="I482" s="67">
        <f t="shared" si="38"/>
        <v>3486.1</v>
      </c>
      <c r="J482" s="156"/>
    </row>
    <row r="483" spans="1:10" ht="38.25">
      <c r="A483" s="156"/>
      <c r="B483" s="157" t="s">
        <v>180</v>
      </c>
      <c r="C483" s="157"/>
      <c r="D483" s="158">
        <v>5</v>
      </c>
      <c r="E483" s="158">
        <v>1</v>
      </c>
      <c r="F483" s="159" t="s">
        <v>500</v>
      </c>
      <c r="G483" s="160" t="s">
        <v>179</v>
      </c>
      <c r="H483" s="67">
        <v>3892.9</v>
      </c>
      <c r="I483" s="67">
        <v>3486.1</v>
      </c>
      <c r="J483" s="156"/>
    </row>
    <row r="484" spans="1:10" s="88" customFormat="1" ht="105.75" customHeight="1">
      <c r="A484" s="74"/>
      <c r="B484" s="15" t="s">
        <v>696</v>
      </c>
      <c r="C484" s="335"/>
      <c r="D484" s="75" t="s">
        <v>383</v>
      </c>
      <c r="E484" s="75" t="s">
        <v>361</v>
      </c>
      <c r="F484" s="75" t="s">
        <v>697</v>
      </c>
      <c r="G484" s="75"/>
      <c r="H484" s="76">
        <f t="shared" ref="H484:I486" si="39">H485</f>
        <v>9933.7999999999993</v>
      </c>
      <c r="I484" s="76">
        <f t="shared" si="39"/>
        <v>9481.6</v>
      </c>
      <c r="J484" s="76"/>
    </row>
    <row r="485" spans="1:10" s="88" customFormat="1" ht="25.5">
      <c r="A485" s="74"/>
      <c r="B485" s="15" t="s">
        <v>351</v>
      </c>
      <c r="C485" s="335"/>
      <c r="D485" s="75" t="s">
        <v>383</v>
      </c>
      <c r="E485" s="75" t="s">
        <v>361</v>
      </c>
      <c r="F485" s="75" t="s">
        <v>697</v>
      </c>
      <c r="G485" s="75" t="s">
        <v>466</v>
      </c>
      <c r="H485" s="76">
        <f t="shared" si="39"/>
        <v>9933.7999999999993</v>
      </c>
      <c r="I485" s="76">
        <f t="shared" si="39"/>
        <v>9481.6</v>
      </c>
      <c r="J485" s="76"/>
    </row>
    <row r="486" spans="1:10" s="88" customFormat="1">
      <c r="A486" s="74"/>
      <c r="B486" s="15" t="s">
        <v>345</v>
      </c>
      <c r="C486" s="335"/>
      <c r="D486" s="75" t="s">
        <v>383</v>
      </c>
      <c r="E486" s="75" t="s">
        <v>361</v>
      </c>
      <c r="F486" s="75" t="s">
        <v>697</v>
      </c>
      <c r="G486" s="75" t="s">
        <v>467</v>
      </c>
      <c r="H486" s="76">
        <f t="shared" si="39"/>
        <v>9933.7999999999993</v>
      </c>
      <c r="I486" s="76">
        <f t="shared" si="39"/>
        <v>9481.6</v>
      </c>
      <c r="J486" s="76"/>
    </row>
    <row r="487" spans="1:10" s="88" customFormat="1" ht="38.25">
      <c r="A487" s="74"/>
      <c r="B487" s="15" t="s">
        <v>180</v>
      </c>
      <c r="C487" s="335"/>
      <c r="D487" s="75" t="s">
        <v>383</v>
      </c>
      <c r="E487" s="75" t="s">
        <v>361</v>
      </c>
      <c r="F487" s="75" t="s">
        <v>697</v>
      </c>
      <c r="G487" s="75" t="s">
        <v>179</v>
      </c>
      <c r="H487" s="76">
        <v>9933.7999999999993</v>
      </c>
      <c r="I487" s="76">
        <v>9481.6</v>
      </c>
      <c r="J487" s="76"/>
    </row>
    <row r="488" spans="1:10" ht="52.5" customHeight="1">
      <c r="A488" s="156"/>
      <c r="B488" s="157" t="s">
        <v>5</v>
      </c>
      <c r="C488" s="157"/>
      <c r="D488" s="158">
        <v>5</v>
      </c>
      <c r="E488" s="158">
        <v>1</v>
      </c>
      <c r="F488" s="159" t="s">
        <v>365</v>
      </c>
      <c r="G488" s="160"/>
      <c r="H488" s="67">
        <f t="shared" ref="H488:I492" si="40">H489</f>
        <v>8515.9</v>
      </c>
      <c r="I488" s="67">
        <f t="shared" si="40"/>
        <v>6910.5</v>
      </c>
      <c r="J488" s="156"/>
    </row>
    <row r="489" spans="1:10" ht="38.25">
      <c r="A489" s="156"/>
      <c r="B489" s="157" t="s">
        <v>178</v>
      </c>
      <c r="C489" s="157"/>
      <c r="D489" s="158">
        <v>5</v>
      </c>
      <c r="E489" s="158">
        <v>1</v>
      </c>
      <c r="F489" s="159" t="s">
        <v>406</v>
      </c>
      <c r="G489" s="160"/>
      <c r="H489" s="67">
        <f>H490</f>
        <v>8515.9</v>
      </c>
      <c r="I489" s="67">
        <f>I490</f>
        <v>6910.5</v>
      </c>
      <c r="J489" s="156"/>
    </row>
    <row r="490" spans="1:10">
      <c r="A490" s="156"/>
      <c r="B490" s="157" t="s">
        <v>21</v>
      </c>
      <c r="C490" s="157"/>
      <c r="D490" s="158">
        <v>5</v>
      </c>
      <c r="E490" s="158">
        <v>1</v>
      </c>
      <c r="F490" s="159" t="s">
        <v>407</v>
      </c>
      <c r="G490" s="160"/>
      <c r="H490" s="67">
        <f t="shared" si="40"/>
        <v>8515.9</v>
      </c>
      <c r="I490" s="67">
        <f t="shared" si="40"/>
        <v>6910.5</v>
      </c>
      <c r="J490" s="156"/>
    </row>
    <row r="491" spans="1:10" ht="25.5">
      <c r="A491" s="156"/>
      <c r="B491" s="15" t="s">
        <v>256</v>
      </c>
      <c r="C491" s="157"/>
      <c r="D491" s="158">
        <v>5</v>
      </c>
      <c r="E491" s="158">
        <v>1</v>
      </c>
      <c r="F491" s="159" t="s">
        <v>407</v>
      </c>
      <c r="G491" s="160">
        <v>200</v>
      </c>
      <c r="H491" s="67">
        <f t="shared" si="40"/>
        <v>8515.9</v>
      </c>
      <c r="I491" s="67">
        <f t="shared" si="40"/>
        <v>6910.5</v>
      </c>
      <c r="J491" s="156"/>
    </row>
    <row r="492" spans="1:10" ht="25.5">
      <c r="A492" s="156"/>
      <c r="B492" s="15" t="s">
        <v>339</v>
      </c>
      <c r="C492" s="157"/>
      <c r="D492" s="158">
        <v>5</v>
      </c>
      <c r="E492" s="158">
        <v>1</v>
      </c>
      <c r="F492" s="159" t="s">
        <v>407</v>
      </c>
      <c r="G492" s="160">
        <v>240</v>
      </c>
      <c r="H492" s="67">
        <f t="shared" si="40"/>
        <v>8515.9</v>
      </c>
      <c r="I492" s="67">
        <f t="shared" si="40"/>
        <v>6910.5</v>
      </c>
      <c r="J492" s="156"/>
    </row>
    <row r="493" spans="1:10" ht="38.25">
      <c r="A493" s="156"/>
      <c r="B493" s="157" t="s">
        <v>19</v>
      </c>
      <c r="C493" s="157"/>
      <c r="D493" s="158">
        <v>5</v>
      </c>
      <c r="E493" s="158">
        <v>1</v>
      </c>
      <c r="F493" s="159" t="s">
        <v>407</v>
      </c>
      <c r="G493" s="160" t="s">
        <v>18</v>
      </c>
      <c r="H493" s="67">
        <v>8515.9</v>
      </c>
      <c r="I493" s="67">
        <v>6910.5</v>
      </c>
      <c r="J493" s="156"/>
    </row>
    <row r="494" spans="1:10" ht="51">
      <c r="A494" s="156"/>
      <c r="B494" s="157" t="s">
        <v>156</v>
      </c>
      <c r="C494" s="157"/>
      <c r="D494" s="158">
        <v>5</v>
      </c>
      <c r="E494" s="158">
        <v>1</v>
      </c>
      <c r="F494" s="159" t="s">
        <v>449</v>
      </c>
      <c r="G494" s="160"/>
      <c r="H494" s="67">
        <f>H495</f>
        <v>12169</v>
      </c>
      <c r="I494" s="67">
        <f>I495</f>
        <v>7210.3</v>
      </c>
      <c r="J494" s="156"/>
    </row>
    <row r="495" spans="1:10" ht="51">
      <c r="A495" s="156"/>
      <c r="B495" s="157" t="s">
        <v>155</v>
      </c>
      <c r="C495" s="157"/>
      <c r="D495" s="158">
        <v>5</v>
      </c>
      <c r="E495" s="158">
        <v>1</v>
      </c>
      <c r="F495" s="159" t="s">
        <v>450</v>
      </c>
      <c r="G495" s="160"/>
      <c r="H495" s="67">
        <f>H496</f>
        <v>12169</v>
      </c>
      <c r="I495" s="67">
        <f>I496</f>
        <v>7210.3</v>
      </c>
      <c r="J495" s="156"/>
    </row>
    <row r="496" spans="1:10">
      <c r="A496" s="156"/>
      <c r="B496" s="157" t="s">
        <v>21</v>
      </c>
      <c r="C496" s="157"/>
      <c r="D496" s="158">
        <v>5</v>
      </c>
      <c r="E496" s="158">
        <v>1</v>
      </c>
      <c r="F496" s="159" t="s">
        <v>452</v>
      </c>
      <c r="G496" s="160"/>
      <c r="H496" s="67">
        <f>H497+H500</f>
        <v>12169</v>
      </c>
      <c r="I496" s="67">
        <f>I497+I500</f>
        <v>7210.3</v>
      </c>
      <c r="J496" s="156"/>
    </row>
    <row r="497" spans="1:10" ht="25.5">
      <c r="A497" s="156"/>
      <c r="B497" s="15" t="s">
        <v>256</v>
      </c>
      <c r="C497" s="157"/>
      <c r="D497" s="158">
        <v>5</v>
      </c>
      <c r="E497" s="158">
        <v>1</v>
      </c>
      <c r="F497" s="159" t="s">
        <v>452</v>
      </c>
      <c r="G497" s="160">
        <v>200</v>
      </c>
      <c r="H497" s="67">
        <f>H498</f>
        <v>11310.7</v>
      </c>
      <c r="I497" s="67">
        <f>I498</f>
        <v>6352</v>
      </c>
      <c r="J497" s="156"/>
    </row>
    <row r="498" spans="1:10" ht="25.5">
      <c r="A498" s="156"/>
      <c r="B498" s="15" t="s">
        <v>339</v>
      </c>
      <c r="C498" s="157"/>
      <c r="D498" s="158">
        <v>5</v>
      </c>
      <c r="E498" s="158">
        <v>1</v>
      </c>
      <c r="F498" s="159" t="s">
        <v>452</v>
      </c>
      <c r="G498" s="160">
        <v>240</v>
      </c>
      <c r="H498" s="67">
        <f>H499</f>
        <v>11310.7</v>
      </c>
      <c r="I498" s="67">
        <f>I499</f>
        <v>6352</v>
      </c>
      <c r="J498" s="156"/>
    </row>
    <row r="499" spans="1:10" ht="38.25">
      <c r="A499" s="156"/>
      <c r="B499" s="157" t="s">
        <v>19</v>
      </c>
      <c r="C499" s="157"/>
      <c r="D499" s="158">
        <v>5</v>
      </c>
      <c r="E499" s="158">
        <v>1</v>
      </c>
      <c r="F499" s="159" t="s">
        <v>452</v>
      </c>
      <c r="G499" s="160" t="s">
        <v>18</v>
      </c>
      <c r="H499" s="67">
        <v>11310.7</v>
      </c>
      <c r="I499" s="67">
        <v>6352</v>
      </c>
      <c r="J499" s="156"/>
    </row>
    <row r="500" spans="1:10">
      <c r="A500" s="156"/>
      <c r="B500" s="15" t="s">
        <v>258</v>
      </c>
      <c r="C500" s="157"/>
      <c r="D500" s="158">
        <v>5</v>
      </c>
      <c r="E500" s="158">
        <v>1</v>
      </c>
      <c r="F500" s="159" t="s">
        <v>452</v>
      </c>
      <c r="G500" s="160">
        <v>800</v>
      </c>
      <c r="H500" s="67">
        <f>H501</f>
        <v>858.3</v>
      </c>
      <c r="I500" s="67">
        <f>I501</f>
        <v>858.3</v>
      </c>
      <c r="J500" s="156"/>
    </row>
    <row r="501" spans="1:10" ht="51">
      <c r="A501" s="156"/>
      <c r="B501" s="157" t="s">
        <v>159</v>
      </c>
      <c r="C501" s="157"/>
      <c r="D501" s="158">
        <v>5</v>
      </c>
      <c r="E501" s="158">
        <v>1</v>
      </c>
      <c r="F501" s="159" t="s">
        <v>452</v>
      </c>
      <c r="G501" s="160" t="s">
        <v>158</v>
      </c>
      <c r="H501" s="67">
        <v>858.3</v>
      </c>
      <c r="I501" s="67">
        <v>858.3</v>
      </c>
      <c r="J501" s="156"/>
    </row>
    <row r="502" spans="1:10" s="331" customFormat="1">
      <c r="A502" s="332"/>
      <c r="B502" s="329" t="s">
        <v>177</v>
      </c>
      <c r="C502" s="329"/>
      <c r="D502" s="166">
        <v>5</v>
      </c>
      <c r="E502" s="166">
        <v>2</v>
      </c>
      <c r="F502" s="167"/>
      <c r="G502" s="168"/>
      <c r="H502" s="169">
        <f>H503+H514+H519</f>
        <v>56616.5</v>
      </c>
      <c r="I502" s="169">
        <f>I503+I514+I519</f>
        <v>39662.1</v>
      </c>
      <c r="J502" s="330">
        <f>I502/H502*100</f>
        <v>70.053959534764601</v>
      </c>
    </row>
    <row r="503" spans="1:10" ht="52.5" customHeight="1">
      <c r="A503" s="156"/>
      <c r="B503" s="157" t="s">
        <v>163</v>
      </c>
      <c r="C503" s="157"/>
      <c r="D503" s="158">
        <v>5</v>
      </c>
      <c r="E503" s="158">
        <v>2</v>
      </c>
      <c r="F503" s="159" t="s">
        <v>501</v>
      </c>
      <c r="G503" s="160"/>
      <c r="H503" s="67">
        <f>H504+H508+H511</f>
        <v>21991</v>
      </c>
      <c r="I503" s="67">
        <f>I504+I508+I511</f>
        <v>12258.4</v>
      </c>
      <c r="J503" s="156"/>
    </row>
    <row r="504" spans="1:10">
      <c r="A504" s="156"/>
      <c r="B504" s="157" t="s">
        <v>65</v>
      </c>
      <c r="C504" s="157"/>
      <c r="D504" s="158">
        <v>5</v>
      </c>
      <c r="E504" s="158">
        <v>2</v>
      </c>
      <c r="F504" s="159" t="s">
        <v>502</v>
      </c>
      <c r="G504" s="160"/>
      <c r="H504" s="67">
        <f t="shared" ref="H504:I506" si="41">H505</f>
        <v>4.7</v>
      </c>
      <c r="I504" s="67">
        <f t="shared" si="41"/>
        <v>0</v>
      </c>
      <c r="J504" s="156"/>
    </row>
    <row r="505" spans="1:10" ht="25.5">
      <c r="A505" s="156"/>
      <c r="B505" s="15" t="s">
        <v>351</v>
      </c>
      <c r="C505" s="157"/>
      <c r="D505" s="158">
        <v>5</v>
      </c>
      <c r="E505" s="158">
        <v>2</v>
      </c>
      <c r="F505" s="159" t="s">
        <v>502</v>
      </c>
      <c r="G505" s="160">
        <v>400</v>
      </c>
      <c r="H505" s="67">
        <f t="shared" si="41"/>
        <v>4.7</v>
      </c>
      <c r="I505" s="67">
        <f t="shared" si="41"/>
        <v>0</v>
      </c>
      <c r="J505" s="156"/>
    </row>
    <row r="506" spans="1:10">
      <c r="A506" s="156"/>
      <c r="B506" s="15" t="s">
        <v>345</v>
      </c>
      <c r="C506" s="157"/>
      <c r="D506" s="158">
        <v>5</v>
      </c>
      <c r="E506" s="158">
        <v>2</v>
      </c>
      <c r="F506" s="159" t="s">
        <v>502</v>
      </c>
      <c r="G506" s="160">
        <v>410</v>
      </c>
      <c r="H506" s="67">
        <f t="shared" si="41"/>
        <v>4.7</v>
      </c>
      <c r="I506" s="67">
        <f t="shared" si="41"/>
        <v>0</v>
      </c>
      <c r="J506" s="156"/>
    </row>
    <row r="507" spans="1:10" ht="38.25">
      <c r="A507" s="156"/>
      <c r="B507" s="157" t="s">
        <v>89</v>
      </c>
      <c r="C507" s="157"/>
      <c r="D507" s="158">
        <v>5</v>
      </c>
      <c r="E507" s="158">
        <v>2</v>
      </c>
      <c r="F507" s="159" t="s">
        <v>502</v>
      </c>
      <c r="G507" s="160" t="s">
        <v>88</v>
      </c>
      <c r="H507" s="67">
        <v>4.7</v>
      </c>
      <c r="I507" s="67">
        <v>0</v>
      </c>
      <c r="J507" s="156"/>
    </row>
    <row r="508" spans="1:10" ht="128.25" customHeight="1">
      <c r="A508" s="156"/>
      <c r="B508" s="157" t="s">
        <v>162</v>
      </c>
      <c r="C508" s="157"/>
      <c r="D508" s="158">
        <v>5</v>
      </c>
      <c r="E508" s="158">
        <v>2</v>
      </c>
      <c r="F508" s="159" t="s">
        <v>503</v>
      </c>
      <c r="G508" s="160"/>
      <c r="H508" s="67">
        <f>H509</f>
        <v>20887</v>
      </c>
      <c r="I508" s="67">
        <f>I509</f>
        <v>11645.5</v>
      </c>
      <c r="J508" s="156"/>
    </row>
    <row r="509" spans="1:10">
      <c r="A509" s="156"/>
      <c r="B509" s="15" t="s">
        <v>258</v>
      </c>
      <c r="C509" s="157"/>
      <c r="D509" s="158">
        <v>5</v>
      </c>
      <c r="E509" s="158">
        <v>2</v>
      </c>
      <c r="F509" s="159" t="s">
        <v>503</v>
      </c>
      <c r="G509" s="160">
        <v>800</v>
      </c>
      <c r="H509" s="67">
        <f>H510</f>
        <v>20887</v>
      </c>
      <c r="I509" s="67">
        <f>I510</f>
        <v>11645.5</v>
      </c>
      <c r="J509" s="156"/>
    </row>
    <row r="510" spans="1:10" ht="51">
      <c r="A510" s="156"/>
      <c r="B510" s="157" t="s">
        <v>159</v>
      </c>
      <c r="C510" s="157"/>
      <c r="D510" s="158">
        <v>5</v>
      </c>
      <c r="E510" s="158">
        <v>2</v>
      </c>
      <c r="F510" s="159" t="s">
        <v>503</v>
      </c>
      <c r="G510" s="160" t="s">
        <v>158</v>
      </c>
      <c r="H510" s="67">
        <v>20887</v>
      </c>
      <c r="I510" s="67">
        <v>11645.5</v>
      </c>
      <c r="J510" s="156"/>
    </row>
    <row r="511" spans="1:10" ht="145.5" customHeight="1">
      <c r="A511" s="156"/>
      <c r="B511" s="157" t="s">
        <v>176</v>
      </c>
      <c r="C511" s="157"/>
      <c r="D511" s="158">
        <v>5</v>
      </c>
      <c r="E511" s="158">
        <v>2</v>
      </c>
      <c r="F511" s="159" t="s">
        <v>505</v>
      </c>
      <c r="G511" s="160"/>
      <c r="H511" s="67">
        <f>H512</f>
        <v>1099.3</v>
      </c>
      <c r="I511" s="67">
        <f>I512</f>
        <v>612.9</v>
      </c>
      <c r="J511" s="156"/>
    </row>
    <row r="512" spans="1:10">
      <c r="A512" s="156"/>
      <c r="B512" s="15" t="s">
        <v>258</v>
      </c>
      <c r="C512" s="157"/>
      <c r="D512" s="158">
        <v>5</v>
      </c>
      <c r="E512" s="158">
        <v>2</v>
      </c>
      <c r="F512" s="159" t="s">
        <v>505</v>
      </c>
      <c r="G512" s="160">
        <v>800</v>
      </c>
      <c r="H512" s="67">
        <f>H513</f>
        <v>1099.3</v>
      </c>
      <c r="I512" s="67">
        <f>I513</f>
        <v>612.9</v>
      </c>
      <c r="J512" s="156"/>
    </row>
    <row r="513" spans="1:10" ht="51">
      <c r="A513" s="156"/>
      <c r="B513" s="157" t="s">
        <v>159</v>
      </c>
      <c r="C513" s="157"/>
      <c r="D513" s="158">
        <v>5</v>
      </c>
      <c r="E513" s="158">
        <v>2</v>
      </c>
      <c r="F513" s="159" t="s">
        <v>505</v>
      </c>
      <c r="G513" s="160" t="s">
        <v>158</v>
      </c>
      <c r="H513" s="67">
        <v>1099.3</v>
      </c>
      <c r="I513" s="67">
        <v>612.9</v>
      </c>
      <c r="J513" s="156"/>
    </row>
    <row r="514" spans="1:10" ht="51">
      <c r="A514" s="156"/>
      <c r="B514" s="157" t="s">
        <v>156</v>
      </c>
      <c r="C514" s="157"/>
      <c r="D514" s="158">
        <v>5</v>
      </c>
      <c r="E514" s="158">
        <v>2</v>
      </c>
      <c r="F514" s="159" t="s">
        <v>449</v>
      </c>
      <c r="G514" s="160"/>
      <c r="H514" s="67">
        <f t="shared" ref="H514:I517" si="42">H515</f>
        <v>5330.9</v>
      </c>
      <c r="I514" s="67">
        <f t="shared" si="42"/>
        <v>3371.6</v>
      </c>
      <c r="J514" s="156"/>
    </row>
    <row r="515" spans="1:10" ht="38.25">
      <c r="A515" s="156"/>
      <c r="B515" s="157" t="s">
        <v>148</v>
      </c>
      <c r="C515" s="157"/>
      <c r="D515" s="158">
        <v>5</v>
      </c>
      <c r="E515" s="158">
        <v>2</v>
      </c>
      <c r="F515" s="159" t="s">
        <v>508</v>
      </c>
      <c r="G515" s="160"/>
      <c r="H515" s="67">
        <f>H516</f>
        <v>5330.9</v>
      </c>
      <c r="I515" s="67">
        <f>I516</f>
        <v>3371.6</v>
      </c>
      <c r="J515" s="156"/>
    </row>
    <row r="516" spans="1:10" ht="212.25" customHeight="1">
      <c r="A516" s="156"/>
      <c r="B516" s="157" t="s">
        <v>175</v>
      </c>
      <c r="C516" s="157"/>
      <c r="D516" s="158">
        <v>5</v>
      </c>
      <c r="E516" s="158">
        <v>2</v>
      </c>
      <c r="F516" s="159" t="s">
        <v>510</v>
      </c>
      <c r="G516" s="160"/>
      <c r="H516" s="67">
        <f t="shared" si="42"/>
        <v>5330.9</v>
      </c>
      <c r="I516" s="67">
        <f t="shared" si="42"/>
        <v>3371.6</v>
      </c>
      <c r="J516" s="156"/>
    </row>
    <row r="517" spans="1:10">
      <c r="A517" s="156"/>
      <c r="B517" s="15" t="s">
        <v>258</v>
      </c>
      <c r="C517" s="157"/>
      <c r="D517" s="158">
        <v>5</v>
      </c>
      <c r="E517" s="158">
        <v>2</v>
      </c>
      <c r="F517" s="159" t="s">
        <v>510</v>
      </c>
      <c r="G517" s="160">
        <v>800</v>
      </c>
      <c r="H517" s="67">
        <f t="shared" si="42"/>
        <v>5330.9</v>
      </c>
      <c r="I517" s="67">
        <f t="shared" si="42"/>
        <v>3371.6</v>
      </c>
      <c r="J517" s="156"/>
    </row>
    <row r="518" spans="1:10" ht="51">
      <c r="A518" s="156"/>
      <c r="B518" s="157" t="s">
        <v>159</v>
      </c>
      <c r="C518" s="157"/>
      <c r="D518" s="158">
        <v>5</v>
      </c>
      <c r="E518" s="158">
        <v>2</v>
      </c>
      <c r="F518" s="159" t="s">
        <v>510</v>
      </c>
      <c r="G518" s="160" t="s">
        <v>158</v>
      </c>
      <c r="H518" s="67">
        <v>5330.9</v>
      </c>
      <c r="I518" s="67">
        <v>3371.6</v>
      </c>
      <c r="J518" s="156"/>
    </row>
    <row r="519" spans="1:10" ht="38.25">
      <c r="A519" s="156"/>
      <c r="B519" s="157" t="s">
        <v>174</v>
      </c>
      <c r="C519" s="157"/>
      <c r="D519" s="158">
        <v>5</v>
      </c>
      <c r="E519" s="158">
        <v>2</v>
      </c>
      <c r="F519" s="159" t="s">
        <v>511</v>
      </c>
      <c r="G519" s="160"/>
      <c r="H519" s="67">
        <f>H520+H527+H531+H535+H539</f>
        <v>29294.6</v>
      </c>
      <c r="I519" s="67">
        <f>I520+I527+I531+I535+I539</f>
        <v>24032.1</v>
      </c>
      <c r="J519" s="156"/>
    </row>
    <row r="520" spans="1:10">
      <c r="A520" s="156"/>
      <c r="B520" s="157" t="s">
        <v>21</v>
      </c>
      <c r="C520" s="157"/>
      <c r="D520" s="158">
        <v>5</v>
      </c>
      <c r="E520" s="158">
        <v>2</v>
      </c>
      <c r="F520" s="159" t="s">
        <v>512</v>
      </c>
      <c r="G520" s="160"/>
      <c r="H520" s="67">
        <f>H521+H524</f>
        <v>4071.7</v>
      </c>
      <c r="I520" s="67">
        <f>I521+I524</f>
        <v>3212.1</v>
      </c>
      <c r="J520" s="156"/>
    </row>
    <row r="521" spans="1:10" ht="25.5">
      <c r="A521" s="156"/>
      <c r="B521" s="15" t="s">
        <v>256</v>
      </c>
      <c r="C521" s="157"/>
      <c r="D521" s="158">
        <v>5</v>
      </c>
      <c r="E521" s="158">
        <v>2</v>
      </c>
      <c r="F521" s="159" t="s">
        <v>512</v>
      </c>
      <c r="G521" s="160">
        <v>200</v>
      </c>
      <c r="H521" s="67">
        <f>H522</f>
        <v>193.1</v>
      </c>
      <c r="I521" s="67">
        <f>I522</f>
        <v>128.5</v>
      </c>
      <c r="J521" s="156"/>
    </row>
    <row r="522" spans="1:10" ht="25.5">
      <c r="A522" s="156"/>
      <c r="B522" s="15" t="s">
        <v>339</v>
      </c>
      <c r="C522" s="157"/>
      <c r="D522" s="158">
        <v>5</v>
      </c>
      <c r="E522" s="158">
        <v>2</v>
      </c>
      <c r="F522" s="159" t="s">
        <v>512</v>
      </c>
      <c r="G522" s="160">
        <v>240</v>
      </c>
      <c r="H522" s="67">
        <f>H523</f>
        <v>193.1</v>
      </c>
      <c r="I522" s="67">
        <f>I523</f>
        <v>128.5</v>
      </c>
      <c r="J522" s="156"/>
    </row>
    <row r="523" spans="1:10" ht="38.25">
      <c r="A523" s="156"/>
      <c r="B523" s="157" t="s">
        <v>19</v>
      </c>
      <c r="C523" s="157"/>
      <c r="D523" s="158">
        <v>5</v>
      </c>
      <c r="E523" s="158">
        <v>2</v>
      </c>
      <c r="F523" s="159" t="s">
        <v>512</v>
      </c>
      <c r="G523" s="160" t="s">
        <v>18</v>
      </c>
      <c r="H523" s="67">
        <v>193.1</v>
      </c>
      <c r="I523" s="67">
        <v>128.5</v>
      </c>
      <c r="J523" s="156"/>
    </row>
    <row r="524" spans="1:10" ht="25.5">
      <c r="A524" s="156"/>
      <c r="B524" s="15" t="s">
        <v>351</v>
      </c>
      <c r="C524" s="157"/>
      <c r="D524" s="158">
        <v>5</v>
      </c>
      <c r="E524" s="158">
        <v>2</v>
      </c>
      <c r="F524" s="159" t="s">
        <v>512</v>
      </c>
      <c r="G524" s="160">
        <v>400</v>
      </c>
      <c r="H524" s="67">
        <f>H525</f>
        <v>3878.6</v>
      </c>
      <c r="I524" s="67">
        <f>I525</f>
        <v>3083.6</v>
      </c>
      <c r="J524" s="156"/>
    </row>
    <row r="525" spans="1:10">
      <c r="A525" s="156"/>
      <c r="B525" s="15" t="s">
        <v>345</v>
      </c>
      <c r="C525" s="157"/>
      <c r="D525" s="158">
        <v>5</v>
      </c>
      <c r="E525" s="158">
        <v>2</v>
      </c>
      <c r="F525" s="159" t="s">
        <v>512</v>
      </c>
      <c r="G525" s="160">
        <v>410</v>
      </c>
      <c r="H525" s="67">
        <f>H526</f>
        <v>3878.6</v>
      </c>
      <c r="I525" s="67">
        <f>I526</f>
        <v>3083.6</v>
      </c>
      <c r="J525" s="156"/>
    </row>
    <row r="526" spans="1:10" ht="38.25">
      <c r="A526" s="156"/>
      <c r="B526" s="157" t="s">
        <v>89</v>
      </c>
      <c r="C526" s="157"/>
      <c r="D526" s="158">
        <v>5</v>
      </c>
      <c r="E526" s="158">
        <v>2</v>
      </c>
      <c r="F526" s="159" t="s">
        <v>512</v>
      </c>
      <c r="G526" s="160" t="s">
        <v>88</v>
      </c>
      <c r="H526" s="67">
        <v>3878.6</v>
      </c>
      <c r="I526" s="67">
        <v>3083.6</v>
      </c>
      <c r="J526" s="156"/>
    </row>
    <row r="527" spans="1:10" ht="129.75" customHeight="1">
      <c r="A527" s="156"/>
      <c r="B527" s="157" t="s">
        <v>173</v>
      </c>
      <c r="C527" s="157"/>
      <c r="D527" s="158">
        <v>5</v>
      </c>
      <c r="E527" s="158">
        <v>2</v>
      </c>
      <c r="F527" s="159" t="s">
        <v>514</v>
      </c>
      <c r="G527" s="160"/>
      <c r="H527" s="67">
        <f t="shared" ref="H527:I529" si="43">H528</f>
        <v>16656</v>
      </c>
      <c r="I527" s="67">
        <f t="shared" si="43"/>
        <v>16656</v>
      </c>
      <c r="J527" s="156"/>
    </row>
    <row r="528" spans="1:10" ht="25.5">
      <c r="A528" s="156"/>
      <c r="B528" s="15" t="s">
        <v>351</v>
      </c>
      <c r="C528" s="157"/>
      <c r="D528" s="158">
        <v>5</v>
      </c>
      <c r="E528" s="158">
        <v>2</v>
      </c>
      <c r="F528" s="159" t="s">
        <v>514</v>
      </c>
      <c r="G528" s="160">
        <v>400</v>
      </c>
      <c r="H528" s="67">
        <f t="shared" si="43"/>
        <v>16656</v>
      </c>
      <c r="I528" s="67">
        <f t="shared" si="43"/>
        <v>16656</v>
      </c>
      <c r="J528" s="156"/>
    </row>
    <row r="529" spans="1:10">
      <c r="A529" s="156"/>
      <c r="B529" s="15" t="s">
        <v>345</v>
      </c>
      <c r="C529" s="157"/>
      <c r="D529" s="158">
        <v>5</v>
      </c>
      <c r="E529" s="158">
        <v>2</v>
      </c>
      <c r="F529" s="159" t="s">
        <v>514</v>
      </c>
      <c r="G529" s="160">
        <v>410</v>
      </c>
      <c r="H529" s="67">
        <f t="shared" si="43"/>
        <v>16656</v>
      </c>
      <c r="I529" s="67">
        <f t="shared" si="43"/>
        <v>16656</v>
      </c>
      <c r="J529" s="156"/>
    </row>
    <row r="530" spans="1:10" ht="38.25">
      <c r="A530" s="156"/>
      <c r="B530" s="157" t="s">
        <v>89</v>
      </c>
      <c r="C530" s="157"/>
      <c r="D530" s="158">
        <v>5</v>
      </c>
      <c r="E530" s="158">
        <v>2</v>
      </c>
      <c r="F530" s="159" t="s">
        <v>514</v>
      </c>
      <c r="G530" s="160" t="s">
        <v>88</v>
      </c>
      <c r="H530" s="67">
        <v>16656</v>
      </c>
      <c r="I530" s="67">
        <v>16656</v>
      </c>
      <c r="J530" s="156"/>
    </row>
    <row r="531" spans="1:10" ht="186.75" customHeight="1">
      <c r="A531" s="156"/>
      <c r="B531" s="157" t="s">
        <v>172</v>
      </c>
      <c r="C531" s="157"/>
      <c r="D531" s="158">
        <v>5</v>
      </c>
      <c r="E531" s="158">
        <v>2</v>
      </c>
      <c r="F531" s="159" t="s">
        <v>516</v>
      </c>
      <c r="G531" s="160"/>
      <c r="H531" s="67">
        <f t="shared" ref="H531:I533" si="44">H532</f>
        <v>4358.8999999999996</v>
      </c>
      <c r="I531" s="67">
        <f t="shared" si="44"/>
        <v>0</v>
      </c>
      <c r="J531" s="156"/>
    </row>
    <row r="532" spans="1:10" ht="25.5">
      <c r="A532" s="156"/>
      <c r="B532" s="15" t="s">
        <v>351</v>
      </c>
      <c r="C532" s="157"/>
      <c r="D532" s="158">
        <v>5</v>
      </c>
      <c r="E532" s="158">
        <v>2</v>
      </c>
      <c r="F532" s="159" t="s">
        <v>516</v>
      </c>
      <c r="G532" s="160">
        <v>400</v>
      </c>
      <c r="H532" s="67">
        <f t="shared" si="44"/>
        <v>4358.8999999999996</v>
      </c>
      <c r="I532" s="67">
        <f t="shared" si="44"/>
        <v>0</v>
      </c>
      <c r="J532" s="156"/>
    </row>
    <row r="533" spans="1:10">
      <c r="A533" s="156"/>
      <c r="B533" s="15" t="s">
        <v>345</v>
      </c>
      <c r="C533" s="157"/>
      <c r="D533" s="158">
        <v>5</v>
      </c>
      <c r="E533" s="158">
        <v>2</v>
      </c>
      <c r="F533" s="159" t="s">
        <v>516</v>
      </c>
      <c r="G533" s="160">
        <v>410</v>
      </c>
      <c r="H533" s="67">
        <f t="shared" si="44"/>
        <v>4358.8999999999996</v>
      </c>
      <c r="I533" s="67">
        <f t="shared" si="44"/>
        <v>0</v>
      </c>
      <c r="J533" s="156"/>
    </row>
    <row r="534" spans="1:10" ht="38.25">
      <c r="A534" s="156"/>
      <c r="B534" s="157" t="s">
        <v>89</v>
      </c>
      <c r="C534" s="157"/>
      <c r="D534" s="158">
        <v>5</v>
      </c>
      <c r="E534" s="158">
        <v>2</v>
      </c>
      <c r="F534" s="159" t="s">
        <v>516</v>
      </c>
      <c r="G534" s="160" t="s">
        <v>88</v>
      </c>
      <c r="H534" s="67">
        <v>4358.8999999999996</v>
      </c>
      <c r="I534" s="67">
        <v>0</v>
      </c>
      <c r="J534" s="156"/>
    </row>
    <row r="535" spans="1:10" ht="148.5" customHeight="1">
      <c r="A535" s="156"/>
      <c r="B535" s="157" t="s">
        <v>171</v>
      </c>
      <c r="C535" s="157"/>
      <c r="D535" s="158">
        <v>5</v>
      </c>
      <c r="E535" s="158">
        <v>2</v>
      </c>
      <c r="F535" s="159" t="s">
        <v>518</v>
      </c>
      <c r="G535" s="160"/>
      <c r="H535" s="67">
        <f t="shared" ref="H535:I537" si="45">H536</f>
        <v>4164</v>
      </c>
      <c r="I535" s="67">
        <f t="shared" si="45"/>
        <v>4164</v>
      </c>
      <c r="J535" s="156"/>
    </row>
    <row r="536" spans="1:10" ht="25.5">
      <c r="A536" s="156"/>
      <c r="B536" s="15" t="s">
        <v>351</v>
      </c>
      <c r="C536" s="157"/>
      <c r="D536" s="158">
        <v>5</v>
      </c>
      <c r="E536" s="158">
        <v>2</v>
      </c>
      <c r="F536" s="159" t="s">
        <v>518</v>
      </c>
      <c r="G536" s="160">
        <v>400</v>
      </c>
      <c r="H536" s="67">
        <f t="shared" si="45"/>
        <v>4164</v>
      </c>
      <c r="I536" s="67">
        <f t="shared" si="45"/>
        <v>4164</v>
      </c>
      <c r="J536" s="156"/>
    </row>
    <row r="537" spans="1:10">
      <c r="A537" s="156"/>
      <c r="B537" s="15" t="s">
        <v>345</v>
      </c>
      <c r="C537" s="157"/>
      <c r="D537" s="158">
        <v>5</v>
      </c>
      <c r="E537" s="158">
        <v>2</v>
      </c>
      <c r="F537" s="159" t="s">
        <v>518</v>
      </c>
      <c r="G537" s="160">
        <v>410</v>
      </c>
      <c r="H537" s="67">
        <f t="shared" si="45"/>
        <v>4164</v>
      </c>
      <c r="I537" s="67">
        <f t="shared" si="45"/>
        <v>4164</v>
      </c>
      <c r="J537" s="156"/>
    </row>
    <row r="538" spans="1:10" ht="38.25">
      <c r="A538" s="156"/>
      <c r="B538" s="157" t="s">
        <v>89</v>
      </c>
      <c r="C538" s="157"/>
      <c r="D538" s="158">
        <v>5</v>
      </c>
      <c r="E538" s="158">
        <v>2</v>
      </c>
      <c r="F538" s="159" t="s">
        <v>518</v>
      </c>
      <c r="G538" s="160" t="s">
        <v>88</v>
      </c>
      <c r="H538" s="67">
        <v>4164</v>
      </c>
      <c r="I538" s="67">
        <v>4164</v>
      </c>
      <c r="J538" s="156"/>
    </row>
    <row r="539" spans="1:10" ht="194.25" customHeight="1">
      <c r="A539" s="156"/>
      <c r="B539" s="157" t="s">
        <v>170</v>
      </c>
      <c r="C539" s="157"/>
      <c r="D539" s="158">
        <v>5</v>
      </c>
      <c r="E539" s="158">
        <v>2</v>
      </c>
      <c r="F539" s="159" t="s">
        <v>520</v>
      </c>
      <c r="G539" s="160"/>
      <c r="H539" s="67">
        <f t="shared" ref="H539:I541" si="46">H540</f>
        <v>44</v>
      </c>
      <c r="I539" s="67">
        <f t="shared" si="46"/>
        <v>0</v>
      </c>
      <c r="J539" s="156"/>
    </row>
    <row r="540" spans="1:10" ht="25.5">
      <c r="A540" s="156"/>
      <c r="B540" s="15" t="s">
        <v>351</v>
      </c>
      <c r="C540" s="157"/>
      <c r="D540" s="158">
        <v>5</v>
      </c>
      <c r="E540" s="158">
        <v>2</v>
      </c>
      <c r="F540" s="159" t="s">
        <v>520</v>
      </c>
      <c r="G540" s="160">
        <v>400</v>
      </c>
      <c r="H540" s="67">
        <f t="shared" si="46"/>
        <v>44</v>
      </c>
      <c r="I540" s="67">
        <f t="shared" si="46"/>
        <v>0</v>
      </c>
      <c r="J540" s="156"/>
    </row>
    <row r="541" spans="1:10">
      <c r="A541" s="156"/>
      <c r="B541" s="15" t="s">
        <v>345</v>
      </c>
      <c r="C541" s="157"/>
      <c r="D541" s="158">
        <v>5</v>
      </c>
      <c r="E541" s="158">
        <v>2</v>
      </c>
      <c r="F541" s="159" t="s">
        <v>520</v>
      </c>
      <c r="G541" s="160">
        <v>410</v>
      </c>
      <c r="H541" s="67">
        <f t="shared" si="46"/>
        <v>44</v>
      </c>
      <c r="I541" s="67">
        <f t="shared" si="46"/>
        <v>0</v>
      </c>
      <c r="J541" s="156"/>
    </row>
    <row r="542" spans="1:10" ht="38.25">
      <c r="A542" s="156"/>
      <c r="B542" s="157" t="s">
        <v>89</v>
      </c>
      <c r="C542" s="157"/>
      <c r="D542" s="158">
        <v>5</v>
      </c>
      <c r="E542" s="158">
        <v>2</v>
      </c>
      <c r="F542" s="159" t="s">
        <v>520</v>
      </c>
      <c r="G542" s="160" t="s">
        <v>88</v>
      </c>
      <c r="H542" s="67">
        <v>44</v>
      </c>
      <c r="I542" s="67">
        <v>0</v>
      </c>
      <c r="J542" s="156"/>
    </row>
    <row r="543" spans="1:10" s="331" customFormat="1">
      <c r="A543" s="332"/>
      <c r="B543" s="329" t="s">
        <v>169</v>
      </c>
      <c r="C543" s="329"/>
      <c r="D543" s="166">
        <v>5</v>
      </c>
      <c r="E543" s="166">
        <v>3</v>
      </c>
      <c r="F543" s="167"/>
      <c r="G543" s="168"/>
      <c r="H543" s="169">
        <f>H544+H568</f>
        <v>106763.5</v>
      </c>
      <c r="I543" s="169">
        <f>I544+I568</f>
        <v>74323.600000000006</v>
      </c>
      <c r="J543" s="330">
        <f>I543/H543*100</f>
        <v>69.615177471701472</v>
      </c>
    </row>
    <row r="544" spans="1:10" ht="38.25">
      <c r="A544" s="156"/>
      <c r="B544" s="157" t="s">
        <v>168</v>
      </c>
      <c r="C544" s="157"/>
      <c r="D544" s="158">
        <v>5</v>
      </c>
      <c r="E544" s="158">
        <v>3</v>
      </c>
      <c r="F544" s="159" t="s">
        <v>485</v>
      </c>
      <c r="G544" s="160"/>
      <c r="H544" s="67">
        <f>H545</f>
        <v>44661.200000000004</v>
      </c>
      <c r="I544" s="67">
        <f>I545</f>
        <v>28263.3</v>
      </c>
      <c r="J544" s="156"/>
    </row>
    <row r="545" spans="1:10" ht="25.5">
      <c r="A545" s="156"/>
      <c r="B545" s="157" t="s">
        <v>167</v>
      </c>
      <c r="C545" s="157"/>
      <c r="D545" s="158">
        <v>5</v>
      </c>
      <c r="E545" s="158">
        <v>3</v>
      </c>
      <c r="F545" s="159" t="s">
        <v>521</v>
      </c>
      <c r="G545" s="160"/>
      <c r="H545" s="67">
        <f>H546+H553+H560+H564</f>
        <v>44661.200000000004</v>
      </c>
      <c r="I545" s="67">
        <f>I546+I553+I560+I564</f>
        <v>28263.3</v>
      </c>
      <c r="J545" s="156"/>
    </row>
    <row r="546" spans="1:10">
      <c r="A546" s="156"/>
      <c r="B546" s="157" t="s">
        <v>21</v>
      </c>
      <c r="C546" s="157"/>
      <c r="D546" s="158">
        <v>5</v>
      </c>
      <c r="E546" s="158">
        <v>3</v>
      </c>
      <c r="F546" s="159" t="s">
        <v>522</v>
      </c>
      <c r="G546" s="160"/>
      <c r="H546" s="67">
        <f>H547+H550</f>
        <v>30472.5</v>
      </c>
      <c r="I546" s="67">
        <f>I547+I550</f>
        <v>26001.4</v>
      </c>
      <c r="J546" s="156"/>
    </row>
    <row r="547" spans="1:10" ht="25.5">
      <c r="A547" s="156"/>
      <c r="B547" s="15" t="s">
        <v>256</v>
      </c>
      <c r="C547" s="157"/>
      <c r="D547" s="158">
        <v>5</v>
      </c>
      <c r="E547" s="158">
        <v>3</v>
      </c>
      <c r="F547" s="159" t="s">
        <v>522</v>
      </c>
      <c r="G547" s="160">
        <v>200</v>
      </c>
      <c r="H547" s="67">
        <f>H548</f>
        <v>1297.9000000000001</v>
      </c>
      <c r="I547" s="67">
        <f>I548</f>
        <v>1219.4000000000001</v>
      </c>
      <c r="J547" s="156"/>
    </row>
    <row r="548" spans="1:10" ht="25.5">
      <c r="A548" s="156"/>
      <c r="B548" s="15" t="s">
        <v>339</v>
      </c>
      <c r="C548" s="157"/>
      <c r="D548" s="158">
        <v>5</v>
      </c>
      <c r="E548" s="158">
        <v>3</v>
      </c>
      <c r="F548" s="159" t="s">
        <v>522</v>
      </c>
      <c r="G548" s="160">
        <v>240</v>
      </c>
      <c r="H548" s="67">
        <f>H549</f>
        <v>1297.9000000000001</v>
      </c>
      <c r="I548" s="67">
        <f>I549</f>
        <v>1219.4000000000001</v>
      </c>
      <c r="J548" s="156"/>
    </row>
    <row r="549" spans="1:10" ht="38.25">
      <c r="A549" s="156"/>
      <c r="B549" s="157" t="s">
        <v>19</v>
      </c>
      <c r="C549" s="157"/>
      <c r="D549" s="158">
        <v>5</v>
      </c>
      <c r="E549" s="158">
        <v>3</v>
      </c>
      <c r="F549" s="159" t="s">
        <v>522</v>
      </c>
      <c r="G549" s="160" t="s">
        <v>18</v>
      </c>
      <c r="H549" s="67">
        <v>1297.9000000000001</v>
      </c>
      <c r="I549" s="67">
        <v>1219.4000000000001</v>
      </c>
      <c r="J549" s="156"/>
    </row>
    <row r="550" spans="1:10" ht="25.5">
      <c r="A550" s="156"/>
      <c r="B550" s="15" t="s">
        <v>351</v>
      </c>
      <c r="C550" s="157"/>
      <c r="D550" s="158">
        <v>5</v>
      </c>
      <c r="E550" s="158">
        <v>3</v>
      </c>
      <c r="F550" s="159" t="s">
        <v>522</v>
      </c>
      <c r="G550" s="160">
        <v>400</v>
      </c>
      <c r="H550" s="67">
        <f>H551</f>
        <v>29174.6</v>
      </c>
      <c r="I550" s="67">
        <f>I551</f>
        <v>24782</v>
      </c>
      <c r="J550" s="156"/>
    </row>
    <row r="551" spans="1:10">
      <c r="A551" s="156"/>
      <c r="B551" s="15" t="s">
        <v>345</v>
      </c>
      <c r="C551" s="157"/>
      <c r="D551" s="158">
        <v>5</v>
      </c>
      <c r="E551" s="158">
        <v>3</v>
      </c>
      <c r="F551" s="159" t="s">
        <v>522</v>
      </c>
      <c r="G551" s="160">
        <v>410</v>
      </c>
      <c r="H551" s="67">
        <f>H552</f>
        <v>29174.6</v>
      </c>
      <c r="I551" s="67">
        <f>I552</f>
        <v>24782</v>
      </c>
      <c r="J551" s="156"/>
    </row>
    <row r="552" spans="1:10" ht="38.25">
      <c r="A552" s="156"/>
      <c r="B552" s="157" t="s">
        <v>89</v>
      </c>
      <c r="C552" s="157"/>
      <c r="D552" s="158">
        <v>5</v>
      </c>
      <c r="E552" s="158">
        <v>3</v>
      </c>
      <c r="F552" s="159" t="s">
        <v>522</v>
      </c>
      <c r="G552" s="160" t="s">
        <v>88</v>
      </c>
      <c r="H552" s="67">
        <v>29174.6</v>
      </c>
      <c r="I552" s="67">
        <v>24782</v>
      </c>
      <c r="J552" s="156"/>
    </row>
    <row r="553" spans="1:10" ht="25.5">
      <c r="A553" s="156"/>
      <c r="B553" s="157" t="s">
        <v>727</v>
      </c>
      <c r="C553" s="157"/>
      <c r="D553" s="158">
        <v>5</v>
      </c>
      <c r="E553" s="158">
        <v>3</v>
      </c>
      <c r="F553" s="159" t="s">
        <v>728</v>
      </c>
      <c r="G553" s="160"/>
      <c r="H553" s="67">
        <f>H554+H557</f>
        <v>11926.8</v>
      </c>
      <c r="I553" s="67">
        <f>I554+I557</f>
        <v>0</v>
      </c>
      <c r="J553" s="156"/>
    </row>
    <row r="554" spans="1:10" ht="25.5">
      <c r="A554" s="156"/>
      <c r="B554" s="15" t="s">
        <v>256</v>
      </c>
      <c r="C554" s="157"/>
      <c r="D554" s="158">
        <v>5</v>
      </c>
      <c r="E554" s="158">
        <v>3</v>
      </c>
      <c r="F554" s="159" t="s">
        <v>728</v>
      </c>
      <c r="G554" s="160">
        <v>200</v>
      </c>
      <c r="H554" s="67">
        <f>H555</f>
        <v>227</v>
      </c>
      <c r="I554" s="67">
        <f>I555</f>
        <v>0</v>
      </c>
      <c r="J554" s="156"/>
    </row>
    <row r="555" spans="1:10" ht="25.5">
      <c r="A555" s="156"/>
      <c r="B555" s="15" t="s">
        <v>339</v>
      </c>
      <c r="C555" s="157"/>
      <c r="D555" s="158">
        <v>5</v>
      </c>
      <c r="E555" s="158">
        <v>3</v>
      </c>
      <c r="F555" s="159" t="s">
        <v>728</v>
      </c>
      <c r="G555" s="160">
        <v>240</v>
      </c>
      <c r="H555" s="67">
        <f>H556</f>
        <v>227</v>
      </c>
      <c r="I555" s="67">
        <f>I556</f>
        <v>0</v>
      </c>
      <c r="J555" s="156"/>
    </row>
    <row r="556" spans="1:10" ht="38.25">
      <c r="A556" s="156"/>
      <c r="B556" s="157" t="s">
        <v>19</v>
      </c>
      <c r="C556" s="157"/>
      <c r="D556" s="158">
        <v>5</v>
      </c>
      <c r="E556" s="158">
        <v>3</v>
      </c>
      <c r="F556" s="159" t="s">
        <v>728</v>
      </c>
      <c r="G556" s="160" t="s">
        <v>18</v>
      </c>
      <c r="H556" s="67">
        <v>227</v>
      </c>
      <c r="I556" s="67">
        <v>0</v>
      </c>
      <c r="J556" s="156"/>
    </row>
    <row r="557" spans="1:10" ht="25.5">
      <c r="A557" s="156"/>
      <c r="B557" s="15" t="s">
        <v>351</v>
      </c>
      <c r="C557" s="157"/>
      <c r="D557" s="158">
        <v>5</v>
      </c>
      <c r="E557" s="158">
        <v>3</v>
      </c>
      <c r="F557" s="159" t="s">
        <v>728</v>
      </c>
      <c r="G557" s="160">
        <v>400</v>
      </c>
      <c r="H557" s="67">
        <f>H558</f>
        <v>11699.8</v>
      </c>
      <c r="I557" s="67">
        <f>I558</f>
        <v>0</v>
      </c>
      <c r="J557" s="156"/>
    </row>
    <row r="558" spans="1:10">
      <c r="A558" s="156"/>
      <c r="B558" s="15" t="s">
        <v>345</v>
      </c>
      <c r="C558" s="157"/>
      <c r="D558" s="158">
        <v>5</v>
      </c>
      <c r="E558" s="158">
        <v>3</v>
      </c>
      <c r="F558" s="159" t="s">
        <v>728</v>
      </c>
      <c r="G558" s="160">
        <v>410</v>
      </c>
      <c r="H558" s="67">
        <f>H559</f>
        <v>11699.8</v>
      </c>
      <c r="I558" s="67">
        <f>I559</f>
        <v>0</v>
      </c>
      <c r="J558" s="156"/>
    </row>
    <row r="559" spans="1:10" ht="38.25">
      <c r="A559" s="156"/>
      <c r="B559" s="157" t="s">
        <v>89</v>
      </c>
      <c r="C559" s="157"/>
      <c r="D559" s="158">
        <v>5</v>
      </c>
      <c r="E559" s="158">
        <v>3</v>
      </c>
      <c r="F559" s="159" t="s">
        <v>728</v>
      </c>
      <c r="G559" s="160" t="s">
        <v>88</v>
      </c>
      <c r="H559" s="67">
        <v>11699.8</v>
      </c>
      <c r="I559" s="67">
        <v>0</v>
      </c>
      <c r="J559" s="156"/>
    </row>
    <row r="560" spans="1:10" ht="227.25" customHeight="1">
      <c r="A560" s="156"/>
      <c r="B560" s="157" t="s">
        <v>166</v>
      </c>
      <c r="C560" s="157"/>
      <c r="D560" s="158">
        <v>5</v>
      </c>
      <c r="E560" s="158">
        <v>3</v>
      </c>
      <c r="F560" s="159" t="s">
        <v>523</v>
      </c>
      <c r="G560" s="160"/>
      <c r="H560" s="67">
        <f t="shared" ref="H560:I562" si="47">H561</f>
        <v>2239.3000000000002</v>
      </c>
      <c r="I560" s="67">
        <f t="shared" si="47"/>
        <v>2239.3000000000002</v>
      </c>
      <c r="J560" s="156"/>
    </row>
    <row r="561" spans="1:10" ht="25.5">
      <c r="A561" s="156"/>
      <c r="B561" s="15" t="s">
        <v>351</v>
      </c>
      <c r="C561" s="157"/>
      <c r="D561" s="158">
        <v>5</v>
      </c>
      <c r="E561" s="158">
        <v>3</v>
      </c>
      <c r="F561" s="159" t="s">
        <v>523</v>
      </c>
      <c r="G561" s="160">
        <v>400</v>
      </c>
      <c r="H561" s="67">
        <f t="shared" si="47"/>
        <v>2239.3000000000002</v>
      </c>
      <c r="I561" s="67">
        <f t="shared" si="47"/>
        <v>2239.3000000000002</v>
      </c>
      <c r="J561" s="156"/>
    </row>
    <row r="562" spans="1:10">
      <c r="A562" s="156"/>
      <c r="B562" s="15" t="s">
        <v>345</v>
      </c>
      <c r="C562" s="157"/>
      <c r="D562" s="158">
        <v>5</v>
      </c>
      <c r="E562" s="158">
        <v>3</v>
      </c>
      <c r="F562" s="159" t="s">
        <v>523</v>
      </c>
      <c r="G562" s="160">
        <v>410</v>
      </c>
      <c r="H562" s="67">
        <f t="shared" si="47"/>
        <v>2239.3000000000002</v>
      </c>
      <c r="I562" s="67">
        <f t="shared" si="47"/>
        <v>2239.3000000000002</v>
      </c>
      <c r="J562" s="156"/>
    </row>
    <row r="563" spans="1:10" ht="38.25">
      <c r="A563" s="156"/>
      <c r="B563" s="157" t="s">
        <v>89</v>
      </c>
      <c r="C563" s="157"/>
      <c r="D563" s="158">
        <v>5</v>
      </c>
      <c r="E563" s="158">
        <v>3</v>
      </c>
      <c r="F563" s="159" t="s">
        <v>523</v>
      </c>
      <c r="G563" s="160" t="s">
        <v>88</v>
      </c>
      <c r="H563" s="67">
        <v>2239.3000000000002</v>
      </c>
      <c r="I563" s="67">
        <v>2239.3000000000002</v>
      </c>
      <c r="J563" s="156"/>
    </row>
    <row r="564" spans="1:10" ht="239.25" customHeight="1">
      <c r="A564" s="156"/>
      <c r="B564" s="157" t="s">
        <v>165</v>
      </c>
      <c r="C564" s="157"/>
      <c r="D564" s="158">
        <v>5</v>
      </c>
      <c r="E564" s="158">
        <v>3</v>
      </c>
      <c r="F564" s="159" t="s">
        <v>524</v>
      </c>
      <c r="G564" s="160"/>
      <c r="H564" s="67">
        <f t="shared" ref="H564:I566" si="48">H565</f>
        <v>22.6</v>
      </c>
      <c r="I564" s="67">
        <f t="shared" si="48"/>
        <v>22.6</v>
      </c>
      <c r="J564" s="156"/>
    </row>
    <row r="565" spans="1:10" ht="25.5">
      <c r="A565" s="156"/>
      <c r="B565" s="15" t="s">
        <v>351</v>
      </c>
      <c r="C565" s="157"/>
      <c r="D565" s="158">
        <v>5</v>
      </c>
      <c r="E565" s="158">
        <v>3</v>
      </c>
      <c r="F565" s="159" t="s">
        <v>524</v>
      </c>
      <c r="G565" s="160">
        <v>400</v>
      </c>
      <c r="H565" s="67">
        <f t="shared" si="48"/>
        <v>22.6</v>
      </c>
      <c r="I565" s="67">
        <f t="shared" si="48"/>
        <v>22.6</v>
      </c>
      <c r="J565" s="156"/>
    </row>
    <row r="566" spans="1:10">
      <c r="A566" s="156"/>
      <c r="B566" s="15" t="s">
        <v>345</v>
      </c>
      <c r="C566" s="157"/>
      <c r="D566" s="158">
        <v>5</v>
      </c>
      <c r="E566" s="158">
        <v>3</v>
      </c>
      <c r="F566" s="159" t="s">
        <v>524</v>
      </c>
      <c r="G566" s="160">
        <v>410</v>
      </c>
      <c r="H566" s="67">
        <f t="shared" si="48"/>
        <v>22.6</v>
      </c>
      <c r="I566" s="67">
        <f t="shared" si="48"/>
        <v>22.6</v>
      </c>
      <c r="J566" s="156"/>
    </row>
    <row r="567" spans="1:10" ht="38.25">
      <c r="A567" s="156"/>
      <c r="B567" s="157" t="s">
        <v>89</v>
      </c>
      <c r="C567" s="157"/>
      <c r="D567" s="158">
        <v>5</v>
      </c>
      <c r="E567" s="158">
        <v>3</v>
      </c>
      <c r="F567" s="159" t="s">
        <v>524</v>
      </c>
      <c r="G567" s="160" t="s">
        <v>88</v>
      </c>
      <c r="H567" s="67">
        <v>22.6</v>
      </c>
      <c r="I567" s="67">
        <v>22.6</v>
      </c>
      <c r="J567" s="156"/>
    </row>
    <row r="568" spans="1:10" ht="51">
      <c r="A568" s="156"/>
      <c r="B568" s="157" t="s">
        <v>156</v>
      </c>
      <c r="C568" s="157"/>
      <c r="D568" s="158">
        <v>5</v>
      </c>
      <c r="E568" s="158">
        <v>3</v>
      </c>
      <c r="F568" s="159" t="s">
        <v>449</v>
      </c>
      <c r="G568" s="160"/>
      <c r="H568" s="67">
        <f t="shared" ref="H568:I572" si="49">H569</f>
        <v>62102.299999999996</v>
      </c>
      <c r="I568" s="67">
        <f t="shared" si="49"/>
        <v>46060.3</v>
      </c>
      <c r="J568" s="156"/>
    </row>
    <row r="569" spans="1:10" ht="51">
      <c r="A569" s="156"/>
      <c r="B569" s="157" t="s">
        <v>155</v>
      </c>
      <c r="C569" s="157"/>
      <c r="D569" s="158">
        <v>5</v>
      </c>
      <c r="E569" s="158">
        <v>3</v>
      </c>
      <c r="F569" s="159" t="s">
        <v>450</v>
      </c>
      <c r="G569" s="160"/>
      <c r="H569" s="67">
        <f>H570+H576</f>
        <v>62102.299999999996</v>
      </c>
      <c r="I569" s="67">
        <f>I570+I576</f>
        <v>46060.3</v>
      </c>
      <c r="J569" s="156"/>
    </row>
    <row r="570" spans="1:10">
      <c r="A570" s="156"/>
      <c r="B570" s="157" t="s">
        <v>21</v>
      </c>
      <c r="C570" s="157"/>
      <c r="D570" s="158">
        <v>5</v>
      </c>
      <c r="E570" s="158">
        <v>3</v>
      </c>
      <c r="F570" s="159" t="s">
        <v>452</v>
      </c>
      <c r="G570" s="160"/>
      <c r="H570" s="67">
        <f>H571+H574</f>
        <v>61419.7</v>
      </c>
      <c r="I570" s="67">
        <f>I571+I574</f>
        <v>46060.3</v>
      </c>
      <c r="J570" s="156"/>
    </row>
    <row r="571" spans="1:10" ht="25.5">
      <c r="A571" s="156"/>
      <c r="B571" s="15" t="s">
        <v>256</v>
      </c>
      <c r="C571" s="157"/>
      <c r="D571" s="158">
        <v>5</v>
      </c>
      <c r="E571" s="158">
        <v>3</v>
      </c>
      <c r="F571" s="159" t="s">
        <v>452</v>
      </c>
      <c r="G571" s="160">
        <v>200</v>
      </c>
      <c r="H571" s="67">
        <f t="shared" si="49"/>
        <v>61119.7</v>
      </c>
      <c r="I571" s="67">
        <f t="shared" si="49"/>
        <v>46060.3</v>
      </c>
      <c r="J571" s="156"/>
    </row>
    <row r="572" spans="1:10" ht="25.5">
      <c r="A572" s="156"/>
      <c r="B572" s="15" t="s">
        <v>339</v>
      </c>
      <c r="C572" s="157"/>
      <c r="D572" s="158">
        <v>5</v>
      </c>
      <c r="E572" s="158">
        <v>3</v>
      </c>
      <c r="F572" s="159" t="s">
        <v>452</v>
      </c>
      <c r="G572" s="160">
        <v>240</v>
      </c>
      <c r="H572" s="67">
        <f t="shared" si="49"/>
        <v>61119.7</v>
      </c>
      <c r="I572" s="67">
        <f t="shared" si="49"/>
        <v>46060.3</v>
      </c>
      <c r="J572" s="156"/>
    </row>
    <row r="573" spans="1:10" ht="38.25">
      <c r="A573" s="156"/>
      <c r="B573" s="157" t="s">
        <v>19</v>
      </c>
      <c r="C573" s="157"/>
      <c r="D573" s="158">
        <v>5</v>
      </c>
      <c r="E573" s="158">
        <v>3</v>
      </c>
      <c r="F573" s="159" t="s">
        <v>452</v>
      </c>
      <c r="G573" s="160" t="s">
        <v>18</v>
      </c>
      <c r="H573" s="67">
        <v>61119.7</v>
      </c>
      <c r="I573" s="67">
        <v>46060.3</v>
      </c>
      <c r="J573" s="156"/>
    </row>
    <row r="574" spans="1:10">
      <c r="A574" s="156"/>
      <c r="B574" s="16" t="s">
        <v>258</v>
      </c>
      <c r="C574" s="157"/>
      <c r="D574" s="158">
        <v>5</v>
      </c>
      <c r="E574" s="158">
        <v>3</v>
      </c>
      <c r="F574" s="159" t="s">
        <v>452</v>
      </c>
      <c r="G574" s="160">
        <v>800</v>
      </c>
      <c r="H574" s="67">
        <f>H575</f>
        <v>300</v>
      </c>
      <c r="I574" s="67">
        <f>I575</f>
        <v>0</v>
      </c>
      <c r="J574" s="156"/>
    </row>
    <row r="575" spans="1:10" ht="51">
      <c r="A575" s="156"/>
      <c r="B575" s="157" t="s">
        <v>159</v>
      </c>
      <c r="C575" s="157"/>
      <c r="D575" s="158">
        <v>5</v>
      </c>
      <c r="E575" s="158">
        <v>3</v>
      </c>
      <c r="F575" s="159" t="s">
        <v>452</v>
      </c>
      <c r="G575" s="160" t="s">
        <v>158</v>
      </c>
      <c r="H575" s="67">
        <v>300</v>
      </c>
      <c r="I575" s="67">
        <v>0</v>
      </c>
      <c r="J575" s="156"/>
    </row>
    <row r="576" spans="1:10" ht="25.5">
      <c r="A576" s="156"/>
      <c r="B576" s="157" t="s">
        <v>727</v>
      </c>
      <c r="C576" s="157"/>
      <c r="D576" s="158">
        <v>5</v>
      </c>
      <c r="E576" s="158">
        <v>3</v>
      </c>
      <c r="F576" s="159" t="s">
        <v>729</v>
      </c>
      <c r="G576" s="160"/>
      <c r="H576" s="67">
        <f t="shared" ref="H576:I578" si="50">H577</f>
        <v>682.6</v>
      </c>
      <c r="I576" s="67">
        <f t="shared" si="50"/>
        <v>0</v>
      </c>
      <c r="J576" s="156"/>
    </row>
    <row r="577" spans="1:10" ht="25.5">
      <c r="A577" s="156"/>
      <c r="B577" s="15" t="s">
        <v>256</v>
      </c>
      <c r="C577" s="157"/>
      <c r="D577" s="158">
        <v>5</v>
      </c>
      <c r="E577" s="158">
        <v>3</v>
      </c>
      <c r="F577" s="159" t="s">
        <v>729</v>
      </c>
      <c r="G577" s="160">
        <v>200</v>
      </c>
      <c r="H577" s="67">
        <f t="shared" si="50"/>
        <v>682.6</v>
      </c>
      <c r="I577" s="67">
        <f t="shared" si="50"/>
        <v>0</v>
      </c>
      <c r="J577" s="156"/>
    </row>
    <row r="578" spans="1:10" ht="25.5">
      <c r="A578" s="156"/>
      <c r="B578" s="15" t="s">
        <v>339</v>
      </c>
      <c r="C578" s="157"/>
      <c r="D578" s="158">
        <v>5</v>
      </c>
      <c r="E578" s="158">
        <v>3</v>
      </c>
      <c r="F578" s="159" t="s">
        <v>729</v>
      </c>
      <c r="G578" s="160">
        <v>240</v>
      </c>
      <c r="H578" s="67">
        <f t="shared" si="50"/>
        <v>682.6</v>
      </c>
      <c r="I578" s="67">
        <f t="shared" si="50"/>
        <v>0</v>
      </c>
      <c r="J578" s="156"/>
    </row>
    <row r="579" spans="1:10" ht="38.25">
      <c r="A579" s="156"/>
      <c r="B579" s="157" t="s">
        <v>19</v>
      </c>
      <c r="C579" s="157"/>
      <c r="D579" s="158">
        <v>5</v>
      </c>
      <c r="E579" s="158">
        <v>3</v>
      </c>
      <c r="F579" s="159" t="s">
        <v>729</v>
      </c>
      <c r="G579" s="160" t="s">
        <v>18</v>
      </c>
      <c r="H579" s="67">
        <v>682.6</v>
      </c>
      <c r="I579" s="67">
        <v>0</v>
      </c>
      <c r="J579" s="156"/>
    </row>
    <row r="580" spans="1:10" ht="25.5">
      <c r="A580" s="332"/>
      <c r="B580" s="329" t="s">
        <v>164</v>
      </c>
      <c r="C580" s="329"/>
      <c r="D580" s="166">
        <v>5</v>
      </c>
      <c r="E580" s="166">
        <v>5</v>
      </c>
      <c r="F580" s="167"/>
      <c r="G580" s="168"/>
      <c r="H580" s="169">
        <f>H581+H595+H616</f>
        <v>160884.09999999998</v>
      </c>
      <c r="I580" s="169">
        <f>I581+I595+I616</f>
        <v>122237.5</v>
      </c>
      <c r="J580" s="330">
        <f>I580/H580*100</f>
        <v>75.978608203048054</v>
      </c>
    </row>
    <row r="581" spans="1:10" ht="54" customHeight="1">
      <c r="A581" s="156"/>
      <c r="B581" s="157" t="s">
        <v>163</v>
      </c>
      <c r="C581" s="157"/>
      <c r="D581" s="158">
        <v>5</v>
      </c>
      <c r="E581" s="158">
        <v>5</v>
      </c>
      <c r="F581" s="159" t="s">
        <v>501</v>
      </c>
      <c r="G581" s="160"/>
      <c r="H581" s="67">
        <f>H582+H588</f>
        <v>57230.7</v>
      </c>
      <c r="I581" s="67">
        <f>I582+I588</f>
        <v>49519.7</v>
      </c>
      <c r="J581" s="156"/>
    </row>
    <row r="582" spans="1:10">
      <c r="A582" s="156"/>
      <c r="B582" s="157" t="s">
        <v>65</v>
      </c>
      <c r="C582" s="157"/>
      <c r="D582" s="158">
        <v>5</v>
      </c>
      <c r="E582" s="158">
        <v>5</v>
      </c>
      <c r="F582" s="159" t="s">
        <v>502</v>
      </c>
      <c r="G582" s="160"/>
      <c r="H582" s="67">
        <f>H583+H586</f>
        <v>40063.5</v>
      </c>
      <c r="I582" s="67">
        <f>I583+I586</f>
        <v>32352.5</v>
      </c>
      <c r="J582" s="156"/>
    </row>
    <row r="583" spans="1:10" ht="25.5">
      <c r="A583" s="156"/>
      <c r="B583" s="15" t="s">
        <v>256</v>
      </c>
      <c r="C583" s="157"/>
      <c r="D583" s="158">
        <v>5</v>
      </c>
      <c r="E583" s="158">
        <v>5</v>
      </c>
      <c r="F583" s="159" t="s">
        <v>502</v>
      </c>
      <c r="G583" s="160">
        <v>200</v>
      </c>
      <c r="H583" s="67">
        <f>H584</f>
        <v>475</v>
      </c>
      <c r="I583" s="67">
        <f>I584</f>
        <v>0</v>
      </c>
      <c r="J583" s="156"/>
    </row>
    <row r="584" spans="1:10" ht="25.5">
      <c r="A584" s="156"/>
      <c r="B584" s="15" t="s">
        <v>339</v>
      </c>
      <c r="C584" s="157"/>
      <c r="D584" s="158">
        <v>5</v>
      </c>
      <c r="E584" s="158">
        <v>5</v>
      </c>
      <c r="F584" s="159" t="s">
        <v>502</v>
      </c>
      <c r="G584" s="160">
        <v>240</v>
      </c>
      <c r="H584" s="67">
        <f>H585</f>
        <v>475</v>
      </c>
      <c r="I584" s="67">
        <f>I585</f>
        <v>0</v>
      </c>
      <c r="J584" s="156"/>
    </row>
    <row r="585" spans="1:10" ht="38.25">
      <c r="A585" s="156"/>
      <c r="B585" s="157" t="s">
        <v>19</v>
      </c>
      <c r="C585" s="157"/>
      <c r="D585" s="158">
        <v>5</v>
      </c>
      <c r="E585" s="158">
        <v>5</v>
      </c>
      <c r="F585" s="159" t="s">
        <v>502</v>
      </c>
      <c r="G585" s="160" t="s">
        <v>18</v>
      </c>
      <c r="H585" s="67">
        <v>475</v>
      </c>
      <c r="I585" s="67">
        <v>0</v>
      </c>
      <c r="J585" s="156"/>
    </row>
    <row r="586" spans="1:10">
      <c r="A586" s="156"/>
      <c r="B586" s="16" t="s">
        <v>258</v>
      </c>
      <c r="C586" s="157"/>
      <c r="D586" s="158">
        <v>5</v>
      </c>
      <c r="E586" s="158">
        <v>5</v>
      </c>
      <c r="F586" s="159" t="s">
        <v>502</v>
      </c>
      <c r="G586" s="160">
        <v>800</v>
      </c>
      <c r="H586" s="67">
        <f>H587</f>
        <v>39588.5</v>
      </c>
      <c r="I586" s="67">
        <f>I587</f>
        <v>32352.5</v>
      </c>
      <c r="J586" s="156"/>
    </row>
    <row r="587" spans="1:10" ht="51">
      <c r="A587" s="156"/>
      <c r="B587" s="157" t="s">
        <v>159</v>
      </c>
      <c r="C587" s="157"/>
      <c r="D587" s="158">
        <v>5</v>
      </c>
      <c r="E587" s="158">
        <v>5</v>
      </c>
      <c r="F587" s="159" t="s">
        <v>502</v>
      </c>
      <c r="G587" s="160" t="s">
        <v>158</v>
      </c>
      <c r="H587" s="67">
        <v>39588.5</v>
      </c>
      <c r="I587" s="67">
        <v>32352.5</v>
      </c>
      <c r="J587" s="156"/>
    </row>
    <row r="588" spans="1:10" ht="126" customHeight="1">
      <c r="A588" s="156"/>
      <c r="B588" s="157" t="s">
        <v>162</v>
      </c>
      <c r="C588" s="157"/>
      <c r="D588" s="158">
        <v>5</v>
      </c>
      <c r="E588" s="158">
        <v>5</v>
      </c>
      <c r="F588" s="159" t="s">
        <v>664</v>
      </c>
      <c r="G588" s="160"/>
      <c r="H588" s="67">
        <f>H589+H592</f>
        <v>17167.2</v>
      </c>
      <c r="I588" s="67">
        <f>I589+I592</f>
        <v>17167.2</v>
      </c>
      <c r="J588" s="156"/>
    </row>
    <row r="589" spans="1:10" ht="228" customHeight="1">
      <c r="A589" s="156"/>
      <c r="B589" s="157" t="s">
        <v>161</v>
      </c>
      <c r="C589" s="157"/>
      <c r="D589" s="158">
        <v>5</v>
      </c>
      <c r="E589" s="158">
        <v>5</v>
      </c>
      <c r="F589" s="159" t="s">
        <v>506</v>
      </c>
      <c r="G589" s="160"/>
      <c r="H589" s="67">
        <f>H590</f>
        <v>16995.5</v>
      </c>
      <c r="I589" s="67">
        <f>I590</f>
        <v>16995.5</v>
      </c>
      <c r="J589" s="156"/>
    </row>
    <row r="590" spans="1:10">
      <c r="A590" s="156"/>
      <c r="B590" s="16" t="s">
        <v>258</v>
      </c>
      <c r="C590" s="157"/>
      <c r="D590" s="158">
        <v>5</v>
      </c>
      <c r="E590" s="158">
        <v>5</v>
      </c>
      <c r="F590" s="159" t="s">
        <v>506</v>
      </c>
      <c r="G590" s="160">
        <v>800</v>
      </c>
      <c r="H590" s="67">
        <f>H591</f>
        <v>16995.5</v>
      </c>
      <c r="I590" s="67">
        <f>I591</f>
        <v>16995.5</v>
      </c>
      <c r="J590" s="156"/>
    </row>
    <row r="591" spans="1:10" ht="51">
      <c r="A591" s="156"/>
      <c r="B591" s="157" t="s">
        <v>159</v>
      </c>
      <c r="C591" s="157"/>
      <c r="D591" s="158">
        <v>5</v>
      </c>
      <c r="E591" s="158">
        <v>5</v>
      </c>
      <c r="F591" s="159" t="s">
        <v>506</v>
      </c>
      <c r="G591" s="160" t="s">
        <v>158</v>
      </c>
      <c r="H591" s="67">
        <v>16995.5</v>
      </c>
      <c r="I591" s="67">
        <v>16995.5</v>
      </c>
      <c r="J591" s="156"/>
    </row>
    <row r="592" spans="1:10" ht="229.5">
      <c r="A592" s="156"/>
      <c r="B592" s="157" t="s">
        <v>160</v>
      </c>
      <c r="C592" s="157"/>
      <c r="D592" s="158">
        <v>5</v>
      </c>
      <c r="E592" s="158">
        <v>5</v>
      </c>
      <c r="F592" s="159" t="s">
        <v>507</v>
      </c>
      <c r="G592" s="160"/>
      <c r="H592" s="67">
        <f>H593</f>
        <v>171.7</v>
      </c>
      <c r="I592" s="67">
        <f>I593</f>
        <v>171.7</v>
      </c>
      <c r="J592" s="156"/>
    </row>
    <row r="593" spans="1:10">
      <c r="A593" s="156"/>
      <c r="B593" s="16" t="s">
        <v>258</v>
      </c>
      <c r="C593" s="157"/>
      <c r="D593" s="158">
        <v>5</v>
      </c>
      <c r="E593" s="158">
        <v>5</v>
      </c>
      <c r="F593" s="159" t="s">
        <v>507</v>
      </c>
      <c r="G593" s="160">
        <v>800</v>
      </c>
      <c r="H593" s="67">
        <f>H594</f>
        <v>171.7</v>
      </c>
      <c r="I593" s="67">
        <f>I594</f>
        <v>171.7</v>
      </c>
      <c r="J593" s="156"/>
    </row>
    <row r="594" spans="1:10" ht="51">
      <c r="A594" s="156"/>
      <c r="B594" s="157" t="s">
        <v>159</v>
      </c>
      <c r="C594" s="157"/>
      <c r="D594" s="158">
        <v>5</v>
      </c>
      <c r="E594" s="158">
        <v>5</v>
      </c>
      <c r="F594" s="159" t="s">
        <v>507</v>
      </c>
      <c r="G594" s="160" t="s">
        <v>158</v>
      </c>
      <c r="H594" s="67">
        <v>171.7</v>
      </c>
      <c r="I594" s="67">
        <v>171.7</v>
      </c>
      <c r="J594" s="156"/>
    </row>
    <row r="595" spans="1:10" ht="38.25">
      <c r="A595" s="156"/>
      <c r="B595" s="157" t="s">
        <v>5</v>
      </c>
      <c r="C595" s="157"/>
      <c r="D595" s="158">
        <v>5</v>
      </c>
      <c r="E595" s="158">
        <v>5</v>
      </c>
      <c r="F595" s="159" t="s">
        <v>365</v>
      </c>
      <c r="G595" s="160"/>
      <c r="H595" s="67">
        <f>H596</f>
        <v>81717.099999999991</v>
      </c>
      <c r="I595" s="67">
        <f>I596</f>
        <v>56605.9</v>
      </c>
      <c r="J595" s="156"/>
    </row>
    <row r="596" spans="1:10" ht="38.25">
      <c r="A596" s="156"/>
      <c r="B596" s="157" t="s">
        <v>4</v>
      </c>
      <c r="C596" s="157"/>
      <c r="D596" s="158">
        <v>5</v>
      </c>
      <c r="E596" s="158">
        <v>5</v>
      </c>
      <c r="F596" s="159" t="s">
        <v>367</v>
      </c>
      <c r="G596" s="160"/>
      <c r="H596" s="67">
        <f>H597+H612</f>
        <v>81717.099999999991</v>
      </c>
      <c r="I596" s="67">
        <f>I597+I612</f>
        <v>56605.9</v>
      </c>
      <c r="J596" s="156"/>
    </row>
    <row r="597" spans="1:10" ht="25.5">
      <c r="A597" s="156"/>
      <c r="B597" s="157" t="s">
        <v>37</v>
      </c>
      <c r="C597" s="157"/>
      <c r="D597" s="158">
        <v>5</v>
      </c>
      <c r="E597" s="158">
        <v>5</v>
      </c>
      <c r="F597" s="159" t="s">
        <v>482</v>
      </c>
      <c r="G597" s="160"/>
      <c r="H597" s="67">
        <f>H598+H603+H607</f>
        <v>81712.2</v>
      </c>
      <c r="I597" s="67">
        <f>I598+I603+I607</f>
        <v>56605.9</v>
      </c>
      <c r="J597" s="156"/>
    </row>
    <row r="598" spans="1:10" ht="63.75">
      <c r="A598" s="156"/>
      <c r="B598" s="15" t="s">
        <v>343</v>
      </c>
      <c r="C598" s="157"/>
      <c r="D598" s="158">
        <v>5</v>
      </c>
      <c r="E598" s="158">
        <v>5</v>
      </c>
      <c r="F598" s="159" t="s">
        <v>482</v>
      </c>
      <c r="G598" s="160">
        <v>100</v>
      </c>
      <c r="H598" s="67">
        <f>H599</f>
        <v>53424.3</v>
      </c>
      <c r="I598" s="67">
        <f>I599</f>
        <v>39504.699999999997</v>
      </c>
      <c r="J598" s="156"/>
    </row>
    <row r="599" spans="1:10" ht="25.5">
      <c r="A599" s="156"/>
      <c r="B599" s="15" t="s">
        <v>350</v>
      </c>
      <c r="C599" s="157"/>
      <c r="D599" s="158">
        <v>5</v>
      </c>
      <c r="E599" s="158">
        <v>5</v>
      </c>
      <c r="F599" s="159" t="s">
        <v>482</v>
      </c>
      <c r="G599" s="160">
        <v>110</v>
      </c>
      <c r="H599" s="67">
        <f>H600+H601+H602</f>
        <v>53424.3</v>
      </c>
      <c r="I599" s="67">
        <f>I600+I601+I602</f>
        <v>39504.699999999997</v>
      </c>
      <c r="J599" s="156"/>
    </row>
    <row r="600" spans="1:10">
      <c r="A600" s="156"/>
      <c r="B600" s="157" t="s">
        <v>154</v>
      </c>
      <c r="C600" s="157"/>
      <c r="D600" s="158">
        <v>5</v>
      </c>
      <c r="E600" s="158">
        <v>5</v>
      </c>
      <c r="F600" s="159" t="s">
        <v>482</v>
      </c>
      <c r="G600" s="160" t="s">
        <v>153</v>
      </c>
      <c r="H600" s="67">
        <v>39656.400000000001</v>
      </c>
      <c r="I600" s="67">
        <v>29539</v>
      </c>
      <c r="J600" s="156"/>
    </row>
    <row r="601" spans="1:10" ht="25.5">
      <c r="A601" s="156"/>
      <c r="B601" s="157" t="s">
        <v>152</v>
      </c>
      <c r="C601" s="157"/>
      <c r="D601" s="158">
        <v>5</v>
      </c>
      <c r="E601" s="158">
        <v>5</v>
      </c>
      <c r="F601" s="159" t="s">
        <v>482</v>
      </c>
      <c r="G601" s="160" t="s">
        <v>151</v>
      </c>
      <c r="H601" s="67">
        <v>1957.3</v>
      </c>
      <c r="I601" s="67">
        <v>1267.2</v>
      </c>
      <c r="J601" s="156"/>
    </row>
    <row r="602" spans="1:10" ht="51">
      <c r="A602" s="156"/>
      <c r="B602" s="157" t="s">
        <v>150</v>
      </c>
      <c r="C602" s="157"/>
      <c r="D602" s="158">
        <v>5</v>
      </c>
      <c r="E602" s="158">
        <v>5</v>
      </c>
      <c r="F602" s="159" t="s">
        <v>482</v>
      </c>
      <c r="G602" s="160" t="s">
        <v>149</v>
      </c>
      <c r="H602" s="67">
        <v>11810.6</v>
      </c>
      <c r="I602" s="67">
        <v>8698.5</v>
      </c>
      <c r="J602" s="156"/>
    </row>
    <row r="603" spans="1:10" ht="25.5">
      <c r="A603" s="156"/>
      <c r="B603" s="15" t="s">
        <v>256</v>
      </c>
      <c r="C603" s="157"/>
      <c r="D603" s="158">
        <v>5</v>
      </c>
      <c r="E603" s="158">
        <v>5</v>
      </c>
      <c r="F603" s="159" t="s">
        <v>482</v>
      </c>
      <c r="G603" s="160">
        <v>200</v>
      </c>
      <c r="H603" s="67">
        <f>H604</f>
        <v>25874.899999999998</v>
      </c>
      <c r="I603" s="67">
        <f>I604</f>
        <v>15225.4</v>
      </c>
      <c r="J603" s="156"/>
    </row>
    <row r="604" spans="1:10" ht="25.5">
      <c r="A604" s="156"/>
      <c r="B604" s="15" t="s">
        <v>339</v>
      </c>
      <c r="C604" s="157"/>
      <c r="D604" s="158">
        <v>5</v>
      </c>
      <c r="E604" s="158">
        <v>5</v>
      </c>
      <c r="F604" s="159" t="s">
        <v>482</v>
      </c>
      <c r="G604" s="160">
        <v>240</v>
      </c>
      <c r="H604" s="67">
        <f>H605+H606</f>
        <v>25874.899999999998</v>
      </c>
      <c r="I604" s="67">
        <f>I605+I606</f>
        <v>15225.4</v>
      </c>
      <c r="J604" s="156"/>
    </row>
    <row r="605" spans="1:10" ht="25.5">
      <c r="A605" s="156"/>
      <c r="B605" s="157" t="s">
        <v>2</v>
      </c>
      <c r="C605" s="157"/>
      <c r="D605" s="158">
        <v>5</v>
      </c>
      <c r="E605" s="158">
        <v>5</v>
      </c>
      <c r="F605" s="159" t="s">
        <v>482</v>
      </c>
      <c r="G605" s="160" t="s">
        <v>1</v>
      </c>
      <c r="H605" s="67">
        <v>148.80000000000001</v>
      </c>
      <c r="I605" s="67">
        <v>90.3</v>
      </c>
      <c r="J605" s="156"/>
    </row>
    <row r="606" spans="1:10" ht="38.25">
      <c r="A606" s="156"/>
      <c r="B606" s="157" t="s">
        <v>19</v>
      </c>
      <c r="C606" s="157"/>
      <c r="D606" s="158">
        <v>5</v>
      </c>
      <c r="E606" s="158">
        <v>5</v>
      </c>
      <c r="F606" s="159" t="s">
        <v>482</v>
      </c>
      <c r="G606" s="160" t="s">
        <v>18</v>
      </c>
      <c r="H606" s="67">
        <v>25726.1</v>
      </c>
      <c r="I606" s="67">
        <v>15135.1</v>
      </c>
      <c r="J606" s="156"/>
    </row>
    <row r="607" spans="1:10">
      <c r="A607" s="156"/>
      <c r="B607" s="15" t="s">
        <v>258</v>
      </c>
      <c r="C607" s="157"/>
      <c r="D607" s="158">
        <v>5</v>
      </c>
      <c r="E607" s="158">
        <v>5</v>
      </c>
      <c r="F607" s="159" t="s">
        <v>482</v>
      </c>
      <c r="G607" s="160">
        <v>800</v>
      </c>
      <c r="H607" s="67">
        <f>H608</f>
        <v>2413</v>
      </c>
      <c r="I607" s="67">
        <f>I608</f>
        <v>1875.8</v>
      </c>
      <c r="J607" s="156"/>
    </row>
    <row r="608" spans="1:10">
      <c r="A608" s="156"/>
      <c r="B608" s="15" t="s">
        <v>259</v>
      </c>
      <c r="C608" s="157"/>
      <c r="D608" s="158">
        <v>5</v>
      </c>
      <c r="E608" s="158">
        <v>5</v>
      </c>
      <c r="F608" s="159" t="s">
        <v>482</v>
      </c>
      <c r="G608" s="160">
        <v>850</v>
      </c>
      <c r="H608" s="67">
        <f>H609+H610+H611</f>
        <v>2413</v>
      </c>
      <c r="I608" s="67">
        <f>I609+I610+I611</f>
        <v>1875.8</v>
      </c>
      <c r="J608" s="156"/>
    </row>
    <row r="609" spans="1:10" ht="25.5">
      <c r="A609" s="156"/>
      <c r="B609" s="157" t="s">
        <v>31</v>
      </c>
      <c r="C609" s="157"/>
      <c r="D609" s="158">
        <v>5</v>
      </c>
      <c r="E609" s="158">
        <v>5</v>
      </c>
      <c r="F609" s="159" t="s">
        <v>482</v>
      </c>
      <c r="G609" s="160" t="s">
        <v>30</v>
      </c>
      <c r="H609" s="67">
        <v>2014.4</v>
      </c>
      <c r="I609" s="67">
        <v>1508.1</v>
      </c>
      <c r="J609" s="156"/>
    </row>
    <row r="610" spans="1:10">
      <c r="A610" s="156"/>
      <c r="B610" s="157" t="s">
        <v>29</v>
      </c>
      <c r="C610" s="157"/>
      <c r="D610" s="158">
        <v>5</v>
      </c>
      <c r="E610" s="158">
        <v>5</v>
      </c>
      <c r="F610" s="159" t="s">
        <v>482</v>
      </c>
      <c r="G610" s="160" t="s">
        <v>28</v>
      </c>
      <c r="H610" s="67">
        <v>108.6</v>
      </c>
      <c r="I610" s="67">
        <v>77.7</v>
      </c>
      <c r="J610" s="156"/>
    </row>
    <row r="611" spans="1:10">
      <c r="A611" s="156"/>
      <c r="B611" s="157" t="s">
        <v>237</v>
      </c>
      <c r="C611" s="157"/>
      <c r="D611" s="158">
        <v>5</v>
      </c>
      <c r="E611" s="158">
        <v>5</v>
      </c>
      <c r="F611" s="159" t="s">
        <v>482</v>
      </c>
      <c r="G611" s="160">
        <v>853</v>
      </c>
      <c r="H611" s="67">
        <v>290</v>
      </c>
      <c r="I611" s="67">
        <v>290</v>
      </c>
      <c r="J611" s="156"/>
    </row>
    <row r="612" spans="1:10" ht="252" customHeight="1">
      <c r="A612" s="156"/>
      <c r="B612" s="157" t="s">
        <v>157</v>
      </c>
      <c r="C612" s="157"/>
      <c r="D612" s="158">
        <v>5</v>
      </c>
      <c r="E612" s="158">
        <v>5</v>
      </c>
      <c r="F612" s="159" t="s">
        <v>526</v>
      </c>
      <c r="G612" s="160"/>
      <c r="H612" s="67">
        <f t="shared" ref="H612:I614" si="51">H613</f>
        <v>4.9000000000000004</v>
      </c>
      <c r="I612" s="67">
        <f t="shared" si="51"/>
        <v>0</v>
      </c>
      <c r="J612" s="156"/>
    </row>
    <row r="613" spans="1:10" ht="63.75">
      <c r="A613" s="156"/>
      <c r="B613" s="15" t="s">
        <v>343</v>
      </c>
      <c r="C613" s="157"/>
      <c r="D613" s="158">
        <v>5</v>
      </c>
      <c r="E613" s="158">
        <v>5</v>
      </c>
      <c r="F613" s="159" t="s">
        <v>526</v>
      </c>
      <c r="G613" s="160">
        <v>100</v>
      </c>
      <c r="H613" s="67">
        <f t="shared" si="51"/>
        <v>4.9000000000000004</v>
      </c>
      <c r="I613" s="67">
        <f t="shared" si="51"/>
        <v>0</v>
      </c>
      <c r="J613" s="156"/>
    </row>
    <row r="614" spans="1:10" ht="25.5">
      <c r="A614" s="156"/>
      <c r="B614" s="15" t="s">
        <v>255</v>
      </c>
      <c r="C614" s="157"/>
      <c r="D614" s="158">
        <v>5</v>
      </c>
      <c r="E614" s="158">
        <v>5</v>
      </c>
      <c r="F614" s="159" t="s">
        <v>526</v>
      </c>
      <c r="G614" s="160">
        <v>120</v>
      </c>
      <c r="H614" s="67">
        <f t="shared" si="51"/>
        <v>4.9000000000000004</v>
      </c>
      <c r="I614" s="67">
        <f t="shared" si="51"/>
        <v>0</v>
      </c>
      <c r="J614" s="156"/>
    </row>
    <row r="615" spans="1:10" ht="25.5">
      <c r="A615" s="156"/>
      <c r="B615" s="157" t="s">
        <v>27</v>
      </c>
      <c r="C615" s="157"/>
      <c r="D615" s="158">
        <v>5</v>
      </c>
      <c r="E615" s="158">
        <v>5</v>
      </c>
      <c r="F615" s="159" t="s">
        <v>526</v>
      </c>
      <c r="G615" s="160" t="s">
        <v>26</v>
      </c>
      <c r="H615" s="67">
        <v>4.9000000000000004</v>
      </c>
      <c r="I615" s="67">
        <v>0</v>
      </c>
      <c r="J615" s="156"/>
    </row>
    <row r="616" spans="1:10" ht="51">
      <c r="A616" s="156"/>
      <c r="B616" s="157" t="s">
        <v>156</v>
      </c>
      <c r="C616" s="157"/>
      <c r="D616" s="158">
        <v>5</v>
      </c>
      <c r="E616" s="158">
        <v>5</v>
      </c>
      <c r="F616" s="159" t="s">
        <v>449</v>
      </c>
      <c r="G616" s="160"/>
      <c r="H616" s="67">
        <f>H617+H632</f>
        <v>21936.3</v>
      </c>
      <c r="I616" s="67">
        <f>I617+I632</f>
        <v>16111.899999999998</v>
      </c>
      <c r="J616" s="156"/>
    </row>
    <row r="617" spans="1:10" ht="51">
      <c r="A617" s="156"/>
      <c r="B617" s="157" t="s">
        <v>155</v>
      </c>
      <c r="C617" s="157"/>
      <c r="D617" s="158">
        <v>5</v>
      </c>
      <c r="E617" s="158">
        <v>5</v>
      </c>
      <c r="F617" s="159" t="s">
        <v>450</v>
      </c>
      <c r="G617" s="160"/>
      <c r="H617" s="67">
        <f>H618</f>
        <v>21736.3</v>
      </c>
      <c r="I617" s="67">
        <f>I618</f>
        <v>15911.899999999998</v>
      </c>
      <c r="J617" s="156"/>
    </row>
    <row r="618" spans="1:10" ht="25.5">
      <c r="A618" s="156"/>
      <c r="B618" s="157" t="s">
        <v>37</v>
      </c>
      <c r="C618" s="157"/>
      <c r="D618" s="158">
        <v>5</v>
      </c>
      <c r="E618" s="158">
        <v>5</v>
      </c>
      <c r="F618" s="159" t="s">
        <v>527</v>
      </c>
      <c r="G618" s="160"/>
      <c r="H618" s="67">
        <f>H619+H624+H628</f>
        <v>21736.3</v>
      </c>
      <c r="I618" s="67">
        <f>I619+I624+I628</f>
        <v>15911.899999999998</v>
      </c>
      <c r="J618" s="156"/>
    </row>
    <row r="619" spans="1:10" ht="63.75">
      <c r="A619" s="156"/>
      <c r="B619" s="15" t="s">
        <v>343</v>
      </c>
      <c r="C619" s="157"/>
      <c r="D619" s="158">
        <v>5</v>
      </c>
      <c r="E619" s="158">
        <v>5</v>
      </c>
      <c r="F619" s="159" t="s">
        <v>527</v>
      </c>
      <c r="G619" s="160">
        <v>100</v>
      </c>
      <c r="H619" s="67">
        <f>H620</f>
        <v>20379.900000000001</v>
      </c>
      <c r="I619" s="67">
        <f>I620</f>
        <v>15065.599999999999</v>
      </c>
      <c r="J619" s="156"/>
    </row>
    <row r="620" spans="1:10" ht="25.5">
      <c r="A620" s="156"/>
      <c r="B620" s="15" t="s">
        <v>350</v>
      </c>
      <c r="C620" s="157"/>
      <c r="D620" s="158">
        <v>5</v>
      </c>
      <c r="E620" s="158">
        <v>5</v>
      </c>
      <c r="F620" s="159" t="s">
        <v>527</v>
      </c>
      <c r="G620" s="160">
        <v>110</v>
      </c>
      <c r="H620" s="67">
        <f>H621+H622+H623</f>
        <v>20379.900000000001</v>
      </c>
      <c r="I620" s="67">
        <f>I621+I622+I623</f>
        <v>15065.599999999999</v>
      </c>
      <c r="J620" s="156"/>
    </row>
    <row r="621" spans="1:10">
      <c r="A621" s="156"/>
      <c r="B621" s="157" t="s">
        <v>154</v>
      </c>
      <c r="C621" s="157"/>
      <c r="D621" s="158">
        <v>5</v>
      </c>
      <c r="E621" s="158">
        <v>5</v>
      </c>
      <c r="F621" s="159" t="s">
        <v>527</v>
      </c>
      <c r="G621" s="160" t="s">
        <v>153</v>
      </c>
      <c r="H621" s="67">
        <v>15257</v>
      </c>
      <c r="I621" s="67">
        <v>11138.8</v>
      </c>
      <c r="J621" s="156"/>
    </row>
    <row r="622" spans="1:10" ht="25.5">
      <c r="A622" s="156"/>
      <c r="B622" s="157" t="s">
        <v>152</v>
      </c>
      <c r="C622" s="157"/>
      <c r="D622" s="158">
        <v>5</v>
      </c>
      <c r="E622" s="158">
        <v>5</v>
      </c>
      <c r="F622" s="159" t="s">
        <v>527</v>
      </c>
      <c r="G622" s="160" t="s">
        <v>151</v>
      </c>
      <c r="H622" s="67">
        <v>1088.4000000000001</v>
      </c>
      <c r="I622" s="67">
        <v>710</v>
      </c>
      <c r="J622" s="156"/>
    </row>
    <row r="623" spans="1:10" ht="51">
      <c r="A623" s="156"/>
      <c r="B623" s="157" t="s">
        <v>150</v>
      </c>
      <c r="C623" s="157"/>
      <c r="D623" s="158">
        <v>5</v>
      </c>
      <c r="E623" s="158">
        <v>5</v>
      </c>
      <c r="F623" s="159" t="s">
        <v>527</v>
      </c>
      <c r="G623" s="160" t="s">
        <v>149</v>
      </c>
      <c r="H623" s="67">
        <v>4034.5</v>
      </c>
      <c r="I623" s="67">
        <v>3216.8</v>
      </c>
      <c r="J623" s="156"/>
    </row>
    <row r="624" spans="1:10" ht="25.5">
      <c r="A624" s="156"/>
      <c r="B624" s="15" t="s">
        <v>256</v>
      </c>
      <c r="C624" s="157"/>
      <c r="D624" s="158">
        <v>5</v>
      </c>
      <c r="E624" s="158">
        <v>5</v>
      </c>
      <c r="F624" s="159" t="s">
        <v>527</v>
      </c>
      <c r="G624" s="160">
        <v>200</v>
      </c>
      <c r="H624" s="67">
        <f>H625</f>
        <v>1328.1</v>
      </c>
      <c r="I624" s="67">
        <f>I625</f>
        <v>839.8</v>
      </c>
      <c r="J624" s="156"/>
    </row>
    <row r="625" spans="1:10" ht="25.5">
      <c r="A625" s="156"/>
      <c r="B625" s="15" t="s">
        <v>339</v>
      </c>
      <c r="C625" s="157"/>
      <c r="D625" s="158">
        <v>5</v>
      </c>
      <c r="E625" s="158">
        <v>5</v>
      </c>
      <c r="F625" s="159" t="s">
        <v>527</v>
      </c>
      <c r="G625" s="160">
        <v>240</v>
      </c>
      <c r="H625" s="67">
        <f>H626+H627</f>
        <v>1328.1</v>
      </c>
      <c r="I625" s="67">
        <f>I626+I627</f>
        <v>839.8</v>
      </c>
      <c r="J625" s="156"/>
    </row>
    <row r="626" spans="1:10" ht="25.5">
      <c r="A626" s="156"/>
      <c r="B626" s="157" t="s">
        <v>2</v>
      </c>
      <c r="C626" s="157"/>
      <c r="D626" s="158">
        <v>5</v>
      </c>
      <c r="E626" s="158">
        <v>5</v>
      </c>
      <c r="F626" s="159" t="s">
        <v>527</v>
      </c>
      <c r="G626" s="160" t="s">
        <v>1</v>
      </c>
      <c r="H626" s="67">
        <v>214.3</v>
      </c>
      <c r="I626" s="67">
        <v>130</v>
      </c>
      <c r="J626" s="156"/>
    </row>
    <row r="627" spans="1:10" ht="38.25">
      <c r="A627" s="156"/>
      <c r="B627" s="157" t="s">
        <v>19</v>
      </c>
      <c r="C627" s="157"/>
      <c r="D627" s="158">
        <v>5</v>
      </c>
      <c r="E627" s="158">
        <v>5</v>
      </c>
      <c r="F627" s="159" t="s">
        <v>527</v>
      </c>
      <c r="G627" s="160" t="s">
        <v>18</v>
      </c>
      <c r="H627" s="67">
        <v>1113.8</v>
      </c>
      <c r="I627" s="67">
        <v>709.8</v>
      </c>
      <c r="J627" s="156"/>
    </row>
    <row r="628" spans="1:10">
      <c r="A628" s="156"/>
      <c r="B628" s="15" t="s">
        <v>258</v>
      </c>
      <c r="C628" s="157"/>
      <c r="D628" s="158">
        <v>5</v>
      </c>
      <c r="E628" s="158">
        <v>5</v>
      </c>
      <c r="F628" s="159" t="s">
        <v>527</v>
      </c>
      <c r="G628" s="160">
        <v>800</v>
      </c>
      <c r="H628" s="67">
        <f>H629</f>
        <v>28.3</v>
      </c>
      <c r="I628" s="67">
        <f>I629</f>
        <v>6.5</v>
      </c>
      <c r="J628" s="156"/>
    </row>
    <row r="629" spans="1:10">
      <c r="A629" s="156"/>
      <c r="B629" s="15" t="s">
        <v>259</v>
      </c>
      <c r="C629" s="157"/>
      <c r="D629" s="158">
        <v>5</v>
      </c>
      <c r="E629" s="158">
        <v>5</v>
      </c>
      <c r="F629" s="159" t="s">
        <v>527</v>
      </c>
      <c r="G629" s="160">
        <v>850</v>
      </c>
      <c r="H629" s="67">
        <f>H630+H631</f>
        <v>28.3</v>
      </c>
      <c r="I629" s="67">
        <f>I630+I631</f>
        <v>6.5</v>
      </c>
      <c r="J629" s="156"/>
    </row>
    <row r="630" spans="1:10" ht="25.5">
      <c r="A630" s="156"/>
      <c r="B630" s="157" t="s">
        <v>31</v>
      </c>
      <c r="C630" s="157"/>
      <c r="D630" s="158">
        <v>5</v>
      </c>
      <c r="E630" s="158">
        <v>5</v>
      </c>
      <c r="F630" s="159" t="s">
        <v>527</v>
      </c>
      <c r="G630" s="160" t="s">
        <v>30</v>
      </c>
      <c r="H630" s="67">
        <v>12</v>
      </c>
      <c r="I630" s="67">
        <v>0</v>
      </c>
      <c r="J630" s="156"/>
    </row>
    <row r="631" spans="1:10">
      <c r="A631" s="156"/>
      <c r="B631" s="157" t="s">
        <v>29</v>
      </c>
      <c r="C631" s="157"/>
      <c r="D631" s="158">
        <v>5</v>
      </c>
      <c r="E631" s="158">
        <v>5</v>
      </c>
      <c r="F631" s="159" t="s">
        <v>527</v>
      </c>
      <c r="G631" s="160" t="s">
        <v>28</v>
      </c>
      <c r="H631" s="67">
        <v>16.3</v>
      </c>
      <c r="I631" s="67">
        <v>6.5</v>
      </c>
      <c r="J631" s="156"/>
    </row>
    <row r="632" spans="1:10" ht="38.25">
      <c r="A632" s="156"/>
      <c r="B632" s="157" t="s">
        <v>148</v>
      </c>
      <c r="C632" s="157"/>
      <c r="D632" s="158">
        <v>5</v>
      </c>
      <c r="E632" s="158">
        <v>5</v>
      </c>
      <c r="F632" s="159" t="s">
        <v>508</v>
      </c>
      <c r="G632" s="160"/>
      <c r="H632" s="67">
        <f t="shared" ref="H632:I635" si="52">H633</f>
        <v>200</v>
      </c>
      <c r="I632" s="67">
        <f t="shared" si="52"/>
        <v>200</v>
      </c>
      <c r="J632" s="156"/>
    </row>
    <row r="633" spans="1:10">
      <c r="A633" s="156"/>
      <c r="B633" s="157" t="s">
        <v>21</v>
      </c>
      <c r="C633" s="157"/>
      <c r="D633" s="158">
        <v>5</v>
      </c>
      <c r="E633" s="158">
        <v>5</v>
      </c>
      <c r="F633" s="159" t="s">
        <v>528</v>
      </c>
      <c r="G633" s="160"/>
      <c r="H633" s="67">
        <f t="shared" si="52"/>
        <v>200</v>
      </c>
      <c r="I633" s="67">
        <f t="shared" si="52"/>
        <v>200</v>
      </c>
      <c r="J633" s="156"/>
    </row>
    <row r="634" spans="1:10" ht="25.5">
      <c r="A634" s="156"/>
      <c r="B634" s="15" t="s">
        <v>256</v>
      </c>
      <c r="C634" s="157"/>
      <c r="D634" s="158">
        <v>5</v>
      </c>
      <c r="E634" s="158">
        <v>5</v>
      </c>
      <c r="F634" s="159" t="s">
        <v>528</v>
      </c>
      <c r="G634" s="160">
        <v>200</v>
      </c>
      <c r="H634" s="67">
        <f t="shared" si="52"/>
        <v>200</v>
      </c>
      <c r="I634" s="67">
        <f t="shared" si="52"/>
        <v>200</v>
      </c>
      <c r="J634" s="156"/>
    </row>
    <row r="635" spans="1:10" ht="25.5">
      <c r="A635" s="156"/>
      <c r="B635" s="15" t="s">
        <v>339</v>
      </c>
      <c r="C635" s="157"/>
      <c r="D635" s="158">
        <v>5</v>
      </c>
      <c r="E635" s="158">
        <v>5</v>
      </c>
      <c r="F635" s="159" t="s">
        <v>528</v>
      </c>
      <c r="G635" s="160">
        <v>240</v>
      </c>
      <c r="H635" s="67">
        <f t="shared" si="52"/>
        <v>200</v>
      </c>
      <c r="I635" s="67">
        <f t="shared" si="52"/>
        <v>200</v>
      </c>
      <c r="J635" s="156"/>
    </row>
    <row r="636" spans="1:10" ht="38.25">
      <c r="A636" s="156"/>
      <c r="B636" s="157" t="s">
        <v>19</v>
      </c>
      <c r="C636" s="157"/>
      <c r="D636" s="158">
        <v>5</v>
      </c>
      <c r="E636" s="158">
        <v>5</v>
      </c>
      <c r="F636" s="159" t="s">
        <v>528</v>
      </c>
      <c r="G636" s="160" t="s">
        <v>18</v>
      </c>
      <c r="H636" s="67">
        <v>200</v>
      </c>
      <c r="I636" s="67">
        <v>200</v>
      </c>
      <c r="J636" s="156"/>
    </row>
    <row r="637" spans="1:10" s="331" customFormat="1">
      <c r="A637" s="332"/>
      <c r="B637" s="329" t="s">
        <v>147</v>
      </c>
      <c r="C637" s="329"/>
      <c r="D637" s="166">
        <v>6</v>
      </c>
      <c r="E637" s="166">
        <v>0</v>
      </c>
      <c r="F637" s="167"/>
      <c r="G637" s="168"/>
      <c r="H637" s="169">
        <f t="shared" ref="H637:I639" si="53">H638</f>
        <v>4391.8999999999996</v>
      </c>
      <c r="I637" s="169">
        <f t="shared" si="53"/>
        <v>2834.4</v>
      </c>
      <c r="J637" s="330">
        <f>I637/H637*100</f>
        <v>64.536988547098076</v>
      </c>
    </row>
    <row r="638" spans="1:10" ht="25.5">
      <c r="A638" s="156"/>
      <c r="B638" s="157" t="s">
        <v>146</v>
      </c>
      <c r="C638" s="157"/>
      <c r="D638" s="158">
        <v>6</v>
      </c>
      <c r="E638" s="158">
        <v>5</v>
      </c>
      <c r="F638" s="159"/>
      <c r="G638" s="160"/>
      <c r="H638" s="67">
        <f t="shared" si="53"/>
        <v>4391.8999999999996</v>
      </c>
      <c r="I638" s="67">
        <f t="shared" si="53"/>
        <v>2834.4</v>
      </c>
      <c r="J638" s="156"/>
    </row>
    <row r="639" spans="1:10" s="88" customFormat="1" ht="25.5">
      <c r="A639" s="74"/>
      <c r="B639" s="15" t="s">
        <v>145</v>
      </c>
      <c r="C639" s="163"/>
      <c r="D639" s="75" t="s">
        <v>385</v>
      </c>
      <c r="E639" s="75" t="s">
        <v>383</v>
      </c>
      <c r="F639" s="75" t="s">
        <v>529</v>
      </c>
      <c r="G639" s="75"/>
      <c r="H639" s="76">
        <f t="shared" si="53"/>
        <v>4391.8999999999996</v>
      </c>
      <c r="I639" s="76">
        <f t="shared" si="53"/>
        <v>2834.4</v>
      </c>
      <c r="J639" s="76"/>
    </row>
    <row r="640" spans="1:10" s="88" customFormat="1">
      <c r="A640" s="74"/>
      <c r="B640" s="15" t="s">
        <v>451</v>
      </c>
      <c r="C640" s="163"/>
      <c r="D640" s="75" t="s">
        <v>385</v>
      </c>
      <c r="E640" s="75" t="s">
        <v>383</v>
      </c>
      <c r="F640" s="75" t="s">
        <v>530</v>
      </c>
      <c r="G640" s="75"/>
      <c r="H640" s="76">
        <f>H641+H644</f>
        <v>4391.8999999999996</v>
      </c>
      <c r="I640" s="76">
        <f>I641+I644</f>
        <v>2834.4</v>
      </c>
      <c r="J640" s="76"/>
    </row>
    <row r="641" spans="1:10" s="88" customFormat="1" ht="25.5">
      <c r="A641" s="74"/>
      <c r="B641" s="15" t="s">
        <v>256</v>
      </c>
      <c r="C641" s="163"/>
      <c r="D641" s="75" t="s">
        <v>385</v>
      </c>
      <c r="E641" s="75" t="s">
        <v>383</v>
      </c>
      <c r="F641" s="75" t="s">
        <v>530</v>
      </c>
      <c r="G641" s="75" t="s">
        <v>373</v>
      </c>
      <c r="H641" s="76">
        <f>H642</f>
        <v>4373.3999999999996</v>
      </c>
      <c r="I641" s="76">
        <f>I642</f>
        <v>2830.9</v>
      </c>
      <c r="J641" s="76"/>
    </row>
    <row r="642" spans="1:10" s="88" customFormat="1" ht="38.25">
      <c r="A642" s="74"/>
      <c r="B642" s="15" t="s">
        <v>257</v>
      </c>
      <c r="C642" s="163"/>
      <c r="D642" s="75" t="s">
        <v>385</v>
      </c>
      <c r="E642" s="75" t="s">
        <v>383</v>
      </c>
      <c r="F642" s="75" t="s">
        <v>530</v>
      </c>
      <c r="G642" s="75" t="s">
        <v>374</v>
      </c>
      <c r="H642" s="76">
        <f>H643</f>
        <v>4373.3999999999996</v>
      </c>
      <c r="I642" s="76">
        <f>I643</f>
        <v>2830.9</v>
      </c>
      <c r="J642" s="76"/>
    </row>
    <row r="643" spans="1:10" s="88" customFormat="1" ht="38.25">
      <c r="A643" s="74"/>
      <c r="B643" s="15" t="s">
        <v>19</v>
      </c>
      <c r="C643" s="163"/>
      <c r="D643" s="75" t="s">
        <v>385</v>
      </c>
      <c r="E643" s="75" t="s">
        <v>383</v>
      </c>
      <c r="F643" s="75" t="s">
        <v>530</v>
      </c>
      <c r="G643" s="75" t="s">
        <v>18</v>
      </c>
      <c r="H643" s="76">
        <v>4373.3999999999996</v>
      </c>
      <c r="I643" s="76">
        <v>2830.9</v>
      </c>
      <c r="J643" s="154"/>
    </row>
    <row r="644" spans="1:10" s="88" customFormat="1" ht="38.25">
      <c r="A644" s="74"/>
      <c r="B644" s="15" t="s">
        <v>337</v>
      </c>
      <c r="C644" s="152"/>
      <c r="D644" s="75" t="s">
        <v>385</v>
      </c>
      <c r="E644" s="75" t="s">
        <v>383</v>
      </c>
      <c r="F644" s="75" t="s">
        <v>530</v>
      </c>
      <c r="G644" s="75" t="s">
        <v>428</v>
      </c>
      <c r="H644" s="76">
        <f>H645+H647</f>
        <v>18.5</v>
      </c>
      <c r="I644" s="76">
        <f>I645+I647</f>
        <v>3.5</v>
      </c>
      <c r="J644" s="76"/>
    </row>
    <row r="645" spans="1:10" s="92" customFormat="1">
      <c r="A645" s="74"/>
      <c r="B645" s="15" t="s">
        <v>338</v>
      </c>
      <c r="C645" s="152"/>
      <c r="D645" s="75" t="s">
        <v>385</v>
      </c>
      <c r="E645" s="75" t="s">
        <v>383</v>
      </c>
      <c r="F645" s="75" t="s">
        <v>530</v>
      </c>
      <c r="G645" s="75" t="s">
        <v>429</v>
      </c>
      <c r="H645" s="76">
        <f>H646</f>
        <v>3.5</v>
      </c>
      <c r="I645" s="76">
        <f>I646</f>
        <v>3.5</v>
      </c>
      <c r="J645" s="76"/>
    </row>
    <row r="646" spans="1:10" s="88" customFormat="1">
      <c r="A646" s="74"/>
      <c r="B646" s="15" t="s">
        <v>41</v>
      </c>
      <c r="C646" s="152"/>
      <c r="D646" s="75" t="s">
        <v>385</v>
      </c>
      <c r="E646" s="75" t="s">
        <v>383</v>
      </c>
      <c r="F646" s="75" t="s">
        <v>530</v>
      </c>
      <c r="G646" s="75" t="s">
        <v>40</v>
      </c>
      <c r="H646" s="76">
        <v>3.5</v>
      </c>
      <c r="I646" s="76">
        <v>3.5</v>
      </c>
      <c r="J646" s="154"/>
    </row>
    <row r="647" spans="1:10" s="88" customFormat="1">
      <c r="A647" s="74"/>
      <c r="B647" s="15" t="s">
        <v>342</v>
      </c>
      <c r="C647" s="152"/>
      <c r="D647" s="75" t="s">
        <v>385</v>
      </c>
      <c r="E647" s="75" t="s">
        <v>383</v>
      </c>
      <c r="F647" s="75" t="s">
        <v>530</v>
      </c>
      <c r="G647" s="75" t="s">
        <v>432</v>
      </c>
      <c r="H647" s="76">
        <f>H648</f>
        <v>15</v>
      </c>
      <c r="I647" s="76">
        <f>I648</f>
        <v>0</v>
      </c>
      <c r="J647" s="76"/>
    </row>
    <row r="648" spans="1:10" s="92" customFormat="1" ht="25.5">
      <c r="A648" s="74"/>
      <c r="B648" s="15" t="s">
        <v>16</v>
      </c>
      <c r="C648" s="152"/>
      <c r="D648" s="75" t="s">
        <v>385</v>
      </c>
      <c r="E648" s="75" t="s">
        <v>383</v>
      </c>
      <c r="F648" s="75" t="s">
        <v>530</v>
      </c>
      <c r="G648" s="75" t="s">
        <v>15</v>
      </c>
      <c r="H648" s="76">
        <v>15</v>
      </c>
      <c r="I648" s="76">
        <v>0</v>
      </c>
      <c r="J648" s="76"/>
    </row>
    <row r="649" spans="1:10" s="331" customFormat="1">
      <c r="A649" s="332"/>
      <c r="B649" s="329" t="s">
        <v>59</v>
      </c>
      <c r="C649" s="329"/>
      <c r="D649" s="166">
        <v>7</v>
      </c>
      <c r="E649" s="166">
        <v>0</v>
      </c>
      <c r="F649" s="167"/>
      <c r="G649" s="168"/>
      <c r="H649" s="169">
        <f>H650+H660+H727</f>
        <v>307505</v>
      </c>
      <c r="I649" s="169">
        <f>I650+I660+I727</f>
        <v>184448.00000000003</v>
      </c>
      <c r="J649" s="330">
        <f>I649/H649*100</f>
        <v>59.982114111965664</v>
      </c>
    </row>
    <row r="650" spans="1:10" s="331" customFormat="1">
      <c r="A650" s="332"/>
      <c r="B650" s="329" t="s">
        <v>58</v>
      </c>
      <c r="C650" s="329"/>
      <c r="D650" s="166">
        <v>7</v>
      </c>
      <c r="E650" s="166">
        <v>1</v>
      </c>
      <c r="F650" s="167"/>
      <c r="G650" s="168"/>
      <c r="H650" s="169">
        <f t="shared" ref="H650:I655" si="54">H651</f>
        <v>100804.2</v>
      </c>
      <c r="I650" s="169">
        <f t="shared" si="54"/>
        <v>39208.400000000001</v>
      </c>
      <c r="J650" s="330">
        <f>I650/H650*100</f>
        <v>38.895601572156721</v>
      </c>
    </row>
    <row r="651" spans="1:10" ht="25.5">
      <c r="A651" s="156"/>
      <c r="B651" s="157" t="s">
        <v>12</v>
      </c>
      <c r="C651" s="157"/>
      <c r="D651" s="158">
        <v>7</v>
      </c>
      <c r="E651" s="158">
        <v>1</v>
      </c>
      <c r="F651" s="159" t="s">
        <v>531</v>
      </c>
      <c r="G651" s="160"/>
      <c r="H651" s="67">
        <f t="shared" si="54"/>
        <v>100804.2</v>
      </c>
      <c r="I651" s="67">
        <f t="shared" si="54"/>
        <v>39208.400000000001</v>
      </c>
      <c r="J651" s="156"/>
    </row>
    <row r="652" spans="1:10" ht="25.5">
      <c r="A652" s="156"/>
      <c r="B652" s="157" t="s">
        <v>22</v>
      </c>
      <c r="C652" s="157"/>
      <c r="D652" s="158">
        <v>7</v>
      </c>
      <c r="E652" s="158">
        <v>1</v>
      </c>
      <c r="F652" s="159" t="s">
        <v>539</v>
      </c>
      <c r="G652" s="160"/>
      <c r="H652" s="67">
        <f>H653</f>
        <v>100804.2</v>
      </c>
      <c r="I652" s="67">
        <f>I653</f>
        <v>39208.400000000001</v>
      </c>
      <c r="J652" s="156"/>
    </row>
    <row r="653" spans="1:10">
      <c r="A653" s="156"/>
      <c r="B653" s="157" t="s">
        <v>21</v>
      </c>
      <c r="C653" s="157"/>
      <c r="D653" s="158">
        <v>7</v>
      </c>
      <c r="E653" s="158">
        <v>1</v>
      </c>
      <c r="F653" s="159" t="s">
        <v>540</v>
      </c>
      <c r="G653" s="160"/>
      <c r="H653" s="67">
        <f>H654+H657</f>
        <v>100804.2</v>
      </c>
      <c r="I653" s="67">
        <f>I654+I657</f>
        <v>39208.400000000001</v>
      </c>
      <c r="J653" s="156"/>
    </row>
    <row r="654" spans="1:10" ht="25.5">
      <c r="A654" s="156"/>
      <c r="B654" s="15" t="s">
        <v>256</v>
      </c>
      <c r="C654" s="157"/>
      <c r="D654" s="158">
        <v>7</v>
      </c>
      <c r="E654" s="158">
        <v>1</v>
      </c>
      <c r="F654" s="159" t="s">
        <v>540</v>
      </c>
      <c r="G654" s="160">
        <v>200</v>
      </c>
      <c r="H654" s="67">
        <f t="shared" si="54"/>
        <v>93704.2</v>
      </c>
      <c r="I654" s="67">
        <f t="shared" si="54"/>
        <v>38808.9</v>
      </c>
      <c r="J654" s="156"/>
    </row>
    <row r="655" spans="1:10" ht="25.5">
      <c r="A655" s="156"/>
      <c r="B655" s="15" t="s">
        <v>339</v>
      </c>
      <c r="C655" s="157"/>
      <c r="D655" s="158">
        <v>7</v>
      </c>
      <c r="E655" s="158">
        <v>1</v>
      </c>
      <c r="F655" s="159" t="s">
        <v>540</v>
      </c>
      <c r="G655" s="160">
        <v>240</v>
      </c>
      <c r="H655" s="67">
        <f t="shared" si="54"/>
        <v>93704.2</v>
      </c>
      <c r="I655" s="67">
        <f t="shared" si="54"/>
        <v>38808.9</v>
      </c>
      <c r="J655" s="156"/>
    </row>
    <row r="656" spans="1:10" ht="38.25">
      <c r="A656" s="156"/>
      <c r="B656" s="157" t="s">
        <v>691</v>
      </c>
      <c r="C656" s="157"/>
      <c r="D656" s="158">
        <v>7</v>
      </c>
      <c r="E656" s="158">
        <v>1</v>
      </c>
      <c r="F656" s="159" t="s">
        <v>540</v>
      </c>
      <c r="G656" s="160">
        <v>243</v>
      </c>
      <c r="H656" s="67">
        <v>93704.2</v>
      </c>
      <c r="I656" s="67">
        <v>38808.9</v>
      </c>
      <c r="J656" s="156"/>
    </row>
    <row r="657" spans="1:10" ht="38.25">
      <c r="A657" s="156"/>
      <c r="B657" s="15" t="s">
        <v>344</v>
      </c>
      <c r="C657" s="157"/>
      <c r="D657" s="158">
        <v>7</v>
      </c>
      <c r="E657" s="158">
        <v>1</v>
      </c>
      <c r="F657" s="159" t="s">
        <v>540</v>
      </c>
      <c r="G657" s="160">
        <v>400</v>
      </c>
      <c r="H657" s="67">
        <f>H658</f>
        <v>7100</v>
      </c>
      <c r="I657" s="67">
        <f>I658</f>
        <v>399.5</v>
      </c>
      <c r="J657" s="156"/>
    </row>
    <row r="658" spans="1:10">
      <c r="A658" s="156"/>
      <c r="B658" s="15" t="s">
        <v>345</v>
      </c>
      <c r="C658" s="157"/>
      <c r="D658" s="158">
        <v>7</v>
      </c>
      <c r="E658" s="158">
        <v>1</v>
      </c>
      <c r="F658" s="159" t="s">
        <v>540</v>
      </c>
      <c r="G658" s="160">
        <v>410</v>
      </c>
      <c r="H658" s="67">
        <f>H659</f>
        <v>7100</v>
      </c>
      <c r="I658" s="67">
        <f>I659</f>
        <v>399.5</v>
      </c>
      <c r="J658" s="156"/>
    </row>
    <row r="659" spans="1:10" ht="38.25">
      <c r="A659" s="156"/>
      <c r="B659" s="157" t="s">
        <v>89</v>
      </c>
      <c r="C659" s="157"/>
      <c r="D659" s="158">
        <v>7</v>
      </c>
      <c r="E659" s="158">
        <v>1</v>
      </c>
      <c r="F659" s="159" t="s">
        <v>540</v>
      </c>
      <c r="G659" s="160" t="s">
        <v>88</v>
      </c>
      <c r="H659" s="67">
        <v>7100</v>
      </c>
      <c r="I659" s="67">
        <v>399.5</v>
      </c>
      <c r="J659" s="156"/>
    </row>
    <row r="660" spans="1:10" s="331" customFormat="1">
      <c r="A660" s="332"/>
      <c r="B660" s="329" t="s">
        <v>56</v>
      </c>
      <c r="C660" s="329"/>
      <c r="D660" s="166">
        <v>7</v>
      </c>
      <c r="E660" s="166">
        <v>2</v>
      </c>
      <c r="F660" s="167"/>
      <c r="G660" s="168"/>
      <c r="H660" s="169">
        <f>H661+H667+H708+H723</f>
        <v>185006.8</v>
      </c>
      <c r="I660" s="169">
        <f>I661+I667+I708+I723</f>
        <v>127933.10000000002</v>
      </c>
      <c r="J660" s="330">
        <f>I660/H660*100</f>
        <v>69.150485279460014</v>
      </c>
    </row>
    <row r="661" spans="1:10" ht="25.5">
      <c r="A661" s="156"/>
      <c r="B661" s="157" t="s">
        <v>12</v>
      </c>
      <c r="C661" s="157"/>
      <c r="D661" s="158">
        <v>7</v>
      </c>
      <c r="E661" s="158">
        <v>2</v>
      </c>
      <c r="F661" s="159" t="s">
        <v>531</v>
      </c>
      <c r="G661" s="160"/>
      <c r="H661" s="67">
        <f t="shared" ref="H661:I665" si="55">H662</f>
        <v>2676.8</v>
      </c>
      <c r="I661" s="67">
        <f t="shared" si="55"/>
        <v>1790.4</v>
      </c>
      <c r="J661" s="156"/>
    </row>
    <row r="662" spans="1:10" ht="25.5">
      <c r="A662" s="156"/>
      <c r="B662" s="157" t="s">
        <v>22</v>
      </c>
      <c r="C662" s="157"/>
      <c r="D662" s="158">
        <v>7</v>
      </c>
      <c r="E662" s="158">
        <v>2</v>
      </c>
      <c r="F662" s="159" t="s">
        <v>539</v>
      </c>
      <c r="G662" s="160"/>
      <c r="H662" s="67">
        <f t="shared" si="55"/>
        <v>2676.8</v>
      </c>
      <c r="I662" s="67">
        <f t="shared" si="55"/>
        <v>1790.4</v>
      </c>
      <c r="J662" s="156"/>
    </row>
    <row r="663" spans="1:10">
      <c r="A663" s="156"/>
      <c r="B663" s="157" t="s">
        <v>21</v>
      </c>
      <c r="C663" s="157"/>
      <c r="D663" s="158">
        <v>7</v>
      </c>
      <c r="E663" s="158">
        <v>2</v>
      </c>
      <c r="F663" s="159" t="s">
        <v>540</v>
      </c>
      <c r="G663" s="160"/>
      <c r="H663" s="67">
        <f t="shared" si="55"/>
        <v>2676.8</v>
      </c>
      <c r="I663" s="67">
        <f t="shared" si="55"/>
        <v>1790.4</v>
      </c>
      <c r="J663" s="156"/>
    </row>
    <row r="664" spans="1:10" ht="25.5">
      <c r="A664" s="156"/>
      <c r="B664" s="15" t="s">
        <v>256</v>
      </c>
      <c r="C664" s="157"/>
      <c r="D664" s="158">
        <v>7</v>
      </c>
      <c r="E664" s="158">
        <v>2</v>
      </c>
      <c r="F664" s="159" t="s">
        <v>540</v>
      </c>
      <c r="G664" s="160">
        <v>200</v>
      </c>
      <c r="H664" s="67">
        <f t="shared" si="55"/>
        <v>2676.8</v>
      </c>
      <c r="I664" s="67">
        <f t="shared" si="55"/>
        <v>1790.4</v>
      </c>
      <c r="J664" s="156"/>
    </row>
    <row r="665" spans="1:10" ht="25.5">
      <c r="A665" s="156"/>
      <c r="B665" s="15" t="s">
        <v>339</v>
      </c>
      <c r="C665" s="157"/>
      <c r="D665" s="158">
        <v>7</v>
      </c>
      <c r="E665" s="158">
        <v>2</v>
      </c>
      <c r="F665" s="159" t="s">
        <v>540</v>
      </c>
      <c r="G665" s="160">
        <v>240</v>
      </c>
      <c r="H665" s="67">
        <f t="shared" si="55"/>
        <v>2676.8</v>
      </c>
      <c r="I665" s="67">
        <f t="shared" si="55"/>
        <v>1790.4</v>
      </c>
      <c r="J665" s="156"/>
    </row>
    <row r="666" spans="1:10" ht="38.25">
      <c r="A666" s="156"/>
      <c r="B666" s="157" t="s">
        <v>691</v>
      </c>
      <c r="C666" s="157"/>
      <c r="D666" s="158">
        <v>7</v>
      </c>
      <c r="E666" s="158">
        <v>2</v>
      </c>
      <c r="F666" s="159" t="s">
        <v>540</v>
      </c>
      <c r="G666" s="160">
        <v>243</v>
      </c>
      <c r="H666" s="67">
        <v>2676.8</v>
      </c>
      <c r="I666" s="67">
        <v>1790.4</v>
      </c>
      <c r="J666" s="156"/>
    </row>
    <row r="667" spans="1:10" ht="25.5">
      <c r="A667" s="156"/>
      <c r="B667" s="157" t="s">
        <v>136</v>
      </c>
      <c r="C667" s="157"/>
      <c r="D667" s="158">
        <v>7</v>
      </c>
      <c r="E667" s="158">
        <v>2</v>
      </c>
      <c r="F667" s="159" t="s">
        <v>555</v>
      </c>
      <c r="G667" s="160"/>
      <c r="H667" s="67">
        <f>H668</f>
        <v>67584.400000000009</v>
      </c>
      <c r="I667" s="67">
        <f>I668</f>
        <v>44728.599999999991</v>
      </c>
      <c r="J667" s="156"/>
    </row>
    <row r="668" spans="1:10" ht="32.25" customHeight="1">
      <c r="A668" s="156"/>
      <c r="B668" s="157" t="s">
        <v>144</v>
      </c>
      <c r="C668" s="157"/>
      <c r="D668" s="158">
        <v>7</v>
      </c>
      <c r="E668" s="158">
        <v>2</v>
      </c>
      <c r="F668" s="159" t="s">
        <v>557</v>
      </c>
      <c r="G668" s="160"/>
      <c r="H668" s="67">
        <f>H669+H689+H698+H703</f>
        <v>67584.400000000009</v>
      </c>
      <c r="I668" s="67">
        <f>I669+I689+I698+I703</f>
        <v>44728.599999999991</v>
      </c>
      <c r="J668" s="156"/>
    </row>
    <row r="669" spans="1:10" ht="25.5">
      <c r="A669" s="156"/>
      <c r="B669" s="157" t="s">
        <v>143</v>
      </c>
      <c r="C669" s="157"/>
      <c r="D669" s="158">
        <v>7</v>
      </c>
      <c r="E669" s="158">
        <v>2</v>
      </c>
      <c r="F669" s="159" t="s">
        <v>558</v>
      </c>
      <c r="G669" s="160"/>
      <c r="H669" s="67">
        <f>H670+H677+H681+H685</f>
        <v>4898.5999999999995</v>
      </c>
      <c r="I669" s="67">
        <f>I670+I677+I681+I685</f>
        <v>852.7</v>
      </c>
      <c r="J669" s="156"/>
    </row>
    <row r="670" spans="1:10">
      <c r="A670" s="156"/>
      <c r="B670" s="157" t="s">
        <v>21</v>
      </c>
      <c r="C670" s="157"/>
      <c r="D670" s="158">
        <v>7</v>
      </c>
      <c r="E670" s="158">
        <v>2</v>
      </c>
      <c r="F670" s="159" t="s">
        <v>559</v>
      </c>
      <c r="G670" s="160"/>
      <c r="H670" s="67">
        <f>H671+H674</f>
        <v>4367.3999999999996</v>
      </c>
      <c r="I670" s="67">
        <f>I674</f>
        <v>752.7</v>
      </c>
      <c r="J670" s="156"/>
    </row>
    <row r="671" spans="1:10" s="88" customFormat="1" ht="25.5">
      <c r="A671" s="74"/>
      <c r="B671" s="15" t="s">
        <v>256</v>
      </c>
      <c r="C671" s="15"/>
      <c r="D671" s="75" t="s">
        <v>393</v>
      </c>
      <c r="E671" s="75" t="s">
        <v>364</v>
      </c>
      <c r="F671" s="75" t="s">
        <v>559</v>
      </c>
      <c r="G671" s="75" t="s">
        <v>373</v>
      </c>
      <c r="H671" s="76">
        <f t="shared" ref="H671:J672" si="56">H672</f>
        <v>0</v>
      </c>
      <c r="I671" s="76">
        <f t="shared" si="56"/>
        <v>0</v>
      </c>
      <c r="J671" s="76">
        <f t="shared" si="56"/>
        <v>0</v>
      </c>
    </row>
    <row r="672" spans="1:10" s="14" customFormat="1" ht="38.25">
      <c r="A672" s="74"/>
      <c r="B672" s="15" t="s">
        <v>257</v>
      </c>
      <c r="C672" s="15"/>
      <c r="D672" s="75" t="s">
        <v>393</v>
      </c>
      <c r="E672" s="75" t="s">
        <v>364</v>
      </c>
      <c r="F672" s="75" t="s">
        <v>559</v>
      </c>
      <c r="G672" s="75" t="s">
        <v>374</v>
      </c>
      <c r="H672" s="76">
        <f t="shared" si="56"/>
        <v>0</v>
      </c>
      <c r="I672" s="76">
        <f t="shared" si="56"/>
        <v>0</v>
      </c>
      <c r="J672" s="76">
        <f t="shared" si="56"/>
        <v>0</v>
      </c>
    </row>
    <row r="673" spans="1:10" s="88" customFormat="1" ht="54.75" customHeight="1">
      <c r="A673" s="74"/>
      <c r="B673" s="157" t="s">
        <v>691</v>
      </c>
      <c r="C673" s="15"/>
      <c r="D673" s="75" t="s">
        <v>393</v>
      </c>
      <c r="E673" s="75" t="s">
        <v>364</v>
      </c>
      <c r="F673" s="75" t="s">
        <v>559</v>
      </c>
      <c r="G673" s="75" t="s">
        <v>693</v>
      </c>
      <c r="H673" s="76">
        <v>0</v>
      </c>
      <c r="I673" s="76">
        <v>0</v>
      </c>
      <c r="J673" s="76">
        <v>0</v>
      </c>
    </row>
    <row r="674" spans="1:10" ht="38.25">
      <c r="A674" s="156"/>
      <c r="B674" s="15" t="s">
        <v>349</v>
      </c>
      <c r="C674" s="157"/>
      <c r="D674" s="158">
        <v>7</v>
      </c>
      <c r="E674" s="158">
        <v>2</v>
      </c>
      <c r="F674" s="159" t="s">
        <v>559</v>
      </c>
      <c r="G674" s="160">
        <v>600</v>
      </c>
      <c r="H674" s="67">
        <f>H675</f>
        <v>4367.3999999999996</v>
      </c>
      <c r="I674" s="67">
        <f>I675</f>
        <v>752.7</v>
      </c>
      <c r="J674" s="156"/>
    </row>
    <row r="675" spans="1:10">
      <c r="A675" s="156"/>
      <c r="B675" s="15" t="s">
        <v>338</v>
      </c>
      <c r="C675" s="157"/>
      <c r="D675" s="158">
        <v>7</v>
      </c>
      <c r="E675" s="158">
        <v>2</v>
      </c>
      <c r="F675" s="159" t="s">
        <v>559</v>
      </c>
      <c r="G675" s="160">
        <v>610</v>
      </c>
      <c r="H675" s="67">
        <f>H676</f>
        <v>4367.3999999999996</v>
      </c>
      <c r="I675" s="67">
        <f>I676</f>
        <v>752.7</v>
      </c>
      <c r="J675" s="156"/>
    </row>
    <row r="676" spans="1:10">
      <c r="A676" s="156"/>
      <c r="B676" s="157" t="s">
        <v>41</v>
      </c>
      <c r="C676" s="157"/>
      <c r="D676" s="158">
        <v>7</v>
      </c>
      <c r="E676" s="158">
        <v>2</v>
      </c>
      <c r="F676" s="159" t="s">
        <v>559</v>
      </c>
      <c r="G676" s="160" t="s">
        <v>40</v>
      </c>
      <c r="H676" s="67">
        <v>4367.3999999999996</v>
      </c>
      <c r="I676" s="67">
        <v>752.7</v>
      </c>
      <c r="J676" s="156"/>
    </row>
    <row r="677" spans="1:10" ht="114.75">
      <c r="A677" s="156"/>
      <c r="B677" s="157" t="s">
        <v>142</v>
      </c>
      <c r="C677" s="157"/>
      <c r="D677" s="158">
        <v>7</v>
      </c>
      <c r="E677" s="158">
        <v>2</v>
      </c>
      <c r="F677" s="159" t="s">
        <v>560</v>
      </c>
      <c r="G677" s="160"/>
      <c r="H677" s="67">
        <f t="shared" ref="H677:I679" si="57">H678</f>
        <v>366.5</v>
      </c>
      <c r="I677" s="67">
        <f t="shared" si="57"/>
        <v>0</v>
      </c>
      <c r="J677" s="156"/>
    </row>
    <row r="678" spans="1:10" ht="38.25">
      <c r="A678" s="156"/>
      <c r="B678" s="15" t="s">
        <v>349</v>
      </c>
      <c r="C678" s="157"/>
      <c r="D678" s="158">
        <v>7</v>
      </c>
      <c r="E678" s="158">
        <v>2</v>
      </c>
      <c r="F678" s="159" t="s">
        <v>560</v>
      </c>
      <c r="G678" s="160">
        <v>600</v>
      </c>
      <c r="H678" s="67">
        <f t="shared" si="57"/>
        <v>366.5</v>
      </c>
      <c r="I678" s="67">
        <f t="shared" si="57"/>
        <v>0</v>
      </c>
      <c r="J678" s="156"/>
    </row>
    <row r="679" spans="1:10">
      <c r="A679" s="156"/>
      <c r="B679" s="15" t="s">
        <v>338</v>
      </c>
      <c r="C679" s="157"/>
      <c r="D679" s="158">
        <v>7</v>
      </c>
      <c r="E679" s="158">
        <v>2</v>
      </c>
      <c r="F679" s="159" t="s">
        <v>560</v>
      </c>
      <c r="G679" s="160">
        <v>610</v>
      </c>
      <c r="H679" s="67">
        <f t="shared" si="57"/>
        <v>366.5</v>
      </c>
      <c r="I679" s="67">
        <f t="shared" si="57"/>
        <v>0</v>
      </c>
      <c r="J679" s="156"/>
    </row>
    <row r="680" spans="1:10" ht="63.75">
      <c r="A680" s="156"/>
      <c r="B680" s="157" t="s">
        <v>44</v>
      </c>
      <c r="C680" s="157"/>
      <c r="D680" s="158">
        <v>7</v>
      </c>
      <c r="E680" s="158">
        <v>2</v>
      </c>
      <c r="F680" s="159" t="s">
        <v>560</v>
      </c>
      <c r="G680" s="160" t="s">
        <v>43</v>
      </c>
      <c r="H680" s="67">
        <v>366.5</v>
      </c>
      <c r="I680" s="67">
        <v>0</v>
      </c>
      <c r="J680" s="156"/>
    </row>
    <row r="681" spans="1:10" ht="38.25">
      <c r="A681" s="156"/>
      <c r="B681" s="157" t="s">
        <v>17</v>
      </c>
      <c r="C681" s="157"/>
      <c r="D681" s="158">
        <v>7</v>
      </c>
      <c r="E681" s="158">
        <v>2</v>
      </c>
      <c r="F681" s="159" t="s">
        <v>562</v>
      </c>
      <c r="G681" s="160"/>
      <c r="H681" s="67">
        <f t="shared" ref="H681:I683" si="58">H682</f>
        <v>100</v>
      </c>
      <c r="I681" s="67">
        <f t="shared" si="58"/>
        <v>100</v>
      </c>
      <c r="J681" s="156"/>
    </row>
    <row r="682" spans="1:10" ht="38.25">
      <c r="A682" s="156"/>
      <c r="B682" s="15" t="s">
        <v>349</v>
      </c>
      <c r="C682" s="157"/>
      <c r="D682" s="158">
        <v>7</v>
      </c>
      <c r="E682" s="158">
        <v>2</v>
      </c>
      <c r="F682" s="159" t="s">
        <v>562</v>
      </c>
      <c r="G682" s="160">
        <v>600</v>
      </c>
      <c r="H682" s="67">
        <f t="shared" si="58"/>
        <v>100</v>
      </c>
      <c r="I682" s="67">
        <f t="shared" si="58"/>
        <v>100</v>
      </c>
      <c r="J682" s="156"/>
    </row>
    <row r="683" spans="1:10">
      <c r="A683" s="156"/>
      <c r="B683" s="15" t="s">
        <v>338</v>
      </c>
      <c r="C683" s="157"/>
      <c r="D683" s="158">
        <v>7</v>
      </c>
      <c r="E683" s="158">
        <v>2</v>
      </c>
      <c r="F683" s="159" t="s">
        <v>562</v>
      </c>
      <c r="G683" s="160">
        <v>610</v>
      </c>
      <c r="H683" s="67">
        <f t="shared" si="58"/>
        <v>100</v>
      </c>
      <c r="I683" s="67">
        <f t="shared" si="58"/>
        <v>100</v>
      </c>
      <c r="J683" s="156"/>
    </row>
    <row r="684" spans="1:10">
      <c r="A684" s="156"/>
      <c r="B684" s="157" t="s">
        <v>41</v>
      </c>
      <c r="C684" s="157"/>
      <c r="D684" s="158">
        <v>7</v>
      </c>
      <c r="E684" s="158">
        <v>2</v>
      </c>
      <c r="F684" s="159" t="s">
        <v>562</v>
      </c>
      <c r="G684" s="160" t="s">
        <v>40</v>
      </c>
      <c r="H684" s="67">
        <v>100</v>
      </c>
      <c r="I684" s="67">
        <v>100</v>
      </c>
      <c r="J684" s="156"/>
    </row>
    <row r="685" spans="1:10" ht="127.5">
      <c r="A685" s="156"/>
      <c r="B685" s="157" t="s">
        <v>141</v>
      </c>
      <c r="C685" s="157"/>
      <c r="D685" s="158">
        <v>7</v>
      </c>
      <c r="E685" s="158">
        <v>2</v>
      </c>
      <c r="F685" s="159" t="s">
        <v>561</v>
      </c>
      <c r="G685" s="160"/>
      <c r="H685" s="67">
        <f t="shared" ref="H685:I687" si="59">H686</f>
        <v>64.7</v>
      </c>
      <c r="I685" s="67">
        <f t="shared" si="59"/>
        <v>0</v>
      </c>
      <c r="J685" s="156"/>
    </row>
    <row r="686" spans="1:10" ht="38.25">
      <c r="A686" s="156"/>
      <c r="B686" s="15" t="s">
        <v>349</v>
      </c>
      <c r="C686" s="157"/>
      <c r="D686" s="158">
        <v>7</v>
      </c>
      <c r="E686" s="158">
        <v>2</v>
      </c>
      <c r="F686" s="159" t="s">
        <v>561</v>
      </c>
      <c r="G686" s="160">
        <v>600</v>
      </c>
      <c r="H686" s="67">
        <f t="shared" si="59"/>
        <v>64.7</v>
      </c>
      <c r="I686" s="67">
        <f t="shared" si="59"/>
        <v>0</v>
      </c>
      <c r="J686" s="156"/>
    </row>
    <row r="687" spans="1:10">
      <c r="A687" s="156"/>
      <c r="B687" s="15" t="s">
        <v>338</v>
      </c>
      <c r="C687" s="157"/>
      <c r="D687" s="158">
        <v>7</v>
      </c>
      <c r="E687" s="158">
        <v>2</v>
      </c>
      <c r="F687" s="159" t="s">
        <v>561</v>
      </c>
      <c r="G687" s="160">
        <v>610</v>
      </c>
      <c r="H687" s="67">
        <f t="shared" si="59"/>
        <v>64.7</v>
      </c>
      <c r="I687" s="67">
        <f t="shared" si="59"/>
        <v>0</v>
      </c>
      <c r="J687" s="156"/>
    </row>
    <row r="688" spans="1:10" ht="63.75">
      <c r="A688" s="156"/>
      <c r="B688" s="157" t="s">
        <v>44</v>
      </c>
      <c r="C688" s="157"/>
      <c r="D688" s="158">
        <v>7</v>
      </c>
      <c r="E688" s="158">
        <v>2</v>
      </c>
      <c r="F688" s="159" t="s">
        <v>561</v>
      </c>
      <c r="G688" s="160" t="s">
        <v>43</v>
      </c>
      <c r="H688" s="67">
        <v>64.7</v>
      </c>
      <c r="I688" s="67">
        <v>0</v>
      </c>
      <c r="J688" s="156"/>
    </row>
    <row r="689" spans="1:10" ht="38.25">
      <c r="A689" s="156"/>
      <c r="B689" s="157" t="s">
        <v>140</v>
      </c>
      <c r="C689" s="157"/>
      <c r="D689" s="158">
        <v>7</v>
      </c>
      <c r="E689" s="158">
        <v>2</v>
      </c>
      <c r="F689" s="159" t="s">
        <v>563</v>
      </c>
      <c r="G689" s="160"/>
      <c r="H689" s="67">
        <f>H690+H694</f>
        <v>62485.8</v>
      </c>
      <c r="I689" s="67">
        <f>I690+I694</f>
        <v>43725.899999999994</v>
      </c>
      <c r="J689" s="156"/>
    </row>
    <row r="690" spans="1:10" ht="25.5">
      <c r="A690" s="156"/>
      <c r="B690" s="157" t="s">
        <v>37</v>
      </c>
      <c r="C690" s="157"/>
      <c r="D690" s="158">
        <v>7</v>
      </c>
      <c r="E690" s="158">
        <v>2</v>
      </c>
      <c r="F690" s="159" t="s">
        <v>564</v>
      </c>
      <c r="G690" s="160"/>
      <c r="H690" s="67">
        <f t="shared" ref="H690:I692" si="60">H691</f>
        <v>60413.8</v>
      </c>
      <c r="I690" s="67">
        <f t="shared" si="60"/>
        <v>42699.7</v>
      </c>
      <c r="J690" s="156"/>
    </row>
    <row r="691" spans="1:10" ht="38.25">
      <c r="A691" s="156"/>
      <c r="B691" s="15" t="s">
        <v>349</v>
      </c>
      <c r="C691" s="157"/>
      <c r="D691" s="158">
        <v>7</v>
      </c>
      <c r="E691" s="158">
        <v>2</v>
      </c>
      <c r="F691" s="159" t="s">
        <v>564</v>
      </c>
      <c r="G691" s="160">
        <v>600</v>
      </c>
      <c r="H691" s="67">
        <f t="shared" si="60"/>
        <v>60413.8</v>
      </c>
      <c r="I691" s="67">
        <f t="shared" si="60"/>
        <v>42699.7</v>
      </c>
      <c r="J691" s="156"/>
    </row>
    <row r="692" spans="1:10">
      <c r="A692" s="156"/>
      <c r="B692" s="15" t="s">
        <v>338</v>
      </c>
      <c r="C692" s="157"/>
      <c r="D692" s="158">
        <v>7</v>
      </c>
      <c r="E692" s="158">
        <v>2</v>
      </c>
      <c r="F692" s="159" t="s">
        <v>564</v>
      </c>
      <c r="G692" s="160">
        <v>610</v>
      </c>
      <c r="H692" s="67">
        <f t="shared" si="60"/>
        <v>60413.8</v>
      </c>
      <c r="I692" s="67">
        <f t="shared" si="60"/>
        <v>42699.7</v>
      </c>
      <c r="J692" s="156"/>
    </row>
    <row r="693" spans="1:10" ht="63.75">
      <c r="A693" s="156"/>
      <c r="B693" s="157" t="s">
        <v>44</v>
      </c>
      <c r="C693" s="157"/>
      <c r="D693" s="158">
        <v>7</v>
      </c>
      <c r="E693" s="158">
        <v>2</v>
      </c>
      <c r="F693" s="159" t="s">
        <v>564</v>
      </c>
      <c r="G693" s="160" t="s">
        <v>43</v>
      </c>
      <c r="H693" s="67">
        <v>60413.8</v>
      </c>
      <c r="I693" s="67">
        <v>42699.7</v>
      </c>
      <c r="J693" s="156"/>
    </row>
    <row r="694" spans="1:10" ht="216.75">
      <c r="A694" s="156"/>
      <c r="B694" s="157" t="s">
        <v>54</v>
      </c>
      <c r="C694" s="157"/>
      <c r="D694" s="158">
        <v>7</v>
      </c>
      <c r="E694" s="158">
        <v>2</v>
      </c>
      <c r="F694" s="159" t="s">
        <v>566</v>
      </c>
      <c r="G694" s="160"/>
      <c r="H694" s="67">
        <f t="shared" ref="H694:I696" si="61">H695</f>
        <v>2072</v>
      </c>
      <c r="I694" s="67">
        <f t="shared" si="61"/>
        <v>1026.2</v>
      </c>
      <c r="J694" s="156"/>
    </row>
    <row r="695" spans="1:10" ht="38.25">
      <c r="A695" s="156"/>
      <c r="B695" s="15" t="s">
        <v>349</v>
      </c>
      <c r="C695" s="157"/>
      <c r="D695" s="158">
        <v>7</v>
      </c>
      <c r="E695" s="158">
        <v>2</v>
      </c>
      <c r="F695" s="159" t="s">
        <v>566</v>
      </c>
      <c r="G695" s="160">
        <v>600</v>
      </c>
      <c r="H695" s="67">
        <f t="shared" si="61"/>
        <v>2072</v>
      </c>
      <c r="I695" s="67">
        <f t="shared" si="61"/>
        <v>1026.2</v>
      </c>
      <c r="J695" s="156"/>
    </row>
    <row r="696" spans="1:10">
      <c r="A696" s="156"/>
      <c r="B696" s="15" t="s">
        <v>338</v>
      </c>
      <c r="C696" s="157"/>
      <c r="D696" s="158">
        <v>7</v>
      </c>
      <c r="E696" s="158">
        <v>2</v>
      </c>
      <c r="F696" s="159" t="s">
        <v>566</v>
      </c>
      <c r="G696" s="160">
        <v>610</v>
      </c>
      <c r="H696" s="67">
        <f t="shared" si="61"/>
        <v>2072</v>
      </c>
      <c r="I696" s="67">
        <f t="shared" si="61"/>
        <v>1026.2</v>
      </c>
      <c r="J696" s="156"/>
    </row>
    <row r="697" spans="1:10" ht="63.75">
      <c r="A697" s="156"/>
      <c r="B697" s="157" t="s">
        <v>44</v>
      </c>
      <c r="C697" s="157"/>
      <c r="D697" s="158">
        <v>7</v>
      </c>
      <c r="E697" s="158">
        <v>2</v>
      </c>
      <c r="F697" s="159" t="s">
        <v>566</v>
      </c>
      <c r="G697" s="160" t="s">
        <v>43</v>
      </c>
      <c r="H697" s="67">
        <v>2072</v>
      </c>
      <c r="I697" s="67">
        <v>1026.2</v>
      </c>
      <c r="J697" s="156"/>
    </row>
    <row r="698" spans="1:10" ht="25.5">
      <c r="A698" s="156"/>
      <c r="B698" s="157" t="s">
        <v>123</v>
      </c>
      <c r="C698" s="157"/>
      <c r="D698" s="158">
        <v>7</v>
      </c>
      <c r="E698" s="158">
        <v>2</v>
      </c>
      <c r="F698" s="159" t="s">
        <v>567</v>
      </c>
      <c r="G698" s="160"/>
      <c r="H698" s="67">
        <f t="shared" ref="H698:I701" si="62">H699</f>
        <v>100</v>
      </c>
      <c r="I698" s="67">
        <f t="shared" si="62"/>
        <v>75</v>
      </c>
      <c r="J698" s="156"/>
    </row>
    <row r="699" spans="1:10">
      <c r="A699" s="156"/>
      <c r="B699" s="157" t="s">
        <v>21</v>
      </c>
      <c r="C699" s="157"/>
      <c r="D699" s="158">
        <v>7</v>
      </c>
      <c r="E699" s="158">
        <v>2</v>
      </c>
      <c r="F699" s="159" t="s">
        <v>568</v>
      </c>
      <c r="G699" s="160"/>
      <c r="H699" s="67">
        <f t="shared" si="62"/>
        <v>100</v>
      </c>
      <c r="I699" s="67">
        <f t="shared" si="62"/>
        <v>75</v>
      </c>
      <c r="J699" s="156"/>
    </row>
    <row r="700" spans="1:10" ht="38.25">
      <c r="A700" s="156"/>
      <c r="B700" s="15" t="s">
        <v>349</v>
      </c>
      <c r="C700" s="157"/>
      <c r="D700" s="158">
        <v>7</v>
      </c>
      <c r="E700" s="158">
        <v>2</v>
      </c>
      <c r="F700" s="159" t="s">
        <v>568</v>
      </c>
      <c r="G700" s="160">
        <v>600</v>
      </c>
      <c r="H700" s="67">
        <f t="shared" si="62"/>
        <v>100</v>
      </c>
      <c r="I700" s="67">
        <f t="shared" si="62"/>
        <v>75</v>
      </c>
      <c r="J700" s="156"/>
    </row>
    <row r="701" spans="1:10">
      <c r="A701" s="156"/>
      <c r="B701" s="15" t="s">
        <v>338</v>
      </c>
      <c r="C701" s="157"/>
      <c r="D701" s="158">
        <v>7</v>
      </c>
      <c r="E701" s="158">
        <v>2</v>
      </c>
      <c r="F701" s="159" t="s">
        <v>568</v>
      </c>
      <c r="G701" s="160">
        <v>610</v>
      </c>
      <c r="H701" s="67">
        <f t="shared" si="62"/>
        <v>100</v>
      </c>
      <c r="I701" s="67">
        <f t="shared" si="62"/>
        <v>75</v>
      </c>
      <c r="J701" s="156"/>
    </row>
    <row r="702" spans="1:10">
      <c r="A702" s="156"/>
      <c r="B702" s="157" t="s">
        <v>41</v>
      </c>
      <c r="C702" s="157"/>
      <c r="D702" s="158">
        <v>7</v>
      </c>
      <c r="E702" s="158">
        <v>2</v>
      </c>
      <c r="F702" s="159" t="s">
        <v>568</v>
      </c>
      <c r="G702" s="160" t="s">
        <v>40</v>
      </c>
      <c r="H702" s="67">
        <v>100</v>
      </c>
      <c r="I702" s="67">
        <v>75</v>
      </c>
      <c r="J702" s="156"/>
    </row>
    <row r="703" spans="1:10" ht="38.25">
      <c r="A703" s="156"/>
      <c r="B703" s="157" t="s">
        <v>139</v>
      </c>
      <c r="C703" s="157"/>
      <c r="D703" s="158">
        <v>7</v>
      </c>
      <c r="E703" s="158">
        <v>2</v>
      </c>
      <c r="F703" s="159" t="s">
        <v>569</v>
      </c>
      <c r="G703" s="160"/>
      <c r="H703" s="67">
        <f t="shared" ref="H703:I706" si="63">H704</f>
        <v>100</v>
      </c>
      <c r="I703" s="67">
        <f t="shared" si="63"/>
        <v>75</v>
      </c>
      <c r="J703" s="156"/>
    </row>
    <row r="704" spans="1:10">
      <c r="A704" s="156"/>
      <c r="B704" s="157" t="s">
        <v>21</v>
      </c>
      <c r="C704" s="157"/>
      <c r="D704" s="158">
        <v>7</v>
      </c>
      <c r="E704" s="158">
        <v>2</v>
      </c>
      <c r="F704" s="159" t="s">
        <v>570</v>
      </c>
      <c r="G704" s="160"/>
      <c r="H704" s="67">
        <f t="shared" si="63"/>
        <v>100</v>
      </c>
      <c r="I704" s="67">
        <f t="shared" si="63"/>
        <v>75</v>
      </c>
      <c r="J704" s="156"/>
    </row>
    <row r="705" spans="1:10" ht="38.25">
      <c r="A705" s="156"/>
      <c r="B705" s="15" t="s">
        <v>349</v>
      </c>
      <c r="C705" s="157"/>
      <c r="D705" s="158">
        <v>7</v>
      </c>
      <c r="E705" s="158">
        <v>2</v>
      </c>
      <c r="F705" s="159" t="s">
        <v>570</v>
      </c>
      <c r="G705" s="160">
        <v>600</v>
      </c>
      <c r="H705" s="67">
        <f t="shared" si="63"/>
        <v>100</v>
      </c>
      <c r="I705" s="67">
        <f t="shared" si="63"/>
        <v>75</v>
      </c>
      <c r="J705" s="156"/>
    </row>
    <row r="706" spans="1:10">
      <c r="A706" s="156"/>
      <c r="B706" s="15" t="s">
        <v>338</v>
      </c>
      <c r="C706" s="157"/>
      <c r="D706" s="158">
        <v>7</v>
      </c>
      <c r="E706" s="158">
        <v>2</v>
      </c>
      <c r="F706" s="159" t="s">
        <v>570</v>
      </c>
      <c r="G706" s="160">
        <v>610</v>
      </c>
      <c r="H706" s="67">
        <f t="shared" si="63"/>
        <v>100</v>
      </c>
      <c r="I706" s="67">
        <f t="shared" si="63"/>
        <v>75</v>
      </c>
      <c r="J706" s="156"/>
    </row>
    <row r="707" spans="1:10">
      <c r="A707" s="156"/>
      <c r="B707" s="157" t="s">
        <v>41</v>
      </c>
      <c r="C707" s="157"/>
      <c r="D707" s="158">
        <v>7</v>
      </c>
      <c r="E707" s="158">
        <v>2</v>
      </c>
      <c r="F707" s="159" t="s">
        <v>570</v>
      </c>
      <c r="G707" s="160" t="s">
        <v>40</v>
      </c>
      <c r="H707" s="67">
        <v>100</v>
      </c>
      <c r="I707" s="67">
        <v>75</v>
      </c>
      <c r="J707" s="156"/>
    </row>
    <row r="708" spans="1:10" ht="38.25">
      <c r="A708" s="156"/>
      <c r="B708" s="157" t="s">
        <v>91</v>
      </c>
      <c r="C708" s="157"/>
      <c r="D708" s="158">
        <v>7</v>
      </c>
      <c r="E708" s="158">
        <v>2</v>
      </c>
      <c r="F708" s="159" t="s">
        <v>572</v>
      </c>
      <c r="G708" s="160"/>
      <c r="H708" s="67">
        <f>H709</f>
        <v>109345.59999999999</v>
      </c>
      <c r="I708" s="67">
        <f>I709</f>
        <v>77246.300000000017</v>
      </c>
      <c r="J708" s="156"/>
    </row>
    <row r="709" spans="1:10" ht="25.5">
      <c r="A709" s="156"/>
      <c r="B709" s="157" t="s">
        <v>90</v>
      </c>
      <c r="C709" s="157"/>
      <c r="D709" s="158">
        <v>7</v>
      </c>
      <c r="E709" s="158">
        <v>2</v>
      </c>
      <c r="F709" s="159" t="s">
        <v>573</v>
      </c>
      <c r="G709" s="160"/>
      <c r="H709" s="67">
        <f>H710+H714+H718</f>
        <v>109345.59999999999</v>
      </c>
      <c r="I709" s="67">
        <f>I710+I714+I718</f>
        <v>77246.300000000017</v>
      </c>
      <c r="J709" s="156"/>
    </row>
    <row r="710" spans="1:10" ht="25.5">
      <c r="A710" s="156"/>
      <c r="B710" s="157" t="s">
        <v>37</v>
      </c>
      <c r="C710" s="157"/>
      <c r="D710" s="158">
        <v>7</v>
      </c>
      <c r="E710" s="158">
        <v>2</v>
      </c>
      <c r="F710" s="159" t="s">
        <v>574</v>
      </c>
      <c r="G710" s="160"/>
      <c r="H710" s="67">
        <f t="shared" ref="H710:I712" si="64">H711</f>
        <v>105848.2</v>
      </c>
      <c r="I710" s="67">
        <f t="shared" si="64"/>
        <v>75365.600000000006</v>
      </c>
      <c r="J710" s="156"/>
    </row>
    <row r="711" spans="1:10" ht="38.25">
      <c r="A711" s="156"/>
      <c r="B711" s="15" t="s">
        <v>349</v>
      </c>
      <c r="C711" s="157"/>
      <c r="D711" s="158">
        <v>7</v>
      </c>
      <c r="E711" s="158">
        <v>2</v>
      </c>
      <c r="F711" s="159" t="s">
        <v>574</v>
      </c>
      <c r="G711" s="160">
        <v>600</v>
      </c>
      <c r="H711" s="67">
        <f t="shared" si="64"/>
        <v>105848.2</v>
      </c>
      <c r="I711" s="67">
        <f t="shared" si="64"/>
        <v>75365.600000000006</v>
      </c>
      <c r="J711" s="156"/>
    </row>
    <row r="712" spans="1:10">
      <c r="A712" s="156"/>
      <c r="B712" s="15" t="s">
        <v>338</v>
      </c>
      <c r="C712" s="157"/>
      <c r="D712" s="158">
        <v>7</v>
      </c>
      <c r="E712" s="158">
        <v>2</v>
      </c>
      <c r="F712" s="159" t="s">
        <v>574</v>
      </c>
      <c r="G712" s="160">
        <v>610</v>
      </c>
      <c r="H712" s="67">
        <f t="shared" si="64"/>
        <v>105848.2</v>
      </c>
      <c r="I712" s="67">
        <f t="shared" si="64"/>
        <v>75365.600000000006</v>
      </c>
      <c r="J712" s="156"/>
    </row>
    <row r="713" spans="1:10" ht="63.75">
      <c r="A713" s="156"/>
      <c r="B713" s="157" t="s">
        <v>44</v>
      </c>
      <c r="C713" s="157"/>
      <c r="D713" s="158">
        <v>7</v>
      </c>
      <c r="E713" s="158">
        <v>2</v>
      </c>
      <c r="F713" s="159" t="s">
        <v>574</v>
      </c>
      <c r="G713" s="160" t="s">
        <v>43</v>
      </c>
      <c r="H713" s="67">
        <v>105848.2</v>
      </c>
      <c r="I713" s="67">
        <v>75365.600000000006</v>
      </c>
      <c r="J713" s="156"/>
    </row>
    <row r="714" spans="1:10" ht="252.75" customHeight="1">
      <c r="A714" s="156"/>
      <c r="B714" s="157" t="s">
        <v>54</v>
      </c>
      <c r="C714" s="157"/>
      <c r="D714" s="158">
        <v>7</v>
      </c>
      <c r="E714" s="158">
        <v>2</v>
      </c>
      <c r="F714" s="159" t="s">
        <v>575</v>
      </c>
      <c r="G714" s="160"/>
      <c r="H714" s="67">
        <f t="shared" ref="H714:I716" si="65">H715</f>
        <v>1977.7</v>
      </c>
      <c r="I714" s="67">
        <f t="shared" si="65"/>
        <v>767.6</v>
      </c>
      <c r="J714" s="156"/>
    </row>
    <row r="715" spans="1:10" ht="38.25">
      <c r="A715" s="156"/>
      <c r="B715" s="15" t="s">
        <v>349</v>
      </c>
      <c r="C715" s="157"/>
      <c r="D715" s="158">
        <v>7</v>
      </c>
      <c r="E715" s="158">
        <v>2</v>
      </c>
      <c r="F715" s="159" t="s">
        <v>575</v>
      </c>
      <c r="G715" s="160">
        <v>600</v>
      </c>
      <c r="H715" s="67">
        <f t="shared" si="65"/>
        <v>1977.7</v>
      </c>
      <c r="I715" s="67">
        <f t="shared" si="65"/>
        <v>767.6</v>
      </c>
      <c r="J715" s="156"/>
    </row>
    <row r="716" spans="1:10">
      <c r="A716" s="156"/>
      <c r="B716" s="15" t="s">
        <v>338</v>
      </c>
      <c r="C716" s="157"/>
      <c r="D716" s="158">
        <v>7</v>
      </c>
      <c r="E716" s="158">
        <v>2</v>
      </c>
      <c r="F716" s="159" t="s">
        <v>575</v>
      </c>
      <c r="G716" s="160">
        <v>610</v>
      </c>
      <c r="H716" s="67">
        <f t="shared" si="65"/>
        <v>1977.7</v>
      </c>
      <c r="I716" s="67">
        <f t="shared" si="65"/>
        <v>767.6</v>
      </c>
      <c r="J716" s="156"/>
    </row>
    <row r="717" spans="1:10" ht="63.75">
      <c r="A717" s="156"/>
      <c r="B717" s="157" t="s">
        <v>44</v>
      </c>
      <c r="C717" s="157"/>
      <c r="D717" s="158">
        <v>7</v>
      </c>
      <c r="E717" s="158">
        <v>2</v>
      </c>
      <c r="F717" s="159" t="s">
        <v>575</v>
      </c>
      <c r="G717" s="160" t="s">
        <v>43</v>
      </c>
      <c r="H717" s="67">
        <v>1977.7</v>
      </c>
      <c r="I717" s="67">
        <v>767.6</v>
      </c>
      <c r="J717" s="156"/>
    </row>
    <row r="718" spans="1:10">
      <c r="A718" s="156"/>
      <c r="B718" s="157" t="s">
        <v>21</v>
      </c>
      <c r="C718" s="157"/>
      <c r="D718" s="158">
        <v>7</v>
      </c>
      <c r="E718" s="158">
        <v>2</v>
      </c>
      <c r="F718" s="159" t="s">
        <v>665</v>
      </c>
      <c r="G718" s="160"/>
      <c r="H718" s="67">
        <f t="shared" ref="H718:I721" si="66">H719</f>
        <v>1519.7</v>
      </c>
      <c r="I718" s="67">
        <f t="shared" si="66"/>
        <v>1113.0999999999999</v>
      </c>
      <c r="J718" s="156"/>
    </row>
    <row r="719" spans="1:10" ht="38.25">
      <c r="A719" s="156"/>
      <c r="B719" s="157" t="s">
        <v>17</v>
      </c>
      <c r="C719" s="157"/>
      <c r="D719" s="158">
        <v>7</v>
      </c>
      <c r="E719" s="158">
        <v>2</v>
      </c>
      <c r="F719" s="159" t="s">
        <v>576</v>
      </c>
      <c r="G719" s="160"/>
      <c r="H719" s="67">
        <f t="shared" si="66"/>
        <v>1519.7</v>
      </c>
      <c r="I719" s="67">
        <f t="shared" si="66"/>
        <v>1113.0999999999999</v>
      </c>
      <c r="J719" s="156"/>
    </row>
    <row r="720" spans="1:10" ht="38.25">
      <c r="A720" s="156"/>
      <c r="B720" s="15" t="s">
        <v>349</v>
      </c>
      <c r="C720" s="157"/>
      <c r="D720" s="158">
        <v>7</v>
      </c>
      <c r="E720" s="158">
        <v>2</v>
      </c>
      <c r="F720" s="159" t="s">
        <v>576</v>
      </c>
      <c r="G720" s="160">
        <v>600</v>
      </c>
      <c r="H720" s="67">
        <f t="shared" si="66"/>
        <v>1519.7</v>
      </c>
      <c r="I720" s="67">
        <f t="shared" si="66"/>
        <v>1113.0999999999999</v>
      </c>
      <c r="J720" s="156"/>
    </row>
    <row r="721" spans="1:10">
      <c r="A721" s="156"/>
      <c r="B721" s="15" t="s">
        <v>338</v>
      </c>
      <c r="C721" s="157"/>
      <c r="D721" s="158">
        <v>7</v>
      </c>
      <c r="E721" s="158">
        <v>2</v>
      </c>
      <c r="F721" s="159" t="s">
        <v>576</v>
      </c>
      <c r="G721" s="160">
        <v>610</v>
      </c>
      <c r="H721" s="67">
        <f t="shared" si="66"/>
        <v>1519.7</v>
      </c>
      <c r="I721" s="67">
        <f t="shared" si="66"/>
        <v>1113.0999999999999</v>
      </c>
      <c r="J721" s="156"/>
    </row>
    <row r="722" spans="1:10">
      <c r="A722" s="156"/>
      <c r="B722" s="157" t="s">
        <v>41</v>
      </c>
      <c r="C722" s="157"/>
      <c r="D722" s="158">
        <v>7</v>
      </c>
      <c r="E722" s="158">
        <v>2</v>
      </c>
      <c r="F722" s="159" t="s">
        <v>576</v>
      </c>
      <c r="G722" s="160" t="s">
        <v>40</v>
      </c>
      <c r="H722" s="67">
        <v>1519.7</v>
      </c>
      <c r="I722" s="67">
        <v>1113.0999999999999</v>
      </c>
      <c r="J722" s="156"/>
    </row>
    <row r="723" spans="1:10" ht="38.25">
      <c r="A723" s="156"/>
      <c r="B723" s="157" t="s">
        <v>87</v>
      </c>
      <c r="C723" s="157"/>
      <c r="D723" s="158">
        <v>7</v>
      </c>
      <c r="E723" s="158">
        <v>2</v>
      </c>
      <c r="F723" s="159" t="s">
        <v>578</v>
      </c>
      <c r="G723" s="160"/>
      <c r="H723" s="67">
        <f t="shared" ref="H723:I725" si="67">H724</f>
        <v>5400</v>
      </c>
      <c r="I723" s="67">
        <f t="shared" si="67"/>
        <v>4167.8</v>
      </c>
      <c r="J723" s="156"/>
    </row>
    <row r="724" spans="1:10">
      <c r="A724" s="156"/>
      <c r="B724" s="157" t="s">
        <v>21</v>
      </c>
      <c r="C724" s="157"/>
      <c r="D724" s="158">
        <v>7</v>
      </c>
      <c r="E724" s="158">
        <v>2</v>
      </c>
      <c r="F724" s="159" t="s">
        <v>579</v>
      </c>
      <c r="G724" s="160"/>
      <c r="H724" s="67">
        <f t="shared" si="67"/>
        <v>5400</v>
      </c>
      <c r="I724" s="67">
        <f t="shared" si="67"/>
        <v>4167.8</v>
      </c>
      <c r="J724" s="156"/>
    </row>
    <row r="725" spans="1:10" ht="38.25">
      <c r="A725" s="156"/>
      <c r="B725" s="15" t="s">
        <v>349</v>
      </c>
      <c r="C725" s="157"/>
      <c r="D725" s="158">
        <v>7</v>
      </c>
      <c r="E725" s="158">
        <v>2</v>
      </c>
      <c r="F725" s="159" t="s">
        <v>579</v>
      </c>
      <c r="G725" s="160">
        <v>600</v>
      </c>
      <c r="H725" s="67">
        <f t="shared" si="67"/>
        <v>5400</v>
      </c>
      <c r="I725" s="67">
        <f t="shared" si="67"/>
        <v>4167.8</v>
      </c>
      <c r="J725" s="156"/>
    </row>
    <row r="726" spans="1:10" ht="38.25">
      <c r="A726" s="156"/>
      <c r="B726" s="157" t="s">
        <v>86</v>
      </c>
      <c r="C726" s="157"/>
      <c r="D726" s="158">
        <v>7</v>
      </c>
      <c r="E726" s="158">
        <v>2</v>
      </c>
      <c r="F726" s="159" t="s">
        <v>579</v>
      </c>
      <c r="G726" s="160" t="s">
        <v>85</v>
      </c>
      <c r="H726" s="67">
        <v>5400</v>
      </c>
      <c r="I726" s="67">
        <v>4167.8</v>
      </c>
      <c r="J726" s="156"/>
    </row>
    <row r="727" spans="1:10" s="331" customFormat="1">
      <c r="A727" s="332"/>
      <c r="B727" s="329" t="s">
        <v>49</v>
      </c>
      <c r="C727" s="329"/>
      <c r="D727" s="166">
        <v>7</v>
      </c>
      <c r="E727" s="166">
        <v>7</v>
      </c>
      <c r="F727" s="167"/>
      <c r="G727" s="168"/>
      <c r="H727" s="169">
        <f>H728+H744+H750+H754</f>
        <v>21694</v>
      </c>
      <c r="I727" s="169">
        <f>I728+I744+I750+I754</f>
        <v>17306.5</v>
      </c>
      <c r="J727" s="330">
        <f>I727/H727*100</f>
        <v>79.775513966995476</v>
      </c>
    </row>
    <row r="728" spans="1:10" ht="25.5">
      <c r="A728" s="156"/>
      <c r="B728" s="157" t="s">
        <v>12</v>
      </c>
      <c r="C728" s="157"/>
      <c r="D728" s="158">
        <v>7</v>
      </c>
      <c r="E728" s="158">
        <v>7</v>
      </c>
      <c r="F728" s="159" t="s">
        <v>531</v>
      </c>
      <c r="G728" s="160"/>
      <c r="H728" s="67">
        <f>H729</f>
        <v>3199.6000000000004</v>
      </c>
      <c r="I728" s="67">
        <f>I729</f>
        <v>3199.6000000000004</v>
      </c>
      <c r="J728" s="156"/>
    </row>
    <row r="729" spans="1:10" ht="25.5">
      <c r="A729" s="156"/>
      <c r="B729" s="157" t="s">
        <v>48</v>
      </c>
      <c r="C729" s="157"/>
      <c r="D729" s="158">
        <v>7</v>
      </c>
      <c r="E729" s="158">
        <v>7</v>
      </c>
      <c r="F729" s="159" t="s">
        <v>581</v>
      </c>
      <c r="G729" s="160"/>
      <c r="H729" s="67">
        <f>H730+H734+H738</f>
        <v>3199.6000000000004</v>
      </c>
      <c r="I729" s="67">
        <f>I730+I734+I738</f>
        <v>3199.6000000000004</v>
      </c>
      <c r="J729" s="156"/>
    </row>
    <row r="730" spans="1:10" s="14" customFormat="1" ht="89.25">
      <c r="A730" s="74"/>
      <c r="B730" s="337" t="s">
        <v>47</v>
      </c>
      <c r="C730" s="15"/>
      <c r="D730" s="75" t="s">
        <v>393</v>
      </c>
      <c r="E730" s="75" t="s">
        <v>393</v>
      </c>
      <c r="F730" s="75" t="s">
        <v>670</v>
      </c>
      <c r="G730" s="105"/>
      <c r="H730" s="76">
        <f t="shared" ref="H730:I732" si="68">H731</f>
        <v>1643.2</v>
      </c>
      <c r="I730" s="76">
        <f t="shared" si="68"/>
        <v>1643.2</v>
      </c>
      <c r="J730" s="76"/>
    </row>
    <row r="731" spans="1:10" s="88" customFormat="1" ht="38.25">
      <c r="A731" s="74"/>
      <c r="B731" s="15" t="s">
        <v>337</v>
      </c>
      <c r="C731" s="15"/>
      <c r="D731" s="75" t="s">
        <v>393</v>
      </c>
      <c r="E731" s="75" t="s">
        <v>393</v>
      </c>
      <c r="F731" s="75" t="s">
        <v>670</v>
      </c>
      <c r="G731" s="75" t="s">
        <v>428</v>
      </c>
      <c r="H731" s="76">
        <f t="shared" si="68"/>
        <v>1643.2</v>
      </c>
      <c r="I731" s="76">
        <f t="shared" si="68"/>
        <v>1643.2</v>
      </c>
      <c r="J731" s="76"/>
    </row>
    <row r="732" spans="1:10" s="88" customFormat="1">
      <c r="A732" s="74"/>
      <c r="B732" s="15" t="s">
        <v>338</v>
      </c>
      <c r="C732" s="15"/>
      <c r="D732" s="75" t="s">
        <v>393</v>
      </c>
      <c r="E732" s="75" t="s">
        <v>393</v>
      </c>
      <c r="F732" s="75" t="s">
        <v>670</v>
      </c>
      <c r="G732" s="75" t="s">
        <v>429</v>
      </c>
      <c r="H732" s="76">
        <f t="shared" si="68"/>
        <v>1643.2</v>
      </c>
      <c r="I732" s="76">
        <f t="shared" si="68"/>
        <v>1643.2</v>
      </c>
      <c r="J732" s="76"/>
    </row>
    <row r="733" spans="1:10" s="14" customFormat="1" ht="63.75">
      <c r="A733" s="74"/>
      <c r="B733" s="15" t="s">
        <v>44</v>
      </c>
      <c r="C733" s="15"/>
      <c r="D733" s="75" t="s">
        <v>393</v>
      </c>
      <c r="E733" s="75" t="s">
        <v>393</v>
      </c>
      <c r="F733" s="75" t="s">
        <v>670</v>
      </c>
      <c r="G733" s="75" t="s">
        <v>43</v>
      </c>
      <c r="H733" s="76">
        <v>1643.2</v>
      </c>
      <c r="I733" s="76">
        <v>1643.2</v>
      </c>
      <c r="J733" s="76"/>
    </row>
    <row r="734" spans="1:10" ht="76.5">
      <c r="A734" s="156"/>
      <c r="B734" s="157" t="s">
        <v>45</v>
      </c>
      <c r="C734" s="157"/>
      <c r="D734" s="158">
        <v>7</v>
      </c>
      <c r="E734" s="158">
        <v>7</v>
      </c>
      <c r="F734" s="159" t="s">
        <v>582</v>
      </c>
      <c r="G734" s="160"/>
      <c r="H734" s="67">
        <f t="shared" ref="H734:I736" si="69">H735</f>
        <v>1281.4000000000001</v>
      </c>
      <c r="I734" s="67">
        <f t="shared" si="69"/>
        <v>1281.4000000000001</v>
      </c>
      <c r="J734" s="156"/>
    </row>
    <row r="735" spans="1:10" ht="38.25">
      <c r="A735" s="156"/>
      <c r="B735" s="15" t="s">
        <v>349</v>
      </c>
      <c r="C735" s="157"/>
      <c r="D735" s="158">
        <v>7</v>
      </c>
      <c r="E735" s="158">
        <v>7</v>
      </c>
      <c r="F735" s="159" t="s">
        <v>582</v>
      </c>
      <c r="G735" s="160">
        <v>600</v>
      </c>
      <c r="H735" s="67">
        <f t="shared" si="69"/>
        <v>1281.4000000000001</v>
      </c>
      <c r="I735" s="67">
        <f t="shared" si="69"/>
        <v>1281.4000000000001</v>
      </c>
      <c r="J735" s="156"/>
    </row>
    <row r="736" spans="1:10">
      <c r="A736" s="156"/>
      <c r="B736" s="15" t="s">
        <v>338</v>
      </c>
      <c r="C736" s="157"/>
      <c r="D736" s="158">
        <v>7</v>
      </c>
      <c r="E736" s="158">
        <v>7</v>
      </c>
      <c r="F736" s="159" t="s">
        <v>582</v>
      </c>
      <c r="G736" s="160">
        <v>610</v>
      </c>
      <c r="H736" s="67">
        <f t="shared" si="69"/>
        <v>1281.4000000000001</v>
      </c>
      <c r="I736" s="67">
        <f t="shared" si="69"/>
        <v>1281.4000000000001</v>
      </c>
      <c r="J736" s="156"/>
    </row>
    <row r="737" spans="1:10" ht="63.75">
      <c r="A737" s="156"/>
      <c r="B737" s="157" t="s">
        <v>44</v>
      </c>
      <c r="C737" s="157"/>
      <c r="D737" s="158">
        <v>7</v>
      </c>
      <c r="E737" s="158">
        <v>7</v>
      </c>
      <c r="F737" s="159" t="s">
        <v>582</v>
      </c>
      <c r="G737" s="160" t="s">
        <v>43</v>
      </c>
      <c r="H737" s="67">
        <v>1281.4000000000001</v>
      </c>
      <c r="I737" s="67">
        <v>1281.4000000000001</v>
      </c>
      <c r="J737" s="156"/>
    </row>
    <row r="738" spans="1:10" s="14" customFormat="1">
      <c r="A738" s="74"/>
      <c r="B738" s="15" t="s">
        <v>451</v>
      </c>
      <c r="C738" s="15"/>
      <c r="D738" s="75" t="s">
        <v>393</v>
      </c>
      <c r="E738" s="75" t="s">
        <v>393</v>
      </c>
      <c r="F738" s="75" t="s">
        <v>668</v>
      </c>
      <c r="G738" s="75"/>
      <c r="H738" s="76">
        <f>H739</f>
        <v>275</v>
      </c>
      <c r="I738" s="76">
        <f>I739</f>
        <v>275</v>
      </c>
      <c r="J738" s="76"/>
    </row>
    <row r="739" spans="1:10" s="14" customFormat="1" ht="38.25">
      <c r="A739" s="74"/>
      <c r="B739" s="15" t="s">
        <v>337</v>
      </c>
      <c r="C739" s="15"/>
      <c r="D739" s="75" t="s">
        <v>393</v>
      </c>
      <c r="E739" s="75" t="s">
        <v>393</v>
      </c>
      <c r="F739" s="75" t="s">
        <v>668</v>
      </c>
      <c r="G739" s="75" t="s">
        <v>428</v>
      </c>
      <c r="H739" s="76">
        <f>H740+H742</f>
        <v>275</v>
      </c>
      <c r="I739" s="76">
        <f>I740+I742</f>
        <v>275</v>
      </c>
      <c r="J739" s="76"/>
    </row>
    <row r="740" spans="1:10" s="14" customFormat="1">
      <c r="A740" s="74"/>
      <c r="B740" s="15" t="s">
        <v>338</v>
      </c>
      <c r="C740" s="15"/>
      <c r="D740" s="75" t="s">
        <v>393</v>
      </c>
      <c r="E740" s="75" t="s">
        <v>393</v>
      </c>
      <c r="F740" s="75" t="s">
        <v>668</v>
      </c>
      <c r="G740" s="75" t="s">
        <v>429</v>
      </c>
      <c r="H740" s="76">
        <f>H741</f>
        <v>245</v>
      </c>
      <c r="I740" s="76">
        <f>I741</f>
        <v>245</v>
      </c>
      <c r="J740" s="76"/>
    </row>
    <row r="741" spans="1:10" s="14" customFormat="1" ht="63.75">
      <c r="A741" s="74"/>
      <c r="B741" s="15" t="s">
        <v>44</v>
      </c>
      <c r="C741" s="15"/>
      <c r="D741" s="75" t="s">
        <v>393</v>
      </c>
      <c r="E741" s="75" t="s">
        <v>393</v>
      </c>
      <c r="F741" s="75" t="s">
        <v>668</v>
      </c>
      <c r="G741" s="75" t="s">
        <v>43</v>
      </c>
      <c r="H741" s="76">
        <v>245</v>
      </c>
      <c r="I741" s="76">
        <v>245</v>
      </c>
      <c r="J741" s="76"/>
    </row>
    <row r="742" spans="1:10" s="14" customFormat="1">
      <c r="A742" s="74"/>
      <c r="B742" s="15" t="s">
        <v>342</v>
      </c>
      <c r="C742" s="15"/>
      <c r="D742" s="75" t="s">
        <v>393</v>
      </c>
      <c r="E742" s="75" t="s">
        <v>393</v>
      </c>
      <c r="F742" s="75" t="s">
        <v>668</v>
      </c>
      <c r="G742" s="75" t="s">
        <v>432</v>
      </c>
      <c r="H742" s="76">
        <f>H743</f>
        <v>30</v>
      </c>
      <c r="I742" s="76">
        <f>I743</f>
        <v>30</v>
      </c>
      <c r="J742" s="76"/>
    </row>
    <row r="743" spans="1:10" s="88" customFormat="1" ht="63.75">
      <c r="A743" s="74"/>
      <c r="B743" s="15" t="s">
        <v>44</v>
      </c>
      <c r="C743" s="15"/>
      <c r="D743" s="75" t="s">
        <v>393</v>
      </c>
      <c r="E743" s="75" t="s">
        <v>393</v>
      </c>
      <c r="F743" s="75" t="s">
        <v>668</v>
      </c>
      <c r="G743" s="75" t="s">
        <v>35</v>
      </c>
      <c r="H743" s="76">
        <v>30</v>
      </c>
      <c r="I743" s="76">
        <v>30</v>
      </c>
      <c r="J743" s="76"/>
    </row>
    <row r="744" spans="1:10" ht="38.25">
      <c r="A744" s="156"/>
      <c r="B744" s="157" t="s">
        <v>91</v>
      </c>
      <c r="C744" s="157"/>
      <c r="D744" s="158">
        <v>7</v>
      </c>
      <c r="E744" s="158">
        <v>7</v>
      </c>
      <c r="F744" s="159" t="s">
        <v>572</v>
      </c>
      <c r="G744" s="160"/>
      <c r="H744" s="67">
        <f t="shared" ref="H744:I748" si="70">H745</f>
        <v>30</v>
      </c>
      <c r="I744" s="67">
        <f t="shared" si="70"/>
        <v>0</v>
      </c>
      <c r="J744" s="156"/>
    </row>
    <row r="745" spans="1:10" ht="25.5">
      <c r="A745" s="156"/>
      <c r="B745" s="157" t="s">
        <v>90</v>
      </c>
      <c r="C745" s="157"/>
      <c r="D745" s="158">
        <v>7</v>
      </c>
      <c r="E745" s="158">
        <v>7</v>
      </c>
      <c r="F745" s="159" t="s">
        <v>573</v>
      </c>
      <c r="G745" s="160"/>
      <c r="H745" s="67">
        <f t="shared" si="70"/>
        <v>30</v>
      </c>
      <c r="I745" s="67">
        <f t="shared" si="70"/>
        <v>0</v>
      </c>
      <c r="J745" s="156"/>
    </row>
    <row r="746" spans="1:10">
      <c r="A746" s="156"/>
      <c r="B746" s="157" t="s">
        <v>21</v>
      </c>
      <c r="C746" s="157"/>
      <c r="D746" s="158">
        <v>7</v>
      </c>
      <c r="E746" s="158">
        <v>7</v>
      </c>
      <c r="F746" s="159" t="s">
        <v>587</v>
      </c>
      <c r="G746" s="160"/>
      <c r="H746" s="67">
        <f t="shared" si="70"/>
        <v>30</v>
      </c>
      <c r="I746" s="67">
        <f t="shared" si="70"/>
        <v>0</v>
      </c>
      <c r="J746" s="156"/>
    </row>
    <row r="747" spans="1:10" ht="38.25">
      <c r="A747" s="156"/>
      <c r="B747" s="15" t="s">
        <v>349</v>
      </c>
      <c r="C747" s="157"/>
      <c r="D747" s="158">
        <v>7</v>
      </c>
      <c r="E747" s="158">
        <v>7</v>
      </c>
      <c r="F747" s="159" t="s">
        <v>587</v>
      </c>
      <c r="G747" s="160">
        <v>600</v>
      </c>
      <c r="H747" s="67">
        <f t="shared" si="70"/>
        <v>30</v>
      </c>
      <c r="I747" s="67">
        <f t="shared" si="70"/>
        <v>0</v>
      </c>
      <c r="J747" s="156"/>
    </row>
    <row r="748" spans="1:10">
      <c r="A748" s="156"/>
      <c r="B748" s="15" t="s">
        <v>338</v>
      </c>
      <c r="C748" s="157"/>
      <c r="D748" s="158">
        <v>7</v>
      </c>
      <c r="E748" s="158">
        <v>7</v>
      </c>
      <c r="F748" s="159" t="s">
        <v>587</v>
      </c>
      <c r="G748" s="160">
        <v>610</v>
      </c>
      <c r="H748" s="67">
        <f t="shared" si="70"/>
        <v>30</v>
      </c>
      <c r="I748" s="67">
        <f t="shared" si="70"/>
        <v>0</v>
      </c>
      <c r="J748" s="156"/>
    </row>
    <row r="749" spans="1:10">
      <c r="A749" s="156"/>
      <c r="B749" s="157" t="s">
        <v>41</v>
      </c>
      <c r="C749" s="157"/>
      <c r="D749" s="158">
        <v>7</v>
      </c>
      <c r="E749" s="158">
        <v>7</v>
      </c>
      <c r="F749" s="159" t="s">
        <v>587</v>
      </c>
      <c r="G749" s="160" t="s">
        <v>40</v>
      </c>
      <c r="H749" s="67">
        <v>30</v>
      </c>
      <c r="I749" s="67">
        <v>0</v>
      </c>
      <c r="J749" s="156"/>
    </row>
    <row r="750" spans="1:10" ht="38.25">
      <c r="A750" s="156"/>
      <c r="B750" s="157" t="s">
        <v>87</v>
      </c>
      <c r="C750" s="157"/>
      <c r="D750" s="158">
        <v>7</v>
      </c>
      <c r="E750" s="158">
        <v>7</v>
      </c>
      <c r="F750" s="159" t="s">
        <v>578</v>
      </c>
      <c r="G750" s="160"/>
      <c r="H750" s="67">
        <f t="shared" ref="H750:I752" si="71">H751</f>
        <v>500</v>
      </c>
      <c r="I750" s="67">
        <f t="shared" si="71"/>
        <v>433</v>
      </c>
      <c r="J750" s="156"/>
    </row>
    <row r="751" spans="1:10">
      <c r="A751" s="156"/>
      <c r="B751" s="157" t="s">
        <v>21</v>
      </c>
      <c r="C751" s="157"/>
      <c r="D751" s="158">
        <v>7</v>
      </c>
      <c r="E751" s="158">
        <v>7</v>
      </c>
      <c r="F751" s="159" t="s">
        <v>579</v>
      </c>
      <c r="G751" s="160"/>
      <c r="H751" s="67">
        <f t="shared" si="71"/>
        <v>500</v>
      </c>
      <c r="I751" s="67">
        <f t="shared" si="71"/>
        <v>433</v>
      </c>
      <c r="J751" s="156"/>
    </row>
    <row r="752" spans="1:10" ht="38.25">
      <c r="A752" s="156"/>
      <c r="B752" s="15" t="s">
        <v>349</v>
      </c>
      <c r="C752" s="157"/>
      <c r="D752" s="158">
        <v>7</v>
      </c>
      <c r="E752" s="158">
        <v>7</v>
      </c>
      <c r="F752" s="159" t="s">
        <v>579</v>
      </c>
      <c r="G752" s="160">
        <v>600</v>
      </c>
      <c r="H752" s="67">
        <f t="shared" si="71"/>
        <v>500</v>
      </c>
      <c r="I752" s="67">
        <f t="shared" si="71"/>
        <v>433</v>
      </c>
      <c r="J752" s="156"/>
    </row>
    <row r="753" spans="1:10" ht="38.25">
      <c r="A753" s="156"/>
      <c r="B753" s="157" t="s">
        <v>86</v>
      </c>
      <c r="C753" s="157"/>
      <c r="D753" s="158">
        <v>7</v>
      </c>
      <c r="E753" s="158">
        <v>7</v>
      </c>
      <c r="F753" s="159" t="s">
        <v>579</v>
      </c>
      <c r="G753" s="160" t="s">
        <v>85</v>
      </c>
      <c r="H753" s="67">
        <v>500</v>
      </c>
      <c r="I753" s="67">
        <v>433</v>
      </c>
      <c r="J753" s="156"/>
    </row>
    <row r="754" spans="1:10" ht="25.5">
      <c r="A754" s="156"/>
      <c r="B754" s="157" t="s">
        <v>42</v>
      </c>
      <c r="C754" s="157"/>
      <c r="D754" s="158">
        <v>7</v>
      </c>
      <c r="E754" s="158">
        <v>7</v>
      </c>
      <c r="F754" s="159" t="s">
        <v>583</v>
      </c>
      <c r="G754" s="160"/>
      <c r="H754" s="67">
        <f>H755+H759+H763+H772</f>
        <v>17964.400000000001</v>
      </c>
      <c r="I754" s="67">
        <f>I755+I759+I763+I772</f>
        <v>13673.9</v>
      </c>
      <c r="J754" s="156"/>
    </row>
    <row r="755" spans="1:10" ht="25.5">
      <c r="A755" s="156"/>
      <c r="B755" s="157" t="s">
        <v>37</v>
      </c>
      <c r="C755" s="157"/>
      <c r="D755" s="158">
        <v>7</v>
      </c>
      <c r="E755" s="158">
        <v>7</v>
      </c>
      <c r="F755" s="159" t="s">
        <v>588</v>
      </c>
      <c r="G755" s="160"/>
      <c r="H755" s="67">
        <f t="shared" ref="H755:I757" si="72">H756</f>
        <v>14113.1</v>
      </c>
      <c r="I755" s="67">
        <f t="shared" si="72"/>
        <v>10360.200000000001</v>
      </c>
      <c r="J755" s="156"/>
    </row>
    <row r="756" spans="1:10" ht="38.25">
      <c r="A756" s="156"/>
      <c r="B756" s="15" t="s">
        <v>349</v>
      </c>
      <c r="C756" s="157"/>
      <c r="D756" s="158">
        <v>7</v>
      </c>
      <c r="E756" s="158">
        <v>7</v>
      </c>
      <c r="F756" s="159" t="s">
        <v>588</v>
      </c>
      <c r="G756" s="160">
        <v>600</v>
      </c>
      <c r="H756" s="67">
        <f t="shared" si="72"/>
        <v>14113.1</v>
      </c>
      <c r="I756" s="67">
        <f t="shared" si="72"/>
        <v>10360.200000000001</v>
      </c>
      <c r="J756" s="156"/>
    </row>
    <row r="757" spans="1:10">
      <c r="A757" s="156"/>
      <c r="B757" s="15" t="s">
        <v>338</v>
      </c>
      <c r="C757" s="157"/>
      <c r="D757" s="158">
        <v>7</v>
      </c>
      <c r="E757" s="158">
        <v>7</v>
      </c>
      <c r="F757" s="159" t="s">
        <v>588</v>
      </c>
      <c r="G757" s="160">
        <v>610</v>
      </c>
      <c r="H757" s="67">
        <f t="shared" si="72"/>
        <v>14113.1</v>
      </c>
      <c r="I757" s="67">
        <f t="shared" si="72"/>
        <v>10360.200000000001</v>
      </c>
      <c r="J757" s="156"/>
    </row>
    <row r="758" spans="1:10" ht="63.75">
      <c r="A758" s="156"/>
      <c r="B758" s="157" t="s">
        <v>44</v>
      </c>
      <c r="C758" s="157"/>
      <c r="D758" s="158">
        <v>7</v>
      </c>
      <c r="E758" s="158">
        <v>7</v>
      </c>
      <c r="F758" s="159" t="s">
        <v>588</v>
      </c>
      <c r="G758" s="160" t="s">
        <v>43</v>
      </c>
      <c r="H758" s="67">
        <v>14113.1</v>
      </c>
      <c r="I758" s="67">
        <v>10360.200000000001</v>
      </c>
      <c r="J758" s="156"/>
    </row>
    <row r="759" spans="1:10" ht="42" customHeight="1">
      <c r="A759" s="100"/>
      <c r="B759" s="15" t="s">
        <v>730</v>
      </c>
      <c r="C759" s="170"/>
      <c r="D759" s="75" t="s">
        <v>393</v>
      </c>
      <c r="E759" s="75" t="s">
        <v>393</v>
      </c>
      <c r="F759" s="91" t="s">
        <v>731</v>
      </c>
      <c r="G759" s="75"/>
      <c r="H759" s="76">
        <f t="shared" ref="H759:I761" si="73">H760</f>
        <v>37.799999999999997</v>
      </c>
      <c r="I759" s="76">
        <f t="shared" si="73"/>
        <v>37.799999999999997</v>
      </c>
      <c r="J759" s="76"/>
    </row>
    <row r="760" spans="1:10" ht="38.25">
      <c r="A760" s="100"/>
      <c r="B760" s="15" t="s">
        <v>337</v>
      </c>
      <c r="C760" s="152"/>
      <c r="D760" s="75" t="s">
        <v>393</v>
      </c>
      <c r="E760" s="75" t="s">
        <v>393</v>
      </c>
      <c r="F760" s="91" t="s">
        <v>731</v>
      </c>
      <c r="G760" s="75" t="s">
        <v>428</v>
      </c>
      <c r="H760" s="76">
        <f t="shared" si="73"/>
        <v>37.799999999999997</v>
      </c>
      <c r="I760" s="76">
        <f t="shared" si="73"/>
        <v>37.799999999999997</v>
      </c>
      <c r="J760" s="76"/>
    </row>
    <row r="761" spans="1:10">
      <c r="A761" s="100"/>
      <c r="B761" s="15" t="s">
        <v>338</v>
      </c>
      <c r="C761" s="152"/>
      <c r="D761" s="75" t="s">
        <v>393</v>
      </c>
      <c r="E761" s="75" t="s">
        <v>393</v>
      </c>
      <c r="F761" s="91" t="s">
        <v>731</v>
      </c>
      <c r="G761" s="75" t="s">
        <v>429</v>
      </c>
      <c r="H761" s="76">
        <f t="shared" si="73"/>
        <v>37.799999999999997</v>
      </c>
      <c r="I761" s="76">
        <f t="shared" si="73"/>
        <v>37.799999999999997</v>
      </c>
      <c r="J761" s="76"/>
    </row>
    <row r="762" spans="1:10" ht="63.75">
      <c r="A762" s="100"/>
      <c r="B762" s="15" t="s">
        <v>44</v>
      </c>
      <c r="C762" s="152"/>
      <c r="D762" s="75" t="s">
        <v>393</v>
      </c>
      <c r="E762" s="75" t="s">
        <v>393</v>
      </c>
      <c r="F762" s="91" t="s">
        <v>731</v>
      </c>
      <c r="G762" s="75" t="s">
        <v>43</v>
      </c>
      <c r="H762" s="76">
        <v>37.799999999999997</v>
      </c>
      <c r="I762" s="76">
        <v>37.799999999999997</v>
      </c>
      <c r="J762" s="76"/>
    </row>
    <row r="763" spans="1:10">
      <c r="A763" s="156"/>
      <c r="B763" s="157" t="s">
        <v>21</v>
      </c>
      <c r="C763" s="157"/>
      <c r="D763" s="158">
        <v>7</v>
      </c>
      <c r="E763" s="158">
        <v>7</v>
      </c>
      <c r="F763" s="159" t="s">
        <v>584</v>
      </c>
      <c r="G763" s="160"/>
      <c r="H763" s="67">
        <f>H764+H767</f>
        <v>3703.5000000000005</v>
      </c>
      <c r="I763" s="67">
        <f>I764+I767</f>
        <v>3275.9</v>
      </c>
      <c r="J763" s="156"/>
    </row>
    <row r="764" spans="1:10" ht="25.5">
      <c r="A764" s="156"/>
      <c r="B764" s="15" t="s">
        <v>256</v>
      </c>
      <c r="C764" s="157"/>
      <c r="D764" s="158">
        <v>7</v>
      </c>
      <c r="E764" s="158">
        <v>7</v>
      </c>
      <c r="F764" s="159" t="s">
        <v>584</v>
      </c>
      <c r="G764" s="160">
        <v>200</v>
      </c>
      <c r="H764" s="67">
        <f>H765</f>
        <v>302.39999999999998</v>
      </c>
      <c r="I764" s="67">
        <f>I765</f>
        <v>158.9</v>
      </c>
      <c r="J764" s="156"/>
    </row>
    <row r="765" spans="1:10" ht="25.5">
      <c r="A765" s="156"/>
      <c r="B765" s="15" t="s">
        <v>339</v>
      </c>
      <c r="C765" s="157"/>
      <c r="D765" s="158">
        <v>7</v>
      </c>
      <c r="E765" s="158">
        <v>7</v>
      </c>
      <c r="F765" s="159" t="s">
        <v>584</v>
      </c>
      <c r="G765" s="160">
        <v>240</v>
      </c>
      <c r="H765" s="67">
        <f>H766</f>
        <v>302.39999999999998</v>
      </c>
      <c r="I765" s="67">
        <f>I766</f>
        <v>158.9</v>
      </c>
      <c r="J765" s="156"/>
    </row>
    <row r="766" spans="1:10" ht="38.25">
      <c r="A766" s="156"/>
      <c r="B766" s="157" t="s">
        <v>19</v>
      </c>
      <c r="C766" s="157"/>
      <c r="D766" s="158">
        <v>7</v>
      </c>
      <c r="E766" s="158">
        <v>7</v>
      </c>
      <c r="F766" s="159" t="s">
        <v>584</v>
      </c>
      <c r="G766" s="160" t="s">
        <v>18</v>
      </c>
      <c r="H766" s="67">
        <v>302.39999999999998</v>
      </c>
      <c r="I766" s="67">
        <v>158.9</v>
      </c>
      <c r="J766" s="156"/>
    </row>
    <row r="767" spans="1:10" ht="45">
      <c r="A767" s="156"/>
      <c r="B767" s="194" t="s">
        <v>348</v>
      </c>
      <c r="C767" s="157"/>
      <c r="D767" s="158">
        <v>7</v>
      </c>
      <c r="E767" s="158">
        <v>7</v>
      </c>
      <c r="F767" s="159" t="s">
        <v>584</v>
      </c>
      <c r="G767" s="160">
        <v>600</v>
      </c>
      <c r="H767" s="67">
        <f>H768+H770</f>
        <v>3401.1000000000004</v>
      </c>
      <c r="I767" s="67">
        <f>I768+I770</f>
        <v>3117</v>
      </c>
      <c r="J767" s="156"/>
    </row>
    <row r="768" spans="1:10" s="331" customFormat="1" ht="15">
      <c r="A768" s="156"/>
      <c r="B768" s="194" t="s">
        <v>338</v>
      </c>
      <c r="C768" s="157"/>
      <c r="D768" s="158">
        <v>7</v>
      </c>
      <c r="E768" s="158">
        <v>7</v>
      </c>
      <c r="F768" s="159" t="s">
        <v>584</v>
      </c>
      <c r="G768" s="160">
        <v>610</v>
      </c>
      <c r="H768" s="67">
        <f>H769</f>
        <v>3204.3</v>
      </c>
      <c r="I768" s="67">
        <f>I769</f>
        <v>2965.2</v>
      </c>
      <c r="J768" s="156"/>
    </row>
    <row r="769" spans="1:10" s="331" customFormat="1">
      <c r="A769" s="156"/>
      <c r="B769" s="157" t="s">
        <v>41</v>
      </c>
      <c r="C769" s="157"/>
      <c r="D769" s="158">
        <v>7</v>
      </c>
      <c r="E769" s="158">
        <v>7</v>
      </c>
      <c r="F769" s="159" t="s">
        <v>584</v>
      </c>
      <c r="G769" s="160" t="s">
        <v>40</v>
      </c>
      <c r="H769" s="67">
        <v>3204.3</v>
      </c>
      <c r="I769" s="67">
        <v>2965.2</v>
      </c>
      <c r="J769" s="156"/>
    </row>
    <row r="770" spans="1:10">
      <c r="A770" s="156"/>
      <c r="B770" s="15" t="s">
        <v>342</v>
      </c>
      <c r="C770" s="157"/>
      <c r="D770" s="158">
        <v>7</v>
      </c>
      <c r="E770" s="158">
        <v>7</v>
      </c>
      <c r="F770" s="159" t="s">
        <v>584</v>
      </c>
      <c r="G770" s="160">
        <v>620</v>
      </c>
      <c r="H770" s="67">
        <f>H771</f>
        <v>196.8</v>
      </c>
      <c r="I770" s="67">
        <f>I771</f>
        <v>151.80000000000001</v>
      </c>
      <c r="J770" s="156"/>
    </row>
    <row r="771" spans="1:10" ht="25.5">
      <c r="A771" s="156"/>
      <c r="B771" s="157" t="s">
        <v>16</v>
      </c>
      <c r="C771" s="157"/>
      <c r="D771" s="158">
        <v>7</v>
      </c>
      <c r="E771" s="158">
        <v>7</v>
      </c>
      <c r="F771" s="159" t="s">
        <v>584</v>
      </c>
      <c r="G771" s="160" t="s">
        <v>15</v>
      </c>
      <c r="H771" s="67">
        <v>196.8</v>
      </c>
      <c r="I771" s="67">
        <v>151.80000000000001</v>
      </c>
      <c r="J771" s="156"/>
    </row>
    <row r="772" spans="1:10" ht="51">
      <c r="A772" s="156"/>
      <c r="B772" s="157" t="s">
        <v>732</v>
      </c>
      <c r="C772" s="157"/>
      <c r="D772" s="158">
        <v>7</v>
      </c>
      <c r="E772" s="158">
        <v>7</v>
      </c>
      <c r="F772" s="159" t="s">
        <v>733</v>
      </c>
      <c r="G772" s="160"/>
      <c r="H772" s="67">
        <f t="shared" ref="H772:I774" si="74">H773</f>
        <v>110</v>
      </c>
      <c r="I772" s="67">
        <f t="shared" si="74"/>
        <v>0</v>
      </c>
      <c r="J772" s="156"/>
    </row>
    <row r="773" spans="1:10" ht="38.25">
      <c r="A773" s="156"/>
      <c r="B773" s="15" t="s">
        <v>349</v>
      </c>
      <c r="C773" s="157"/>
      <c r="D773" s="158">
        <v>7</v>
      </c>
      <c r="E773" s="158">
        <v>7</v>
      </c>
      <c r="F773" s="159" t="s">
        <v>733</v>
      </c>
      <c r="G773" s="160">
        <v>600</v>
      </c>
      <c r="H773" s="67">
        <f t="shared" si="74"/>
        <v>110</v>
      </c>
      <c r="I773" s="67">
        <f t="shared" si="74"/>
        <v>0</v>
      </c>
      <c r="J773" s="156"/>
    </row>
    <row r="774" spans="1:10">
      <c r="A774" s="156"/>
      <c r="B774" s="15" t="s">
        <v>338</v>
      </c>
      <c r="C774" s="157"/>
      <c r="D774" s="158">
        <v>7</v>
      </c>
      <c r="E774" s="158">
        <v>7</v>
      </c>
      <c r="F774" s="159" t="s">
        <v>733</v>
      </c>
      <c r="G774" s="160">
        <v>610</v>
      </c>
      <c r="H774" s="67">
        <f t="shared" si="74"/>
        <v>110</v>
      </c>
      <c r="I774" s="67">
        <f t="shared" si="74"/>
        <v>0</v>
      </c>
      <c r="J774" s="156"/>
    </row>
    <row r="775" spans="1:10">
      <c r="A775" s="156"/>
      <c r="B775" s="157" t="s">
        <v>41</v>
      </c>
      <c r="C775" s="157"/>
      <c r="D775" s="158">
        <v>7</v>
      </c>
      <c r="E775" s="158">
        <v>7</v>
      </c>
      <c r="F775" s="159" t="s">
        <v>733</v>
      </c>
      <c r="G775" s="160" t="s">
        <v>40</v>
      </c>
      <c r="H775" s="67">
        <v>110</v>
      </c>
      <c r="I775" s="67">
        <v>0</v>
      </c>
      <c r="J775" s="156"/>
    </row>
    <row r="776" spans="1:10">
      <c r="A776" s="332"/>
      <c r="B776" s="329" t="s">
        <v>138</v>
      </c>
      <c r="C776" s="329"/>
      <c r="D776" s="166">
        <v>8</v>
      </c>
      <c r="E776" s="166">
        <v>0</v>
      </c>
      <c r="F776" s="167"/>
      <c r="G776" s="168"/>
      <c r="H776" s="169">
        <f>H777+H888</f>
        <v>307287.5</v>
      </c>
      <c r="I776" s="169">
        <f>I777+I888</f>
        <v>262388.39999999997</v>
      </c>
      <c r="J776" s="330">
        <f>I776/H776*100</f>
        <v>85.388569336533365</v>
      </c>
    </row>
    <row r="777" spans="1:10">
      <c r="A777" s="332"/>
      <c r="B777" s="329" t="s">
        <v>137</v>
      </c>
      <c r="C777" s="329"/>
      <c r="D777" s="166">
        <v>8</v>
      </c>
      <c r="E777" s="166">
        <v>1</v>
      </c>
      <c r="F777" s="167"/>
      <c r="G777" s="168"/>
      <c r="H777" s="169">
        <f>H778+H883</f>
        <v>307034.90000000002</v>
      </c>
      <c r="I777" s="169">
        <f>I778+I883</f>
        <v>262167.69999999995</v>
      </c>
      <c r="J777" s="330">
        <f>I777/H777*100</f>
        <v>85.386938097265144</v>
      </c>
    </row>
    <row r="778" spans="1:10" ht="25.5">
      <c r="A778" s="156"/>
      <c r="B778" s="157" t="s">
        <v>136</v>
      </c>
      <c r="C778" s="157"/>
      <c r="D778" s="158">
        <v>8</v>
      </c>
      <c r="E778" s="158">
        <v>1</v>
      </c>
      <c r="F778" s="159" t="s">
        <v>555</v>
      </c>
      <c r="G778" s="160"/>
      <c r="H778" s="67">
        <f>H779+H817+H837</f>
        <v>306543.90000000002</v>
      </c>
      <c r="I778" s="67">
        <f>I779+I817+I837</f>
        <v>261676.69999999998</v>
      </c>
      <c r="J778" s="156"/>
    </row>
    <row r="779" spans="1:10">
      <c r="A779" s="156"/>
      <c r="B779" s="157" t="s">
        <v>135</v>
      </c>
      <c r="C779" s="157"/>
      <c r="D779" s="158">
        <v>8</v>
      </c>
      <c r="E779" s="158">
        <v>1</v>
      </c>
      <c r="F779" s="159" t="s">
        <v>597</v>
      </c>
      <c r="G779" s="160"/>
      <c r="H779" s="67">
        <f>H780+H793+H798+H803+H812</f>
        <v>28178.5</v>
      </c>
      <c r="I779" s="67">
        <f>I780+I793+I798+I803+I812</f>
        <v>19651.8</v>
      </c>
      <c r="J779" s="156"/>
    </row>
    <row r="780" spans="1:10" ht="25.5">
      <c r="A780" s="156"/>
      <c r="B780" s="157" t="s">
        <v>134</v>
      </c>
      <c r="C780" s="157"/>
      <c r="D780" s="158">
        <v>8</v>
      </c>
      <c r="E780" s="158">
        <v>1</v>
      </c>
      <c r="F780" s="159" t="s">
        <v>598</v>
      </c>
      <c r="G780" s="160"/>
      <c r="H780" s="67">
        <f>H781+H785+H789</f>
        <v>1411</v>
      </c>
      <c r="I780" s="67">
        <f>I781+I785+I789</f>
        <v>994.2</v>
      </c>
      <c r="J780" s="156"/>
    </row>
    <row r="781" spans="1:10" ht="102">
      <c r="A781" s="156"/>
      <c r="B781" s="157" t="s">
        <v>133</v>
      </c>
      <c r="C781" s="157"/>
      <c r="D781" s="158">
        <v>8</v>
      </c>
      <c r="E781" s="158">
        <v>1</v>
      </c>
      <c r="F781" s="159" t="s">
        <v>600</v>
      </c>
      <c r="G781" s="160"/>
      <c r="H781" s="67">
        <f t="shared" ref="H781:I783" si="75">H782</f>
        <v>10.199999999999999</v>
      </c>
      <c r="I781" s="67">
        <f t="shared" si="75"/>
        <v>10.199999999999999</v>
      </c>
      <c r="J781" s="156"/>
    </row>
    <row r="782" spans="1:10" ht="38.25">
      <c r="A782" s="156"/>
      <c r="B782" s="15" t="s">
        <v>337</v>
      </c>
      <c r="C782" s="157"/>
      <c r="D782" s="158">
        <v>8</v>
      </c>
      <c r="E782" s="158">
        <v>1</v>
      </c>
      <c r="F782" s="159" t="s">
        <v>600</v>
      </c>
      <c r="G782" s="160">
        <v>600</v>
      </c>
      <c r="H782" s="67">
        <f t="shared" si="75"/>
        <v>10.199999999999999</v>
      </c>
      <c r="I782" s="67">
        <f t="shared" si="75"/>
        <v>10.199999999999999</v>
      </c>
      <c r="J782" s="156"/>
    </row>
    <row r="783" spans="1:10">
      <c r="A783" s="156"/>
      <c r="B783" s="15" t="s">
        <v>342</v>
      </c>
      <c r="C783" s="157"/>
      <c r="D783" s="158">
        <v>8</v>
      </c>
      <c r="E783" s="158">
        <v>1</v>
      </c>
      <c r="F783" s="159" t="s">
        <v>600</v>
      </c>
      <c r="G783" s="160">
        <v>620</v>
      </c>
      <c r="H783" s="67">
        <f t="shared" si="75"/>
        <v>10.199999999999999</v>
      </c>
      <c r="I783" s="67">
        <f t="shared" si="75"/>
        <v>10.199999999999999</v>
      </c>
      <c r="J783" s="156"/>
    </row>
    <row r="784" spans="1:10" ht="63.75">
      <c r="A784" s="156"/>
      <c r="B784" s="15" t="s">
        <v>36</v>
      </c>
      <c r="C784" s="157"/>
      <c r="D784" s="158">
        <v>8</v>
      </c>
      <c r="E784" s="158">
        <v>1</v>
      </c>
      <c r="F784" s="159" t="s">
        <v>600</v>
      </c>
      <c r="G784" s="160">
        <v>621</v>
      </c>
      <c r="H784" s="67">
        <v>10.199999999999999</v>
      </c>
      <c r="I784" s="67">
        <v>10.199999999999999</v>
      </c>
      <c r="J784" s="156"/>
    </row>
    <row r="785" spans="1:10" ht="89.25">
      <c r="A785" s="156"/>
      <c r="B785" s="157" t="s">
        <v>132</v>
      </c>
      <c r="C785" s="157"/>
      <c r="D785" s="158">
        <v>8</v>
      </c>
      <c r="E785" s="158">
        <v>1</v>
      </c>
      <c r="F785" s="159" t="s">
        <v>601</v>
      </c>
      <c r="G785" s="160"/>
      <c r="H785" s="67">
        <f t="shared" ref="H785:I787" si="76">H786</f>
        <v>1190.7</v>
      </c>
      <c r="I785" s="67">
        <f t="shared" si="76"/>
        <v>773.9</v>
      </c>
      <c r="J785" s="156"/>
    </row>
    <row r="786" spans="1:10" ht="38.25">
      <c r="A786" s="156"/>
      <c r="B786" s="15" t="s">
        <v>337</v>
      </c>
      <c r="C786" s="157"/>
      <c r="D786" s="158">
        <v>8</v>
      </c>
      <c r="E786" s="158">
        <v>1</v>
      </c>
      <c r="F786" s="159" t="s">
        <v>601</v>
      </c>
      <c r="G786" s="160">
        <v>600</v>
      </c>
      <c r="H786" s="67">
        <f t="shared" si="76"/>
        <v>1190.7</v>
      </c>
      <c r="I786" s="67">
        <f t="shared" si="76"/>
        <v>773.9</v>
      </c>
      <c r="J786" s="156"/>
    </row>
    <row r="787" spans="1:10">
      <c r="A787" s="156"/>
      <c r="B787" s="15" t="s">
        <v>342</v>
      </c>
      <c r="C787" s="157"/>
      <c r="D787" s="158">
        <v>8</v>
      </c>
      <c r="E787" s="158">
        <v>1</v>
      </c>
      <c r="F787" s="159" t="s">
        <v>601</v>
      </c>
      <c r="G787" s="160">
        <v>620</v>
      </c>
      <c r="H787" s="67">
        <f t="shared" si="76"/>
        <v>1190.7</v>
      </c>
      <c r="I787" s="67">
        <f t="shared" si="76"/>
        <v>773.9</v>
      </c>
      <c r="J787" s="156"/>
    </row>
    <row r="788" spans="1:10" ht="63.75">
      <c r="A788" s="156"/>
      <c r="B788" s="15" t="s">
        <v>36</v>
      </c>
      <c r="C788" s="157"/>
      <c r="D788" s="158">
        <v>8</v>
      </c>
      <c r="E788" s="158">
        <v>1</v>
      </c>
      <c r="F788" s="159" t="s">
        <v>601</v>
      </c>
      <c r="G788" s="160">
        <v>621</v>
      </c>
      <c r="H788" s="67">
        <v>1190.7</v>
      </c>
      <c r="I788" s="67">
        <v>773.9</v>
      </c>
      <c r="J788" s="156"/>
    </row>
    <row r="789" spans="1:10" ht="102">
      <c r="A789" s="156"/>
      <c r="B789" s="157" t="s">
        <v>131</v>
      </c>
      <c r="C789" s="157"/>
      <c r="D789" s="158">
        <v>8</v>
      </c>
      <c r="E789" s="158">
        <v>1</v>
      </c>
      <c r="F789" s="159" t="s">
        <v>602</v>
      </c>
      <c r="G789" s="160"/>
      <c r="H789" s="67">
        <f t="shared" ref="H789:I791" si="77">H790</f>
        <v>210.1</v>
      </c>
      <c r="I789" s="67">
        <f t="shared" si="77"/>
        <v>210.1</v>
      </c>
      <c r="J789" s="156"/>
    </row>
    <row r="790" spans="1:10" ht="38.25">
      <c r="A790" s="156"/>
      <c r="B790" s="15" t="s">
        <v>337</v>
      </c>
      <c r="C790" s="157"/>
      <c r="D790" s="158">
        <v>8</v>
      </c>
      <c r="E790" s="158">
        <v>1</v>
      </c>
      <c r="F790" s="159" t="s">
        <v>602</v>
      </c>
      <c r="G790" s="160">
        <v>600</v>
      </c>
      <c r="H790" s="67">
        <f t="shared" si="77"/>
        <v>210.1</v>
      </c>
      <c r="I790" s="67">
        <f t="shared" si="77"/>
        <v>210.1</v>
      </c>
      <c r="J790" s="156"/>
    </row>
    <row r="791" spans="1:10">
      <c r="A791" s="156"/>
      <c r="B791" s="15" t="s">
        <v>342</v>
      </c>
      <c r="C791" s="157"/>
      <c r="D791" s="158">
        <v>8</v>
      </c>
      <c r="E791" s="158">
        <v>1</v>
      </c>
      <c r="F791" s="159" t="s">
        <v>602</v>
      </c>
      <c r="G791" s="160">
        <v>620</v>
      </c>
      <c r="H791" s="67">
        <f t="shared" si="77"/>
        <v>210.1</v>
      </c>
      <c r="I791" s="67">
        <f t="shared" si="77"/>
        <v>210.1</v>
      </c>
      <c r="J791" s="156"/>
    </row>
    <row r="792" spans="1:10" ht="25.5">
      <c r="A792" s="156"/>
      <c r="B792" s="157" t="s">
        <v>16</v>
      </c>
      <c r="C792" s="157"/>
      <c r="D792" s="158">
        <v>8</v>
      </c>
      <c r="E792" s="158">
        <v>1</v>
      </c>
      <c r="F792" s="159" t="s">
        <v>602</v>
      </c>
      <c r="G792" s="160" t="s">
        <v>15</v>
      </c>
      <c r="H792" s="67">
        <v>210.1</v>
      </c>
      <c r="I792" s="67">
        <v>210.1</v>
      </c>
      <c r="J792" s="156"/>
    </row>
    <row r="793" spans="1:10" ht="38.25">
      <c r="A793" s="156"/>
      <c r="B793" s="157" t="s">
        <v>130</v>
      </c>
      <c r="C793" s="157"/>
      <c r="D793" s="158">
        <v>8</v>
      </c>
      <c r="E793" s="158">
        <v>1</v>
      </c>
      <c r="F793" s="159" t="s">
        <v>603</v>
      </c>
      <c r="G793" s="160"/>
      <c r="H793" s="67">
        <f t="shared" ref="H793:I796" si="78">H794</f>
        <v>20</v>
      </c>
      <c r="I793" s="67">
        <f t="shared" si="78"/>
        <v>20</v>
      </c>
      <c r="J793" s="156"/>
    </row>
    <row r="794" spans="1:10">
      <c r="A794" s="156"/>
      <c r="B794" s="157" t="s">
        <v>21</v>
      </c>
      <c r="C794" s="157"/>
      <c r="D794" s="158">
        <v>8</v>
      </c>
      <c r="E794" s="158">
        <v>1</v>
      </c>
      <c r="F794" s="159" t="s">
        <v>604</v>
      </c>
      <c r="G794" s="160"/>
      <c r="H794" s="67">
        <f t="shared" si="78"/>
        <v>20</v>
      </c>
      <c r="I794" s="67">
        <f t="shared" si="78"/>
        <v>20</v>
      </c>
      <c r="J794" s="156"/>
    </row>
    <row r="795" spans="1:10" ht="38.25">
      <c r="A795" s="156"/>
      <c r="B795" s="15" t="s">
        <v>337</v>
      </c>
      <c r="C795" s="157"/>
      <c r="D795" s="158">
        <v>8</v>
      </c>
      <c r="E795" s="158">
        <v>1</v>
      </c>
      <c r="F795" s="159" t="s">
        <v>604</v>
      </c>
      <c r="G795" s="160">
        <v>600</v>
      </c>
      <c r="H795" s="67">
        <f t="shared" si="78"/>
        <v>20</v>
      </c>
      <c r="I795" s="67">
        <f t="shared" si="78"/>
        <v>20</v>
      </c>
      <c r="J795" s="156"/>
    </row>
    <row r="796" spans="1:10">
      <c r="A796" s="156"/>
      <c r="B796" s="15" t="s">
        <v>342</v>
      </c>
      <c r="C796" s="157"/>
      <c r="D796" s="158">
        <v>8</v>
      </c>
      <c r="E796" s="158">
        <v>1</v>
      </c>
      <c r="F796" s="159" t="s">
        <v>604</v>
      </c>
      <c r="G796" s="160">
        <v>620</v>
      </c>
      <c r="H796" s="67">
        <f t="shared" si="78"/>
        <v>20</v>
      </c>
      <c r="I796" s="67">
        <f t="shared" si="78"/>
        <v>20</v>
      </c>
      <c r="J796" s="156"/>
    </row>
    <row r="797" spans="1:10" ht="25.5">
      <c r="A797" s="156"/>
      <c r="B797" s="157" t="s">
        <v>16</v>
      </c>
      <c r="C797" s="157"/>
      <c r="D797" s="158">
        <v>8</v>
      </c>
      <c r="E797" s="158">
        <v>1</v>
      </c>
      <c r="F797" s="159" t="s">
        <v>604</v>
      </c>
      <c r="G797" s="160" t="s">
        <v>15</v>
      </c>
      <c r="H797" s="67">
        <v>20</v>
      </c>
      <c r="I797" s="67">
        <v>20</v>
      </c>
      <c r="J797" s="156"/>
    </row>
    <row r="798" spans="1:10">
      <c r="A798" s="156"/>
      <c r="B798" s="157" t="s">
        <v>129</v>
      </c>
      <c r="C798" s="157"/>
      <c r="D798" s="158">
        <v>8</v>
      </c>
      <c r="E798" s="158">
        <v>1</v>
      </c>
      <c r="F798" s="159" t="s">
        <v>605</v>
      </c>
      <c r="G798" s="160"/>
      <c r="H798" s="67">
        <f t="shared" ref="H798:I801" si="79">H799</f>
        <v>30</v>
      </c>
      <c r="I798" s="67">
        <f t="shared" si="79"/>
        <v>30</v>
      </c>
      <c r="J798" s="156"/>
    </row>
    <row r="799" spans="1:10">
      <c r="A799" s="156"/>
      <c r="B799" s="157" t="s">
        <v>21</v>
      </c>
      <c r="C799" s="157"/>
      <c r="D799" s="158">
        <v>8</v>
      </c>
      <c r="E799" s="158">
        <v>1</v>
      </c>
      <c r="F799" s="159" t="s">
        <v>606</v>
      </c>
      <c r="G799" s="160"/>
      <c r="H799" s="67">
        <f t="shared" si="79"/>
        <v>30</v>
      </c>
      <c r="I799" s="67">
        <f t="shared" si="79"/>
        <v>30</v>
      </c>
      <c r="J799" s="156"/>
    </row>
    <row r="800" spans="1:10" ht="38.25">
      <c r="A800" s="156"/>
      <c r="B800" s="15" t="s">
        <v>337</v>
      </c>
      <c r="C800" s="157"/>
      <c r="D800" s="158">
        <v>8</v>
      </c>
      <c r="E800" s="158">
        <v>1</v>
      </c>
      <c r="F800" s="159" t="s">
        <v>606</v>
      </c>
      <c r="G800" s="160">
        <v>600</v>
      </c>
      <c r="H800" s="67">
        <f t="shared" si="79"/>
        <v>30</v>
      </c>
      <c r="I800" s="67">
        <f t="shared" si="79"/>
        <v>30</v>
      </c>
      <c r="J800" s="156"/>
    </row>
    <row r="801" spans="1:10">
      <c r="A801" s="156"/>
      <c r="B801" s="15" t="s">
        <v>342</v>
      </c>
      <c r="C801" s="157"/>
      <c r="D801" s="158">
        <v>8</v>
      </c>
      <c r="E801" s="158">
        <v>1</v>
      </c>
      <c r="F801" s="159" t="s">
        <v>606</v>
      </c>
      <c r="G801" s="160">
        <v>620</v>
      </c>
      <c r="H801" s="67">
        <f t="shared" si="79"/>
        <v>30</v>
      </c>
      <c r="I801" s="67">
        <f t="shared" si="79"/>
        <v>30</v>
      </c>
      <c r="J801" s="156"/>
    </row>
    <row r="802" spans="1:10" ht="25.5">
      <c r="A802" s="156"/>
      <c r="B802" s="157" t="s">
        <v>16</v>
      </c>
      <c r="C802" s="157"/>
      <c r="D802" s="158">
        <v>8</v>
      </c>
      <c r="E802" s="158">
        <v>1</v>
      </c>
      <c r="F802" s="159" t="s">
        <v>606</v>
      </c>
      <c r="G802" s="160" t="s">
        <v>15</v>
      </c>
      <c r="H802" s="67">
        <v>30</v>
      </c>
      <c r="I802" s="67">
        <v>30</v>
      </c>
      <c r="J802" s="156"/>
    </row>
    <row r="803" spans="1:10" ht="25.5">
      <c r="A803" s="156"/>
      <c r="B803" s="157" t="s">
        <v>128</v>
      </c>
      <c r="C803" s="157"/>
      <c r="D803" s="158">
        <v>8</v>
      </c>
      <c r="E803" s="158">
        <v>1</v>
      </c>
      <c r="F803" s="159" t="s">
        <v>607</v>
      </c>
      <c r="G803" s="160"/>
      <c r="H803" s="67">
        <f>H804+H808</f>
        <v>26484.5</v>
      </c>
      <c r="I803" s="67">
        <f>I804+I808</f>
        <v>18374.599999999999</v>
      </c>
      <c r="J803" s="156"/>
    </row>
    <row r="804" spans="1:10" ht="25.5">
      <c r="A804" s="156"/>
      <c r="B804" s="157" t="s">
        <v>37</v>
      </c>
      <c r="C804" s="157"/>
      <c r="D804" s="158">
        <v>8</v>
      </c>
      <c r="E804" s="158">
        <v>1</v>
      </c>
      <c r="F804" s="159" t="s">
        <v>608</v>
      </c>
      <c r="G804" s="160"/>
      <c r="H804" s="67">
        <f t="shared" ref="H804:I806" si="80">H805</f>
        <v>23760.5</v>
      </c>
      <c r="I804" s="67">
        <f t="shared" si="80"/>
        <v>16174.6</v>
      </c>
      <c r="J804" s="156"/>
    </row>
    <row r="805" spans="1:10" ht="38.25">
      <c r="A805" s="156"/>
      <c r="B805" s="15" t="s">
        <v>337</v>
      </c>
      <c r="C805" s="157"/>
      <c r="D805" s="158">
        <v>8</v>
      </c>
      <c r="E805" s="158">
        <v>1</v>
      </c>
      <c r="F805" s="159" t="s">
        <v>608</v>
      </c>
      <c r="G805" s="160">
        <v>600</v>
      </c>
      <c r="H805" s="67">
        <f t="shared" si="80"/>
        <v>23760.5</v>
      </c>
      <c r="I805" s="67">
        <f t="shared" si="80"/>
        <v>16174.6</v>
      </c>
      <c r="J805" s="156"/>
    </row>
    <row r="806" spans="1:10">
      <c r="A806" s="156"/>
      <c r="B806" s="15" t="s">
        <v>342</v>
      </c>
      <c r="C806" s="157"/>
      <c r="D806" s="158">
        <v>8</v>
      </c>
      <c r="E806" s="158">
        <v>1</v>
      </c>
      <c r="F806" s="159" t="s">
        <v>608</v>
      </c>
      <c r="G806" s="160">
        <v>620</v>
      </c>
      <c r="H806" s="67">
        <f t="shared" si="80"/>
        <v>23760.5</v>
      </c>
      <c r="I806" s="67">
        <f t="shared" si="80"/>
        <v>16174.6</v>
      </c>
      <c r="J806" s="156"/>
    </row>
    <row r="807" spans="1:10" ht="63.75">
      <c r="A807" s="156"/>
      <c r="B807" s="157" t="s">
        <v>36</v>
      </c>
      <c r="C807" s="157"/>
      <c r="D807" s="158">
        <v>8</v>
      </c>
      <c r="E807" s="158">
        <v>1</v>
      </c>
      <c r="F807" s="159" t="s">
        <v>608</v>
      </c>
      <c r="G807" s="160" t="s">
        <v>35</v>
      </c>
      <c r="H807" s="67">
        <v>23760.5</v>
      </c>
      <c r="I807" s="67">
        <v>16174.6</v>
      </c>
      <c r="J807" s="156"/>
    </row>
    <row r="808" spans="1:10" ht="216.75">
      <c r="A808" s="156"/>
      <c r="B808" s="157" t="s">
        <v>54</v>
      </c>
      <c r="C808" s="157"/>
      <c r="D808" s="158">
        <v>8</v>
      </c>
      <c r="E808" s="158">
        <v>1</v>
      </c>
      <c r="F808" s="159" t="s">
        <v>609</v>
      </c>
      <c r="G808" s="160"/>
      <c r="H808" s="67">
        <f t="shared" ref="H808:I810" si="81">H809</f>
        <v>2724</v>
      </c>
      <c r="I808" s="67">
        <f t="shared" si="81"/>
        <v>2200</v>
      </c>
      <c r="J808" s="156"/>
    </row>
    <row r="809" spans="1:10" ht="38.25">
      <c r="A809" s="156"/>
      <c r="B809" s="15" t="s">
        <v>337</v>
      </c>
      <c r="C809" s="157"/>
      <c r="D809" s="158">
        <v>8</v>
      </c>
      <c r="E809" s="158">
        <v>1</v>
      </c>
      <c r="F809" s="159" t="s">
        <v>609</v>
      </c>
      <c r="G809" s="160">
        <v>600</v>
      </c>
      <c r="H809" s="67">
        <f t="shared" si="81"/>
        <v>2724</v>
      </c>
      <c r="I809" s="67">
        <f t="shared" si="81"/>
        <v>2200</v>
      </c>
      <c r="J809" s="156"/>
    </row>
    <row r="810" spans="1:10">
      <c r="A810" s="156"/>
      <c r="B810" s="15" t="s">
        <v>342</v>
      </c>
      <c r="C810" s="157"/>
      <c r="D810" s="158">
        <v>8</v>
      </c>
      <c r="E810" s="158">
        <v>1</v>
      </c>
      <c r="F810" s="159" t="s">
        <v>609</v>
      </c>
      <c r="G810" s="160">
        <v>620</v>
      </c>
      <c r="H810" s="67">
        <f t="shared" si="81"/>
        <v>2724</v>
      </c>
      <c r="I810" s="67">
        <f t="shared" si="81"/>
        <v>2200</v>
      </c>
      <c r="J810" s="156"/>
    </row>
    <row r="811" spans="1:10" ht="63.75">
      <c r="A811" s="156"/>
      <c r="B811" s="157" t="s">
        <v>36</v>
      </c>
      <c r="C811" s="157"/>
      <c r="D811" s="158">
        <v>8</v>
      </c>
      <c r="E811" s="158">
        <v>1</v>
      </c>
      <c r="F811" s="159" t="s">
        <v>609</v>
      </c>
      <c r="G811" s="160" t="s">
        <v>35</v>
      </c>
      <c r="H811" s="67">
        <v>2724</v>
      </c>
      <c r="I811" s="67">
        <v>2200</v>
      </c>
      <c r="J811" s="156"/>
    </row>
    <row r="812" spans="1:10" s="92" customFormat="1" ht="25.5">
      <c r="A812" s="103"/>
      <c r="B812" s="15" t="s">
        <v>734</v>
      </c>
      <c r="C812" s="195"/>
      <c r="D812" s="75" t="s">
        <v>456</v>
      </c>
      <c r="E812" s="75" t="s">
        <v>361</v>
      </c>
      <c r="F812" s="75" t="s">
        <v>735</v>
      </c>
      <c r="G812" s="75"/>
      <c r="H812" s="76">
        <f t="shared" ref="H812:I815" si="82">H813</f>
        <v>233</v>
      </c>
      <c r="I812" s="76">
        <f t="shared" si="82"/>
        <v>233</v>
      </c>
      <c r="J812" s="76"/>
    </row>
    <row r="813" spans="1:10" s="92" customFormat="1" ht="38.25">
      <c r="A813" s="103"/>
      <c r="B813" s="15" t="s">
        <v>17</v>
      </c>
      <c r="C813" s="195"/>
      <c r="D813" s="75" t="s">
        <v>456</v>
      </c>
      <c r="E813" s="75" t="s">
        <v>361</v>
      </c>
      <c r="F813" s="75" t="s">
        <v>736</v>
      </c>
      <c r="G813" s="75"/>
      <c r="H813" s="76">
        <f t="shared" si="82"/>
        <v>233</v>
      </c>
      <c r="I813" s="76">
        <f t="shared" si="82"/>
        <v>233</v>
      </c>
      <c r="J813" s="76"/>
    </row>
    <row r="814" spans="1:10" s="92" customFormat="1" ht="38.25">
      <c r="A814" s="103"/>
      <c r="B814" s="15" t="s">
        <v>441</v>
      </c>
      <c r="C814" s="152"/>
      <c r="D814" s="75" t="s">
        <v>456</v>
      </c>
      <c r="E814" s="75" t="s">
        <v>361</v>
      </c>
      <c r="F814" s="75" t="s">
        <v>736</v>
      </c>
      <c r="G814" s="75" t="s">
        <v>428</v>
      </c>
      <c r="H814" s="76">
        <f t="shared" si="82"/>
        <v>233</v>
      </c>
      <c r="I814" s="76">
        <f t="shared" si="82"/>
        <v>233</v>
      </c>
      <c r="J814" s="76"/>
    </row>
    <row r="815" spans="1:10" s="92" customFormat="1">
      <c r="A815" s="103"/>
      <c r="B815" s="15" t="s">
        <v>342</v>
      </c>
      <c r="C815" s="152"/>
      <c r="D815" s="75" t="s">
        <v>456</v>
      </c>
      <c r="E815" s="75" t="s">
        <v>361</v>
      </c>
      <c r="F815" s="75" t="s">
        <v>736</v>
      </c>
      <c r="G815" s="75" t="s">
        <v>432</v>
      </c>
      <c r="H815" s="76">
        <f t="shared" si="82"/>
        <v>233</v>
      </c>
      <c r="I815" s="76">
        <f t="shared" si="82"/>
        <v>233</v>
      </c>
      <c r="J815" s="76"/>
    </row>
    <row r="816" spans="1:10" s="92" customFormat="1" ht="25.5">
      <c r="A816" s="103"/>
      <c r="B816" s="15" t="s">
        <v>16</v>
      </c>
      <c r="C816" s="152"/>
      <c r="D816" s="75" t="s">
        <v>456</v>
      </c>
      <c r="E816" s="75" t="s">
        <v>361</v>
      </c>
      <c r="F816" s="75" t="s">
        <v>736</v>
      </c>
      <c r="G816" s="75" t="s">
        <v>15</v>
      </c>
      <c r="H816" s="76">
        <v>233</v>
      </c>
      <c r="I816" s="76">
        <v>233</v>
      </c>
      <c r="J816" s="76"/>
    </row>
    <row r="817" spans="1:10">
      <c r="A817" s="156"/>
      <c r="B817" s="157" t="s">
        <v>127</v>
      </c>
      <c r="C817" s="157"/>
      <c r="D817" s="158">
        <v>8</v>
      </c>
      <c r="E817" s="158">
        <v>1</v>
      </c>
      <c r="F817" s="159" t="s">
        <v>610</v>
      </c>
      <c r="G817" s="160"/>
      <c r="H817" s="67">
        <f>H818+H827+H832</f>
        <v>6972.1</v>
      </c>
      <c r="I817" s="67">
        <f>I818+I827+I832</f>
        <v>5132</v>
      </c>
      <c r="J817" s="156"/>
    </row>
    <row r="818" spans="1:10" ht="25.5">
      <c r="A818" s="156"/>
      <c r="B818" s="157" t="s">
        <v>126</v>
      </c>
      <c r="C818" s="157"/>
      <c r="D818" s="158">
        <v>8</v>
      </c>
      <c r="E818" s="158">
        <v>1</v>
      </c>
      <c r="F818" s="159" t="s">
        <v>611</v>
      </c>
      <c r="G818" s="160"/>
      <c r="H818" s="67">
        <f>H819+H823</f>
        <v>6922.1</v>
      </c>
      <c r="I818" s="67">
        <f>I819+I823</f>
        <v>5112</v>
      </c>
      <c r="J818" s="156"/>
    </row>
    <row r="819" spans="1:10" ht="25.5">
      <c r="A819" s="156"/>
      <c r="B819" s="157" t="s">
        <v>37</v>
      </c>
      <c r="C819" s="157"/>
      <c r="D819" s="158">
        <v>8</v>
      </c>
      <c r="E819" s="158">
        <v>1</v>
      </c>
      <c r="F819" s="159" t="s">
        <v>612</v>
      </c>
      <c r="G819" s="160"/>
      <c r="H819" s="67">
        <f t="shared" ref="H819:I821" si="83">H820</f>
        <v>6046.1</v>
      </c>
      <c r="I819" s="67">
        <f t="shared" si="83"/>
        <v>4312</v>
      </c>
      <c r="J819" s="156"/>
    </row>
    <row r="820" spans="1:10" ht="38.25">
      <c r="A820" s="156"/>
      <c r="B820" s="15" t="s">
        <v>337</v>
      </c>
      <c r="C820" s="157"/>
      <c r="D820" s="158">
        <v>8</v>
      </c>
      <c r="E820" s="158">
        <v>1</v>
      </c>
      <c r="F820" s="159" t="s">
        <v>612</v>
      </c>
      <c r="G820" s="160">
        <v>600</v>
      </c>
      <c r="H820" s="67">
        <f t="shared" si="83"/>
        <v>6046.1</v>
      </c>
      <c r="I820" s="67">
        <f t="shared" si="83"/>
        <v>4312</v>
      </c>
      <c r="J820" s="156"/>
    </row>
    <row r="821" spans="1:10">
      <c r="A821" s="156"/>
      <c r="B821" s="15" t="s">
        <v>342</v>
      </c>
      <c r="C821" s="157"/>
      <c r="D821" s="158">
        <v>8</v>
      </c>
      <c r="E821" s="158">
        <v>1</v>
      </c>
      <c r="F821" s="159" t="s">
        <v>612</v>
      </c>
      <c r="G821" s="160">
        <v>620</v>
      </c>
      <c r="H821" s="67">
        <f t="shared" si="83"/>
        <v>6046.1</v>
      </c>
      <c r="I821" s="67">
        <f t="shared" si="83"/>
        <v>4312</v>
      </c>
      <c r="J821" s="156"/>
    </row>
    <row r="822" spans="1:10" ht="63.75">
      <c r="A822" s="156"/>
      <c r="B822" s="157" t="s">
        <v>36</v>
      </c>
      <c r="C822" s="157"/>
      <c r="D822" s="158">
        <v>8</v>
      </c>
      <c r="E822" s="158">
        <v>1</v>
      </c>
      <c r="F822" s="159" t="s">
        <v>612</v>
      </c>
      <c r="G822" s="160" t="s">
        <v>35</v>
      </c>
      <c r="H822" s="67">
        <v>6046.1</v>
      </c>
      <c r="I822" s="67">
        <v>4312</v>
      </c>
      <c r="J822" s="156"/>
    </row>
    <row r="823" spans="1:10" ht="216.75">
      <c r="A823" s="156"/>
      <c r="B823" s="157" t="s">
        <v>54</v>
      </c>
      <c r="C823" s="157"/>
      <c r="D823" s="158">
        <v>8</v>
      </c>
      <c r="E823" s="158">
        <v>1</v>
      </c>
      <c r="F823" s="159" t="s">
        <v>613</v>
      </c>
      <c r="G823" s="160"/>
      <c r="H823" s="67">
        <f t="shared" ref="H823:I825" si="84">H824</f>
        <v>876</v>
      </c>
      <c r="I823" s="67">
        <f>I824</f>
        <v>800</v>
      </c>
      <c r="J823" s="156"/>
    </row>
    <row r="824" spans="1:10" ht="38.25">
      <c r="A824" s="156"/>
      <c r="B824" s="15" t="s">
        <v>337</v>
      </c>
      <c r="C824" s="157"/>
      <c r="D824" s="158">
        <v>8</v>
      </c>
      <c r="E824" s="158">
        <v>1</v>
      </c>
      <c r="F824" s="159" t="s">
        <v>613</v>
      </c>
      <c r="G824" s="160">
        <v>600</v>
      </c>
      <c r="H824" s="67">
        <f t="shared" si="84"/>
        <v>876</v>
      </c>
      <c r="I824" s="67">
        <f t="shared" si="84"/>
        <v>800</v>
      </c>
      <c r="J824" s="156"/>
    </row>
    <row r="825" spans="1:10">
      <c r="A825" s="156"/>
      <c r="B825" s="15" t="s">
        <v>342</v>
      </c>
      <c r="C825" s="157"/>
      <c r="D825" s="158">
        <v>8</v>
      </c>
      <c r="E825" s="158">
        <v>1</v>
      </c>
      <c r="F825" s="159" t="s">
        <v>613</v>
      </c>
      <c r="G825" s="160">
        <v>620</v>
      </c>
      <c r="H825" s="67">
        <f t="shared" si="84"/>
        <v>876</v>
      </c>
      <c r="I825" s="67">
        <f t="shared" si="84"/>
        <v>800</v>
      </c>
      <c r="J825" s="156"/>
    </row>
    <row r="826" spans="1:10" ht="63.75">
      <c r="A826" s="156"/>
      <c r="B826" s="157" t="s">
        <v>36</v>
      </c>
      <c r="C826" s="157"/>
      <c r="D826" s="158">
        <v>8</v>
      </c>
      <c r="E826" s="158">
        <v>1</v>
      </c>
      <c r="F826" s="159" t="s">
        <v>613</v>
      </c>
      <c r="G826" s="160" t="s">
        <v>35</v>
      </c>
      <c r="H826" s="67">
        <v>876</v>
      </c>
      <c r="I826" s="67">
        <v>800</v>
      </c>
      <c r="J826" s="156"/>
    </row>
    <row r="827" spans="1:10" ht="25.5">
      <c r="A827" s="156"/>
      <c r="B827" s="157" t="s">
        <v>125</v>
      </c>
      <c r="C827" s="157"/>
      <c r="D827" s="158">
        <v>8</v>
      </c>
      <c r="E827" s="158">
        <v>1</v>
      </c>
      <c r="F827" s="159" t="s">
        <v>614</v>
      </c>
      <c r="G827" s="160"/>
      <c r="H827" s="67">
        <f t="shared" ref="H827:I830" si="85">H828</f>
        <v>20</v>
      </c>
      <c r="I827" s="67">
        <f t="shared" si="85"/>
        <v>20</v>
      </c>
      <c r="J827" s="156"/>
    </row>
    <row r="828" spans="1:10" s="88" customFormat="1">
      <c r="A828" s="156"/>
      <c r="B828" s="157" t="s">
        <v>21</v>
      </c>
      <c r="C828" s="157"/>
      <c r="D828" s="158">
        <v>8</v>
      </c>
      <c r="E828" s="158">
        <v>1</v>
      </c>
      <c r="F828" s="159" t="s">
        <v>615</v>
      </c>
      <c r="G828" s="160"/>
      <c r="H828" s="67">
        <f t="shared" si="85"/>
        <v>20</v>
      </c>
      <c r="I828" s="67">
        <f t="shared" si="85"/>
        <v>20</v>
      </c>
      <c r="J828" s="156"/>
    </row>
    <row r="829" spans="1:10" s="88" customFormat="1" ht="38.25">
      <c r="A829" s="156"/>
      <c r="B829" s="15" t="s">
        <v>337</v>
      </c>
      <c r="C829" s="157"/>
      <c r="D829" s="158">
        <v>8</v>
      </c>
      <c r="E829" s="158">
        <v>1</v>
      </c>
      <c r="F829" s="159" t="s">
        <v>615</v>
      </c>
      <c r="G829" s="160">
        <v>600</v>
      </c>
      <c r="H829" s="67">
        <f t="shared" si="85"/>
        <v>20</v>
      </c>
      <c r="I829" s="67">
        <f t="shared" si="85"/>
        <v>20</v>
      </c>
      <c r="J829" s="156"/>
    </row>
    <row r="830" spans="1:10" s="88" customFormat="1">
      <c r="A830" s="156"/>
      <c r="B830" s="15" t="s">
        <v>342</v>
      </c>
      <c r="C830" s="157"/>
      <c r="D830" s="158">
        <v>8</v>
      </c>
      <c r="E830" s="158">
        <v>1</v>
      </c>
      <c r="F830" s="159" t="s">
        <v>615</v>
      </c>
      <c r="G830" s="160">
        <v>620</v>
      </c>
      <c r="H830" s="67">
        <f t="shared" si="85"/>
        <v>20</v>
      </c>
      <c r="I830" s="67">
        <f t="shared" si="85"/>
        <v>20</v>
      </c>
      <c r="J830" s="156"/>
    </row>
    <row r="831" spans="1:10" s="88" customFormat="1" ht="25.5">
      <c r="A831" s="156"/>
      <c r="B831" s="157" t="s">
        <v>16</v>
      </c>
      <c r="C831" s="157"/>
      <c r="D831" s="158">
        <v>8</v>
      </c>
      <c r="E831" s="158">
        <v>1</v>
      </c>
      <c r="F831" s="159" t="s">
        <v>615</v>
      </c>
      <c r="G831" s="160" t="s">
        <v>15</v>
      </c>
      <c r="H831" s="67">
        <v>20</v>
      </c>
      <c r="I831" s="67">
        <v>20</v>
      </c>
      <c r="J831" s="156"/>
    </row>
    <row r="832" spans="1:10" s="88" customFormat="1" ht="38.25">
      <c r="A832" s="103"/>
      <c r="B832" s="15" t="s">
        <v>687</v>
      </c>
      <c r="C832" s="196"/>
      <c r="D832" s="75" t="s">
        <v>456</v>
      </c>
      <c r="E832" s="75" t="s">
        <v>361</v>
      </c>
      <c r="F832" s="75" t="s">
        <v>688</v>
      </c>
      <c r="G832" s="75"/>
      <c r="H832" s="76">
        <f t="shared" ref="H832:I835" si="86">H833</f>
        <v>30</v>
      </c>
      <c r="I832" s="76">
        <f t="shared" si="86"/>
        <v>0</v>
      </c>
      <c r="J832" s="76"/>
    </row>
    <row r="833" spans="1:10">
      <c r="A833" s="103"/>
      <c r="B833" s="15" t="s">
        <v>451</v>
      </c>
      <c r="C833" s="196"/>
      <c r="D833" s="75" t="s">
        <v>456</v>
      </c>
      <c r="E833" s="75" t="s">
        <v>361</v>
      </c>
      <c r="F833" s="75" t="s">
        <v>689</v>
      </c>
      <c r="G833" s="75"/>
      <c r="H833" s="76">
        <f t="shared" si="86"/>
        <v>30</v>
      </c>
      <c r="I833" s="76">
        <f t="shared" si="86"/>
        <v>0</v>
      </c>
      <c r="J833" s="76"/>
    </row>
    <row r="834" spans="1:10" ht="38.25">
      <c r="A834" s="103"/>
      <c r="B834" s="15" t="s">
        <v>337</v>
      </c>
      <c r="C834" s="152"/>
      <c r="D834" s="75" t="s">
        <v>456</v>
      </c>
      <c r="E834" s="75" t="s">
        <v>361</v>
      </c>
      <c r="F834" s="75" t="s">
        <v>689</v>
      </c>
      <c r="G834" s="75" t="s">
        <v>428</v>
      </c>
      <c r="H834" s="76">
        <f t="shared" si="86"/>
        <v>30</v>
      </c>
      <c r="I834" s="76">
        <f t="shared" si="86"/>
        <v>0</v>
      </c>
      <c r="J834" s="76"/>
    </row>
    <row r="835" spans="1:10">
      <c r="A835" s="103"/>
      <c r="B835" s="15" t="s">
        <v>342</v>
      </c>
      <c r="C835" s="152"/>
      <c r="D835" s="75" t="s">
        <v>456</v>
      </c>
      <c r="E835" s="75" t="s">
        <v>361</v>
      </c>
      <c r="F835" s="75" t="s">
        <v>689</v>
      </c>
      <c r="G835" s="75" t="s">
        <v>432</v>
      </c>
      <c r="H835" s="76">
        <f t="shared" si="86"/>
        <v>30</v>
      </c>
      <c r="I835" s="76">
        <f t="shared" si="86"/>
        <v>0</v>
      </c>
      <c r="J835" s="76"/>
    </row>
    <row r="836" spans="1:10" ht="25.5">
      <c r="A836" s="103"/>
      <c r="B836" s="15" t="s">
        <v>16</v>
      </c>
      <c r="C836" s="152"/>
      <c r="D836" s="75" t="s">
        <v>456</v>
      </c>
      <c r="E836" s="75" t="s">
        <v>361</v>
      </c>
      <c r="F836" s="75" t="s">
        <v>689</v>
      </c>
      <c r="G836" s="75" t="s">
        <v>15</v>
      </c>
      <c r="H836" s="76">
        <v>30</v>
      </c>
      <c r="I836" s="76">
        <v>0</v>
      </c>
      <c r="J836" s="76"/>
    </row>
    <row r="837" spans="1:10" ht="38.25">
      <c r="A837" s="156"/>
      <c r="B837" s="157" t="s">
        <v>124</v>
      </c>
      <c r="C837" s="157"/>
      <c r="D837" s="158">
        <v>8</v>
      </c>
      <c r="E837" s="158">
        <v>1</v>
      </c>
      <c r="F837" s="159" t="s">
        <v>617</v>
      </c>
      <c r="G837" s="160"/>
      <c r="H837" s="67">
        <f>H838+H843+H848+H857+H866</f>
        <v>271393.30000000005</v>
      </c>
      <c r="I837" s="67">
        <f>I838+I843+I848+I857+I866</f>
        <v>236892.9</v>
      </c>
      <c r="J837" s="156"/>
    </row>
    <row r="838" spans="1:10" ht="25.5">
      <c r="A838" s="156"/>
      <c r="B838" s="157" t="s">
        <v>123</v>
      </c>
      <c r="C838" s="157"/>
      <c r="D838" s="158">
        <v>8</v>
      </c>
      <c r="E838" s="158">
        <v>1</v>
      </c>
      <c r="F838" s="159" t="s">
        <v>618</v>
      </c>
      <c r="G838" s="160"/>
      <c r="H838" s="67">
        <f t="shared" ref="H838:I841" si="87">H839</f>
        <v>100</v>
      </c>
      <c r="I838" s="67">
        <f t="shared" si="87"/>
        <v>50</v>
      </c>
      <c r="J838" s="156"/>
    </row>
    <row r="839" spans="1:10">
      <c r="A839" s="156"/>
      <c r="B839" s="157" t="s">
        <v>21</v>
      </c>
      <c r="C839" s="157"/>
      <c r="D839" s="158">
        <v>8</v>
      </c>
      <c r="E839" s="158">
        <v>1</v>
      </c>
      <c r="F839" s="159" t="s">
        <v>619</v>
      </c>
      <c r="G839" s="160"/>
      <c r="H839" s="67">
        <f t="shared" si="87"/>
        <v>100</v>
      </c>
      <c r="I839" s="67">
        <f t="shared" si="87"/>
        <v>50</v>
      </c>
      <c r="J839" s="156"/>
    </row>
    <row r="840" spans="1:10" ht="38.25">
      <c r="A840" s="156"/>
      <c r="B840" s="15" t="s">
        <v>337</v>
      </c>
      <c r="C840" s="157"/>
      <c r="D840" s="158">
        <v>8</v>
      </c>
      <c r="E840" s="158">
        <v>1</v>
      </c>
      <c r="F840" s="159" t="s">
        <v>619</v>
      </c>
      <c r="G840" s="160">
        <v>600</v>
      </c>
      <c r="H840" s="67">
        <f t="shared" si="87"/>
        <v>100</v>
      </c>
      <c r="I840" s="67">
        <f t="shared" si="87"/>
        <v>50</v>
      </c>
      <c r="J840" s="156"/>
    </row>
    <row r="841" spans="1:10">
      <c r="A841" s="156"/>
      <c r="B841" s="15" t="s">
        <v>342</v>
      </c>
      <c r="C841" s="157"/>
      <c r="D841" s="158">
        <v>8</v>
      </c>
      <c r="E841" s="158">
        <v>1</v>
      </c>
      <c r="F841" s="159" t="s">
        <v>619</v>
      </c>
      <c r="G841" s="160">
        <v>620</v>
      </c>
      <c r="H841" s="67">
        <f t="shared" si="87"/>
        <v>100</v>
      </c>
      <c r="I841" s="67">
        <f t="shared" si="87"/>
        <v>50</v>
      </c>
      <c r="J841" s="156"/>
    </row>
    <row r="842" spans="1:10" ht="25.5">
      <c r="A842" s="156"/>
      <c r="B842" s="157" t="s">
        <v>16</v>
      </c>
      <c r="C842" s="157"/>
      <c r="D842" s="158">
        <v>8</v>
      </c>
      <c r="E842" s="158">
        <v>1</v>
      </c>
      <c r="F842" s="159" t="s">
        <v>619</v>
      </c>
      <c r="G842" s="160" t="s">
        <v>15</v>
      </c>
      <c r="H842" s="67">
        <v>100</v>
      </c>
      <c r="I842" s="67">
        <v>50</v>
      </c>
      <c r="J842" s="156"/>
    </row>
    <row r="843" spans="1:10" ht="38.25">
      <c r="A843" s="156"/>
      <c r="B843" s="157" t="s">
        <v>122</v>
      </c>
      <c r="C843" s="157"/>
      <c r="D843" s="158">
        <v>8</v>
      </c>
      <c r="E843" s="158">
        <v>1</v>
      </c>
      <c r="F843" s="159" t="s">
        <v>620</v>
      </c>
      <c r="G843" s="160"/>
      <c r="H843" s="67">
        <f t="shared" ref="H843:I846" si="88">H844</f>
        <v>100</v>
      </c>
      <c r="I843" s="67">
        <f t="shared" si="88"/>
        <v>100</v>
      </c>
      <c r="J843" s="156"/>
    </row>
    <row r="844" spans="1:10">
      <c r="A844" s="156"/>
      <c r="B844" s="157" t="s">
        <v>21</v>
      </c>
      <c r="C844" s="157"/>
      <c r="D844" s="158">
        <v>8</v>
      </c>
      <c r="E844" s="158">
        <v>1</v>
      </c>
      <c r="F844" s="159" t="s">
        <v>621</v>
      </c>
      <c r="G844" s="160"/>
      <c r="H844" s="67">
        <f t="shared" si="88"/>
        <v>100</v>
      </c>
      <c r="I844" s="67">
        <f t="shared" si="88"/>
        <v>100</v>
      </c>
      <c r="J844" s="156"/>
    </row>
    <row r="845" spans="1:10" ht="38.25">
      <c r="A845" s="156"/>
      <c r="B845" s="15" t="s">
        <v>337</v>
      </c>
      <c r="C845" s="157"/>
      <c r="D845" s="158">
        <v>8</v>
      </c>
      <c r="E845" s="158">
        <v>1</v>
      </c>
      <c r="F845" s="159" t="s">
        <v>621</v>
      </c>
      <c r="G845" s="160">
        <v>600</v>
      </c>
      <c r="H845" s="67">
        <f t="shared" si="88"/>
        <v>100</v>
      </c>
      <c r="I845" s="67">
        <f t="shared" si="88"/>
        <v>100</v>
      </c>
      <c r="J845" s="156"/>
    </row>
    <row r="846" spans="1:10">
      <c r="A846" s="156"/>
      <c r="B846" s="15" t="s">
        <v>342</v>
      </c>
      <c r="C846" s="157"/>
      <c r="D846" s="158">
        <v>8</v>
      </c>
      <c r="E846" s="158">
        <v>1</v>
      </c>
      <c r="F846" s="159" t="s">
        <v>621</v>
      </c>
      <c r="G846" s="160">
        <v>620</v>
      </c>
      <c r="H846" s="67">
        <f t="shared" si="88"/>
        <v>100</v>
      </c>
      <c r="I846" s="67">
        <f t="shared" si="88"/>
        <v>100</v>
      </c>
      <c r="J846" s="156"/>
    </row>
    <row r="847" spans="1:10" ht="25.5">
      <c r="A847" s="156"/>
      <c r="B847" s="157" t="s">
        <v>16</v>
      </c>
      <c r="C847" s="157"/>
      <c r="D847" s="158">
        <v>8</v>
      </c>
      <c r="E847" s="158">
        <v>1</v>
      </c>
      <c r="F847" s="159" t="s">
        <v>621</v>
      </c>
      <c r="G847" s="160" t="s">
        <v>15</v>
      </c>
      <c r="H847" s="67">
        <v>100</v>
      </c>
      <c r="I847" s="67">
        <v>100</v>
      </c>
      <c r="J847" s="156"/>
    </row>
    <row r="848" spans="1:10" ht="38.25">
      <c r="A848" s="156"/>
      <c r="B848" s="157" t="s">
        <v>121</v>
      </c>
      <c r="C848" s="157"/>
      <c r="D848" s="158">
        <v>8</v>
      </c>
      <c r="E848" s="158">
        <v>1</v>
      </c>
      <c r="F848" s="159" t="s">
        <v>622</v>
      </c>
      <c r="G848" s="160"/>
      <c r="H848" s="67">
        <f>H849+H853</f>
        <v>75728.5</v>
      </c>
      <c r="I848" s="67">
        <f>I849+I853</f>
        <v>59963.3</v>
      </c>
      <c r="J848" s="156"/>
    </row>
    <row r="849" spans="1:10" ht="25.5">
      <c r="A849" s="156"/>
      <c r="B849" s="157" t="s">
        <v>37</v>
      </c>
      <c r="C849" s="157"/>
      <c r="D849" s="158">
        <v>8</v>
      </c>
      <c r="E849" s="158">
        <v>1</v>
      </c>
      <c r="F849" s="159" t="s">
        <v>623</v>
      </c>
      <c r="G849" s="160"/>
      <c r="H849" s="67">
        <f t="shared" ref="H849:I851" si="89">H850</f>
        <v>63816.5</v>
      </c>
      <c r="I849" s="67">
        <f t="shared" si="89"/>
        <v>51101.3</v>
      </c>
      <c r="J849" s="156"/>
    </row>
    <row r="850" spans="1:10" ht="38.25">
      <c r="A850" s="156"/>
      <c r="B850" s="15" t="s">
        <v>337</v>
      </c>
      <c r="C850" s="157"/>
      <c r="D850" s="158">
        <v>8</v>
      </c>
      <c r="E850" s="158">
        <v>1</v>
      </c>
      <c r="F850" s="159" t="s">
        <v>623</v>
      </c>
      <c r="G850" s="160">
        <v>600</v>
      </c>
      <c r="H850" s="67">
        <f t="shared" si="89"/>
        <v>63816.5</v>
      </c>
      <c r="I850" s="67">
        <f t="shared" si="89"/>
        <v>51101.3</v>
      </c>
      <c r="J850" s="156"/>
    </row>
    <row r="851" spans="1:10">
      <c r="A851" s="156"/>
      <c r="B851" s="15" t="s">
        <v>342</v>
      </c>
      <c r="C851" s="157"/>
      <c r="D851" s="158">
        <v>8</v>
      </c>
      <c r="E851" s="158">
        <v>1</v>
      </c>
      <c r="F851" s="159" t="s">
        <v>623</v>
      </c>
      <c r="G851" s="160">
        <v>620</v>
      </c>
      <c r="H851" s="67">
        <f t="shared" si="89"/>
        <v>63816.5</v>
      </c>
      <c r="I851" s="67">
        <f t="shared" si="89"/>
        <v>51101.3</v>
      </c>
      <c r="J851" s="156"/>
    </row>
    <row r="852" spans="1:10" ht="63.75">
      <c r="A852" s="156"/>
      <c r="B852" s="157" t="s">
        <v>36</v>
      </c>
      <c r="C852" s="157"/>
      <c r="D852" s="158">
        <v>8</v>
      </c>
      <c r="E852" s="158">
        <v>1</v>
      </c>
      <c r="F852" s="159" t="s">
        <v>623</v>
      </c>
      <c r="G852" s="160" t="s">
        <v>35</v>
      </c>
      <c r="H852" s="67">
        <v>63816.5</v>
      </c>
      <c r="I852" s="67">
        <v>51101.3</v>
      </c>
      <c r="J852" s="156"/>
    </row>
    <row r="853" spans="1:10" ht="216.75">
      <c r="A853" s="156"/>
      <c r="B853" s="157" t="s">
        <v>54</v>
      </c>
      <c r="C853" s="157"/>
      <c r="D853" s="158">
        <v>8</v>
      </c>
      <c r="E853" s="158">
        <v>1</v>
      </c>
      <c r="F853" s="159" t="s">
        <v>624</v>
      </c>
      <c r="G853" s="160"/>
      <c r="H853" s="67">
        <f t="shared" ref="H853:I855" si="90">H854</f>
        <v>11912</v>
      </c>
      <c r="I853" s="67">
        <f t="shared" si="90"/>
        <v>8862</v>
      </c>
      <c r="J853" s="156"/>
    </row>
    <row r="854" spans="1:10" ht="38.25">
      <c r="A854" s="156"/>
      <c r="B854" s="15" t="s">
        <v>337</v>
      </c>
      <c r="C854" s="157"/>
      <c r="D854" s="158">
        <v>8</v>
      </c>
      <c r="E854" s="158">
        <v>1</v>
      </c>
      <c r="F854" s="159" t="s">
        <v>624</v>
      </c>
      <c r="G854" s="160">
        <v>600</v>
      </c>
      <c r="H854" s="67">
        <f t="shared" si="90"/>
        <v>11912</v>
      </c>
      <c r="I854" s="67">
        <f t="shared" si="90"/>
        <v>8862</v>
      </c>
      <c r="J854" s="156"/>
    </row>
    <row r="855" spans="1:10">
      <c r="A855" s="156"/>
      <c r="B855" s="15" t="s">
        <v>342</v>
      </c>
      <c r="C855" s="157"/>
      <c r="D855" s="158">
        <v>8</v>
      </c>
      <c r="E855" s="158">
        <v>1</v>
      </c>
      <c r="F855" s="159" t="s">
        <v>624</v>
      </c>
      <c r="G855" s="160">
        <v>620</v>
      </c>
      <c r="H855" s="67">
        <f t="shared" si="90"/>
        <v>11912</v>
      </c>
      <c r="I855" s="67">
        <f t="shared" si="90"/>
        <v>8862</v>
      </c>
      <c r="J855" s="156"/>
    </row>
    <row r="856" spans="1:10" ht="63.75">
      <c r="A856" s="156"/>
      <c r="B856" s="157" t="s">
        <v>36</v>
      </c>
      <c r="C856" s="157"/>
      <c r="D856" s="158">
        <v>8</v>
      </c>
      <c r="E856" s="158">
        <v>1</v>
      </c>
      <c r="F856" s="159" t="s">
        <v>624</v>
      </c>
      <c r="G856" s="160" t="s">
        <v>35</v>
      </c>
      <c r="H856" s="67">
        <v>11912</v>
      </c>
      <c r="I856" s="67">
        <v>8862</v>
      </c>
      <c r="J856" s="156"/>
    </row>
    <row r="857" spans="1:10" ht="25.5">
      <c r="A857" s="156"/>
      <c r="B857" s="157" t="s">
        <v>120</v>
      </c>
      <c r="C857" s="157"/>
      <c r="D857" s="158">
        <v>8</v>
      </c>
      <c r="E857" s="158">
        <v>1</v>
      </c>
      <c r="F857" s="159" t="s">
        <v>625</v>
      </c>
      <c r="G857" s="160"/>
      <c r="H857" s="67">
        <f>H858+H862</f>
        <v>1146.0999999999999</v>
      </c>
      <c r="I857" s="67">
        <f>I858+I862</f>
        <v>975.7</v>
      </c>
      <c r="J857" s="156"/>
    </row>
    <row r="858" spans="1:10" s="88" customFormat="1">
      <c r="A858" s="156"/>
      <c r="B858" s="157" t="s">
        <v>21</v>
      </c>
      <c r="C858" s="157"/>
      <c r="D858" s="158">
        <v>8</v>
      </c>
      <c r="E858" s="158">
        <v>1</v>
      </c>
      <c r="F858" s="159" t="s">
        <v>626</v>
      </c>
      <c r="G858" s="160"/>
      <c r="H858" s="67">
        <f t="shared" ref="H858:I860" si="91">H859</f>
        <v>969.1</v>
      </c>
      <c r="I858" s="67">
        <f t="shared" si="91"/>
        <v>798.7</v>
      </c>
      <c r="J858" s="156"/>
    </row>
    <row r="859" spans="1:10" s="88" customFormat="1" ht="38.25">
      <c r="A859" s="156"/>
      <c r="B859" s="15" t="s">
        <v>337</v>
      </c>
      <c r="C859" s="157"/>
      <c r="D859" s="158">
        <v>8</v>
      </c>
      <c r="E859" s="158">
        <v>1</v>
      </c>
      <c r="F859" s="159" t="s">
        <v>626</v>
      </c>
      <c r="G859" s="160">
        <v>600</v>
      </c>
      <c r="H859" s="67">
        <f t="shared" si="91"/>
        <v>969.1</v>
      </c>
      <c r="I859" s="67">
        <f t="shared" si="91"/>
        <v>798.7</v>
      </c>
      <c r="J859" s="156"/>
    </row>
    <row r="860" spans="1:10" s="88" customFormat="1">
      <c r="A860" s="156"/>
      <c r="B860" s="15" t="s">
        <v>342</v>
      </c>
      <c r="C860" s="157"/>
      <c r="D860" s="158">
        <v>8</v>
      </c>
      <c r="E860" s="158">
        <v>1</v>
      </c>
      <c r="F860" s="159" t="s">
        <v>626</v>
      </c>
      <c r="G860" s="160">
        <v>620</v>
      </c>
      <c r="H860" s="67">
        <f t="shared" si="91"/>
        <v>969.1</v>
      </c>
      <c r="I860" s="67">
        <f t="shared" si="91"/>
        <v>798.7</v>
      </c>
      <c r="J860" s="156"/>
    </row>
    <row r="861" spans="1:10" s="88" customFormat="1" ht="25.5">
      <c r="A861" s="156"/>
      <c r="B861" s="157" t="s">
        <v>16</v>
      </c>
      <c r="C861" s="157"/>
      <c r="D861" s="158">
        <v>8</v>
      </c>
      <c r="E861" s="158">
        <v>1</v>
      </c>
      <c r="F861" s="159" t="s">
        <v>626</v>
      </c>
      <c r="G861" s="160" t="s">
        <v>15</v>
      </c>
      <c r="H861" s="67">
        <v>969.1</v>
      </c>
      <c r="I861" s="67">
        <v>798.7</v>
      </c>
      <c r="J861" s="156"/>
    </row>
    <row r="862" spans="1:10" ht="38.25">
      <c r="A862" s="74"/>
      <c r="B862" s="15" t="s">
        <v>17</v>
      </c>
      <c r="C862" s="152"/>
      <c r="D862" s="75" t="s">
        <v>456</v>
      </c>
      <c r="E862" s="75" t="s">
        <v>361</v>
      </c>
      <c r="F862" s="75" t="s">
        <v>690</v>
      </c>
      <c r="G862" s="128"/>
      <c r="H862" s="76">
        <f>SUM(I862:J862)</f>
        <v>177</v>
      </c>
      <c r="I862" s="76">
        <f>I863</f>
        <v>177</v>
      </c>
      <c r="J862" s="76"/>
    </row>
    <row r="863" spans="1:10" ht="38.25">
      <c r="A863" s="74"/>
      <c r="B863" s="15" t="s">
        <v>352</v>
      </c>
      <c r="C863" s="15"/>
      <c r="D863" s="75" t="s">
        <v>456</v>
      </c>
      <c r="E863" s="75" t="s">
        <v>361</v>
      </c>
      <c r="F863" s="75" t="s">
        <v>690</v>
      </c>
      <c r="G863" s="75" t="s">
        <v>428</v>
      </c>
      <c r="H863" s="76">
        <f>SUM(I863:J863)</f>
        <v>177</v>
      </c>
      <c r="I863" s="76">
        <f>I864</f>
        <v>177</v>
      </c>
      <c r="J863" s="76"/>
    </row>
    <row r="864" spans="1:10">
      <c r="A864" s="74"/>
      <c r="B864" s="15" t="s">
        <v>342</v>
      </c>
      <c r="C864" s="152"/>
      <c r="D864" s="75" t="s">
        <v>456</v>
      </c>
      <c r="E864" s="75" t="s">
        <v>361</v>
      </c>
      <c r="F864" s="75" t="s">
        <v>690</v>
      </c>
      <c r="G864" s="75" t="s">
        <v>432</v>
      </c>
      <c r="H864" s="76">
        <f>SUM(I864:J864)</f>
        <v>177</v>
      </c>
      <c r="I864" s="76">
        <f>I865</f>
        <v>177</v>
      </c>
      <c r="J864" s="76"/>
    </row>
    <row r="865" spans="1:10" ht="25.5">
      <c r="A865" s="74"/>
      <c r="B865" s="15" t="s">
        <v>16</v>
      </c>
      <c r="C865" s="152"/>
      <c r="D865" s="75" t="s">
        <v>456</v>
      </c>
      <c r="E865" s="75" t="s">
        <v>361</v>
      </c>
      <c r="F865" s="75" t="s">
        <v>690</v>
      </c>
      <c r="G865" s="75" t="s">
        <v>15</v>
      </c>
      <c r="H865" s="76">
        <v>177</v>
      </c>
      <c r="I865" s="76">
        <v>177</v>
      </c>
      <c r="J865" s="76"/>
    </row>
    <row r="866" spans="1:10" ht="38.25">
      <c r="A866" s="156"/>
      <c r="B866" s="157" t="s">
        <v>119</v>
      </c>
      <c r="C866" s="157"/>
      <c r="D866" s="158">
        <v>8</v>
      </c>
      <c r="E866" s="158">
        <v>1</v>
      </c>
      <c r="F866" s="159" t="s">
        <v>627</v>
      </c>
      <c r="G866" s="160"/>
      <c r="H866" s="67">
        <f>H867+H879</f>
        <v>194318.7</v>
      </c>
      <c r="I866" s="67">
        <f>I867+I879</f>
        <v>175803.9</v>
      </c>
      <c r="J866" s="156"/>
    </row>
    <row r="867" spans="1:10">
      <c r="A867" s="156"/>
      <c r="B867" s="157" t="s">
        <v>21</v>
      </c>
      <c r="C867" s="157"/>
      <c r="D867" s="158">
        <v>8</v>
      </c>
      <c r="E867" s="158">
        <v>1</v>
      </c>
      <c r="F867" s="159" t="s">
        <v>628</v>
      </c>
      <c r="G867" s="160"/>
      <c r="H867" s="67">
        <f>H868+H871+H876</f>
        <v>193800</v>
      </c>
      <c r="I867" s="67">
        <f>I868+I871+I876</f>
        <v>175285.19999999998</v>
      </c>
      <c r="J867" s="156"/>
    </row>
    <row r="868" spans="1:10" ht="25.5">
      <c r="A868" s="156"/>
      <c r="B868" s="15" t="s">
        <v>256</v>
      </c>
      <c r="C868" s="157"/>
      <c r="D868" s="158">
        <v>8</v>
      </c>
      <c r="E868" s="158">
        <v>1</v>
      </c>
      <c r="F868" s="159" t="s">
        <v>628</v>
      </c>
      <c r="G868" s="160">
        <v>200</v>
      </c>
      <c r="H868" s="67">
        <f>H869</f>
        <v>9421.6</v>
      </c>
      <c r="I868" s="67">
        <f>I869</f>
        <v>4730</v>
      </c>
      <c r="J868" s="156"/>
    </row>
    <row r="869" spans="1:10" ht="25.5">
      <c r="A869" s="156"/>
      <c r="B869" s="15" t="s">
        <v>339</v>
      </c>
      <c r="C869" s="157"/>
      <c r="D869" s="158">
        <v>8</v>
      </c>
      <c r="E869" s="158">
        <v>1</v>
      </c>
      <c r="F869" s="159" t="s">
        <v>628</v>
      </c>
      <c r="G869" s="160">
        <v>240</v>
      </c>
      <c r="H869" s="67">
        <f>H870</f>
        <v>9421.6</v>
      </c>
      <c r="I869" s="67">
        <f>I870</f>
        <v>4730</v>
      </c>
      <c r="J869" s="156"/>
    </row>
    <row r="870" spans="1:10" ht="38.25">
      <c r="A870" s="156"/>
      <c r="B870" s="157" t="s">
        <v>691</v>
      </c>
      <c r="C870" s="157"/>
      <c r="D870" s="158">
        <v>8</v>
      </c>
      <c r="E870" s="158">
        <v>1</v>
      </c>
      <c r="F870" s="159" t="s">
        <v>628</v>
      </c>
      <c r="G870" s="160">
        <v>243</v>
      </c>
      <c r="H870" s="67">
        <v>9421.6</v>
      </c>
      <c r="I870" s="67">
        <v>4730</v>
      </c>
      <c r="J870" s="156"/>
    </row>
    <row r="871" spans="1:10" ht="38.25">
      <c r="A871" s="156"/>
      <c r="B871" s="15" t="s">
        <v>344</v>
      </c>
      <c r="C871" s="157"/>
      <c r="D871" s="158">
        <v>8</v>
      </c>
      <c r="E871" s="158">
        <v>1</v>
      </c>
      <c r="F871" s="159" t="s">
        <v>628</v>
      </c>
      <c r="G871" s="160">
        <v>400</v>
      </c>
      <c r="H871" s="67">
        <f>H872+H874</f>
        <v>182116</v>
      </c>
      <c r="I871" s="67">
        <f>I872+I874</f>
        <v>168292.8</v>
      </c>
      <c r="J871" s="156"/>
    </row>
    <row r="872" spans="1:10" s="88" customFormat="1">
      <c r="A872" s="156"/>
      <c r="B872" s="15" t="s">
        <v>345</v>
      </c>
      <c r="C872" s="157"/>
      <c r="D872" s="158">
        <v>8</v>
      </c>
      <c r="E872" s="158">
        <v>1</v>
      </c>
      <c r="F872" s="159" t="s">
        <v>628</v>
      </c>
      <c r="G872" s="160">
        <v>410</v>
      </c>
      <c r="H872" s="67">
        <f>H873</f>
        <v>13823.2</v>
      </c>
      <c r="I872" s="67">
        <f>I873</f>
        <v>0</v>
      </c>
      <c r="J872" s="156"/>
    </row>
    <row r="873" spans="1:10" s="88" customFormat="1" ht="38.25">
      <c r="A873" s="156"/>
      <c r="B873" s="157" t="s">
        <v>89</v>
      </c>
      <c r="C873" s="157"/>
      <c r="D873" s="158">
        <v>8</v>
      </c>
      <c r="E873" s="158">
        <v>1</v>
      </c>
      <c r="F873" s="159" t="s">
        <v>628</v>
      </c>
      <c r="G873" s="160" t="s">
        <v>88</v>
      </c>
      <c r="H873" s="67">
        <f>10813.2+3010</f>
        <v>13823.2</v>
      </c>
      <c r="I873" s="67">
        <v>0</v>
      </c>
      <c r="J873" s="156"/>
    </row>
    <row r="874" spans="1:10" s="88" customFormat="1" ht="114.75">
      <c r="A874" s="156"/>
      <c r="B874" s="15" t="s">
        <v>347</v>
      </c>
      <c r="C874" s="157"/>
      <c r="D874" s="158">
        <v>8</v>
      </c>
      <c r="E874" s="158">
        <v>1</v>
      </c>
      <c r="F874" s="159" t="s">
        <v>628</v>
      </c>
      <c r="G874" s="160">
        <v>460</v>
      </c>
      <c r="H874" s="67">
        <f>H875</f>
        <v>168292.8</v>
      </c>
      <c r="I874" s="67">
        <f>I875</f>
        <v>168292.8</v>
      </c>
      <c r="J874" s="156"/>
    </row>
    <row r="875" spans="1:10" s="88" customFormat="1" ht="51">
      <c r="A875" s="156"/>
      <c r="B875" s="157" t="s">
        <v>118</v>
      </c>
      <c r="C875" s="157"/>
      <c r="D875" s="158">
        <v>8</v>
      </c>
      <c r="E875" s="158">
        <v>1</v>
      </c>
      <c r="F875" s="159" t="s">
        <v>628</v>
      </c>
      <c r="G875" s="160" t="s">
        <v>117</v>
      </c>
      <c r="H875" s="67">
        <v>168292.8</v>
      </c>
      <c r="I875" s="67">
        <v>168292.8</v>
      </c>
      <c r="J875" s="156"/>
    </row>
    <row r="876" spans="1:10" s="88" customFormat="1" ht="38.25">
      <c r="A876" s="74"/>
      <c r="B876" s="15" t="s">
        <v>352</v>
      </c>
      <c r="C876" s="15"/>
      <c r="D876" s="75" t="s">
        <v>456</v>
      </c>
      <c r="E876" s="75" t="s">
        <v>361</v>
      </c>
      <c r="F876" s="75" t="s">
        <v>628</v>
      </c>
      <c r="G876" s="75" t="s">
        <v>428</v>
      </c>
      <c r="H876" s="76">
        <f>H877</f>
        <v>2262.4</v>
      </c>
      <c r="I876" s="76">
        <f>I877</f>
        <v>2262.4</v>
      </c>
      <c r="J876" s="76"/>
    </row>
    <row r="877" spans="1:10" s="88" customFormat="1">
      <c r="A877" s="74"/>
      <c r="B877" s="15" t="s">
        <v>342</v>
      </c>
      <c r="C877" s="152"/>
      <c r="D877" s="75" t="s">
        <v>456</v>
      </c>
      <c r="E877" s="75" t="s">
        <v>361</v>
      </c>
      <c r="F877" s="75" t="s">
        <v>628</v>
      </c>
      <c r="G877" s="75" t="s">
        <v>432</v>
      </c>
      <c r="H877" s="76">
        <f>H878</f>
        <v>2262.4</v>
      </c>
      <c r="I877" s="76">
        <f>I878</f>
        <v>2262.4</v>
      </c>
      <c r="J877" s="76"/>
    </row>
    <row r="878" spans="1:10" s="88" customFormat="1" ht="25.5">
      <c r="A878" s="74"/>
      <c r="B878" s="15" t="s">
        <v>16</v>
      </c>
      <c r="C878" s="152"/>
      <c r="D878" s="75" t="s">
        <v>456</v>
      </c>
      <c r="E878" s="75" t="s">
        <v>361</v>
      </c>
      <c r="F878" s="75" t="s">
        <v>628</v>
      </c>
      <c r="G878" s="75" t="s">
        <v>15</v>
      </c>
      <c r="H878" s="76">
        <v>2262.4</v>
      </c>
      <c r="I878" s="76">
        <v>2262.4</v>
      </c>
      <c r="J878" s="154"/>
    </row>
    <row r="879" spans="1:10" ht="38.25">
      <c r="A879" s="74"/>
      <c r="B879" s="15" t="s">
        <v>17</v>
      </c>
      <c r="C879" s="152"/>
      <c r="D879" s="75" t="s">
        <v>456</v>
      </c>
      <c r="E879" s="75" t="s">
        <v>361</v>
      </c>
      <c r="F879" s="75" t="s">
        <v>692</v>
      </c>
      <c r="G879" s="128"/>
      <c r="H879" s="76">
        <f>SUM(I879:J879)</f>
        <v>518.70000000000005</v>
      </c>
      <c r="I879" s="76">
        <f>I880</f>
        <v>518.70000000000005</v>
      </c>
      <c r="J879" s="76"/>
    </row>
    <row r="880" spans="1:10" ht="38.25">
      <c r="A880" s="74"/>
      <c r="B880" s="15" t="s">
        <v>352</v>
      </c>
      <c r="C880" s="15"/>
      <c r="D880" s="75" t="s">
        <v>456</v>
      </c>
      <c r="E880" s="75" t="s">
        <v>361</v>
      </c>
      <c r="F880" s="75" t="s">
        <v>692</v>
      </c>
      <c r="G880" s="75" t="s">
        <v>428</v>
      </c>
      <c r="H880" s="76">
        <f>SUM(I880:J880)</f>
        <v>518.70000000000005</v>
      </c>
      <c r="I880" s="76">
        <f>I881</f>
        <v>518.70000000000005</v>
      </c>
      <c r="J880" s="76"/>
    </row>
    <row r="881" spans="1:10">
      <c r="A881" s="74"/>
      <c r="B881" s="15" t="s">
        <v>342</v>
      </c>
      <c r="C881" s="152"/>
      <c r="D881" s="75" t="s">
        <v>456</v>
      </c>
      <c r="E881" s="75" t="s">
        <v>361</v>
      </c>
      <c r="F881" s="75" t="s">
        <v>692</v>
      </c>
      <c r="G881" s="75" t="s">
        <v>432</v>
      </c>
      <c r="H881" s="76">
        <f>SUM(I881:J881)</f>
        <v>518.70000000000005</v>
      </c>
      <c r="I881" s="76">
        <f>I882</f>
        <v>518.70000000000005</v>
      </c>
      <c r="J881" s="76"/>
    </row>
    <row r="882" spans="1:10" ht="25.5">
      <c r="A882" s="74"/>
      <c r="B882" s="15" t="s">
        <v>16</v>
      </c>
      <c r="C882" s="152"/>
      <c r="D882" s="75" t="s">
        <v>456</v>
      </c>
      <c r="E882" s="75" t="s">
        <v>361</v>
      </c>
      <c r="F882" s="75" t="s">
        <v>692</v>
      </c>
      <c r="G882" s="75" t="s">
        <v>15</v>
      </c>
      <c r="H882" s="76">
        <v>518.70000000000005</v>
      </c>
      <c r="I882" s="76">
        <v>518.70000000000005</v>
      </c>
      <c r="J882" s="76"/>
    </row>
    <row r="883" spans="1:10" ht="38.25">
      <c r="A883" s="156"/>
      <c r="B883" s="157" t="s">
        <v>87</v>
      </c>
      <c r="C883" s="157"/>
      <c r="D883" s="158">
        <v>8</v>
      </c>
      <c r="E883" s="158">
        <v>1</v>
      </c>
      <c r="F883" s="159" t="s">
        <v>578</v>
      </c>
      <c r="G883" s="160"/>
      <c r="H883" s="67">
        <f t="shared" ref="H883:I886" si="92">H884</f>
        <v>491</v>
      </c>
      <c r="I883" s="67">
        <f t="shared" si="92"/>
        <v>491</v>
      </c>
      <c r="J883" s="156"/>
    </row>
    <row r="884" spans="1:10" s="331" customFormat="1">
      <c r="A884" s="156"/>
      <c r="B884" s="157" t="s">
        <v>21</v>
      </c>
      <c r="C884" s="157"/>
      <c r="D884" s="158">
        <v>8</v>
      </c>
      <c r="E884" s="158">
        <v>1</v>
      </c>
      <c r="F884" s="159" t="s">
        <v>676</v>
      </c>
      <c r="G884" s="160"/>
      <c r="H884" s="67">
        <f t="shared" si="92"/>
        <v>491</v>
      </c>
      <c r="I884" s="67">
        <f t="shared" si="92"/>
        <v>491</v>
      </c>
      <c r="J884" s="156"/>
    </row>
    <row r="885" spans="1:10" ht="38.25">
      <c r="A885" s="156"/>
      <c r="B885" s="157" t="s">
        <v>17</v>
      </c>
      <c r="C885" s="157"/>
      <c r="D885" s="158">
        <v>8</v>
      </c>
      <c r="E885" s="158">
        <v>1</v>
      </c>
      <c r="F885" s="159" t="s">
        <v>629</v>
      </c>
      <c r="G885" s="160"/>
      <c r="H885" s="67">
        <f t="shared" si="92"/>
        <v>491</v>
      </c>
      <c r="I885" s="67">
        <f t="shared" si="92"/>
        <v>491</v>
      </c>
      <c r="J885" s="156"/>
    </row>
    <row r="886" spans="1:10" ht="38.25">
      <c r="A886" s="156"/>
      <c r="B886" s="15" t="s">
        <v>337</v>
      </c>
      <c r="C886" s="157"/>
      <c r="D886" s="158">
        <v>8</v>
      </c>
      <c r="E886" s="158">
        <v>1</v>
      </c>
      <c r="F886" s="159" t="s">
        <v>629</v>
      </c>
      <c r="G886" s="160">
        <v>600</v>
      </c>
      <c r="H886" s="67">
        <f t="shared" si="92"/>
        <v>491</v>
      </c>
      <c r="I886" s="67">
        <f t="shared" si="92"/>
        <v>491</v>
      </c>
      <c r="J886" s="156"/>
    </row>
    <row r="887" spans="1:10" ht="38.25">
      <c r="A887" s="156"/>
      <c r="B887" s="157" t="s">
        <v>86</v>
      </c>
      <c r="C887" s="157"/>
      <c r="D887" s="158">
        <v>8</v>
      </c>
      <c r="E887" s="158">
        <v>1</v>
      </c>
      <c r="F887" s="159" t="s">
        <v>629</v>
      </c>
      <c r="G887" s="160" t="s">
        <v>85</v>
      </c>
      <c r="H887" s="67">
        <v>491</v>
      </c>
      <c r="I887" s="67">
        <v>491</v>
      </c>
      <c r="J887" s="156"/>
    </row>
    <row r="888" spans="1:10" ht="25.5">
      <c r="A888" s="332"/>
      <c r="B888" s="329" t="s">
        <v>116</v>
      </c>
      <c r="C888" s="329"/>
      <c r="D888" s="166">
        <v>8</v>
      </c>
      <c r="E888" s="166">
        <v>4</v>
      </c>
      <c r="F888" s="167"/>
      <c r="G888" s="168"/>
      <c r="H888" s="169">
        <f t="shared" ref="H888:I893" si="93">H889</f>
        <v>252.6</v>
      </c>
      <c r="I888" s="169">
        <f t="shared" si="93"/>
        <v>220.7</v>
      </c>
      <c r="J888" s="330">
        <f>I888/H888*100</f>
        <v>87.371338083927157</v>
      </c>
    </row>
    <row r="889" spans="1:10" ht="38.25">
      <c r="A889" s="156"/>
      <c r="B889" s="157" t="s">
        <v>5</v>
      </c>
      <c r="C889" s="157"/>
      <c r="D889" s="158">
        <v>8</v>
      </c>
      <c r="E889" s="158">
        <v>4</v>
      </c>
      <c r="F889" s="159" t="s">
        <v>365</v>
      </c>
      <c r="G889" s="160"/>
      <c r="H889" s="67">
        <f t="shared" si="93"/>
        <v>252.6</v>
      </c>
      <c r="I889" s="67">
        <f t="shared" si="93"/>
        <v>220.7</v>
      </c>
      <c r="J889" s="156"/>
    </row>
    <row r="890" spans="1:10" ht="38.25">
      <c r="A890" s="156"/>
      <c r="B890" s="157" t="s">
        <v>4</v>
      </c>
      <c r="C890" s="157"/>
      <c r="D890" s="158">
        <v>8</v>
      </c>
      <c r="E890" s="158">
        <v>4</v>
      </c>
      <c r="F890" s="159" t="s">
        <v>367</v>
      </c>
      <c r="G890" s="160"/>
      <c r="H890" s="67">
        <f>H891</f>
        <v>252.6</v>
      </c>
      <c r="I890" s="67">
        <f>I891</f>
        <v>220.7</v>
      </c>
      <c r="J890" s="156"/>
    </row>
    <row r="891" spans="1:10" s="331" customFormat="1" ht="140.25">
      <c r="A891" s="156"/>
      <c r="B891" s="157" t="s">
        <v>115</v>
      </c>
      <c r="C891" s="157"/>
      <c r="D891" s="158">
        <v>8</v>
      </c>
      <c r="E891" s="158">
        <v>4</v>
      </c>
      <c r="F891" s="159" t="s">
        <v>631</v>
      </c>
      <c r="G891" s="160"/>
      <c r="H891" s="67">
        <f t="shared" si="93"/>
        <v>252.6</v>
      </c>
      <c r="I891" s="67">
        <f t="shared" si="93"/>
        <v>220.7</v>
      </c>
      <c r="J891" s="156"/>
    </row>
    <row r="892" spans="1:10" s="88" customFormat="1" ht="25.5">
      <c r="A892" s="156"/>
      <c r="B892" s="15" t="s">
        <v>256</v>
      </c>
      <c r="C892" s="157"/>
      <c r="D892" s="158">
        <v>8</v>
      </c>
      <c r="E892" s="158">
        <v>4</v>
      </c>
      <c r="F892" s="159" t="s">
        <v>631</v>
      </c>
      <c r="G892" s="160">
        <v>200</v>
      </c>
      <c r="H892" s="67">
        <f t="shared" si="93"/>
        <v>252.6</v>
      </c>
      <c r="I892" s="67">
        <f t="shared" si="93"/>
        <v>220.7</v>
      </c>
      <c r="J892" s="156"/>
    </row>
    <row r="893" spans="1:10" s="88" customFormat="1" ht="25.5">
      <c r="A893" s="156"/>
      <c r="B893" s="15" t="s">
        <v>339</v>
      </c>
      <c r="C893" s="157"/>
      <c r="D893" s="158">
        <v>8</v>
      </c>
      <c r="E893" s="158">
        <v>4</v>
      </c>
      <c r="F893" s="159" t="s">
        <v>631</v>
      </c>
      <c r="G893" s="160">
        <v>240</v>
      </c>
      <c r="H893" s="67">
        <f t="shared" si="93"/>
        <v>252.6</v>
      </c>
      <c r="I893" s="67">
        <f t="shared" si="93"/>
        <v>220.7</v>
      </c>
      <c r="J893" s="156"/>
    </row>
    <row r="894" spans="1:10" s="88" customFormat="1" ht="38.25">
      <c r="A894" s="156"/>
      <c r="B894" s="157" t="s">
        <v>19</v>
      </c>
      <c r="C894" s="157"/>
      <c r="D894" s="158">
        <v>8</v>
      </c>
      <c r="E894" s="158">
        <v>4</v>
      </c>
      <c r="F894" s="159" t="s">
        <v>631</v>
      </c>
      <c r="G894" s="160" t="s">
        <v>18</v>
      </c>
      <c r="H894" s="67">
        <v>252.6</v>
      </c>
      <c r="I894" s="67">
        <v>220.7</v>
      </c>
      <c r="J894" s="156"/>
    </row>
    <row r="895" spans="1:10" s="88" customFormat="1">
      <c r="A895" s="332"/>
      <c r="B895" s="329" t="s">
        <v>114</v>
      </c>
      <c r="C895" s="329"/>
      <c r="D895" s="166">
        <v>9</v>
      </c>
      <c r="E895" s="166">
        <v>0</v>
      </c>
      <c r="F895" s="167"/>
      <c r="G895" s="168"/>
      <c r="H895" s="169">
        <f t="shared" ref="H895:I897" si="94">H896</f>
        <v>11627</v>
      </c>
      <c r="I895" s="169">
        <f t="shared" si="94"/>
        <v>10124.9</v>
      </c>
      <c r="J895" s="330">
        <f>I895/H895*100</f>
        <v>87.080932312720392</v>
      </c>
    </row>
    <row r="896" spans="1:10">
      <c r="A896" s="74"/>
      <c r="B896" s="15" t="s">
        <v>113</v>
      </c>
      <c r="C896" s="15"/>
      <c r="D896" s="75" t="s">
        <v>412</v>
      </c>
      <c r="E896" s="75" t="s">
        <v>412</v>
      </c>
      <c r="F896" s="75"/>
      <c r="G896" s="75"/>
      <c r="H896" s="76">
        <f t="shared" si="94"/>
        <v>11627</v>
      </c>
      <c r="I896" s="76">
        <f t="shared" si="94"/>
        <v>10124.9</v>
      </c>
      <c r="J896" s="76"/>
    </row>
    <row r="897" spans="1:10" ht="38.25">
      <c r="A897" s="74"/>
      <c r="B897" s="15" t="s">
        <v>112</v>
      </c>
      <c r="C897" s="15"/>
      <c r="D897" s="75" t="s">
        <v>412</v>
      </c>
      <c r="E897" s="75" t="s">
        <v>412</v>
      </c>
      <c r="F897" s="152" t="s">
        <v>633</v>
      </c>
      <c r="G897" s="75"/>
      <c r="H897" s="76">
        <f t="shared" si="94"/>
        <v>11627</v>
      </c>
      <c r="I897" s="76">
        <f t="shared" si="94"/>
        <v>10124.9</v>
      </c>
      <c r="J897" s="76"/>
    </row>
    <row r="898" spans="1:10" ht="25.5">
      <c r="A898" s="74"/>
      <c r="B898" s="15" t="s">
        <v>111</v>
      </c>
      <c r="C898" s="15"/>
      <c r="D898" s="75" t="s">
        <v>412</v>
      </c>
      <c r="E898" s="75" t="s">
        <v>412</v>
      </c>
      <c r="F898" s="152" t="s">
        <v>634</v>
      </c>
      <c r="G898" s="75"/>
      <c r="H898" s="76">
        <f>H899+H906+H910</f>
        <v>11627</v>
      </c>
      <c r="I898" s="76">
        <f>I899+I906+I910</f>
        <v>10124.9</v>
      </c>
      <c r="J898" s="76"/>
    </row>
    <row r="899" spans="1:10" s="88" customFormat="1">
      <c r="A899" s="74"/>
      <c r="B899" s="15" t="s">
        <v>635</v>
      </c>
      <c r="C899" s="15"/>
      <c r="D899" s="75" t="s">
        <v>412</v>
      </c>
      <c r="E899" s="75" t="s">
        <v>412</v>
      </c>
      <c r="F899" s="152" t="s">
        <v>636</v>
      </c>
      <c r="G899" s="75"/>
      <c r="H899" s="76">
        <f>H900+H903</f>
        <v>11573.4</v>
      </c>
      <c r="I899" s="76">
        <f>I900+I903</f>
        <v>10071.299999999999</v>
      </c>
      <c r="J899" s="76"/>
    </row>
    <row r="900" spans="1:10" s="88" customFormat="1" ht="25.5">
      <c r="A900" s="156"/>
      <c r="B900" s="15" t="s">
        <v>256</v>
      </c>
      <c r="C900" s="157"/>
      <c r="D900" s="75" t="s">
        <v>412</v>
      </c>
      <c r="E900" s="75" t="s">
        <v>412</v>
      </c>
      <c r="F900" s="152" t="s">
        <v>636</v>
      </c>
      <c r="G900" s="160">
        <v>200</v>
      </c>
      <c r="H900" s="67">
        <f>H901</f>
        <v>841.3</v>
      </c>
      <c r="I900" s="67">
        <f>I901</f>
        <v>826.3</v>
      </c>
      <c r="J900" s="156"/>
    </row>
    <row r="901" spans="1:10" s="88" customFormat="1" ht="25.5">
      <c r="A901" s="156"/>
      <c r="B901" s="15" t="s">
        <v>339</v>
      </c>
      <c r="C901" s="157"/>
      <c r="D901" s="75" t="s">
        <v>412</v>
      </c>
      <c r="E901" s="75" t="s">
        <v>412</v>
      </c>
      <c r="F901" s="152" t="s">
        <v>636</v>
      </c>
      <c r="G901" s="160">
        <v>240</v>
      </c>
      <c r="H901" s="67">
        <f>H902</f>
        <v>841.3</v>
      </c>
      <c r="I901" s="67">
        <f>I902</f>
        <v>826.3</v>
      </c>
      <c r="J901" s="156"/>
    </row>
    <row r="902" spans="1:10" ht="38.25">
      <c r="A902" s="156"/>
      <c r="B902" s="157" t="s">
        <v>19</v>
      </c>
      <c r="C902" s="157"/>
      <c r="D902" s="75" t="s">
        <v>412</v>
      </c>
      <c r="E902" s="75" t="s">
        <v>412</v>
      </c>
      <c r="F902" s="152" t="s">
        <v>636</v>
      </c>
      <c r="G902" s="160" t="s">
        <v>18</v>
      </c>
      <c r="H902" s="67">
        <v>841.3</v>
      </c>
      <c r="I902" s="67">
        <v>826.3</v>
      </c>
      <c r="J902" s="156"/>
    </row>
    <row r="903" spans="1:10" ht="25.5">
      <c r="A903" s="100"/>
      <c r="B903" s="15" t="s">
        <v>351</v>
      </c>
      <c r="C903" s="15"/>
      <c r="D903" s="75" t="s">
        <v>412</v>
      </c>
      <c r="E903" s="75" t="s">
        <v>412</v>
      </c>
      <c r="F903" s="152" t="s">
        <v>636</v>
      </c>
      <c r="G903" s="75" t="s">
        <v>466</v>
      </c>
      <c r="H903" s="76">
        <f>H904</f>
        <v>10732.1</v>
      </c>
      <c r="I903" s="76">
        <f>I904</f>
        <v>9245</v>
      </c>
      <c r="J903" s="76"/>
    </row>
    <row r="904" spans="1:10">
      <c r="A904" s="100"/>
      <c r="B904" s="15" t="s">
        <v>345</v>
      </c>
      <c r="C904" s="15"/>
      <c r="D904" s="75" t="s">
        <v>412</v>
      </c>
      <c r="E904" s="75" t="s">
        <v>412</v>
      </c>
      <c r="F904" s="152" t="s">
        <v>636</v>
      </c>
      <c r="G904" s="75" t="s">
        <v>467</v>
      </c>
      <c r="H904" s="76">
        <f>H905</f>
        <v>10732.1</v>
      </c>
      <c r="I904" s="76">
        <f>I905</f>
        <v>9245</v>
      </c>
      <c r="J904" s="76"/>
    </row>
    <row r="905" spans="1:10" ht="38.25">
      <c r="A905" s="100"/>
      <c r="B905" s="157" t="s">
        <v>89</v>
      </c>
      <c r="C905" s="15"/>
      <c r="D905" s="75" t="s">
        <v>412</v>
      </c>
      <c r="E905" s="75" t="s">
        <v>412</v>
      </c>
      <c r="F905" s="152" t="s">
        <v>636</v>
      </c>
      <c r="G905" s="75" t="s">
        <v>88</v>
      </c>
      <c r="H905" s="76">
        <v>10732.1</v>
      </c>
      <c r="I905" s="76">
        <v>9245</v>
      </c>
      <c r="J905" s="76"/>
    </row>
    <row r="906" spans="1:10" ht="76.5">
      <c r="A906" s="156"/>
      <c r="B906" s="157" t="s">
        <v>110</v>
      </c>
      <c r="C906" s="156"/>
      <c r="D906" s="158">
        <v>9</v>
      </c>
      <c r="E906" s="158">
        <v>9</v>
      </c>
      <c r="F906" s="159" t="s">
        <v>671</v>
      </c>
      <c r="G906" s="160"/>
      <c r="H906" s="67">
        <f t="shared" ref="H906:I908" si="95">H907</f>
        <v>50.9</v>
      </c>
      <c r="I906" s="67">
        <f t="shared" si="95"/>
        <v>50.9</v>
      </c>
      <c r="J906" s="156"/>
    </row>
    <row r="907" spans="1:10" ht="38.25">
      <c r="A907" s="156"/>
      <c r="B907" s="15" t="s">
        <v>344</v>
      </c>
      <c r="C907" s="156"/>
      <c r="D907" s="158">
        <v>9</v>
      </c>
      <c r="E907" s="158">
        <v>9</v>
      </c>
      <c r="F907" s="159" t="s">
        <v>671</v>
      </c>
      <c r="G907" s="160">
        <v>400</v>
      </c>
      <c r="H907" s="67">
        <f t="shared" si="95"/>
        <v>50.9</v>
      </c>
      <c r="I907" s="67">
        <f t="shared" si="95"/>
        <v>50.9</v>
      </c>
      <c r="J907" s="156"/>
    </row>
    <row r="908" spans="1:10">
      <c r="A908" s="156"/>
      <c r="B908" s="15" t="s">
        <v>345</v>
      </c>
      <c r="C908" s="156"/>
      <c r="D908" s="158">
        <v>9</v>
      </c>
      <c r="E908" s="158">
        <v>9</v>
      </c>
      <c r="F908" s="159" t="s">
        <v>671</v>
      </c>
      <c r="G908" s="160">
        <v>410</v>
      </c>
      <c r="H908" s="67">
        <f t="shared" si="95"/>
        <v>50.9</v>
      </c>
      <c r="I908" s="67">
        <f t="shared" si="95"/>
        <v>50.9</v>
      </c>
      <c r="J908" s="156"/>
    </row>
    <row r="909" spans="1:10" ht="38.25">
      <c r="A909" s="156"/>
      <c r="B909" s="157" t="s">
        <v>89</v>
      </c>
      <c r="C909" s="156"/>
      <c r="D909" s="158">
        <v>9</v>
      </c>
      <c r="E909" s="158">
        <v>9</v>
      </c>
      <c r="F909" s="159" t="s">
        <v>671</v>
      </c>
      <c r="G909" s="160">
        <v>414</v>
      </c>
      <c r="H909" s="67">
        <v>50.9</v>
      </c>
      <c r="I909" s="67">
        <v>50.9</v>
      </c>
      <c r="J909" s="156"/>
    </row>
    <row r="910" spans="1:10" s="331" customFormat="1" ht="89.25">
      <c r="A910" s="156"/>
      <c r="B910" s="157" t="s">
        <v>109</v>
      </c>
      <c r="C910" s="156"/>
      <c r="D910" s="158">
        <v>9</v>
      </c>
      <c r="E910" s="158">
        <v>9</v>
      </c>
      <c r="F910" s="159" t="s">
        <v>672</v>
      </c>
      <c r="G910" s="160"/>
      <c r="H910" s="67">
        <f t="shared" ref="H910:I912" si="96">H911</f>
        <v>2.7</v>
      </c>
      <c r="I910" s="67">
        <f t="shared" si="96"/>
        <v>2.7</v>
      </c>
      <c r="J910" s="156"/>
    </row>
    <row r="911" spans="1:10" ht="38.25">
      <c r="A911" s="156"/>
      <c r="B911" s="15" t="s">
        <v>344</v>
      </c>
      <c r="C911" s="156"/>
      <c r="D911" s="158">
        <v>9</v>
      </c>
      <c r="E911" s="158">
        <v>9</v>
      </c>
      <c r="F911" s="159" t="s">
        <v>672</v>
      </c>
      <c r="G911" s="160">
        <v>400</v>
      </c>
      <c r="H911" s="67">
        <f t="shared" si="96"/>
        <v>2.7</v>
      </c>
      <c r="I911" s="67">
        <f t="shared" si="96"/>
        <v>2.7</v>
      </c>
      <c r="J911" s="156"/>
    </row>
    <row r="912" spans="1:10">
      <c r="A912" s="156"/>
      <c r="B912" s="15" t="s">
        <v>345</v>
      </c>
      <c r="C912" s="156"/>
      <c r="D912" s="158">
        <v>9</v>
      </c>
      <c r="E912" s="158">
        <v>9</v>
      </c>
      <c r="F912" s="159" t="s">
        <v>672</v>
      </c>
      <c r="G912" s="160">
        <v>410</v>
      </c>
      <c r="H912" s="67">
        <f t="shared" si="96"/>
        <v>2.7</v>
      </c>
      <c r="I912" s="67">
        <f t="shared" si="96"/>
        <v>2.7</v>
      </c>
      <c r="J912" s="156"/>
    </row>
    <row r="913" spans="1:10" ht="38.25">
      <c r="A913" s="156"/>
      <c r="B913" s="157" t="s">
        <v>89</v>
      </c>
      <c r="C913" s="156"/>
      <c r="D913" s="158">
        <v>9</v>
      </c>
      <c r="E913" s="158">
        <v>9</v>
      </c>
      <c r="F913" s="159" t="s">
        <v>672</v>
      </c>
      <c r="G913" s="160">
        <v>414</v>
      </c>
      <c r="H913" s="67">
        <v>2.7</v>
      </c>
      <c r="I913" s="67">
        <v>2.7</v>
      </c>
      <c r="J913" s="156"/>
    </row>
    <row r="914" spans="1:10">
      <c r="A914" s="332"/>
      <c r="B914" s="329" t="s">
        <v>14</v>
      </c>
      <c r="C914" s="329"/>
      <c r="D914" s="166">
        <v>10</v>
      </c>
      <c r="E914" s="166">
        <v>0</v>
      </c>
      <c r="F914" s="167"/>
      <c r="G914" s="168"/>
      <c r="H914" s="169">
        <f>H915+H922+H944+H961</f>
        <v>181685.4</v>
      </c>
      <c r="I914" s="169">
        <f>I915+I922+I944+I961</f>
        <v>118437.2</v>
      </c>
      <c r="J914" s="330">
        <f>I914/H914*100</f>
        <v>65.188066845217065</v>
      </c>
    </row>
    <row r="915" spans="1:10">
      <c r="A915" s="332"/>
      <c r="B915" s="329" t="s">
        <v>108</v>
      </c>
      <c r="C915" s="329"/>
      <c r="D915" s="166">
        <v>10</v>
      </c>
      <c r="E915" s="166">
        <v>1</v>
      </c>
      <c r="F915" s="167"/>
      <c r="G915" s="168"/>
      <c r="H915" s="169">
        <f t="shared" ref="H915:I920" si="97">H916</f>
        <v>3521.8</v>
      </c>
      <c r="I915" s="169">
        <f t="shared" si="97"/>
        <v>2504.8000000000002</v>
      </c>
      <c r="J915" s="330">
        <f>I915/H915*100</f>
        <v>71.122721335680623</v>
      </c>
    </row>
    <row r="916" spans="1:10" ht="38.25">
      <c r="A916" s="156"/>
      <c r="B916" s="157" t="s">
        <v>5</v>
      </c>
      <c r="C916" s="157"/>
      <c r="D916" s="158">
        <v>10</v>
      </c>
      <c r="E916" s="158">
        <v>1</v>
      </c>
      <c r="F916" s="159" t="s">
        <v>365</v>
      </c>
      <c r="G916" s="160"/>
      <c r="H916" s="67">
        <f t="shared" si="97"/>
        <v>3521.8</v>
      </c>
      <c r="I916" s="67">
        <f t="shared" si="97"/>
        <v>2504.8000000000002</v>
      </c>
      <c r="J916" s="156"/>
    </row>
    <row r="917" spans="1:10" ht="38.25">
      <c r="A917" s="156"/>
      <c r="B917" s="157" t="s">
        <v>4</v>
      </c>
      <c r="C917" s="157"/>
      <c r="D917" s="158">
        <v>10</v>
      </c>
      <c r="E917" s="158">
        <v>1</v>
      </c>
      <c r="F917" s="159" t="s">
        <v>367</v>
      </c>
      <c r="G917" s="160"/>
      <c r="H917" s="67">
        <f t="shared" si="97"/>
        <v>3521.8</v>
      </c>
      <c r="I917" s="67">
        <f t="shared" si="97"/>
        <v>2504.8000000000002</v>
      </c>
      <c r="J917" s="156"/>
    </row>
    <row r="918" spans="1:10" ht="25.5">
      <c r="A918" s="156"/>
      <c r="B918" s="157" t="s">
        <v>72</v>
      </c>
      <c r="C918" s="157"/>
      <c r="D918" s="158">
        <v>10</v>
      </c>
      <c r="E918" s="158">
        <v>1</v>
      </c>
      <c r="F918" s="159" t="s">
        <v>394</v>
      </c>
      <c r="G918" s="160"/>
      <c r="H918" s="67">
        <f t="shared" si="97"/>
        <v>3521.8</v>
      </c>
      <c r="I918" s="67">
        <f t="shared" si="97"/>
        <v>2504.8000000000002</v>
      </c>
      <c r="J918" s="156"/>
    </row>
    <row r="919" spans="1:10" ht="25.5">
      <c r="A919" s="156"/>
      <c r="B919" s="15" t="s">
        <v>340</v>
      </c>
      <c r="C919" s="157"/>
      <c r="D919" s="158">
        <v>10</v>
      </c>
      <c r="E919" s="158">
        <v>1</v>
      </c>
      <c r="F919" s="159" t="s">
        <v>394</v>
      </c>
      <c r="G919" s="160">
        <v>300</v>
      </c>
      <c r="H919" s="67">
        <f t="shared" si="97"/>
        <v>3521.8</v>
      </c>
      <c r="I919" s="67">
        <f t="shared" si="97"/>
        <v>2504.8000000000002</v>
      </c>
      <c r="J919" s="156"/>
    </row>
    <row r="920" spans="1:10" ht="25.5">
      <c r="A920" s="156"/>
      <c r="B920" s="15" t="s">
        <v>346</v>
      </c>
      <c r="C920" s="157"/>
      <c r="D920" s="158">
        <v>10</v>
      </c>
      <c r="E920" s="158">
        <v>1</v>
      </c>
      <c r="F920" s="159" t="s">
        <v>394</v>
      </c>
      <c r="G920" s="160">
        <v>320</v>
      </c>
      <c r="H920" s="67">
        <f t="shared" si="97"/>
        <v>3521.8</v>
      </c>
      <c r="I920" s="67">
        <f t="shared" si="97"/>
        <v>2504.8000000000002</v>
      </c>
      <c r="J920" s="156"/>
    </row>
    <row r="921" spans="1:10" ht="38.25">
      <c r="A921" s="156"/>
      <c r="B921" s="157" t="s">
        <v>106</v>
      </c>
      <c r="C921" s="157"/>
      <c r="D921" s="158">
        <v>10</v>
      </c>
      <c r="E921" s="158">
        <v>1</v>
      </c>
      <c r="F921" s="159" t="s">
        <v>394</v>
      </c>
      <c r="G921" s="160" t="s">
        <v>105</v>
      </c>
      <c r="H921" s="67">
        <v>3521.8</v>
      </c>
      <c r="I921" s="67">
        <v>2504.8000000000002</v>
      </c>
      <c r="J921" s="156"/>
    </row>
    <row r="922" spans="1:10">
      <c r="A922" s="332"/>
      <c r="B922" s="329" t="s">
        <v>104</v>
      </c>
      <c r="C922" s="329"/>
      <c r="D922" s="166">
        <v>10</v>
      </c>
      <c r="E922" s="166">
        <v>3</v>
      </c>
      <c r="F922" s="167"/>
      <c r="G922" s="168"/>
      <c r="H922" s="169">
        <f>H923</f>
        <v>48046</v>
      </c>
      <c r="I922" s="169">
        <f>I923</f>
        <v>43320.1</v>
      </c>
      <c r="J922" s="330">
        <f>I922/H922*100</f>
        <v>90.163801357032838</v>
      </c>
    </row>
    <row r="923" spans="1:10" ht="51">
      <c r="A923" s="156"/>
      <c r="B923" s="157" t="s">
        <v>98</v>
      </c>
      <c r="C923" s="157"/>
      <c r="D923" s="158">
        <v>10</v>
      </c>
      <c r="E923" s="158">
        <v>3</v>
      </c>
      <c r="F923" s="159" t="s">
        <v>497</v>
      </c>
      <c r="G923" s="160"/>
      <c r="H923" s="67">
        <f>H924+H928+H932+H936+H940</f>
        <v>48046</v>
      </c>
      <c r="I923" s="67">
        <f>I924+I928+I932+I936+I940</f>
        <v>43320.1</v>
      </c>
      <c r="J923" s="156"/>
    </row>
    <row r="924" spans="1:10" s="92" customFormat="1">
      <c r="A924" s="156"/>
      <c r="B924" s="157" t="s">
        <v>21</v>
      </c>
      <c r="C924" s="157"/>
      <c r="D924" s="158">
        <v>10</v>
      </c>
      <c r="E924" s="158">
        <v>3</v>
      </c>
      <c r="F924" s="159" t="s">
        <v>498</v>
      </c>
      <c r="G924" s="160"/>
      <c r="H924" s="67">
        <f t="shared" ref="H924:I926" si="98">H925</f>
        <v>38657.5</v>
      </c>
      <c r="I924" s="67">
        <f t="shared" si="98"/>
        <v>35606.400000000001</v>
      </c>
      <c r="J924" s="156"/>
    </row>
    <row r="925" spans="1:10" s="92" customFormat="1" ht="25.5">
      <c r="A925" s="156"/>
      <c r="B925" s="15" t="s">
        <v>340</v>
      </c>
      <c r="C925" s="157"/>
      <c r="D925" s="158">
        <v>10</v>
      </c>
      <c r="E925" s="158">
        <v>3</v>
      </c>
      <c r="F925" s="159" t="s">
        <v>498</v>
      </c>
      <c r="G925" s="160">
        <v>300</v>
      </c>
      <c r="H925" s="67">
        <f t="shared" si="98"/>
        <v>38657.5</v>
      </c>
      <c r="I925" s="67">
        <f t="shared" si="98"/>
        <v>35606.400000000001</v>
      </c>
      <c r="J925" s="156"/>
    </row>
    <row r="926" spans="1:10" s="92" customFormat="1" ht="25.5">
      <c r="A926" s="156"/>
      <c r="B926" s="15" t="s">
        <v>346</v>
      </c>
      <c r="C926" s="157"/>
      <c r="D926" s="158">
        <v>10</v>
      </c>
      <c r="E926" s="158">
        <v>3</v>
      </c>
      <c r="F926" s="159" t="s">
        <v>498</v>
      </c>
      <c r="G926" s="160">
        <v>320</v>
      </c>
      <c r="H926" s="67">
        <f t="shared" si="98"/>
        <v>38657.5</v>
      </c>
      <c r="I926" s="67">
        <f t="shared" si="98"/>
        <v>35606.400000000001</v>
      </c>
      <c r="J926" s="156"/>
    </row>
    <row r="927" spans="1:10" s="92" customFormat="1">
      <c r="A927" s="156"/>
      <c r="B927" s="157" t="s">
        <v>100</v>
      </c>
      <c r="C927" s="157"/>
      <c r="D927" s="158">
        <v>10</v>
      </c>
      <c r="E927" s="158">
        <v>3</v>
      </c>
      <c r="F927" s="159" t="s">
        <v>498</v>
      </c>
      <c r="G927" s="160" t="s">
        <v>99</v>
      </c>
      <c r="H927" s="67">
        <f>41667.5-3010</f>
        <v>38657.5</v>
      </c>
      <c r="I927" s="67">
        <v>35606.400000000001</v>
      </c>
      <c r="J927" s="156"/>
    </row>
    <row r="928" spans="1:10" s="331" customFormat="1" ht="51">
      <c r="A928" s="100"/>
      <c r="B928" s="15" t="s">
        <v>685</v>
      </c>
      <c r="C928" s="190"/>
      <c r="D928" s="75" t="s">
        <v>474</v>
      </c>
      <c r="E928" s="75" t="s">
        <v>376</v>
      </c>
      <c r="F928" s="75" t="s">
        <v>686</v>
      </c>
      <c r="G928" s="75"/>
      <c r="H928" s="76">
        <f t="shared" ref="H928:J930" si="99">H929</f>
        <v>984.7</v>
      </c>
      <c r="I928" s="76">
        <f t="shared" si="99"/>
        <v>701</v>
      </c>
      <c r="J928" s="76">
        <f t="shared" si="99"/>
        <v>0</v>
      </c>
    </row>
    <row r="929" spans="1:10" s="331" customFormat="1" ht="25.5">
      <c r="A929" s="100"/>
      <c r="B929" s="15" t="s">
        <v>340</v>
      </c>
      <c r="C929" s="190"/>
      <c r="D929" s="75" t="s">
        <v>474</v>
      </c>
      <c r="E929" s="75" t="s">
        <v>376</v>
      </c>
      <c r="F929" s="75" t="s">
        <v>686</v>
      </c>
      <c r="G929" s="75" t="s">
        <v>637</v>
      </c>
      <c r="H929" s="76">
        <f t="shared" si="99"/>
        <v>984.7</v>
      </c>
      <c r="I929" s="76">
        <f t="shared" si="99"/>
        <v>701</v>
      </c>
      <c r="J929" s="76">
        <f t="shared" si="99"/>
        <v>0</v>
      </c>
    </row>
    <row r="930" spans="1:10" ht="25.5">
      <c r="A930" s="100"/>
      <c r="B930" s="15" t="s">
        <v>346</v>
      </c>
      <c r="C930" s="190"/>
      <c r="D930" s="75" t="s">
        <v>474</v>
      </c>
      <c r="E930" s="75" t="s">
        <v>376</v>
      </c>
      <c r="F930" s="75" t="s">
        <v>686</v>
      </c>
      <c r="G930" s="75" t="s">
        <v>638</v>
      </c>
      <c r="H930" s="76">
        <f t="shared" si="99"/>
        <v>984.7</v>
      </c>
      <c r="I930" s="76">
        <f t="shared" si="99"/>
        <v>701</v>
      </c>
      <c r="J930" s="76">
        <f t="shared" si="99"/>
        <v>0</v>
      </c>
    </row>
    <row r="931" spans="1:10">
      <c r="A931" s="100"/>
      <c r="B931" s="15" t="s">
        <v>100</v>
      </c>
      <c r="C931" s="190"/>
      <c r="D931" s="75" t="s">
        <v>474</v>
      </c>
      <c r="E931" s="75" t="s">
        <v>376</v>
      </c>
      <c r="F931" s="75" t="s">
        <v>686</v>
      </c>
      <c r="G931" s="75" t="s">
        <v>99</v>
      </c>
      <c r="H931" s="76">
        <v>984.7</v>
      </c>
      <c r="I931" s="76">
        <v>701</v>
      </c>
      <c r="J931" s="76">
        <v>0</v>
      </c>
    </row>
    <row r="932" spans="1:10" ht="140.25">
      <c r="A932" s="156"/>
      <c r="B932" s="157" t="s">
        <v>103</v>
      </c>
      <c r="C932" s="157"/>
      <c r="D932" s="158">
        <v>10</v>
      </c>
      <c r="E932" s="158">
        <v>3</v>
      </c>
      <c r="F932" s="159" t="s">
        <v>640</v>
      </c>
      <c r="G932" s="160"/>
      <c r="H932" s="67">
        <f t="shared" ref="H932:I934" si="100">H933</f>
        <v>6491</v>
      </c>
      <c r="I932" s="67">
        <f t="shared" si="100"/>
        <v>5179.7</v>
      </c>
      <c r="J932" s="156"/>
    </row>
    <row r="933" spans="1:10" ht="25.5">
      <c r="A933" s="156"/>
      <c r="B933" s="15" t="s">
        <v>340</v>
      </c>
      <c r="C933" s="157"/>
      <c r="D933" s="158">
        <v>10</v>
      </c>
      <c r="E933" s="158">
        <v>3</v>
      </c>
      <c r="F933" s="159" t="s">
        <v>640</v>
      </c>
      <c r="G933" s="160">
        <v>300</v>
      </c>
      <c r="H933" s="67">
        <f t="shared" si="100"/>
        <v>6491</v>
      </c>
      <c r="I933" s="67">
        <f t="shared" si="100"/>
        <v>5179.7</v>
      </c>
      <c r="J933" s="156"/>
    </row>
    <row r="934" spans="1:10" ht="25.5">
      <c r="A934" s="156"/>
      <c r="B934" s="15" t="s">
        <v>346</v>
      </c>
      <c r="C934" s="157"/>
      <c r="D934" s="158">
        <v>10</v>
      </c>
      <c r="E934" s="158">
        <v>3</v>
      </c>
      <c r="F934" s="159" t="s">
        <v>640</v>
      </c>
      <c r="G934" s="160">
        <v>320</v>
      </c>
      <c r="H934" s="67">
        <f t="shared" si="100"/>
        <v>6491</v>
      </c>
      <c r="I934" s="67">
        <f t="shared" si="100"/>
        <v>5179.7</v>
      </c>
      <c r="J934" s="156"/>
    </row>
    <row r="935" spans="1:10">
      <c r="A935" s="156"/>
      <c r="B935" s="157" t="s">
        <v>100</v>
      </c>
      <c r="C935" s="157"/>
      <c r="D935" s="158">
        <v>10</v>
      </c>
      <c r="E935" s="158">
        <v>3</v>
      </c>
      <c r="F935" s="159" t="s">
        <v>640</v>
      </c>
      <c r="G935" s="160" t="s">
        <v>99</v>
      </c>
      <c r="H935" s="67">
        <v>6491</v>
      </c>
      <c r="I935" s="67">
        <v>5179.7</v>
      </c>
      <c r="J935" s="156"/>
    </row>
    <row r="936" spans="1:10" s="331" customFormat="1" ht="153">
      <c r="A936" s="156"/>
      <c r="B936" s="157" t="s">
        <v>102</v>
      </c>
      <c r="C936" s="157"/>
      <c r="D936" s="158">
        <v>10</v>
      </c>
      <c r="E936" s="158">
        <v>3</v>
      </c>
      <c r="F936" s="159" t="s">
        <v>673</v>
      </c>
      <c r="G936" s="160"/>
      <c r="H936" s="67">
        <f t="shared" ref="H936:I938" si="101">H937</f>
        <v>393.5</v>
      </c>
      <c r="I936" s="67">
        <f t="shared" si="101"/>
        <v>313.7</v>
      </c>
      <c r="J936" s="156"/>
    </row>
    <row r="937" spans="1:10" ht="25.5">
      <c r="A937" s="156"/>
      <c r="B937" s="15" t="s">
        <v>340</v>
      </c>
      <c r="C937" s="157"/>
      <c r="D937" s="158">
        <v>10</v>
      </c>
      <c r="E937" s="158">
        <v>3</v>
      </c>
      <c r="F937" s="159" t="s">
        <v>673</v>
      </c>
      <c r="G937" s="160">
        <v>300</v>
      </c>
      <c r="H937" s="67">
        <f t="shared" si="101"/>
        <v>393.5</v>
      </c>
      <c r="I937" s="67">
        <f t="shared" si="101"/>
        <v>313.7</v>
      </c>
      <c r="J937" s="156"/>
    </row>
    <row r="938" spans="1:10" ht="25.5">
      <c r="A938" s="156"/>
      <c r="B938" s="15" t="s">
        <v>346</v>
      </c>
      <c r="C938" s="157"/>
      <c r="D938" s="158">
        <v>10</v>
      </c>
      <c r="E938" s="158">
        <v>3</v>
      </c>
      <c r="F938" s="159" t="s">
        <v>673</v>
      </c>
      <c r="G938" s="160">
        <v>320</v>
      </c>
      <c r="H938" s="67">
        <f t="shared" si="101"/>
        <v>393.5</v>
      </c>
      <c r="I938" s="67">
        <f t="shared" si="101"/>
        <v>313.7</v>
      </c>
      <c r="J938" s="156"/>
    </row>
    <row r="939" spans="1:10">
      <c r="A939" s="156"/>
      <c r="B939" s="157" t="s">
        <v>100</v>
      </c>
      <c r="C939" s="157"/>
      <c r="D939" s="158">
        <v>10</v>
      </c>
      <c r="E939" s="158">
        <v>3</v>
      </c>
      <c r="F939" s="159" t="s">
        <v>673</v>
      </c>
      <c r="G939" s="160" t="s">
        <v>99</v>
      </c>
      <c r="H939" s="67">
        <v>393.5</v>
      </c>
      <c r="I939" s="67">
        <v>313.7</v>
      </c>
      <c r="J939" s="156"/>
    </row>
    <row r="940" spans="1:10" ht="165.75">
      <c r="A940" s="156"/>
      <c r="B940" s="157" t="s">
        <v>101</v>
      </c>
      <c r="C940" s="157"/>
      <c r="D940" s="158">
        <v>10</v>
      </c>
      <c r="E940" s="158">
        <v>3</v>
      </c>
      <c r="F940" s="159" t="s">
        <v>642</v>
      </c>
      <c r="G940" s="160"/>
      <c r="H940" s="67">
        <f t="shared" ref="H940:I942" si="102">H941</f>
        <v>1519.3</v>
      </c>
      <c r="I940" s="67">
        <f t="shared" si="102"/>
        <v>1519.3</v>
      </c>
      <c r="J940" s="156"/>
    </row>
    <row r="941" spans="1:10" ht="25.5">
      <c r="A941" s="156"/>
      <c r="B941" s="15" t="s">
        <v>340</v>
      </c>
      <c r="C941" s="157"/>
      <c r="D941" s="158">
        <v>10</v>
      </c>
      <c r="E941" s="158">
        <v>3</v>
      </c>
      <c r="F941" s="159" t="s">
        <v>642</v>
      </c>
      <c r="G941" s="160">
        <v>300</v>
      </c>
      <c r="H941" s="67">
        <f t="shared" si="102"/>
        <v>1519.3</v>
      </c>
      <c r="I941" s="67">
        <f t="shared" si="102"/>
        <v>1519.3</v>
      </c>
      <c r="J941" s="156"/>
    </row>
    <row r="942" spans="1:10" ht="25.5">
      <c r="A942" s="156"/>
      <c r="B942" s="15" t="s">
        <v>346</v>
      </c>
      <c r="C942" s="157"/>
      <c r="D942" s="158">
        <v>10</v>
      </c>
      <c r="E942" s="158">
        <v>3</v>
      </c>
      <c r="F942" s="159" t="s">
        <v>642</v>
      </c>
      <c r="G942" s="160">
        <v>320</v>
      </c>
      <c r="H942" s="67">
        <f t="shared" si="102"/>
        <v>1519.3</v>
      </c>
      <c r="I942" s="67">
        <f t="shared" si="102"/>
        <v>1519.3</v>
      </c>
      <c r="J942" s="156"/>
    </row>
    <row r="943" spans="1:10">
      <c r="A943" s="156"/>
      <c r="B943" s="157" t="s">
        <v>100</v>
      </c>
      <c r="C943" s="157"/>
      <c r="D943" s="158">
        <v>10</v>
      </c>
      <c r="E943" s="158">
        <v>3</v>
      </c>
      <c r="F943" s="159" t="s">
        <v>642</v>
      </c>
      <c r="G943" s="160" t="s">
        <v>99</v>
      </c>
      <c r="H943" s="67">
        <v>1519.3</v>
      </c>
      <c r="I943" s="67">
        <v>1519.3</v>
      </c>
      <c r="J943" s="156"/>
    </row>
    <row r="944" spans="1:10">
      <c r="A944" s="332"/>
      <c r="B944" s="329" t="s">
        <v>13</v>
      </c>
      <c r="C944" s="329"/>
      <c r="D944" s="166">
        <v>10</v>
      </c>
      <c r="E944" s="166">
        <v>4</v>
      </c>
      <c r="F944" s="167"/>
      <c r="G944" s="168"/>
      <c r="H944" s="169">
        <f>H945+H950</f>
        <v>110325.09999999999</v>
      </c>
      <c r="I944" s="169">
        <f>I945+I950</f>
        <v>59055</v>
      </c>
      <c r="J944" s="330">
        <f>I944/H944*100</f>
        <v>53.5281635819954</v>
      </c>
    </row>
    <row r="945" spans="1:10" ht="51">
      <c r="A945" s="156"/>
      <c r="B945" s="157" t="s">
        <v>98</v>
      </c>
      <c r="C945" s="157"/>
      <c r="D945" s="158">
        <v>10</v>
      </c>
      <c r="E945" s="158">
        <v>4</v>
      </c>
      <c r="F945" s="159" t="s">
        <v>497</v>
      </c>
      <c r="G945" s="160"/>
      <c r="H945" s="67">
        <f t="shared" ref="H945:I948" si="103">H946</f>
        <v>42645.5</v>
      </c>
      <c r="I945" s="67">
        <f t="shared" si="103"/>
        <v>13748.7</v>
      </c>
      <c r="J945" s="156"/>
    </row>
    <row r="946" spans="1:10" ht="114.75">
      <c r="A946" s="156"/>
      <c r="B946" s="157" t="s">
        <v>97</v>
      </c>
      <c r="C946" s="157"/>
      <c r="D946" s="158">
        <v>10</v>
      </c>
      <c r="E946" s="158">
        <v>4</v>
      </c>
      <c r="F946" s="159" t="s">
        <v>647</v>
      </c>
      <c r="G946" s="160"/>
      <c r="H946" s="67">
        <f t="shared" si="103"/>
        <v>42645.5</v>
      </c>
      <c r="I946" s="67">
        <f t="shared" si="103"/>
        <v>13748.7</v>
      </c>
      <c r="J946" s="156"/>
    </row>
    <row r="947" spans="1:10" ht="42.75" customHeight="1">
      <c r="A947" s="156"/>
      <c r="B947" s="15" t="s">
        <v>351</v>
      </c>
      <c r="C947" s="157"/>
      <c r="D947" s="158">
        <v>10</v>
      </c>
      <c r="E947" s="158">
        <v>4</v>
      </c>
      <c r="F947" s="159" t="s">
        <v>647</v>
      </c>
      <c r="G947" s="160">
        <v>400</v>
      </c>
      <c r="H947" s="67">
        <f t="shared" si="103"/>
        <v>42645.5</v>
      </c>
      <c r="I947" s="67">
        <f t="shared" si="103"/>
        <v>13748.7</v>
      </c>
      <c r="J947" s="156"/>
    </row>
    <row r="948" spans="1:10">
      <c r="A948" s="156"/>
      <c r="B948" s="15" t="s">
        <v>345</v>
      </c>
      <c r="C948" s="157"/>
      <c r="D948" s="158">
        <v>10</v>
      </c>
      <c r="E948" s="158">
        <v>4</v>
      </c>
      <c r="F948" s="159" t="s">
        <v>647</v>
      </c>
      <c r="G948" s="160">
        <v>410</v>
      </c>
      <c r="H948" s="67">
        <f t="shared" si="103"/>
        <v>42645.5</v>
      </c>
      <c r="I948" s="67">
        <f t="shared" si="103"/>
        <v>13748.7</v>
      </c>
      <c r="J948" s="156"/>
    </row>
    <row r="949" spans="1:10" ht="38.25">
      <c r="A949" s="156"/>
      <c r="B949" s="15" t="s">
        <v>180</v>
      </c>
      <c r="C949" s="157"/>
      <c r="D949" s="158">
        <v>10</v>
      </c>
      <c r="E949" s="158">
        <v>4</v>
      </c>
      <c r="F949" s="159" t="s">
        <v>647</v>
      </c>
      <c r="G949" s="160">
        <v>412</v>
      </c>
      <c r="H949" s="67">
        <v>42645.5</v>
      </c>
      <c r="I949" s="67">
        <v>13748.7</v>
      </c>
      <c r="J949" s="156"/>
    </row>
    <row r="950" spans="1:10" ht="38.25">
      <c r="A950" s="156"/>
      <c r="B950" s="157" t="s">
        <v>5</v>
      </c>
      <c r="C950" s="157"/>
      <c r="D950" s="158">
        <v>10</v>
      </c>
      <c r="E950" s="158">
        <v>4</v>
      </c>
      <c r="F950" s="159" t="s">
        <v>365</v>
      </c>
      <c r="G950" s="160"/>
      <c r="H950" s="67">
        <f>H951</f>
        <v>67679.599999999991</v>
      </c>
      <c r="I950" s="67">
        <f>I951</f>
        <v>45306.3</v>
      </c>
      <c r="J950" s="156"/>
    </row>
    <row r="951" spans="1:10" ht="38.25">
      <c r="A951" s="156"/>
      <c r="B951" s="157" t="s">
        <v>4</v>
      </c>
      <c r="C951" s="157"/>
      <c r="D951" s="158">
        <v>10</v>
      </c>
      <c r="E951" s="158">
        <v>4</v>
      </c>
      <c r="F951" s="159" t="s">
        <v>367</v>
      </c>
      <c r="G951" s="160"/>
      <c r="H951" s="67">
        <f>H952</f>
        <v>67679.599999999991</v>
      </c>
      <c r="I951" s="67">
        <f>I952</f>
        <v>45306.3</v>
      </c>
      <c r="J951" s="156"/>
    </row>
    <row r="952" spans="1:10" ht="127.5">
      <c r="A952" s="156"/>
      <c r="B952" s="157" t="s">
        <v>95</v>
      </c>
      <c r="C952" s="157"/>
      <c r="D952" s="158">
        <v>10</v>
      </c>
      <c r="E952" s="158">
        <v>4</v>
      </c>
      <c r="F952" s="159" t="s">
        <v>674</v>
      </c>
      <c r="G952" s="160"/>
      <c r="H952" s="67">
        <f>H953+H956</f>
        <v>67679.599999999991</v>
      </c>
      <c r="I952" s="67">
        <f>I953+I956</f>
        <v>45306.3</v>
      </c>
      <c r="J952" s="156"/>
    </row>
    <row r="953" spans="1:10" ht="25.5">
      <c r="A953" s="156"/>
      <c r="B953" s="15" t="s">
        <v>256</v>
      </c>
      <c r="C953" s="157"/>
      <c r="D953" s="158">
        <v>10</v>
      </c>
      <c r="E953" s="158">
        <v>4</v>
      </c>
      <c r="F953" s="159" t="s">
        <v>674</v>
      </c>
      <c r="G953" s="160">
        <v>200</v>
      </c>
      <c r="H953" s="67">
        <f>H954</f>
        <v>63761.2</v>
      </c>
      <c r="I953" s="67">
        <f>I954</f>
        <v>41896.400000000001</v>
      </c>
      <c r="J953" s="156"/>
    </row>
    <row r="954" spans="1:10" s="331" customFormat="1" ht="25.5">
      <c r="A954" s="156"/>
      <c r="B954" s="15" t="s">
        <v>339</v>
      </c>
      <c r="C954" s="157"/>
      <c r="D954" s="158">
        <v>10</v>
      </c>
      <c r="E954" s="158">
        <v>4</v>
      </c>
      <c r="F954" s="159" t="s">
        <v>674</v>
      </c>
      <c r="G954" s="160">
        <v>240</v>
      </c>
      <c r="H954" s="67">
        <f>H955</f>
        <v>63761.2</v>
      </c>
      <c r="I954" s="67">
        <f>I955</f>
        <v>41896.400000000001</v>
      </c>
      <c r="J954" s="156"/>
    </row>
    <row r="955" spans="1:10" ht="38.25">
      <c r="A955" s="156"/>
      <c r="B955" s="157" t="s">
        <v>19</v>
      </c>
      <c r="C955" s="157"/>
      <c r="D955" s="158">
        <v>10</v>
      </c>
      <c r="E955" s="158">
        <v>4</v>
      </c>
      <c r="F955" s="159" t="s">
        <v>674</v>
      </c>
      <c r="G955" s="160" t="s">
        <v>18</v>
      </c>
      <c r="H955" s="67">
        <v>63761.2</v>
      </c>
      <c r="I955" s="67">
        <v>41896.400000000001</v>
      </c>
      <c r="J955" s="156"/>
    </row>
    <row r="956" spans="1:10" ht="25.5">
      <c r="A956" s="156"/>
      <c r="B956" s="15" t="s">
        <v>340</v>
      </c>
      <c r="C956" s="157"/>
      <c r="D956" s="158">
        <v>10</v>
      </c>
      <c r="E956" s="158">
        <v>4</v>
      </c>
      <c r="F956" s="159" t="s">
        <v>674</v>
      </c>
      <c r="G956" s="160">
        <v>300</v>
      </c>
      <c r="H956" s="67">
        <f>H957+H959</f>
        <v>3918.4</v>
      </c>
      <c r="I956" s="67">
        <f>I957+I959</f>
        <v>3409.9</v>
      </c>
      <c r="J956" s="156"/>
    </row>
    <row r="957" spans="1:10" ht="25.5">
      <c r="A957" s="156"/>
      <c r="B957" s="15" t="s">
        <v>341</v>
      </c>
      <c r="C957" s="157"/>
      <c r="D957" s="158">
        <v>10</v>
      </c>
      <c r="E957" s="158">
        <v>4</v>
      </c>
      <c r="F957" s="159" t="s">
        <v>674</v>
      </c>
      <c r="G957" s="160">
        <v>310</v>
      </c>
      <c r="H957" s="67">
        <f>H958</f>
        <v>2580</v>
      </c>
      <c r="I957" s="67">
        <f>I958</f>
        <v>2560</v>
      </c>
      <c r="J957" s="156"/>
    </row>
    <row r="958" spans="1:10" ht="38.25">
      <c r="A958" s="156"/>
      <c r="B958" s="157" t="s">
        <v>8</v>
      </c>
      <c r="C958" s="157"/>
      <c r="D958" s="158">
        <v>10</v>
      </c>
      <c r="E958" s="158">
        <v>4</v>
      </c>
      <c r="F958" s="159" t="s">
        <v>674</v>
      </c>
      <c r="G958" s="160" t="s">
        <v>7</v>
      </c>
      <c r="H958" s="67">
        <v>2580</v>
      </c>
      <c r="I958" s="67">
        <v>2560</v>
      </c>
      <c r="J958" s="156"/>
    </row>
    <row r="959" spans="1:10" ht="25.5">
      <c r="A959" s="156"/>
      <c r="B959" s="157" t="s">
        <v>346</v>
      </c>
      <c r="C959" s="157"/>
      <c r="D959" s="158">
        <v>10</v>
      </c>
      <c r="E959" s="158">
        <v>4</v>
      </c>
      <c r="F959" s="159" t="s">
        <v>674</v>
      </c>
      <c r="G959" s="160">
        <v>320</v>
      </c>
      <c r="H959" s="67">
        <f>H960</f>
        <v>1338.4</v>
      </c>
      <c r="I959" s="67">
        <f>I960</f>
        <v>849.9</v>
      </c>
      <c r="J959" s="156"/>
    </row>
    <row r="960" spans="1:10" ht="25.5">
      <c r="A960" s="156"/>
      <c r="B960" s="157" t="s">
        <v>96</v>
      </c>
      <c r="C960" s="157"/>
      <c r="D960" s="158">
        <v>10</v>
      </c>
      <c r="E960" s="158">
        <v>4</v>
      </c>
      <c r="F960" s="159" t="s">
        <v>674</v>
      </c>
      <c r="G960" s="160">
        <v>323</v>
      </c>
      <c r="H960" s="67">
        <v>1338.4</v>
      </c>
      <c r="I960" s="67">
        <v>849.9</v>
      </c>
      <c r="J960" s="156"/>
    </row>
    <row r="961" spans="1:10">
      <c r="A961" s="332"/>
      <c r="B961" s="329" t="s">
        <v>6</v>
      </c>
      <c r="C961" s="329"/>
      <c r="D961" s="166">
        <v>10</v>
      </c>
      <c r="E961" s="166">
        <v>6</v>
      </c>
      <c r="F961" s="167"/>
      <c r="G961" s="168"/>
      <c r="H961" s="169">
        <f>H962+H966</f>
        <v>19792.5</v>
      </c>
      <c r="I961" s="169">
        <f>I962+I966</f>
        <v>13557.3</v>
      </c>
      <c r="J961" s="330">
        <f>I961/H961*100</f>
        <v>68.497158014399389</v>
      </c>
    </row>
    <row r="962" spans="1:10" ht="38.25">
      <c r="A962" s="156"/>
      <c r="B962" s="157" t="s">
        <v>87</v>
      </c>
      <c r="C962" s="157"/>
      <c r="D962" s="158">
        <v>10</v>
      </c>
      <c r="E962" s="158">
        <v>6</v>
      </c>
      <c r="F962" s="159" t="s">
        <v>578</v>
      </c>
      <c r="G962" s="160"/>
      <c r="H962" s="67">
        <f t="shared" ref="H962:I964" si="104">H963</f>
        <v>5184</v>
      </c>
      <c r="I962" s="67">
        <f t="shared" si="104"/>
        <v>3820.3</v>
      </c>
      <c r="J962" s="156"/>
    </row>
    <row r="963" spans="1:10" s="331" customFormat="1">
      <c r="A963" s="156"/>
      <c r="B963" s="157" t="s">
        <v>21</v>
      </c>
      <c r="C963" s="157"/>
      <c r="D963" s="158">
        <v>10</v>
      </c>
      <c r="E963" s="158">
        <v>6</v>
      </c>
      <c r="F963" s="159" t="s">
        <v>579</v>
      </c>
      <c r="G963" s="160"/>
      <c r="H963" s="67">
        <f t="shared" si="104"/>
        <v>5184</v>
      </c>
      <c r="I963" s="67">
        <f t="shared" si="104"/>
        <v>3820.3</v>
      </c>
      <c r="J963" s="156"/>
    </row>
    <row r="964" spans="1:10" ht="38.25">
      <c r="A964" s="156"/>
      <c r="B964" s="15" t="s">
        <v>337</v>
      </c>
      <c r="C964" s="157"/>
      <c r="D964" s="158">
        <v>10</v>
      </c>
      <c r="E964" s="158">
        <v>6</v>
      </c>
      <c r="F964" s="159" t="s">
        <v>579</v>
      </c>
      <c r="G964" s="160">
        <v>600</v>
      </c>
      <c r="H964" s="67">
        <f t="shared" si="104"/>
        <v>5184</v>
      </c>
      <c r="I964" s="67">
        <f t="shared" si="104"/>
        <v>3820.3</v>
      </c>
      <c r="J964" s="156"/>
    </row>
    <row r="965" spans="1:10" ht="38.25">
      <c r="A965" s="156"/>
      <c r="B965" s="157" t="s">
        <v>86</v>
      </c>
      <c r="C965" s="157"/>
      <c r="D965" s="158">
        <v>10</v>
      </c>
      <c r="E965" s="158">
        <v>6</v>
      </c>
      <c r="F965" s="159" t="s">
        <v>579</v>
      </c>
      <c r="G965" s="160" t="s">
        <v>85</v>
      </c>
      <c r="H965" s="67">
        <v>5184</v>
      </c>
      <c r="I965" s="67">
        <v>3820.3</v>
      </c>
      <c r="J965" s="156"/>
    </row>
    <row r="966" spans="1:10" ht="38.25">
      <c r="A966" s="156"/>
      <c r="B966" s="157" t="s">
        <v>5</v>
      </c>
      <c r="C966" s="157"/>
      <c r="D966" s="158">
        <v>10</v>
      </c>
      <c r="E966" s="158">
        <v>6</v>
      </c>
      <c r="F966" s="159" t="s">
        <v>365</v>
      </c>
      <c r="G966" s="160"/>
      <c r="H966" s="67">
        <f>H967</f>
        <v>14608.5</v>
      </c>
      <c r="I966" s="67">
        <f>I967</f>
        <v>9736.9999999999982</v>
      </c>
      <c r="J966" s="156"/>
    </row>
    <row r="967" spans="1:10" ht="38.25">
      <c r="A967" s="156"/>
      <c r="B967" s="157" t="s">
        <v>4</v>
      </c>
      <c r="C967" s="157"/>
      <c r="D967" s="158">
        <v>10</v>
      </c>
      <c r="E967" s="158">
        <v>6</v>
      </c>
      <c r="F967" s="159" t="s">
        <v>367</v>
      </c>
      <c r="G967" s="160"/>
      <c r="H967" s="67">
        <f>H968+H981</f>
        <v>14608.5</v>
      </c>
      <c r="I967" s="67">
        <f>I968+I981</f>
        <v>9736.9999999999982</v>
      </c>
      <c r="J967" s="156"/>
    </row>
    <row r="968" spans="1:10" ht="76.5">
      <c r="A968" s="156"/>
      <c r="B968" s="157" t="s">
        <v>3</v>
      </c>
      <c r="C968" s="157"/>
      <c r="D968" s="158">
        <v>10</v>
      </c>
      <c r="E968" s="158">
        <v>6</v>
      </c>
      <c r="F968" s="159" t="s">
        <v>666</v>
      </c>
      <c r="G968" s="160"/>
      <c r="H968" s="67">
        <f>H969+H974+H978</f>
        <v>14494.1</v>
      </c>
      <c r="I968" s="67">
        <f>I969+I974+I978</f>
        <v>9701.6999999999989</v>
      </c>
      <c r="J968" s="156"/>
    </row>
    <row r="969" spans="1:10" ht="63.75">
      <c r="A969" s="156"/>
      <c r="B969" s="15" t="s">
        <v>343</v>
      </c>
      <c r="C969" s="157"/>
      <c r="D969" s="158">
        <v>10</v>
      </c>
      <c r="E969" s="158">
        <v>6</v>
      </c>
      <c r="F969" s="159" t="s">
        <v>666</v>
      </c>
      <c r="G969" s="160">
        <v>100</v>
      </c>
      <c r="H969" s="67">
        <f>H970</f>
        <v>12855.900000000001</v>
      </c>
      <c r="I969" s="67">
        <f>I970</f>
        <v>9323.9</v>
      </c>
      <c r="J969" s="156"/>
    </row>
    <row r="970" spans="1:10" ht="25.5">
      <c r="A970" s="156"/>
      <c r="B970" s="15" t="s">
        <v>255</v>
      </c>
      <c r="C970" s="157"/>
      <c r="D970" s="158">
        <v>10</v>
      </c>
      <c r="E970" s="158">
        <v>6</v>
      </c>
      <c r="F970" s="159" t="s">
        <v>666</v>
      </c>
      <c r="G970" s="160">
        <v>120</v>
      </c>
      <c r="H970" s="67">
        <f>H971+H972+H973</f>
        <v>12855.900000000001</v>
      </c>
      <c r="I970" s="67">
        <f>I971+I972+I973</f>
        <v>9323.9</v>
      </c>
      <c r="J970" s="156"/>
    </row>
    <row r="971" spans="1:10" ht="25.5">
      <c r="A971" s="156"/>
      <c r="B971" s="157" t="s">
        <v>27</v>
      </c>
      <c r="C971" s="157"/>
      <c r="D971" s="158">
        <v>10</v>
      </c>
      <c r="E971" s="158">
        <v>6</v>
      </c>
      <c r="F971" s="159" t="s">
        <v>666</v>
      </c>
      <c r="G971" s="160" t="s">
        <v>26</v>
      </c>
      <c r="H971" s="67">
        <v>9921</v>
      </c>
      <c r="I971" s="67">
        <v>6738.8</v>
      </c>
      <c r="J971" s="156"/>
    </row>
    <row r="972" spans="1:10" ht="38.25">
      <c r="A972" s="156"/>
      <c r="B972" s="157" t="s">
        <v>33</v>
      </c>
      <c r="C972" s="157"/>
      <c r="D972" s="158">
        <v>10</v>
      </c>
      <c r="E972" s="158">
        <v>6</v>
      </c>
      <c r="F972" s="159" t="s">
        <v>666</v>
      </c>
      <c r="G972" s="160" t="s">
        <v>32</v>
      </c>
      <c r="H972" s="67">
        <v>685.7</v>
      </c>
      <c r="I972" s="67">
        <v>520.20000000000005</v>
      </c>
      <c r="J972" s="156"/>
    </row>
    <row r="973" spans="1:10" ht="51">
      <c r="A973" s="156"/>
      <c r="B973" s="157" t="s">
        <v>25</v>
      </c>
      <c r="C973" s="157"/>
      <c r="D973" s="158">
        <v>10</v>
      </c>
      <c r="E973" s="158">
        <v>6</v>
      </c>
      <c r="F973" s="159" t="s">
        <v>666</v>
      </c>
      <c r="G973" s="160" t="s">
        <v>24</v>
      </c>
      <c r="H973" s="67">
        <v>2249.1999999999998</v>
      </c>
      <c r="I973" s="67">
        <v>2064.9</v>
      </c>
      <c r="J973" s="156"/>
    </row>
    <row r="974" spans="1:10" ht="25.5">
      <c r="A974" s="156"/>
      <c r="B974" s="15" t="s">
        <v>256</v>
      </c>
      <c r="C974" s="157"/>
      <c r="D974" s="158">
        <v>10</v>
      </c>
      <c r="E974" s="158">
        <v>6</v>
      </c>
      <c r="F974" s="159" t="s">
        <v>666</v>
      </c>
      <c r="G974" s="160">
        <v>200</v>
      </c>
      <c r="H974" s="67">
        <f>H975</f>
        <v>1637.8</v>
      </c>
      <c r="I974" s="67">
        <f>I975</f>
        <v>377.8</v>
      </c>
      <c r="J974" s="156"/>
    </row>
    <row r="975" spans="1:10" ht="25.5">
      <c r="A975" s="156"/>
      <c r="B975" s="15" t="s">
        <v>339</v>
      </c>
      <c r="C975" s="157"/>
      <c r="D975" s="158">
        <v>10</v>
      </c>
      <c r="E975" s="158">
        <v>6</v>
      </c>
      <c r="F975" s="159" t="s">
        <v>666</v>
      </c>
      <c r="G975" s="160">
        <v>240</v>
      </c>
      <c r="H975" s="67">
        <f>H976+H977</f>
        <v>1637.8</v>
      </c>
      <c r="I975" s="67">
        <f>I976+I977</f>
        <v>377.8</v>
      </c>
      <c r="J975" s="156"/>
    </row>
    <row r="976" spans="1:10" ht="25.5">
      <c r="A976" s="156"/>
      <c r="B976" s="157" t="s">
        <v>2</v>
      </c>
      <c r="C976" s="157"/>
      <c r="D976" s="158">
        <v>10</v>
      </c>
      <c r="E976" s="158">
        <v>6</v>
      </c>
      <c r="F976" s="159" t="s">
        <v>666</v>
      </c>
      <c r="G976" s="160" t="s">
        <v>1</v>
      </c>
      <c r="H976" s="67">
        <v>249.7</v>
      </c>
      <c r="I976" s="67">
        <v>40</v>
      </c>
      <c r="J976" s="156"/>
    </row>
    <row r="977" spans="1:10" ht="38.25">
      <c r="A977" s="156"/>
      <c r="B977" s="157" t="s">
        <v>19</v>
      </c>
      <c r="C977" s="157"/>
      <c r="D977" s="158">
        <v>10</v>
      </c>
      <c r="E977" s="158">
        <v>6</v>
      </c>
      <c r="F977" s="159" t="s">
        <v>666</v>
      </c>
      <c r="G977" s="160" t="s">
        <v>18</v>
      </c>
      <c r="H977" s="67">
        <v>1388.1</v>
      </c>
      <c r="I977" s="67">
        <v>337.8</v>
      </c>
      <c r="J977" s="156"/>
    </row>
    <row r="978" spans="1:10">
      <c r="A978" s="156"/>
      <c r="B978" s="16" t="s">
        <v>258</v>
      </c>
      <c r="C978" s="157"/>
      <c r="D978" s="158">
        <v>10</v>
      </c>
      <c r="E978" s="158">
        <v>6</v>
      </c>
      <c r="F978" s="159" t="s">
        <v>666</v>
      </c>
      <c r="G978" s="160">
        <v>800</v>
      </c>
      <c r="H978" s="67">
        <f>H979</f>
        <v>0.4</v>
      </c>
      <c r="I978" s="67">
        <f>I979</f>
        <v>0</v>
      </c>
      <c r="J978" s="156"/>
    </row>
    <row r="979" spans="1:10">
      <c r="A979" s="156"/>
      <c r="B979" s="16" t="s">
        <v>259</v>
      </c>
      <c r="C979" s="157"/>
      <c r="D979" s="158">
        <v>10</v>
      </c>
      <c r="E979" s="158">
        <v>6</v>
      </c>
      <c r="F979" s="159" t="s">
        <v>666</v>
      </c>
      <c r="G979" s="160">
        <v>850</v>
      </c>
      <c r="H979" s="67">
        <f>H980</f>
        <v>0.4</v>
      </c>
      <c r="I979" s="67">
        <f>I980</f>
        <v>0</v>
      </c>
      <c r="J979" s="156"/>
    </row>
    <row r="980" spans="1:10">
      <c r="A980" s="156"/>
      <c r="B980" s="157" t="s">
        <v>29</v>
      </c>
      <c r="C980" s="157"/>
      <c r="D980" s="158">
        <v>10</v>
      </c>
      <c r="E980" s="158">
        <v>6</v>
      </c>
      <c r="F980" s="159" t="s">
        <v>666</v>
      </c>
      <c r="G980" s="160" t="s">
        <v>28</v>
      </c>
      <c r="H980" s="67">
        <v>0.4</v>
      </c>
      <c r="I980" s="67">
        <v>0</v>
      </c>
      <c r="J980" s="156"/>
    </row>
    <row r="981" spans="1:10" ht="114.75">
      <c r="A981" s="156"/>
      <c r="B981" s="157" t="s">
        <v>94</v>
      </c>
      <c r="C981" s="157"/>
      <c r="D981" s="158">
        <v>10</v>
      </c>
      <c r="E981" s="158">
        <v>6</v>
      </c>
      <c r="F981" s="159" t="s">
        <v>675</v>
      </c>
      <c r="G981" s="160"/>
      <c r="H981" s="67">
        <f>H982+H986</f>
        <v>114.4</v>
      </c>
      <c r="I981" s="67">
        <f>I982+I986</f>
        <v>35.300000000000004</v>
      </c>
      <c r="J981" s="156"/>
    </row>
    <row r="982" spans="1:10" ht="63.75">
      <c r="A982" s="156"/>
      <c r="B982" s="15" t="s">
        <v>343</v>
      </c>
      <c r="C982" s="157"/>
      <c r="D982" s="158">
        <v>10</v>
      </c>
      <c r="E982" s="158">
        <v>6</v>
      </c>
      <c r="F982" s="159" t="s">
        <v>675</v>
      </c>
      <c r="G982" s="160">
        <v>100</v>
      </c>
      <c r="H982" s="67">
        <f>H983</f>
        <v>99.5</v>
      </c>
      <c r="I982" s="67">
        <f>I983</f>
        <v>35.300000000000004</v>
      </c>
      <c r="J982" s="156"/>
    </row>
    <row r="983" spans="1:10" ht="25.5">
      <c r="A983" s="156"/>
      <c r="B983" s="15" t="s">
        <v>255</v>
      </c>
      <c r="C983" s="157"/>
      <c r="D983" s="158">
        <v>10</v>
      </c>
      <c r="E983" s="158">
        <v>6</v>
      </c>
      <c r="F983" s="159" t="s">
        <v>675</v>
      </c>
      <c r="G983" s="160">
        <v>120</v>
      </c>
      <c r="H983" s="67">
        <f>H984+H985</f>
        <v>99.5</v>
      </c>
      <c r="I983" s="67">
        <f>I984+I985</f>
        <v>35.300000000000004</v>
      </c>
      <c r="J983" s="156"/>
    </row>
    <row r="984" spans="1:10" ht="25.5">
      <c r="A984" s="156"/>
      <c r="B984" s="157" t="s">
        <v>27</v>
      </c>
      <c r="C984" s="157"/>
      <c r="D984" s="158">
        <v>10</v>
      </c>
      <c r="E984" s="158">
        <v>6</v>
      </c>
      <c r="F984" s="159" t="s">
        <v>675</v>
      </c>
      <c r="G984" s="160" t="s">
        <v>26</v>
      </c>
      <c r="H984" s="67">
        <v>76.5</v>
      </c>
      <c r="I984" s="67">
        <v>28.1</v>
      </c>
      <c r="J984" s="156"/>
    </row>
    <row r="985" spans="1:10" s="331" customFormat="1" ht="51">
      <c r="A985" s="156"/>
      <c r="B985" s="157" t="s">
        <v>25</v>
      </c>
      <c r="C985" s="157"/>
      <c r="D985" s="158">
        <v>10</v>
      </c>
      <c r="E985" s="158">
        <v>6</v>
      </c>
      <c r="F985" s="159" t="s">
        <v>675</v>
      </c>
      <c r="G985" s="160" t="s">
        <v>24</v>
      </c>
      <c r="H985" s="67">
        <v>23</v>
      </c>
      <c r="I985" s="67">
        <v>7.2</v>
      </c>
      <c r="J985" s="156"/>
    </row>
    <row r="986" spans="1:10" s="331" customFormat="1" ht="25.5">
      <c r="A986" s="156"/>
      <c r="B986" s="15" t="s">
        <v>256</v>
      </c>
      <c r="C986" s="157"/>
      <c r="D986" s="158">
        <v>10</v>
      </c>
      <c r="E986" s="158">
        <v>6</v>
      </c>
      <c r="F986" s="159" t="s">
        <v>675</v>
      </c>
      <c r="G986" s="160">
        <v>200</v>
      </c>
      <c r="H986" s="67">
        <f>H987</f>
        <v>14.9</v>
      </c>
      <c r="I986" s="67">
        <f>I987</f>
        <v>0</v>
      </c>
      <c r="J986" s="156"/>
    </row>
    <row r="987" spans="1:10" ht="25.5">
      <c r="A987" s="156"/>
      <c r="B987" s="15" t="s">
        <v>339</v>
      </c>
      <c r="C987" s="157"/>
      <c r="D987" s="158">
        <v>10</v>
      </c>
      <c r="E987" s="158">
        <v>6</v>
      </c>
      <c r="F987" s="159" t="s">
        <v>675</v>
      </c>
      <c r="G987" s="160">
        <v>240</v>
      </c>
      <c r="H987" s="67">
        <f>H988</f>
        <v>14.9</v>
      </c>
      <c r="I987" s="67">
        <f>I988</f>
        <v>0</v>
      </c>
      <c r="J987" s="156"/>
    </row>
    <row r="988" spans="1:10" ht="38.25">
      <c r="A988" s="156"/>
      <c r="B988" s="157" t="s">
        <v>19</v>
      </c>
      <c r="C988" s="157"/>
      <c r="D988" s="158">
        <v>10</v>
      </c>
      <c r="E988" s="158">
        <v>6</v>
      </c>
      <c r="F988" s="159" t="s">
        <v>675</v>
      </c>
      <c r="G988" s="160" t="s">
        <v>18</v>
      </c>
      <c r="H988" s="67">
        <v>14.9</v>
      </c>
      <c r="I988" s="67">
        <v>0</v>
      </c>
      <c r="J988" s="156"/>
    </row>
    <row r="989" spans="1:10">
      <c r="A989" s="332"/>
      <c r="B989" s="329" t="s">
        <v>93</v>
      </c>
      <c r="C989" s="329"/>
      <c r="D989" s="166">
        <v>11</v>
      </c>
      <c r="E989" s="166">
        <v>0</v>
      </c>
      <c r="F989" s="167"/>
      <c r="G989" s="168"/>
      <c r="H989" s="169">
        <f>H990</f>
        <v>6306.9</v>
      </c>
      <c r="I989" s="169">
        <f>I990</f>
        <v>3157.5</v>
      </c>
      <c r="J989" s="330">
        <f>I989/H989*100</f>
        <v>50.06421538315179</v>
      </c>
    </row>
    <row r="990" spans="1:10">
      <c r="A990" s="332"/>
      <c r="B990" s="329" t="s">
        <v>92</v>
      </c>
      <c r="C990" s="329"/>
      <c r="D990" s="166">
        <v>11</v>
      </c>
      <c r="E990" s="166">
        <v>2</v>
      </c>
      <c r="F990" s="167"/>
      <c r="G990" s="168"/>
      <c r="H990" s="169">
        <f>H991+H1003</f>
        <v>6306.9</v>
      </c>
      <c r="I990" s="169">
        <f>I991+I1003</f>
        <v>3157.5</v>
      </c>
      <c r="J990" s="330">
        <f>I990/H990*100</f>
        <v>50.06421538315179</v>
      </c>
    </row>
    <row r="991" spans="1:10" ht="38.25">
      <c r="A991" s="156"/>
      <c r="B991" s="157" t="s">
        <v>91</v>
      </c>
      <c r="C991" s="157"/>
      <c r="D991" s="158">
        <v>11</v>
      </c>
      <c r="E991" s="158">
        <v>2</v>
      </c>
      <c r="F991" s="159" t="s">
        <v>572</v>
      </c>
      <c r="G991" s="160"/>
      <c r="H991" s="67">
        <f>H992</f>
        <v>3616.8</v>
      </c>
      <c r="I991" s="67">
        <f>I992</f>
        <v>1398</v>
      </c>
      <c r="J991" s="156"/>
    </row>
    <row r="992" spans="1:10" ht="25.5">
      <c r="A992" s="156"/>
      <c r="B992" s="157" t="s">
        <v>90</v>
      </c>
      <c r="C992" s="157"/>
      <c r="D992" s="158">
        <v>11</v>
      </c>
      <c r="E992" s="158">
        <v>2</v>
      </c>
      <c r="F992" s="159" t="s">
        <v>573</v>
      </c>
      <c r="G992" s="160"/>
      <c r="H992" s="67">
        <f>H993</f>
        <v>3616.8</v>
      </c>
      <c r="I992" s="67">
        <f>I993</f>
        <v>1398</v>
      </c>
      <c r="J992" s="156"/>
    </row>
    <row r="993" spans="1:10">
      <c r="A993" s="156"/>
      <c r="B993" s="157" t="s">
        <v>21</v>
      </c>
      <c r="C993" s="157"/>
      <c r="D993" s="158">
        <v>11</v>
      </c>
      <c r="E993" s="158">
        <v>2</v>
      </c>
      <c r="F993" s="159" t="s">
        <v>587</v>
      </c>
      <c r="G993" s="160"/>
      <c r="H993" s="67">
        <f>H994+H997+H1000</f>
        <v>3616.8</v>
      </c>
      <c r="I993" s="67">
        <f>I994+I997+I1000</f>
        <v>1398</v>
      </c>
      <c r="J993" s="156"/>
    </row>
    <row r="994" spans="1:10" ht="25.5">
      <c r="A994" s="156"/>
      <c r="B994" s="15" t="s">
        <v>256</v>
      </c>
      <c r="C994" s="157"/>
      <c r="D994" s="158">
        <v>11</v>
      </c>
      <c r="E994" s="158">
        <v>2</v>
      </c>
      <c r="F994" s="159" t="s">
        <v>587</v>
      </c>
      <c r="G994" s="160">
        <v>200</v>
      </c>
      <c r="H994" s="67">
        <f>H995</f>
        <v>1025.2</v>
      </c>
      <c r="I994" s="67">
        <f>I995</f>
        <v>113.4</v>
      </c>
      <c r="J994" s="156"/>
    </row>
    <row r="995" spans="1:10" ht="25.5">
      <c r="A995" s="156"/>
      <c r="B995" s="15" t="s">
        <v>339</v>
      </c>
      <c r="C995" s="157"/>
      <c r="D995" s="158">
        <v>11</v>
      </c>
      <c r="E995" s="158">
        <v>2</v>
      </c>
      <c r="F995" s="159" t="s">
        <v>587</v>
      </c>
      <c r="G995" s="160">
        <v>240</v>
      </c>
      <c r="H995" s="67">
        <f>H996</f>
        <v>1025.2</v>
      </c>
      <c r="I995" s="67">
        <f>I996</f>
        <v>113.4</v>
      </c>
      <c r="J995" s="156"/>
    </row>
    <row r="996" spans="1:10" ht="38.25">
      <c r="A996" s="156"/>
      <c r="B996" s="157" t="s">
        <v>19</v>
      </c>
      <c r="C996" s="157"/>
      <c r="D996" s="158">
        <v>11</v>
      </c>
      <c r="E996" s="158">
        <v>2</v>
      </c>
      <c r="F996" s="159" t="s">
        <v>587</v>
      </c>
      <c r="G996" s="160" t="s">
        <v>18</v>
      </c>
      <c r="H996" s="67">
        <v>1025.2</v>
      </c>
      <c r="I996" s="67">
        <v>113.4</v>
      </c>
      <c r="J996" s="156"/>
    </row>
    <row r="997" spans="1:10" ht="38.25">
      <c r="A997" s="156"/>
      <c r="B997" s="15" t="s">
        <v>344</v>
      </c>
      <c r="C997" s="157"/>
      <c r="D997" s="158">
        <v>11</v>
      </c>
      <c r="E997" s="158">
        <v>2</v>
      </c>
      <c r="F997" s="159" t="s">
        <v>587</v>
      </c>
      <c r="G997" s="160">
        <v>400</v>
      </c>
      <c r="H997" s="67">
        <f>H998</f>
        <v>2218.6</v>
      </c>
      <c r="I997" s="67">
        <f>I998</f>
        <v>949.5</v>
      </c>
      <c r="J997" s="156"/>
    </row>
    <row r="998" spans="1:10">
      <c r="A998" s="156"/>
      <c r="B998" s="15" t="s">
        <v>345</v>
      </c>
      <c r="C998" s="157"/>
      <c r="D998" s="158">
        <v>11</v>
      </c>
      <c r="E998" s="158">
        <v>2</v>
      </c>
      <c r="F998" s="159" t="s">
        <v>587</v>
      </c>
      <c r="G998" s="160">
        <v>410</v>
      </c>
      <c r="H998" s="67">
        <f>H999</f>
        <v>2218.6</v>
      </c>
      <c r="I998" s="67">
        <f>I999</f>
        <v>949.5</v>
      </c>
      <c r="J998" s="156"/>
    </row>
    <row r="999" spans="1:10" ht="38.25">
      <c r="A999" s="156"/>
      <c r="B999" s="157" t="s">
        <v>89</v>
      </c>
      <c r="C999" s="157"/>
      <c r="D999" s="158">
        <v>11</v>
      </c>
      <c r="E999" s="158">
        <v>2</v>
      </c>
      <c r="F999" s="159" t="s">
        <v>587</v>
      </c>
      <c r="G999" s="160" t="s">
        <v>88</v>
      </c>
      <c r="H999" s="67">
        <v>2218.6</v>
      </c>
      <c r="I999" s="67">
        <v>949.5</v>
      </c>
      <c r="J999" s="156"/>
    </row>
    <row r="1000" spans="1:10" ht="38.25">
      <c r="A1000" s="156"/>
      <c r="B1000" s="15" t="s">
        <v>337</v>
      </c>
      <c r="C1000" s="157"/>
      <c r="D1000" s="158">
        <v>11</v>
      </c>
      <c r="E1000" s="158">
        <v>2</v>
      </c>
      <c r="F1000" s="159" t="s">
        <v>587</v>
      </c>
      <c r="G1000" s="160">
        <v>600</v>
      </c>
      <c r="H1000" s="67">
        <f>H1001</f>
        <v>373</v>
      </c>
      <c r="I1000" s="67">
        <f>I1001</f>
        <v>335.1</v>
      </c>
      <c r="J1000" s="156"/>
    </row>
    <row r="1001" spans="1:10">
      <c r="A1001" s="156"/>
      <c r="B1001" s="15" t="s">
        <v>338</v>
      </c>
      <c r="C1001" s="157"/>
      <c r="D1001" s="158">
        <v>11</v>
      </c>
      <c r="E1001" s="158">
        <v>2</v>
      </c>
      <c r="F1001" s="159" t="s">
        <v>587</v>
      </c>
      <c r="G1001" s="160">
        <v>610</v>
      </c>
      <c r="H1001" s="67">
        <f>H1002</f>
        <v>373</v>
      </c>
      <c r="I1001" s="67">
        <f>I1002</f>
        <v>335.1</v>
      </c>
      <c r="J1001" s="156"/>
    </row>
    <row r="1002" spans="1:10">
      <c r="A1002" s="156"/>
      <c r="B1002" s="157" t="s">
        <v>41</v>
      </c>
      <c r="C1002" s="157"/>
      <c r="D1002" s="158">
        <v>11</v>
      </c>
      <c r="E1002" s="158">
        <v>2</v>
      </c>
      <c r="F1002" s="159" t="s">
        <v>587</v>
      </c>
      <c r="G1002" s="160" t="s">
        <v>40</v>
      </c>
      <c r="H1002" s="67">
        <v>373</v>
      </c>
      <c r="I1002" s="67">
        <v>335.1</v>
      </c>
      <c r="J1002" s="156"/>
    </row>
    <row r="1003" spans="1:10" s="331" customFormat="1" ht="38.25">
      <c r="A1003" s="156"/>
      <c r="B1003" s="157" t="s">
        <v>87</v>
      </c>
      <c r="C1003" s="157"/>
      <c r="D1003" s="158">
        <v>11</v>
      </c>
      <c r="E1003" s="158">
        <v>2</v>
      </c>
      <c r="F1003" s="159" t="s">
        <v>578</v>
      </c>
      <c r="G1003" s="160"/>
      <c r="H1003" s="67">
        <f t="shared" ref="H1003:I1005" si="105">H1004</f>
        <v>2690.1</v>
      </c>
      <c r="I1003" s="67">
        <f t="shared" si="105"/>
        <v>1759.5</v>
      </c>
      <c r="J1003" s="156"/>
    </row>
    <row r="1004" spans="1:10">
      <c r="A1004" s="156"/>
      <c r="B1004" s="157" t="s">
        <v>21</v>
      </c>
      <c r="C1004" s="157"/>
      <c r="D1004" s="158">
        <v>11</v>
      </c>
      <c r="E1004" s="158">
        <v>2</v>
      </c>
      <c r="F1004" s="159" t="s">
        <v>579</v>
      </c>
      <c r="G1004" s="160"/>
      <c r="H1004" s="67">
        <f t="shared" si="105"/>
        <v>2690.1</v>
      </c>
      <c r="I1004" s="67">
        <f t="shared" si="105"/>
        <v>1759.5</v>
      </c>
      <c r="J1004" s="156"/>
    </row>
    <row r="1005" spans="1:10" ht="38.25">
      <c r="A1005" s="156"/>
      <c r="B1005" s="15" t="s">
        <v>337</v>
      </c>
      <c r="C1005" s="157"/>
      <c r="D1005" s="158">
        <v>11</v>
      </c>
      <c r="E1005" s="158">
        <v>2</v>
      </c>
      <c r="F1005" s="159" t="s">
        <v>579</v>
      </c>
      <c r="G1005" s="160">
        <v>600</v>
      </c>
      <c r="H1005" s="67">
        <f t="shared" si="105"/>
        <v>2690.1</v>
      </c>
      <c r="I1005" s="67">
        <f t="shared" si="105"/>
        <v>1759.5</v>
      </c>
      <c r="J1005" s="156"/>
    </row>
    <row r="1006" spans="1:10" ht="38.25">
      <c r="A1006" s="156"/>
      <c r="B1006" s="157" t="s">
        <v>86</v>
      </c>
      <c r="C1006" s="157"/>
      <c r="D1006" s="158">
        <v>11</v>
      </c>
      <c r="E1006" s="158">
        <v>2</v>
      </c>
      <c r="F1006" s="159" t="s">
        <v>579</v>
      </c>
      <c r="G1006" s="160" t="s">
        <v>85</v>
      </c>
      <c r="H1006" s="67">
        <v>2690.1</v>
      </c>
      <c r="I1006" s="67">
        <v>1759.5</v>
      </c>
      <c r="J1006" s="156"/>
    </row>
    <row r="1007" spans="1:10">
      <c r="A1007" s="332"/>
      <c r="B1007" s="329" t="s">
        <v>84</v>
      </c>
      <c r="C1007" s="329"/>
      <c r="D1007" s="166">
        <v>12</v>
      </c>
      <c r="E1007" s="166">
        <v>0</v>
      </c>
      <c r="F1007" s="167"/>
      <c r="G1007" s="168"/>
      <c r="H1007" s="169">
        <f t="shared" ref="H1007:I1012" si="106">H1008</f>
        <v>13396.3</v>
      </c>
      <c r="I1007" s="169">
        <f t="shared" si="106"/>
        <v>9420.4</v>
      </c>
      <c r="J1007" s="330">
        <f>I1007/H1007*100</f>
        <v>70.32090950486328</v>
      </c>
    </row>
    <row r="1008" spans="1:10">
      <c r="A1008" s="156"/>
      <c r="B1008" s="157" t="s">
        <v>83</v>
      </c>
      <c r="C1008" s="157"/>
      <c r="D1008" s="158">
        <v>12</v>
      </c>
      <c r="E1008" s="158">
        <v>2</v>
      </c>
      <c r="F1008" s="159"/>
      <c r="G1008" s="160"/>
      <c r="H1008" s="67">
        <f t="shared" si="106"/>
        <v>13396.3</v>
      </c>
      <c r="I1008" s="67">
        <f t="shared" si="106"/>
        <v>9420.4</v>
      </c>
      <c r="J1008" s="156"/>
    </row>
    <row r="1009" spans="1:10" ht="25.5">
      <c r="A1009" s="156"/>
      <c r="B1009" s="157" t="s">
        <v>60</v>
      </c>
      <c r="C1009" s="157"/>
      <c r="D1009" s="158">
        <v>12</v>
      </c>
      <c r="E1009" s="158">
        <v>2</v>
      </c>
      <c r="F1009" s="159" t="s">
        <v>475</v>
      </c>
      <c r="G1009" s="160"/>
      <c r="H1009" s="67">
        <f>H1010+H1014</f>
        <v>13396.3</v>
      </c>
      <c r="I1009" s="67">
        <f>I1010+I1014</f>
        <v>9420.4</v>
      </c>
      <c r="J1009" s="156"/>
    </row>
    <row r="1010" spans="1:10" s="331" customFormat="1" ht="25.5">
      <c r="A1010" s="156"/>
      <c r="B1010" s="157" t="s">
        <v>37</v>
      </c>
      <c r="C1010" s="157"/>
      <c r="D1010" s="158">
        <v>12</v>
      </c>
      <c r="E1010" s="158">
        <v>2</v>
      </c>
      <c r="F1010" s="159" t="s">
        <v>651</v>
      </c>
      <c r="G1010" s="160"/>
      <c r="H1010" s="67">
        <f t="shared" si="106"/>
        <v>13246.3</v>
      </c>
      <c r="I1010" s="67">
        <f t="shared" si="106"/>
        <v>9270.4</v>
      </c>
      <c r="J1010" s="156"/>
    </row>
    <row r="1011" spans="1:10" s="331" customFormat="1" ht="38.25">
      <c r="A1011" s="156"/>
      <c r="B1011" s="15" t="s">
        <v>337</v>
      </c>
      <c r="C1011" s="157"/>
      <c r="D1011" s="158">
        <v>12</v>
      </c>
      <c r="E1011" s="158">
        <v>2</v>
      </c>
      <c r="F1011" s="159" t="s">
        <v>651</v>
      </c>
      <c r="G1011" s="160">
        <v>600</v>
      </c>
      <c r="H1011" s="67">
        <f t="shared" si="106"/>
        <v>13246.3</v>
      </c>
      <c r="I1011" s="67">
        <f t="shared" si="106"/>
        <v>9270.4</v>
      </c>
      <c r="J1011" s="156"/>
    </row>
    <row r="1012" spans="1:10" s="331" customFormat="1">
      <c r="A1012" s="156"/>
      <c r="B1012" s="15" t="s">
        <v>338</v>
      </c>
      <c r="C1012" s="157"/>
      <c r="D1012" s="158">
        <v>12</v>
      </c>
      <c r="E1012" s="158">
        <v>2</v>
      </c>
      <c r="F1012" s="159" t="s">
        <v>651</v>
      </c>
      <c r="G1012" s="160">
        <v>610</v>
      </c>
      <c r="H1012" s="67">
        <f t="shared" si="106"/>
        <v>13246.3</v>
      </c>
      <c r="I1012" s="67">
        <f t="shared" si="106"/>
        <v>9270.4</v>
      </c>
      <c r="J1012" s="156"/>
    </row>
    <row r="1013" spans="1:10" ht="63.75">
      <c r="A1013" s="156"/>
      <c r="B1013" s="157" t="s">
        <v>44</v>
      </c>
      <c r="C1013" s="157"/>
      <c r="D1013" s="158">
        <v>12</v>
      </c>
      <c r="E1013" s="158">
        <v>2</v>
      </c>
      <c r="F1013" s="159" t="s">
        <v>651</v>
      </c>
      <c r="G1013" s="160" t="s">
        <v>43</v>
      </c>
      <c r="H1013" s="67">
        <v>13246.3</v>
      </c>
      <c r="I1013" s="67">
        <v>9270.4</v>
      </c>
      <c r="J1013" s="156"/>
    </row>
    <row r="1014" spans="1:10" s="92" customFormat="1" ht="38.25">
      <c r="A1014" s="100"/>
      <c r="B1014" s="15" t="s">
        <v>17</v>
      </c>
      <c r="C1014" s="170"/>
      <c r="D1014" s="75" t="s">
        <v>477</v>
      </c>
      <c r="E1014" s="75" t="s">
        <v>364</v>
      </c>
      <c r="F1014" s="91" t="s">
        <v>737</v>
      </c>
      <c r="G1014" s="75"/>
      <c r="H1014" s="76">
        <f t="shared" ref="H1014:I1016" si="107">H1015</f>
        <v>150</v>
      </c>
      <c r="I1014" s="76">
        <f t="shared" si="107"/>
        <v>150</v>
      </c>
      <c r="J1014" s="76"/>
    </row>
    <row r="1015" spans="1:10" s="92" customFormat="1" ht="38.25">
      <c r="A1015" s="100"/>
      <c r="B1015" s="15" t="s">
        <v>337</v>
      </c>
      <c r="C1015" s="152"/>
      <c r="D1015" s="75" t="s">
        <v>477</v>
      </c>
      <c r="E1015" s="75" t="s">
        <v>364</v>
      </c>
      <c r="F1015" s="91" t="s">
        <v>737</v>
      </c>
      <c r="G1015" s="75" t="s">
        <v>428</v>
      </c>
      <c r="H1015" s="76">
        <f t="shared" si="107"/>
        <v>150</v>
      </c>
      <c r="I1015" s="76">
        <f t="shared" si="107"/>
        <v>150</v>
      </c>
      <c r="J1015" s="76"/>
    </row>
    <row r="1016" spans="1:10" s="92" customFormat="1">
      <c r="A1016" s="100"/>
      <c r="B1016" s="15" t="s">
        <v>338</v>
      </c>
      <c r="C1016" s="152"/>
      <c r="D1016" s="75" t="s">
        <v>477</v>
      </c>
      <c r="E1016" s="75" t="s">
        <v>364</v>
      </c>
      <c r="F1016" s="91" t="s">
        <v>737</v>
      </c>
      <c r="G1016" s="75" t="s">
        <v>429</v>
      </c>
      <c r="H1016" s="76">
        <f t="shared" si="107"/>
        <v>150</v>
      </c>
      <c r="I1016" s="76">
        <f t="shared" si="107"/>
        <v>150</v>
      </c>
      <c r="J1016" s="76"/>
    </row>
    <row r="1017" spans="1:10" s="92" customFormat="1">
      <c r="A1017" s="100"/>
      <c r="B1017" s="15" t="s">
        <v>41</v>
      </c>
      <c r="C1017" s="15"/>
      <c r="D1017" s="75" t="s">
        <v>477</v>
      </c>
      <c r="E1017" s="75" t="s">
        <v>364</v>
      </c>
      <c r="F1017" s="91" t="s">
        <v>737</v>
      </c>
      <c r="G1017" s="75" t="s">
        <v>40</v>
      </c>
      <c r="H1017" s="76">
        <v>150</v>
      </c>
      <c r="I1017" s="76">
        <v>150</v>
      </c>
      <c r="J1017" s="154"/>
    </row>
    <row r="1018" spans="1:10" ht="25.5">
      <c r="A1018" s="332" t="s">
        <v>295</v>
      </c>
      <c r="B1018" s="329" t="s">
        <v>335</v>
      </c>
      <c r="C1018" s="329">
        <v>50</v>
      </c>
      <c r="D1018" s="166"/>
      <c r="E1018" s="166"/>
      <c r="F1018" s="167"/>
      <c r="G1018" s="168"/>
      <c r="H1018" s="169">
        <f>H1019+H1054</f>
        <v>39052.200000000004</v>
      </c>
      <c r="I1018" s="169">
        <f>I1019+I1054</f>
        <v>23364.2</v>
      </c>
      <c r="J1018" s="330">
        <f>I1018/H1018*100</f>
        <v>59.828127480654089</v>
      </c>
    </row>
    <row r="1019" spans="1:10">
      <c r="A1019" s="332"/>
      <c r="B1019" s="329" t="s">
        <v>82</v>
      </c>
      <c r="C1019" s="329"/>
      <c r="D1019" s="166">
        <v>1</v>
      </c>
      <c r="E1019" s="166"/>
      <c r="F1019" s="167"/>
      <c r="G1019" s="168"/>
      <c r="H1019" s="169">
        <f>H1020+H1041+H1047</f>
        <v>34174.400000000001</v>
      </c>
      <c r="I1019" s="169">
        <f>I1020+I1041+I1047</f>
        <v>23364.2</v>
      </c>
      <c r="J1019" s="330">
        <f>I1019/H1019*100</f>
        <v>68.367549978931592</v>
      </c>
    </row>
    <row r="1020" spans="1:10" ht="38.25">
      <c r="A1020" s="332"/>
      <c r="B1020" s="329" t="s">
        <v>81</v>
      </c>
      <c r="C1020" s="329"/>
      <c r="D1020" s="166">
        <v>1</v>
      </c>
      <c r="E1020" s="166">
        <v>6</v>
      </c>
      <c r="F1020" s="167"/>
      <c r="G1020" s="168"/>
      <c r="H1020" s="169">
        <f>H1021+H1036</f>
        <v>32528.999999999996</v>
      </c>
      <c r="I1020" s="169">
        <f>I1021+I1036</f>
        <v>23364.2</v>
      </c>
      <c r="J1020" s="330">
        <f>I1020/H1020*100</f>
        <v>71.8257554797258</v>
      </c>
    </row>
    <row r="1021" spans="1:10" ht="89.25">
      <c r="A1021" s="156"/>
      <c r="B1021" s="157" t="s">
        <v>74</v>
      </c>
      <c r="C1021" s="157"/>
      <c r="D1021" s="158">
        <v>1</v>
      </c>
      <c r="E1021" s="158">
        <v>6</v>
      </c>
      <c r="F1021" s="159" t="s">
        <v>387</v>
      </c>
      <c r="G1021" s="160"/>
      <c r="H1021" s="67">
        <f>H1022</f>
        <v>32478.999999999996</v>
      </c>
      <c r="I1021" s="67">
        <f>I1022</f>
        <v>23339.3</v>
      </c>
      <c r="J1021" s="156"/>
    </row>
    <row r="1022" spans="1:10" ht="25.5">
      <c r="A1022" s="156"/>
      <c r="B1022" s="157" t="s">
        <v>80</v>
      </c>
      <c r="C1022" s="157"/>
      <c r="D1022" s="158">
        <v>1</v>
      </c>
      <c r="E1022" s="158">
        <v>6</v>
      </c>
      <c r="F1022" s="159" t="s">
        <v>388</v>
      </c>
      <c r="G1022" s="160"/>
      <c r="H1022" s="67">
        <f>H1023</f>
        <v>32478.999999999996</v>
      </c>
      <c r="I1022" s="67">
        <f>I1023</f>
        <v>23339.3</v>
      </c>
      <c r="J1022" s="156"/>
    </row>
    <row r="1023" spans="1:10" ht="25.5">
      <c r="A1023" s="156"/>
      <c r="B1023" s="157" t="s">
        <v>34</v>
      </c>
      <c r="C1023" s="157"/>
      <c r="D1023" s="158">
        <v>1</v>
      </c>
      <c r="E1023" s="158">
        <v>6</v>
      </c>
      <c r="F1023" s="159" t="s">
        <v>389</v>
      </c>
      <c r="G1023" s="160"/>
      <c r="H1023" s="67">
        <f>H1024+H1028+H1032</f>
        <v>32478.999999999996</v>
      </c>
      <c r="I1023" s="67">
        <f>I1024+I1028+I1032</f>
        <v>23339.3</v>
      </c>
      <c r="J1023" s="156"/>
    </row>
    <row r="1024" spans="1:10" ht="25.5">
      <c r="A1024" s="156"/>
      <c r="B1024" s="15" t="s">
        <v>255</v>
      </c>
      <c r="C1024" s="157"/>
      <c r="D1024" s="158">
        <v>1</v>
      </c>
      <c r="E1024" s="158">
        <v>6</v>
      </c>
      <c r="F1024" s="159" t="s">
        <v>389</v>
      </c>
      <c r="G1024" s="160">
        <v>120</v>
      </c>
      <c r="H1024" s="67">
        <f>H1025+H1026+H1027</f>
        <v>29200.1</v>
      </c>
      <c r="I1024" s="67">
        <f>I1025+I1026+I1027</f>
        <v>21531.3</v>
      </c>
      <c r="J1024" s="156"/>
    </row>
    <row r="1025" spans="1:10" ht="25.5">
      <c r="A1025" s="156"/>
      <c r="B1025" s="157" t="s">
        <v>27</v>
      </c>
      <c r="C1025" s="157"/>
      <c r="D1025" s="158">
        <v>1</v>
      </c>
      <c r="E1025" s="158">
        <v>6</v>
      </c>
      <c r="F1025" s="159" t="s">
        <v>389</v>
      </c>
      <c r="G1025" s="160" t="s">
        <v>26</v>
      </c>
      <c r="H1025" s="67">
        <v>21153.599999999999</v>
      </c>
      <c r="I1025" s="67">
        <v>15915.1</v>
      </c>
      <c r="J1025" s="156"/>
    </row>
    <row r="1026" spans="1:10" ht="38.25">
      <c r="A1026" s="156"/>
      <c r="B1026" s="157" t="s">
        <v>33</v>
      </c>
      <c r="C1026" s="157"/>
      <c r="D1026" s="158">
        <v>1</v>
      </c>
      <c r="E1026" s="158">
        <v>6</v>
      </c>
      <c r="F1026" s="159" t="s">
        <v>389</v>
      </c>
      <c r="G1026" s="160" t="s">
        <v>32</v>
      </c>
      <c r="H1026" s="67">
        <v>2505.5</v>
      </c>
      <c r="I1026" s="67">
        <v>1178.4000000000001</v>
      </c>
      <c r="J1026" s="156"/>
    </row>
    <row r="1027" spans="1:10" ht="51">
      <c r="A1027" s="156"/>
      <c r="B1027" s="157" t="s">
        <v>25</v>
      </c>
      <c r="C1027" s="157"/>
      <c r="D1027" s="158">
        <v>1</v>
      </c>
      <c r="E1027" s="158">
        <v>6</v>
      </c>
      <c r="F1027" s="159" t="s">
        <v>389</v>
      </c>
      <c r="G1027" s="160" t="s">
        <v>24</v>
      </c>
      <c r="H1027" s="67">
        <v>5541</v>
      </c>
      <c r="I1027" s="67">
        <v>4437.8</v>
      </c>
      <c r="J1027" s="156"/>
    </row>
    <row r="1028" spans="1:10" ht="25.5">
      <c r="A1028" s="156"/>
      <c r="B1028" s="15" t="s">
        <v>256</v>
      </c>
      <c r="C1028" s="157"/>
      <c r="D1028" s="158">
        <v>1</v>
      </c>
      <c r="E1028" s="158">
        <v>6</v>
      </c>
      <c r="F1028" s="159" t="s">
        <v>389</v>
      </c>
      <c r="G1028" s="160">
        <v>200</v>
      </c>
      <c r="H1028" s="67">
        <f>H1029</f>
        <v>3269.6000000000004</v>
      </c>
      <c r="I1028" s="67">
        <f>I1029</f>
        <v>1803.8</v>
      </c>
      <c r="J1028" s="156"/>
    </row>
    <row r="1029" spans="1:10" ht="38.25">
      <c r="A1029" s="156"/>
      <c r="B1029" s="15" t="s">
        <v>257</v>
      </c>
      <c r="C1029" s="157"/>
      <c r="D1029" s="158">
        <v>1</v>
      </c>
      <c r="E1029" s="158">
        <v>6</v>
      </c>
      <c r="F1029" s="159" t="s">
        <v>389</v>
      </c>
      <c r="G1029" s="160">
        <v>240</v>
      </c>
      <c r="H1029" s="67">
        <f>H1030+H1031</f>
        <v>3269.6000000000004</v>
      </c>
      <c r="I1029" s="67">
        <f>I1030+I1031</f>
        <v>1803.8</v>
      </c>
      <c r="J1029" s="156"/>
    </row>
    <row r="1030" spans="1:10" ht="25.5">
      <c r="A1030" s="156"/>
      <c r="B1030" s="157" t="s">
        <v>2</v>
      </c>
      <c r="C1030" s="157"/>
      <c r="D1030" s="158">
        <v>1</v>
      </c>
      <c r="E1030" s="158">
        <v>6</v>
      </c>
      <c r="F1030" s="159" t="s">
        <v>389</v>
      </c>
      <c r="G1030" s="160" t="s">
        <v>1</v>
      </c>
      <c r="H1030" s="67">
        <v>2387.9</v>
      </c>
      <c r="I1030" s="67">
        <v>1647.2</v>
      </c>
      <c r="J1030" s="156"/>
    </row>
    <row r="1031" spans="1:10" ht="38.25">
      <c r="A1031" s="156"/>
      <c r="B1031" s="157" t="s">
        <v>19</v>
      </c>
      <c r="C1031" s="157"/>
      <c r="D1031" s="158">
        <v>1</v>
      </c>
      <c r="E1031" s="158">
        <v>6</v>
      </c>
      <c r="F1031" s="159" t="s">
        <v>389</v>
      </c>
      <c r="G1031" s="160" t="s">
        <v>18</v>
      </c>
      <c r="H1031" s="67">
        <v>881.7</v>
      </c>
      <c r="I1031" s="67">
        <v>156.6</v>
      </c>
      <c r="J1031" s="156"/>
    </row>
    <row r="1032" spans="1:10">
      <c r="A1032" s="156"/>
      <c r="B1032" s="16" t="s">
        <v>258</v>
      </c>
      <c r="C1032" s="157"/>
      <c r="D1032" s="158">
        <v>1</v>
      </c>
      <c r="E1032" s="158">
        <v>6</v>
      </c>
      <c r="F1032" s="159" t="s">
        <v>389</v>
      </c>
      <c r="G1032" s="160">
        <v>800</v>
      </c>
      <c r="H1032" s="67">
        <f>H1033</f>
        <v>9.2999999999999989</v>
      </c>
      <c r="I1032" s="67">
        <f>I1033</f>
        <v>4.2</v>
      </c>
      <c r="J1032" s="156"/>
    </row>
    <row r="1033" spans="1:10">
      <c r="A1033" s="156"/>
      <c r="B1033" s="16" t="s">
        <v>259</v>
      </c>
      <c r="C1033" s="157"/>
      <c r="D1033" s="158">
        <v>1</v>
      </c>
      <c r="E1033" s="158">
        <v>6</v>
      </c>
      <c r="F1033" s="159" t="s">
        <v>389</v>
      </c>
      <c r="G1033" s="160">
        <v>850</v>
      </c>
      <c r="H1033" s="67">
        <f>H1034+H1035</f>
        <v>9.2999999999999989</v>
      </c>
      <c r="I1033" s="67">
        <f>I1034+I1035</f>
        <v>4.2</v>
      </c>
      <c r="J1033" s="156"/>
    </row>
    <row r="1034" spans="1:10" ht="25.5">
      <c r="A1034" s="156"/>
      <c r="B1034" s="157" t="s">
        <v>31</v>
      </c>
      <c r="C1034" s="157"/>
      <c r="D1034" s="158">
        <v>1</v>
      </c>
      <c r="E1034" s="158">
        <v>6</v>
      </c>
      <c r="F1034" s="159" t="s">
        <v>389</v>
      </c>
      <c r="G1034" s="160" t="s">
        <v>30</v>
      </c>
      <c r="H1034" s="67">
        <v>1.2</v>
      </c>
      <c r="I1034" s="67">
        <v>0.4</v>
      </c>
      <c r="J1034" s="156"/>
    </row>
    <row r="1035" spans="1:10">
      <c r="A1035" s="156"/>
      <c r="B1035" s="157" t="s">
        <v>29</v>
      </c>
      <c r="C1035" s="157"/>
      <c r="D1035" s="158">
        <v>1</v>
      </c>
      <c r="E1035" s="158">
        <v>6</v>
      </c>
      <c r="F1035" s="159" t="s">
        <v>389</v>
      </c>
      <c r="G1035" s="160" t="s">
        <v>28</v>
      </c>
      <c r="H1035" s="67">
        <v>8.1</v>
      </c>
      <c r="I1035" s="67">
        <v>3.8</v>
      </c>
      <c r="J1035" s="156"/>
    </row>
    <row r="1036" spans="1:10" ht="38.25">
      <c r="A1036" s="156"/>
      <c r="B1036" s="157" t="s">
        <v>73</v>
      </c>
      <c r="C1036" s="157"/>
      <c r="D1036" s="158">
        <v>1</v>
      </c>
      <c r="E1036" s="158">
        <v>6</v>
      </c>
      <c r="F1036" s="159" t="s">
        <v>390</v>
      </c>
      <c r="G1036" s="160"/>
      <c r="H1036" s="67">
        <f t="shared" ref="H1036:I1039" si="108">H1037</f>
        <v>50</v>
      </c>
      <c r="I1036" s="67">
        <f t="shared" si="108"/>
        <v>24.9</v>
      </c>
      <c r="J1036" s="156"/>
    </row>
    <row r="1037" spans="1:10" s="331" customFormat="1" ht="25.5">
      <c r="A1037" s="156"/>
      <c r="B1037" s="157" t="s">
        <v>72</v>
      </c>
      <c r="C1037" s="157"/>
      <c r="D1037" s="158">
        <v>1</v>
      </c>
      <c r="E1037" s="158">
        <v>6</v>
      </c>
      <c r="F1037" s="159" t="s">
        <v>391</v>
      </c>
      <c r="G1037" s="160"/>
      <c r="H1037" s="67">
        <f t="shared" si="108"/>
        <v>50</v>
      </c>
      <c r="I1037" s="67">
        <f t="shared" si="108"/>
        <v>24.9</v>
      </c>
      <c r="J1037" s="156"/>
    </row>
    <row r="1038" spans="1:10" ht="25.5">
      <c r="A1038" s="156"/>
      <c r="B1038" s="15" t="s">
        <v>256</v>
      </c>
      <c r="C1038" s="157"/>
      <c r="D1038" s="158">
        <v>1</v>
      </c>
      <c r="E1038" s="158">
        <v>6</v>
      </c>
      <c r="F1038" s="159" t="s">
        <v>391</v>
      </c>
      <c r="G1038" s="160">
        <v>200</v>
      </c>
      <c r="H1038" s="67">
        <f t="shared" si="108"/>
        <v>50</v>
      </c>
      <c r="I1038" s="67">
        <f t="shared" si="108"/>
        <v>24.9</v>
      </c>
      <c r="J1038" s="156"/>
    </row>
    <row r="1039" spans="1:10" ht="38.25">
      <c r="A1039" s="156"/>
      <c r="B1039" s="15" t="s">
        <v>257</v>
      </c>
      <c r="C1039" s="157"/>
      <c r="D1039" s="158">
        <v>1</v>
      </c>
      <c r="E1039" s="158">
        <v>6</v>
      </c>
      <c r="F1039" s="159" t="s">
        <v>391</v>
      </c>
      <c r="G1039" s="160">
        <v>240</v>
      </c>
      <c r="H1039" s="67">
        <f t="shared" si="108"/>
        <v>50</v>
      </c>
      <c r="I1039" s="67">
        <f t="shared" si="108"/>
        <v>24.9</v>
      </c>
      <c r="J1039" s="156"/>
    </row>
    <row r="1040" spans="1:10" ht="38.25">
      <c r="A1040" s="156"/>
      <c r="B1040" s="157" t="s">
        <v>19</v>
      </c>
      <c r="C1040" s="157"/>
      <c r="D1040" s="158">
        <v>1</v>
      </c>
      <c r="E1040" s="158">
        <v>6</v>
      </c>
      <c r="F1040" s="159" t="s">
        <v>391</v>
      </c>
      <c r="G1040" s="160" t="s">
        <v>18</v>
      </c>
      <c r="H1040" s="67">
        <v>50</v>
      </c>
      <c r="I1040" s="67">
        <v>24.9</v>
      </c>
      <c r="J1040" s="156"/>
    </row>
    <row r="1041" spans="1:10">
      <c r="A1041" s="332"/>
      <c r="B1041" s="329" t="s">
        <v>79</v>
      </c>
      <c r="C1041" s="329"/>
      <c r="D1041" s="166">
        <v>1</v>
      </c>
      <c r="E1041" s="166">
        <v>11</v>
      </c>
      <c r="F1041" s="167"/>
      <c r="G1041" s="168"/>
      <c r="H1041" s="169">
        <f t="shared" ref="H1041:I1045" si="109">H1042</f>
        <v>1641</v>
      </c>
      <c r="I1041" s="169">
        <f t="shared" si="109"/>
        <v>0</v>
      </c>
      <c r="J1041" s="332">
        <f>I1041/H1041*100</f>
        <v>0</v>
      </c>
    </row>
    <row r="1042" spans="1:10" ht="89.25">
      <c r="A1042" s="156"/>
      <c r="B1042" s="157" t="s">
        <v>74</v>
      </c>
      <c r="C1042" s="157"/>
      <c r="D1042" s="158">
        <v>1</v>
      </c>
      <c r="E1042" s="158">
        <v>11</v>
      </c>
      <c r="F1042" s="159" t="s">
        <v>387</v>
      </c>
      <c r="G1042" s="160"/>
      <c r="H1042" s="67">
        <f t="shared" si="109"/>
        <v>1641</v>
      </c>
      <c r="I1042" s="67">
        <f t="shared" si="109"/>
        <v>0</v>
      </c>
      <c r="J1042" s="156"/>
    </row>
    <row r="1043" spans="1:10" s="92" customFormat="1" ht="38.25">
      <c r="A1043" s="156"/>
      <c r="B1043" s="157" t="s">
        <v>73</v>
      </c>
      <c r="C1043" s="157"/>
      <c r="D1043" s="158">
        <v>1</v>
      </c>
      <c r="E1043" s="158">
        <v>11</v>
      </c>
      <c r="F1043" s="159" t="s">
        <v>390</v>
      </c>
      <c r="G1043" s="160"/>
      <c r="H1043" s="67">
        <f t="shared" si="109"/>
        <v>1641</v>
      </c>
      <c r="I1043" s="67">
        <f t="shared" si="109"/>
        <v>0</v>
      </c>
      <c r="J1043" s="156"/>
    </row>
    <row r="1044" spans="1:10" s="88" customFormat="1" ht="36.75" customHeight="1">
      <c r="A1044" s="156"/>
      <c r="B1044" s="157" t="s">
        <v>72</v>
      </c>
      <c r="C1044" s="157"/>
      <c r="D1044" s="158">
        <v>1</v>
      </c>
      <c r="E1044" s="158">
        <v>11</v>
      </c>
      <c r="F1044" s="159" t="s">
        <v>391</v>
      </c>
      <c r="G1044" s="160"/>
      <c r="H1044" s="67">
        <f t="shared" si="109"/>
        <v>1641</v>
      </c>
      <c r="I1044" s="67">
        <f t="shared" si="109"/>
        <v>0</v>
      </c>
      <c r="J1044" s="156"/>
    </row>
    <row r="1045" spans="1:10" s="88" customFormat="1">
      <c r="A1045" s="156"/>
      <c r="B1045" s="16" t="s">
        <v>258</v>
      </c>
      <c r="C1045" s="157"/>
      <c r="D1045" s="158">
        <v>1</v>
      </c>
      <c r="E1045" s="158">
        <v>11</v>
      </c>
      <c r="F1045" s="159" t="s">
        <v>391</v>
      </c>
      <c r="G1045" s="160">
        <v>800</v>
      </c>
      <c r="H1045" s="67">
        <f t="shared" si="109"/>
        <v>1641</v>
      </c>
      <c r="I1045" s="67">
        <f t="shared" si="109"/>
        <v>0</v>
      </c>
      <c r="J1045" s="156"/>
    </row>
    <row r="1046" spans="1:10" s="88" customFormat="1">
      <c r="A1046" s="156"/>
      <c r="B1046" s="157" t="s">
        <v>78</v>
      </c>
      <c r="C1046" s="157"/>
      <c r="D1046" s="158">
        <v>1</v>
      </c>
      <c r="E1046" s="158">
        <v>11</v>
      </c>
      <c r="F1046" s="159" t="s">
        <v>391</v>
      </c>
      <c r="G1046" s="160" t="s">
        <v>77</v>
      </c>
      <c r="H1046" s="67">
        <v>1641</v>
      </c>
      <c r="I1046" s="67">
        <v>0</v>
      </c>
      <c r="J1046" s="156"/>
    </row>
    <row r="1047" spans="1:10" s="88" customFormat="1" ht="42.75" customHeight="1">
      <c r="A1047" s="333"/>
      <c r="B1047" s="170" t="s">
        <v>232</v>
      </c>
      <c r="C1047" s="170"/>
      <c r="D1047" s="105" t="s">
        <v>361</v>
      </c>
      <c r="E1047" s="105" t="s">
        <v>396</v>
      </c>
      <c r="F1047" s="105"/>
      <c r="G1047" s="105"/>
      <c r="H1047" s="155">
        <f t="shared" ref="H1047:H1052" si="110">H1048</f>
        <v>4.4000000000000004</v>
      </c>
      <c r="I1047" s="155">
        <f t="shared" ref="I1047:J1052" si="111">I1048</f>
        <v>0</v>
      </c>
      <c r="J1047" s="155">
        <f t="shared" si="111"/>
        <v>0</v>
      </c>
    </row>
    <row r="1048" spans="1:10" s="88" customFormat="1" ht="53.25" customHeight="1">
      <c r="A1048" s="333"/>
      <c r="B1048" s="15" t="s">
        <v>5</v>
      </c>
      <c r="C1048" s="170"/>
      <c r="D1048" s="91" t="s">
        <v>361</v>
      </c>
      <c r="E1048" s="91" t="s">
        <v>396</v>
      </c>
      <c r="F1048" s="91" t="s">
        <v>365</v>
      </c>
      <c r="G1048" s="105"/>
      <c r="H1048" s="76">
        <f t="shared" si="110"/>
        <v>4.4000000000000004</v>
      </c>
      <c r="I1048" s="76">
        <f t="shared" si="111"/>
        <v>0</v>
      </c>
      <c r="J1048" s="76"/>
    </row>
    <row r="1049" spans="1:10" s="14" customFormat="1" ht="25.5">
      <c r="A1049" s="74"/>
      <c r="B1049" s="15" t="s">
        <v>229</v>
      </c>
      <c r="C1049" s="190"/>
      <c r="D1049" s="75" t="s">
        <v>361</v>
      </c>
      <c r="E1049" s="75" t="s">
        <v>396</v>
      </c>
      <c r="F1049" s="75" t="s">
        <v>404</v>
      </c>
      <c r="G1049" s="75"/>
      <c r="H1049" s="76">
        <f t="shared" si="110"/>
        <v>4.4000000000000004</v>
      </c>
      <c r="I1049" s="76">
        <f t="shared" si="111"/>
        <v>0</v>
      </c>
      <c r="J1049" s="76"/>
    </row>
    <row r="1050" spans="1:10" s="331" customFormat="1">
      <c r="A1050" s="74"/>
      <c r="B1050" s="15" t="s">
        <v>451</v>
      </c>
      <c r="C1050" s="190"/>
      <c r="D1050" s="75" t="s">
        <v>361</v>
      </c>
      <c r="E1050" s="75" t="s">
        <v>396</v>
      </c>
      <c r="F1050" s="75" t="s">
        <v>405</v>
      </c>
      <c r="G1050" s="75"/>
      <c r="H1050" s="76">
        <f t="shared" si="110"/>
        <v>4.4000000000000004</v>
      </c>
      <c r="I1050" s="76">
        <f t="shared" si="111"/>
        <v>0</v>
      </c>
      <c r="J1050" s="76"/>
    </row>
    <row r="1051" spans="1:10" s="331" customFormat="1" ht="25.5">
      <c r="A1051" s="74"/>
      <c r="B1051" s="15" t="s">
        <v>256</v>
      </c>
      <c r="C1051" s="335"/>
      <c r="D1051" s="75" t="s">
        <v>361</v>
      </c>
      <c r="E1051" s="75" t="s">
        <v>396</v>
      </c>
      <c r="F1051" s="75" t="s">
        <v>405</v>
      </c>
      <c r="G1051" s="75" t="s">
        <v>373</v>
      </c>
      <c r="H1051" s="76">
        <f t="shared" si="110"/>
        <v>4.4000000000000004</v>
      </c>
      <c r="I1051" s="76">
        <f t="shared" si="111"/>
        <v>0</v>
      </c>
      <c r="J1051" s="76"/>
    </row>
    <row r="1052" spans="1:10" ht="46.5" customHeight="1">
      <c r="A1052" s="74"/>
      <c r="B1052" s="15" t="s">
        <v>257</v>
      </c>
      <c r="C1052" s="335"/>
      <c r="D1052" s="75" t="s">
        <v>361</v>
      </c>
      <c r="E1052" s="75" t="s">
        <v>396</v>
      </c>
      <c r="F1052" s="75" t="s">
        <v>405</v>
      </c>
      <c r="G1052" s="75" t="s">
        <v>374</v>
      </c>
      <c r="H1052" s="76">
        <f t="shared" si="110"/>
        <v>4.4000000000000004</v>
      </c>
      <c r="I1052" s="76">
        <f t="shared" si="111"/>
        <v>0</v>
      </c>
      <c r="J1052" s="76"/>
    </row>
    <row r="1053" spans="1:10" ht="38.25">
      <c r="A1053" s="74"/>
      <c r="B1053" s="15" t="s">
        <v>19</v>
      </c>
      <c r="C1053" s="335"/>
      <c r="D1053" s="75" t="s">
        <v>361</v>
      </c>
      <c r="E1053" s="75" t="s">
        <v>396</v>
      </c>
      <c r="F1053" s="75" t="s">
        <v>405</v>
      </c>
      <c r="G1053" s="75" t="s">
        <v>18</v>
      </c>
      <c r="H1053" s="76">
        <v>4.4000000000000004</v>
      </c>
      <c r="I1053" s="76">
        <v>0</v>
      </c>
      <c r="J1053" s="76"/>
    </row>
    <row r="1054" spans="1:10" ht="25.5">
      <c r="A1054" s="332"/>
      <c r="B1054" s="329" t="s">
        <v>76</v>
      </c>
      <c r="C1054" s="329"/>
      <c r="D1054" s="166">
        <v>13</v>
      </c>
      <c r="E1054" s="166">
        <v>0</v>
      </c>
      <c r="F1054" s="167"/>
      <c r="G1054" s="168"/>
      <c r="H1054" s="169">
        <f t="shared" ref="H1054:I1059" si="112">H1055</f>
        <v>4877.8</v>
      </c>
      <c r="I1054" s="169">
        <f t="shared" si="112"/>
        <v>0</v>
      </c>
      <c r="J1054" s="332">
        <f>I1054/H1054*100</f>
        <v>0</v>
      </c>
    </row>
    <row r="1055" spans="1:10" ht="25.5">
      <c r="A1055" s="332"/>
      <c r="B1055" s="329" t="s">
        <v>75</v>
      </c>
      <c r="C1055" s="329"/>
      <c r="D1055" s="166">
        <v>13</v>
      </c>
      <c r="E1055" s="166">
        <v>1</v>
      </c>
      <c r="F1055" s="167"/>
      <c r="G1055" s="168"/>
      <c r="H1055" s="169">
        <f t="shared" si="112"/>
        <v>4877.8</v>
      </c>
      <c r="I1055" s="169">
        <f t="shared" si="112"/>
        <v>0</v>
      </c>
      <c r="J1055" s="332">
        <f>I1055/H1055*100</f>
        <v>0</v>
      </c>
    </row>
    <row r="1056" spans="1:10" ht="89.25">
      <c r="A1056" s="156"/>
      <c r="B1056" s="157" t="s">
        <v>74</v>
      </c>
      <c r="C1056" s="157"/>
      <c r="D1056" s="158">
        <v>13</v>
      </c>
      <c r="E1056" s="158">
        <v>1</v>
      </c>
      <c r="F1056" s="159" t="s">
        <v>387</v>
      </c>
      <c r="G1056" s="160"/>
      <c r="H1056" s="67">
        <f t="shared" si="112"/>
        <v>4877.8</v>
      </c>
      <c r="I1056" s="67">
        <f t="shared" si="112"/>
        <v>0</v>
      </c>
      <c r="J1056" s="156"/>
    </row>
    <row r="1057" spans="1:10" s="331" customFormat="1" ht="38.25">
      <c r="A1057" s="156"/>
      <c r="B1057" s="157" t="s">
        <v>73</v>
      </c>
      <c r="C1057" s="157"/>
      <c r="D1057" s="158">
        <v>13</v>
      </c>
      <c r="E1057" s="158">
        <v>1</v>
      </c>
      <c r="F1057" s="159" t="s">
        <v>390</v>
      </c>
      <c r="G1057" s="160"/>
      <c r="H1057" s="67">
        <f t="shared" si="112"/>
        <v>4877.8</v>
      </c>
      <c r="I1057" s="67">
        <f t="shared" si="112"/>
        <v>0</v>
      </c>
      <c r="J1057" s="156"/>
    </row>
    <row r="1058" spans="1:10" s="331" customFormat="1" ht="25.5">
      <c r="A1058" s="156"/>
      <c r="B1058" s="157" t="s">
        <v>72</v>
      </c>
      <c r="C1058" s="157"/>
      <c r="D1058" s="158">
        <v>13</v>
      </c>
      <c r="E1058" s="158">
        <v>1</v>
      </c>
      <c r="F1058" s="159" t="s">
        <v>391</v>
      </c>
      <c r="G1058" s="160"/>
      <c r="H1058" s="67">
        <f t="shared" si="112"/>
        <v>4877.8</v>
      </c>
      <c r="I1058" s="67">
        <f t="shared" si="112"/>
        <v>0</v>
      </c>
      <c r="J1058" s="156"/>
    </row>
    <row r="1059" spans="1:10" s="331" customFormat="1" ht="25.5">
      <c r="A1059" s="156"/>
      <c r="B1059" s="157" t="s">
        <v>333</v>
      </c>
      <c r="C1059" s="157"/>
      <c r="D1059" s="158">
        <v>13</v>
      </c>
      <c r="E1059" s="158">
        <v>1</v>
      </c>
      <c r="F1059" s="159" t="s">
        <v>391</v>
      </c>
      <c r="G1059" s="160">
        <v>700</v>
      </c>
      <c r="H1059" s="67">
        <f t="shared" si="112"/>
        <v>4877.8</v>
      </c>
      <c r="I1059" s="67">
        <f t="shared" si="112"/>
        <v>0</v>
      </c>
      <c r="J1059" s="156"/>
    </row>
    <row r="1060" spans="1:10">
      <c r="A1060" s="156"/>
      <c r="B1060" s="157" t="s">
        <v>71</v>
      </c>
      <c r="C1060" s="157"/>
      <c r="D1060" s="158">
        <v>13</v>
      </c>
      <c r="E1060" s="158">
        <v>1</v>
      </c>
      <c r="F1060" s="159" t="s">
        <v>391</v>
      </c>
      <c r="G1060" s="160" t="s">
        <v>70</v>
      </c>
      <c r="H1060" s="67">
        <v>4877.8</v>
      </c>
      <c r="I1060" s="67">
        <v>0</v>
      </c>
      <c r="J1060" s="156"/>
    </row>
    <row r="1061" spans="1:10" ht="25.5">
      <c r="A1061" s="332" t="s">
        <v>304</v>
      </c>
      <c r="B1061" s="329" t="s">
        <v>336</v>
      </c>
      <c r="C1061" s="329">
        <v>231</v>
      </c>
      <c r="D1061" s="166">
        <v>0</v>
      </c>
      <c r="E1061" s="166">
        <v>0</v>
      </c>
      <c r="F1061" s="167"/>
      <c r="G1061" s="168"/>
      <c r="H1061" s="169">
        <f>H1062+H1080+H1087+H1094+H1273</f>
        <v>1288742.9999999998</v>
      </c>
      <c r="I1061" s="169">
        <f>I1062+I1080+I1087+I1094+I1273</f>
        <v>869785.19999999984</v>
      </c>
      <c r="J1061" s="330">
        <f>I1061/H1061*100</f>
        <v>67.490973762806078</v>
      </c>
    </row>
    <row r="1062" spans="1:10" ht="25.5">
      <c r="A1062" s="332"/>
      <c r="B1062" s="329" t="s">
        <v>69</v>
      </c>
      <c r="C1062" s="329"/>
      <c r="D1062" s="166">
        <v>3</v>
      </c>
      <c r="E1062" s="166">
        <v>0</v>
      </c>
      <c r="F1062" s="167"/>
      <c r="G1062" s="168"/>
      <c r="H1062" s="169">
        <f>H1063</f>
        <v>67</v>
      </c>
      <c r="I1062" s="169">
        <f>I1063</f>
        <v>0</v>
      </c>
      <c r="J1062" s="330">
        <f>I1062/H1062*100</f>
        <v>0</v>
      </c>
    </row>
    <row r="1063" spans="1:10" ht="25.5">
      <c r="A1063" s="332"/>
      <c r="B1063" s="329" t="s">
        <v>68</v>
      </c>
      <c r="C1063" s="329"/>
      <c r="D1063" s="166">
        <v>3</v>
      </c>
      <c r="E1063" s="166">
        <v>14</v>
      </c>
      <c r="F1063" s="167"/>
      <c r="G1063" s="168"/>
      <c r="H1063" s="169">
        <f>H1064</f>
        <v>67</v>
      </c>
      <c r="I1063" s="169">
        <f>I1064</f>
        <v>0</v>
      </c>
      <c r="J1063" s="330">
        <f>I1063/H1063*100</f>
        <v>0</v>
      </c>
    </row>
    <row r="1064" spans="1:10" ht="38.25">
      <c r="A1064" s="156"/>
      <c r="B1064" s="157" t="s">
        <v>67</v>
      </c>
      <c r="C1064" s="157"/>
      <c r="D1064" s="158">
        <v>3</v>
      </c>
      <c r="E1064" s="158">
        <v>14</v>
      </c>
      <c r="F1064" s="159" t="s">
        <v>397</v>
      </c>
      <c r="G1064" s="160"/>
      <c r="H1064" s="67">
        <f>H1065+H1070+H1075</f>
        <v>67</v>
      </c>
      <c r="I1064" s="67">
        <f>I1065+I1070+I1075</f>
        <v>0</v>
      </c>
      <c r="J1064" s="156"/>
    </row>
    <row r="1065" spans="1:10" ht="25.5">
      <c r="A1065" s="156"/>
      <c r="B1065" s="157" t="s">
        <v>66</v>
      </c>
      <c r="C1065" s="157"/>
      <c r="D1065" s="158">
        <v>3</v>
      </c>
      <c r="E1065" s="158">
        <v>14</v>
      </c>
      <c r="F1065" s="159" t="s">
        <v>398</v>
      </c>
      <c r="G1065" s="160"/>
      <c r="H1065" s="67">
        <f t="shared" ref="H1065:I1068" si="113">H1066</f>
        <v>20</v>
      </c>
      <c r="I1065" s="67">
        <f t="shared" si="113"/>
        <v>0</v>
      </c>
      <c r="J1065" s="156"/>
    </row>
    <row r="1066" spans="1:10">
      <c r="A1066" s="156"/>
      <c r="B1066" s="157" t="s">
        <v>65</v>
      </c>
      <c r="C1066" s="157"/>
      <c r="D1066" s="158">
        <v>3</v>
      </c>
      <c r="E1066" s="158">
        <v>14</v>
      </c>
      <c r="F1066" s="159" t="s">
        <v>427</v>
      </c>
      <c r="G1066" s="160"/>
      <c r="H1066" s="67">
        <f t="shared" si="113"/>
        <v>20</v>
      </c>
      <c r="I1066" s="67">
        <f t="shared" si="113"/>
        <v>0</v>
      </c>
      <c r="J1066" s="156"/>
    </row>
    <row r="1067" spans="1:10" ht="38.25">
      <c r="A1067" s="156"/>
      <c r="B1067" s="15" t="s">
        <v>337</v>
      </c>
      <c r="C1067" s="157"/>
      <c r="D1067" s="158">
        <v>3</v>
      </c>
      <c r="E1067" s="158">
        <v>14</v>
      </c>
      <c r="F1067" s="159" t="s">
        <v>427</v>
      </c>
      <c r="G1067" s="160">
        <v>600</v>
      </c>
      <c r="H1067" s="67">
        <f t="shared" si="113"/>
        <v>20</v>
      </c>
      <c r="I1067" s="67">
        <f t="shared" si="113"/>
        <v>0</v>
      </c>
      <c r="J1067" s="156"/>
    </row>
    <row r="1068" spans="1:10">
      <c r="A1068" s="156"/>
      <c r="B1068" s="15" t="s">
        <v>338</v>
      </c>
      <c r="C1068" s="157"/>
      <c r="D1068" s="158">
        <v>3</v>
      </c>
      <c r="E1068" s="158">
        <v>14</v>
      </c>
      <c r="F1068" s="159" t="s">
        <v>427</v>
      </c>
      <c r="G1068" s="160">
        <v>610</v>
      </c>
      <c r="H1068" s="67">
        <f t="shared" si="113"/>
        <v>20</v>
      </c>
      <c r="I1068" s="67">
        <f t="shared" si="113"/>
        <v>0</v>
      </c>
      <c r="J1068" s="156"/>
    </row>
    <row r="1069" spans="1:10">
      <c r="A1069" s="156"/>
      <c r="B1069" s="157" t="s">
        <v>41</v>
      </c>
      <c r="C1069" s="157"/>
      <c r="D1069" s="158">
        <v>3</v>
      </c>
      <c r="E1069" s="158">
        <v>14</v>
      </c>
      <c r="F1069" s="159" t="s">
        <v>427</v>
      </c>
      <c r="G1069" s="160" t="s">
        <v>40</v>
      </c>
      <c r="H1069" s="67">
        <v>20</v>
      </c>
      <c r="I1069" s="67">
        <v>0</v>
      </c>
      <c r="J1069" s="156"/>
    </row>
    <row r="1070" spans="1:10" ht="38.25">
      <c r="A1070" s="156"/>
      <c r="B1070" s="157" t="s">
        <v>64</v>
      </c>
      <c r="C1070" s="157"/>
      <c r="D1070" s="158">
        <v>3</v>
      </c>
      <c r="E1070" s="158">
        <v>14</v>
      </c>
      <c r="F1070" s="159" t="s">
        <v>430</v>
      </c>
      <c r="G1070" s="160"/>
      <c r="H1070" s="67">
        <f t="shared" ref="H1070:I1073" si="114">H1071</f>
        <v>27</v>
      </c>
      <c r="I1070" s="67">
        <f t="shared" si="114"/>
        <v>0</v>
      </c>
      <c r="J1070" s="156"/>
    </row>
    <row r="1071" spans="1:10">
      <c r="A1071" s="156"/>
      <c r="B1071" s="157" t="s">
        <v>21</v>
      </c>
      <c r="C1071" s="157"/>
      <c r="D1071" s="158">
        <v>3</v>
      </c>
      <c r="E1071" s="158">
        <v>14</v>
      </c>
      <c r="F1071" s="159" t="s">
        <v>431</v>
      </c>
      <c r="G1071" s="160"/>
      <c r="H1071" s="67">
        <f t="shared" si="114"/>
        <v>27</v>
      </c>
      <c r="I1071" s="67">
        <f t="shared" si="114"/>
        <v>0</v>
      </c>
      <c r="J1071" s="156"/>
    </row>
    <row r="1072" spans="1:10" ht="38.25">
      <c r="A1072" s="156"/>
      <c r="B1072" s="15" t="s">
        <v>337</v>
      </c>
      <c r="C1072" s="157"/>
      <c r="D1072" s="158">
        <v>3</v>
      </c>
      <c r="E1072" s="158">
        <v>14</v>
      </c>
      <c r="F1072" s="159" t="s">
        <v>431</v>
      </c>
      <c r="G1072" s="160">
        <v>600</v>
      </c>
      <c r="H1072" s="67">
        <f t="shared" si="114"/>
        <v>27</v>
      </c>
      <c r="I1072" s="67">
        <f t="shared" si="114"/>
        <v>0</v>
      </c>
      <c r="J1072" s="156"/>
    </row>
    <row r="1073" spans="1:10">
      <c r="A1073" s="156"/>
      <c r="B1073" s="15" t="s">
        <v>338</v>
      </c>
      <c r="C1073" s="157"/>
      <c r="D1073" s="158">
        <v>3</v>
      </c>
      <c r="E1073" s="158">
        <v>14</v>
      </c>
      <c r="F1073" s="159" t="s">
        <v>431</v>
      </c>
      <c r="G1073" s="160">
        <v>610</v>
      </c>
      <c r="H1073" s="67">
        <f t="shared" si="114"/>
        <v>27</v>
      </c>
      <c r="I1073" s="67">
        <f t="shared" si="114"/>
        <v>0</v>
      </c>
      <c r="J1073" s="156"/>
    </row>
    <row r="1074" spans="1:10">
      <c r="A1074" s="156"/>
      <c r="B1074" s="157" t="s">
        <v>41</v>
      </c>
      <c r="C1074" s="157"/>
      <c r="D1074" s="158">
        <v>3</v>
      </c>
      <c r="E1074" s="158">
        <v>14</v>
      </c>
      <c r="F1074" s="159" t="s">
        <v>431</v>
      </c>
      <c r="G1074" s="160" t="s">
        <v>40</v>
      </c>
      <c r="H1074" s="67">
        <v>27</v>
      </c>
      <c r="I1074" s="67">
        <v>0</v>
      </c>
      <c r="J1074" s="156"/>
    </row>
    <row r="1075" spans="1:10" ht="25.5">
      <c r="A1075" s="156"/>
      <c r="B1075" s="157" t="s">
        <v>63</v>
      </c>
      <c r="C1075" s="157"/>
      <c r="D1075" s="158">
        <v>3</v>
      </c>
      <c r="E1075" s="158">
        <v>14</v>
      </c>
      <c r="F1075" s="159" t="s">
        <v>433</v>
      </c>
      <c r="G1075" s="160"/>
      <c r="H1075" s="67">
        <f t="shared" ref="H1075:I1078" si="115">H1076</f>
        <v>20</v>
      </c>
      <c r="I1075" s="67">
        <f t="shared" si="115"/>
        <v>0</v>
      </c>
      <c r="J1075" s="156"/>
    </row>
    <row r="1076" spans="1:10" s="331" customFormat="1">
      <c r="A1076" s="156"/>
      <c r="B1076" s="157" t="s">
        <v>21</v>
      </c>
      <c r="C1076" s="157"/>
      <c r="D1076" s="158">
        <v>3</v>
      </c>
      <c r="E1076" s="158">
        <v>14</v>
      </c>
      <c r="F1076" s="159" t="s">
        <v>434</v>
      </c>
      <c r="G1076" s="160"/>
      <c r="H1076" s="67">
        <f t="shared" si="115"/>
        <v>20</v>
      </c>
      <c r="I1076" s="67">
        <f t="shared" si="115"/>
        <v>0</v>
      </c>
      <c r="J1076" s="156"/>
    </row>
    <row r="1077" spans="1:10" s="14" customFormat="1" ht="38.25">
      <c r="A1077" s="156"/>
      <c r="B1077" s="15" t="s">
        <v>337</v>
      </c>
      <c r="C1077" s="157"/>
      <c r="D1077" s="158">
        <v>3</v>
      </c>
      <c r="E1077" s="158">
        <v>14</v>
      </c>
      <c r="F1077" s="159" t="s">
        <v>434</v>
      </c>
      <c r="G1077" s="160">
        <v>600</v>
      </c>
      <c r="H1077" s="67">
        <f t="shared" si="115"/>
        <v>20</v>
      </c>
      <c r="I1077" s="67">
        <f t="shared" si="115"/>
        <v>0</v>
      </c>
      <c r="J1077" s="156"/>
    </row>
    <row r="1078" spans="1:10" s="14" customFormat="1">
      <c r="A1078" s="156"/>
      <c r="B1078" s="15" t="s">
        <v>338</v>
      </c>
      <c r="C1078" s="157"/>
      <c r="D1078" s="158">
        <v>3</v>
      </c>
      <c r="E1078" s="158">
        <v>14</v>
      </c>
      <c r="F1078" s="159" t="s">
        <v>434</v>
      </c>
      <c r="G1078" s="160">
        <v>610</v>
      </c>
      <c r="H1078" s="67">
        <f t="shared" si="115"/>
        <v>20</v>
      </c>
      <c r="I1078" s="67">
        <f t="shared" si="115"/>
        <v>0</v>
      </c>
      <c r="J1078" s="156"/>
    </row>
    <row r="1079" spans="1:10" s="14" customFormat="1">
      <c r="A1079" s="156"/>
      <c r="B1079" s="157" t="s">
        <v>41</v>
      </c>
      <c r="C1079" s="157"/>
      <c r="D1079" s="158">
        <v>3</v>
      </c>
      <c r="E1079" s="158">
        <v>14</v>
      </c>
      <c r="F1079" s="159" t="s">
        <v>434</v>
      </c>
      <c r="G1079" s="160" t="s">
        <v>40</v>
      </c>
      <c r="H1079" s="67">
        <v>20</v>
      </c>
      <c r="I1079" s="67">
        <v>0</v>
      </c>
      <c r="J1079" s="156"/>
    </row>
    <row r="1080" spans="1:10" s="14" customFormat="1">
      <c r="A1080" s="332"/>
      <c r="B1080" s="329" t="s">
        <v>62</v>
      </c>
      <c r="C1080" s="329"/>
      <c r="D1080" s="166">
        <v>4</v>
      </c>
      <c r="E1080" s="166">
        <v>0</v>
      </c>
      <c r="F1080" s="167"/>
      <c r="G1080" s="168"/>
      <c r="H1080" s="169">
        <f>H1081</f>
        <v>300</v>
      </c>
      <c r="I1080" s="169">
        <f>I1081</f>
        <v>200</v>
      </c>
      <c r="J1080" s="330">
        <f>I1080/H1080*100</f>
        <v>66.666666666666657</v>
      </c>
    </row>
    <row r="1081" spans="1:10">
      <c r="A1081" s="332"/>
      <c r="B1081" s="329" t="s">
        <v>61</v>
      </c>
      <c r="C1081" s="329"/>
      <c r="D1081" s="166">
        <v>4</v>
      </c>
      <c r="E1081" s="166">
        <v>10</v>
      </c>
      <c r="F1081" s="167"/>
      <c r="G1081" s="168"/>
      <c r="H1081" s="169">
        <f t="shared" ref="H1081:I1085" si="116">H1082</f>
        <v>300</v>
      </c>
      <c r="I1081" s="169">
        <f t="shared" si="116"/>
        <v>200</v>
      </c>
      <c r="J1081" s="330">
        <f>I1081/H1081*100</f>
        <v>66.666666666666657</v>
      </c>
    </row>
    <row r="1082" spans="1:10" ht="25.5">
      <c r="A1082" s="156"/>
      <c r="B1082" s="157" t="s">
        <v>60</v>
      </c>
      <c r="C1082" s="157"/>
      <c r="D1082" s="158">
        <v>4</v>
      </c>
      <c r="E1082" s="158">
        <v>10</v>
      </c>
      <c r="F1082" s="159" t="s">
        <v>475</v>
      </c>
      <c r="G1082" s="160"/>
      <c r="H1082" s="67">
        <f t="shared" si="116"/>
        <v>300</v>
      </c>
      <c r="I1082" s="67">
        <f t="shared" si="116"/>
        <v>200</v>
      </c>
      <c r="J1082" s="156"/>
    </row>
    <row r="1083" spans="1:10" s="14" customFormat="1">
      <c r="A1083" s="156"/>
      <c r="B1083" s="157" t="s">
        <v>21</v>
      </c>
      <c r="C1083" s="157"/>
      <c r="D1083" s="158">
        <v>4</v>
      </c>
      <c r="E1083" s="158">
        <v>10</v>
      </c>
      <c r="F1083" s="159" t="s">
        <v>476</v>
      </c>
      <c r="G1083" s="160"/>
      <c r="H1083" s="67">
        <f t="shared" si="116"/>
        <v>300</v>
      </c>
      <c r="I1083" s="67">
        <f t="shared" si="116"/>
        <v>200</v>
      </c>
      <c r="J1083" s="156"/>
    </row>
    <row r="1084" spans="1:10" s="14" customFormat="1" ht="38.25">
      <c r="A1084" s="156"/>
      <c r="B1084" s="15" t="s">
        <v>337</v>
      </c>
      <c r="C1084" s="157"/>
      <c r="D1084" s="158">
        <v>4</v>
      </c>
      <c r="E1084" s="158">
        <v>10</v>
      </c>
      <c r="F1084" s="159" t="s">
        <v>476</v>
      </c>
      <c r="G1084" s="160">
        <v>600</v>
      </c>
      <c r="H1084" s="67">
        <f t="shared" si="116"/>
        <v>300</v>
      </c>
      <c r="I1084" s="67">
        <f t="shared" si="116"/>
        <v>200</v>
      </c>
      <c r="J1084" s="156"/>
    </row>
    <row r="1085" spans="1:10" s="92" customFormat="1">
      <c r="A1085" s="156"/>
      <c r="B1085" s="15" t="s">
        <v>342</v>
      </c>
      <c r="C1085" s="157"/>
      <c r="D1085" s="158">
        <v>4</v>
      </c>
      <c r="E1085" s="158">
        <v>10</v>
      </c>
      <c r="F1085" s="159" t="s">
        <v>476</v>
      </c>
      <c r="G1085" s="160">
        <v>620</v>
      </c>
      <c r="H1085" s="67">
        <f t="shared" si="116"/>
        <v>300</v>
      </c>
      <c r="I1085" s="67">
        <f t="shared" si="116"/>
        <v>200</v>
      </c>
      <c r="J1085" s="156"/>
    </row>
    <row r="1086" spans="1:10" s="88" customFormat="1" ht="25.5">
      <c r="A1086" s="156"/>
      <c r="B1086" s="157" t="s">
        <v>16</v>
      </c>
      <c r="C1086" s="157"/>
      <c r="D1086" s="158">
        <v>4</v>
      </c>
      <c r="E1086" s="158">
        <v>10</v>
      </c>
      <c r="F1086" s="159" t="s">
        <v>476</v>
      </c>
      <c r="G1086" s="160" t="s">
        <v>15</v>
      </c>
      <c r="H1086" s="67">
        <v>300</v>
      </c>
      <c r="I1086" s="67">
        <v>200</v>
      </c>
      <c r="J1086" s="156"/>
    </row>
    <row r="1087" spans="1:10" s="88" customFormat="1">
      <c r="A1087" s="333"/>
      <c r="B1087" s="170" t="s">
        <v>147</v>
      </c>
      <c r="C1087" s="170"/>
      <c r="D1087" s="338" t="s">
        <v>385</v>
      </c>
      <c r="E1087" s="338" t="s">
        <v>362</v>
      </c>
      <c r="F1087" s="338"/>
      <c r="G1087" s="338"/>
      <c r="H1087" s="155">
        <f t="shared" ref="H1087:H1092" si="117">H1088</f>
        <v>55.2</v>
      </c>
      <c r="I1087" s="339">
        <f t="shared" ref="I1087:J1089" si="118">I1088</f>
        <v>24</v>
      </c>
      <c r="J1087" s="339">
        <f t="shared" si="118"/>
        <v>0</v>
      </c>
    </row>
    <row r="1088" spans="1:10" s="92" customFormat="1" ht="25.5">
      <c r="A1088" s="333"/>
      <c r="B1088" s="170" t="s">
        <v>146</v>
      </c>
      <c r="C1088" s="170"/>
      <c r="D1088" s="338" t="s">
        <v>385</v>
      </c>
      <c r="E1088" s="338" t="s">
        <v>383</v>
      </c>
      <c r="F1088" s="338"/>
      <c r="G1088" s="338"/>
      <c r="H1088" s="155">
        <f t="shared" si="117"/>
        <v>55.2</v>
      </c>
      <c r="I1088" s="339">
        <f t="shared" si="118"/>
        <v>24</v>
      </c>
      <c r="J1088" s="339">
        <f t="shared" si="118"/>
        <v>0</v>
      </c>
    </row>
    <row r="1089" spans="1:10" s="14" customFormat="1" ht="25.5">
      <c r="A1089" s="74"/>
      <c r="B1089" s="15" t="s">
        <v>145</v>
      </c>
      <c r="C1089" s="163"/>
      <c r="D1089" s="75" t="s">
        <v>385</v>
      </c>
      <c r="E1089" s="75" t="s">
        <v>383</v>
      </c>
      <c r="F1089" s="75" t="s">
        <v>529</v>
      </c>
      <c r="G1089" s="75"/>
      <c r="H1089" s="76">
        <f t="shared" si="117"/>
        <v>55.2</v>
      </c>
      <c r="I1089" s="76">
        <f t="shared" si="118"/>
        <v>24</v>
      </c>
      <c r="J1089" s="76"/>
    </row>
    <row r="1090" spans="1:10" s="331" customFormat="1">
      <c r="A1090" s="74"/>
      <c r="B1090" s="15" t="s">
        <v>451</v>
      </c>
      <c r="C1090" s="163"/>
      <c r="D1090" s="75" t="s">
        <v>385</v>
      </c>
      <c r="E1090" s="75" t="s">
        <v>383</v>
      </c>
      <c r="F1090" s="75" t="s">
        <v>530</v>
      </c>
      <c r="G1090" s="75"/>
      <c r="H1090" s="76">
        <f t="shared" si="117"/>
        <v>55.2</v>
      </c>
      <c r="I1090" s="76">
        <f>I1091</f>
        <v>24</v>
      </c>
      <c r="J1090" s="76"/>
    </row>
    <row r="1091" spans="1:10" s="331" customFormat="1" ht="38.25">
      <c r="A1091" s="74"/>
      <c r="B1091" s="15" t="s">
        <v>337</v>
      </c>
      <c r="C1091" s="152"/>
      <c r="D1091" s="75" t="s">
        <v>385</v>
      </c>
      <c r="E1091" s="75" t="s">
        <v>383</v>
      </c>
      <c r="F1091" s="75" t="s">
        <v>530</v>
      </c>
      <c r="G1091" s="75" t="s">
        <v>428</v>
      </c>
      <c r="H1091" s="76">
        <f t="shared" si="117"/>
        <v>55.2</v>
      </c>
      <c r="I1091" s="76">
        <f>I1092</f>
        <v>24</v>
      </c>
      <c r="J1091" s="76"/>
    </row>
    <row r="1092" spans="1:10">
      <c r="A1092" s="74"/>
      <c r="B1092" s="15" t="s">
        <v>338</v>
      </c>
      <c r="C1092" s="152"/>
      <c r="D1092" s="75" t="s">
        <v>385</v>
      </c>
      <c r="E1092" s="75" t="s">
        <v>383</v>
      </c>
      <c r="F1092" s="75" t="s">
        <v>530</v>
      </c>
      <c r="G1092" s="75" t="s">
        <v>429</v>
      </c>
      <c r="H1092" s="76">
        <f t="shared" si="117"/>
        <v>55.2</v>
      </c>
      <c r="I1092" s="76">
        <f>I1093</f>
        <v>24</v>
      </c>
      <c r="J1092" s="76"/>
    </row>
    <row r="1093" spans="1:10">
      <c r="A1093" s="74"/>
      <c r="B1093" s="15" t="s">
        <v>41</v>
      </c>
      <c r="C1093" s="152"/>
      <c r="D1093" s="75" t="s">
        <v>385</v>
      </c>
      <c r="E1093" s="75" t="s">
        <v>383</v>
      </c>
      <c r="F1093" s="75" t="s">
        <v>530</v>
      </c>
      <c r="G1093" s="75" t="s">
        <v>40</v>
      </c>
      <c r="H1093" s="76">
        <v>55.2</v>
      </c>
      <c r="I1093" s="76">
        <v>24</v>
      </c>
      <c r="J1093" s="154"/>
    </row>
    <row r="1094" spans="1:10">
      <c r="A1094" s="332"/>
      <c r="B1094" s="329" t="s">
        <v>59</v>
      </c>
      <c r="C1094" s="329"/>
      <c r="D1094" s="166">
        <v>7</v>
      </c>
      <c r="E1094" s="166">
        <v>0</v>
      </c>
      <c r="F1094" s="167"/>
      <c r="G1094" s="168"/>
      <c r="H1094" s="169">
        <f>H1095+H1133+H1193+H1225</f>
        <v>1258553.8999999999</v>
      </c>
      <c r="I1094" s="169">
        <f>I1095+I1133+I1193+I1225</f>
        <v>853125.59999999986</v>
      </c>
      <c r="J1094" s="330">
        <f>I1094/H1094*100</f>
        <v>67.786179042470877</v>
      </c>
    </row>
    <row r="1095" spans="1:10">
      <c r="A1095" s="332"/>
      <c r="B1095" s="329" t="s">
        <v>58</v>
      </c>
      <c r="C1095" s="329"/>
      <c r="D1095" s="166">
        <v>7</v>
      </c>
      <c r="E1095" s="166">
        <v>1</v>
      </c>
      <c r="F1095" s="167"/>
      <c r="G1095" s="168"/>
      <c r="H1095" s="169">
        <f>H1096</f>
        <v>538076.5</v>
      </c>
      <c r="I1095" s="169">
        <f>I1096</f>
        <v>371643.2</v>
      </c>
      <c r="J1095" s="330">
        <f>I1095/H1095*100</f>
        <v>69.068840583076934</v>
      </c>
    </row>
    <row r="1096" spans="1:10" ht="25.5">
      <c r="A1096" s="156"/>
      <c r="B1096" s="157" t="s">
        <v>12</v>
      </c>
      <c r="C1096" s="157"/>
      <c r="D1096" s="158">
        <v>7</v>
      </c>
      <c r="E1096" s="158">
        <v>1</v>
      </c>
      <c r="F1096" s="159" t="s">
        <v>531</v>
      </c>
      <c r="G1096" s="160"/>
      <c r="H1096" s="67">
        <f>H1097+H1115+H1124</f>
        <v>538076.5</v>
      </c>
      <c r="I1096" s="67">
        <f>I1097+I1115+I1124</f>
        <v>371643.2</v>
      </c>
      <c r="J1096" s="156"/>
    </row>
    <row r="1097" spans="1:10">
      <c r="A1097" s="156"/>
      <c r="B1097" s="157" t="s">
        <v>11</v>
      </c>
      <c r="C1097" s="157"/>
      <c r="D1097" s="158">
        <v>7</v>
      </c>
      <c r="E1097" s="158">
        <v>1</v>
      </c>
      <c r="F1097" s="159" t="s">
        <v>533</v>
      </c>
      <c r="G1097" s="160"/>
      <c r="H1097" s="67">
        <f>H1098</f>
        <v>520601.1</v>
      </c>
      <c r="I1097" s="67">
        <f>I1098</f>
        <v>364149.9</v>
      </c>
      <c r="J1097" s="156"/>
    </row>
    <row r="1098" spans="1:10" ht="25.5">
      <c r="A1098" s="156"/>
      <c r="B1098" s="157" t="s">
        <v>10</v>
      </c>
      <c r="C1098" s="157"/>
      <c r="D1098" s="158">
        <v>7</v>
      </c>
      <c r="E1098" s="158">
        <v>1</v>
      </c>
      <c r="F1098" s="159" t="s">
        <v>534</v>
      </c>
      <c r="G1098" s="160"/>
      <c r="H1098" s="67">
        <f>H1099+H1103+H1107+H1111</f>
        <v>520601.1</v>
      </c>
      <c r="I1098" s="67">
        <f>I1099+I1103+I1107+I1111</f>
        <v>364149.9</v>
      </c>
      <c r="J1098" s="156"/>
    </row>
    <row r="1099" spans="1:10" ht="25.5">
      <c r="A1099" s="156"/>
      <c r="B1099" s="157" t="s">
        <v>37</v>
      </c>
      <c r="C1099" s="157"/>
      <c r="D1099" s="158">
        <v>7</v>
      </c>
      <c r="E1099" s="158">
        <v>1</v>
      </c>
      <c r="F1099" s="159" t="s">
        <v>535</v>
      </c>
      <c r="G1099" s="160"/>
      <c r="H1099" s="67">
        <f t="shared" ref="H1099:I1101" si="119">H1100</f>
        <v>92935.8</v>
      </c>
      <c r="I1099" s="67">
        <f t="shared" si="119"/>
        <v>64749.5</v>
      </c>
      <c r="J1099" s="156"/>
    </row>
    <row r="1100" spans="1:10" ht="38.25">
      <c r="A1100" s="156"/>
      <c r="B1100" s="15" t="s">
        <v>337</v>
      </c>
      <c r="C1100" s="157"/>
      <c r="D1100" s="158">
        <v>7</v>
      </c>
      <c r="E1100" s="158">
        <v>1</v>
      </c>
      <c r="F1100" s="159" t="s">
        <v>535</v>
      </c>
      <c r="G1100" s="160">
        <v>600</v>
      </c>
      <c r="H1100" s="67">
        <f t="shared" si="119"/>
        <v>92935.8</v>
      </c>
      <c r="I1100" s="67">
        <f t="shared" si="119"/>
        <v>64749.5</v>
      </c>
      <c r="J1100" s="156"/>
    </row>
    <row r="1101" spans="1:10">
      <c r="A1101" s="156"/>
      <c r="B1101" s="15" t="s">
        <v>338</v>
      </c>
      <c r="C1101" s="157"/>
      <c r="D1101" s="158">
        <v>7</v>
      </c>
      <c r="E1101" s="158">
        <v>1</v>
      </c>
      <c r="F1101" s="159" t="s">
        <v>535</v>
      </c>
      <c r="G1101" s="160">
        <v>610</v>
      </c>
      <c r="H1101" s="67">
        <f t="shared" si="119"/>
        <v>92935.8</v>
      </c>
      <c r="I1101" s="67">
        <f t="shared" si="119"/>
        <v>64749.5</v>
      </c>
      <c r="J1101" s="156"/>
    </row>
    <row r="1102" spans="1:10" ht="63.75">
      <c r="A1102" s="156"/>
      <c r="B1102" s="157" t="s">
        <v>44</v>
      </c>
      <c r="C1102" s="157"/>
      <c r="D1102" s="158">
        <v>7</v>
      </c>
      <c r="E1102" s="158">
        <v>1</v>
      </c>
      <c r="F1102" s="159" t="s">
        <v>535</v>
      </c>
      <c r="G1102" s="160" t="s">
        <v>43</v>
      </c>
      <c r="H1102" s="67">
        <v>92935.8</v>
      </c>
      <c r="I1102" s="67">
        <v>64749.5</v>
      </c>
      <c r="J1102" s="156"/>
    </row>
    <row r="1103" spans="1:10">
      <c r="A1103" s="156"/>
      <c r="B1103" s="157" t="s">
        <v>21</v>
      </c>
      <c r="C1103" s="157"/>
      <c r="D1103" s="158">
        <v>7</v>
      </c>
      <c r="E1103" s="158">
        <v>1</v>
      </c>
      <c r="F1103" s="159" t="s">
        <v>537</v>
      </c>
      <c r="G1103" s="160"/>
      <c r="H1103" s="67">
        <f t="shared" ref="H1103:I1105" si="120">H1104</f>
        <v>100</v>
      </c>
      <c r="I1103" s="67">
        <f t="shared" si="120"/>
        <v>100</v>
      </c>
      <c r="J1103" s="156"/>
    </row>
    <row r="1104" spans="1:10" ht="38.25">
      <c r="A1104" s="156"/>
      <c r="B1104" s="15" t="s">
        <v>337</v>
      </c>
      <c r="C1104" s="157"/>
      <c r="D1104" s="158">
        <v>7</v>
      </c>
      <c r="E1104" s="158">
        <v>1</v>
      </c>
      <c r="F1104" s="159" t="s">
        <v>537</v>
      </c>
      <c r="G1104" s="160">
        <v>600</v>
      </c>
      <c r="H1104" s="67">
        <f t="shared" si="120"/>
        <v>100</v>
      </c>
      <c r="I1104" s="67">
        <f t="shared" si="120"/>
        <v>100</v>
      </c>
      <c r="J1104" s="156"/>
    </row>
    <row r="1105" spans="1:10">
      <c r="A1105" s="156"/>
      <c r="B1105" s="15" t="s">
        <v>338</v>
      </c>
      <c r="C1105" s="157"/>
      <c r="D1105" s="158">
        <v>7</v>
      </c>
      <c r="E1105" s="158">
        <v>1</v>
      </c>
      <c r="F1105" s="159" t="s">
        <v>537</v>
      </c>
      <c r="G1105" s="160">
        <v>610</v>
      </c>
      <c r="H1105" s="67">
        <f t="shared" si="120"/>
        <v>100</v>
      </c>
      <c r="I1105" s="67">
        <f t="shared" si="120"/>
        <v>100</v>
      </c>
      <c r="J1105" s="156"/>
    </row>
    <row r="1106" spans="1:10">
      <c r="A1106" s="156"/>
      <c r="B1106" s="157" t="s">
        <v>41</v>
      </c>
      <c r="C1106" s="157"/>
      <c r="D1106" s="158">
        <v>7</v>
      </c>
      <c r="E1106" s="158">
        <v>1</v>
      </c>
      <c r="F1106" s="159" t="s">
        <v>537</v>
      </c>
      <c r="G1106" s="160" t="s">
        <v>40</v>
      </c>
      <c r="H1106" s="67">
        <v>100</v>
      </c>
      <c r="I1106" s="67">
        <v>100</v>
      </c>
      <c r="J1106" s="156"/>
    </row>
    <row r="1107" spans="1:10" s="88" customFormat="1" ht="102">
      <c r="A1107" s="156"/>
      <c r="B1107" s="157" t="s">
        <v>57</v>
      </c>
      <c r="C1107" s="157"/>
      <c r="D1107" s="158">
        <v>7</v>
      </c>
      <c r="E1107" s="158">
        <v>1</v>
      </c>
      <c r="F1107" s="159" t="s">
        <v>536</v>
      </c>
      <c r="G1107" s="160"/>
      <c r="H1107" s="67">
        <f t="shared" ref="H1107:I1109" si="121">H1108</f>
        <v>427315.3</v>
      </c>
      <c r="I1107" s="67">
        <f t="shared" si="121"/>
        <v>299050.40000000002</v>
      </c>
      <c r="J1107" s="156"/>
    </row>
    <row r="1108" spans="1:10" s="88" customFormat="1" ht="38.25">
      <c r="A1108" s="156"/>
      <c r="B1108" s="15" t="s">
        <v>337</v>
      </c>
      <c r="C1108" s="157"/>
      <c r="D1108" s="158">
        <v>7</v>
      </c>
      <c r="E1108" s="158">
        <v>1</v>
      </c>
      <c r="F1108" s="159" t="s">
        <v>536</v>
      </c>
      <c r="G1108" s="160">
        <v>600</v>
      </c>
      <c r="H1108" s="67">
        <f t="shared" si="121"/>
        <v>427315.3</v>
      </c>
      <c r="I1108" s="67">
        <f t="shared" si="121"/>
        <v>299050.40000000002</v>
      </c>
      <c r="J1108" s="156"/>
    </row>
    <row r="1109" spans="1:10" s="88" customFormat="1">
      <c r="A1109" s="156"/>
      <c r="B1109" s="15" t="s">
        <v>338</v>
      </c>
      <c r="C1109" s="157"/>
      <c r="D1109" s="158">
        <v>7</v>
      </c>
      <c r="E1109" s="158">
        <v>1</v>
      </c>
      <c r="F1109" s="159" t="s">
        <v>536</v>
      </c>
      <c r="G1109" s="160">
        <v>610</v>
      </c>
      <c r="H1109" s="67">
        <f t="shared" si="121"/>
        <v>427315.3</v>
      </c>
      <c r="I1109" s="67">
        <f t="shared" si="121"/>
        <v>299050.40000000002</v>
      </c>
      <c r="J1109" s="156"/>
    </row>
    <row r="1110" spans="1:10" s="88" customFormat="1" ht="63.75">
      <c r="A1110" s="156"/>
      <c r="B1110" s="157" t="s">
        <v>44</v>
      </c>
      <c r="C1110" s="157"/>
      <c r="D1110" s="158">
        <v>7</v>
      </c>
      <c r="E1110" s="158">
        <v>1</v>
      </c>
      <c r="F1110" s="159" t="s">
        <v>536</v>
      </c>
      <c r="G1110" s="160" t="s">
        <v>43</v>
      </c>
      <c r="H1110" s="67">
        <v>427315.3</v>
      </c>
      <c r="I1110" s="67">
        <v>299050.40000000002</v>
      </c>
      <c r="J1110" s="156"/>
    </row>
    <row r="1111" spans="1:10" ht="51">
      <c r="A1111" s="103"/>
      <c r="B1111" s="104" t="s">
        <v>681</v>
      </c>
      <c r="C1111" s="152"/>
      <c r="D1111" s="75" t="s">
        <v>393</v>
      </c>
      <c r="E1111" s="75" t="s">
        <v>361</v>
      </c>
      <c r="F1111" s="75" t="s">
        <v>682</v>
      </c>
      <c r="G1111" s="105"/>
      <c r="H1111" s="76">
        <f t="shared" ref="H1111:I1113" si="122">H1112</f>
        <v>250</v>
      </c>
      <c r="I1111" s="76">
        <f t="shared" si="122"/>
        <v>250</v>
      </c>
      <c r="J1111" s="153"/>
    </row>
    <row r="1112" spans="1:10" ht="38.25">
      <c r="A1112" s="103"/>
      <c r="B1112" s="15" t="s">
        <v>337</v>
      </c>
      <c r="C1112" s="152"/>
      <c r="D1112" s="75" t="s">
        <v>393</v>
      </c>
      <c r="E1112" s="75" t="s">
        <v>361</v>
      </c>
      <c r="F1112" s="75" t="s">
        <v>682</v>
      </c>
      <c r="G1112" s="75" t="s">
        <v>428</v>
      </c>
      <c r="H1112" s="76">
        <f t="shared" si="122"/>
        <v>250</v>
      </c>
      <c r="I1112" s="76">
        <f t="shared" si="122"/>
        <v>250</v>
      </c>
      <c r="J1112" s="153"/>
    </row>
    <row r="1113" spans="1:10">
      <c r="A1113" s="103"/>
      <c r="B1113" s="15" t="s">
        <v>338</v>
      </c>
      <c r="C1113" s="152"/>
      <c r="D1113" s="75" t="s">
        <v>393</v>
      </c>
      <c r="E1113" s="75" t="s">
        <v>361</v>
      </c>
      <c r="F1113" s="75" t="s">
        <v>682</v>
      </c>
      <c r="G1113" s="75" t="s">
        <v>429</v>
      </c>
      <c r="H1113" s="76">
        <f t="shared" si="122"/>
        <v>250</v>
      </c>
      <c r="I1113" s="76">
        <f t="shared" si="122"/>
        <v>250</v>
      </c>
      <c r="J1113" s="153"/>
    </row>
    <row r="1114" spans="1:10" ht="63.75">
      <c r="A1114" s="103"/>
      <c r="B1114" s="15" t="s">
        <v>44</v>
      </c>
      <c r="C1114" s="152"/>
      <c r="D1114" s="75" t="s">
        <v>393</v>
      </c>
      <c r="E1114" s="75" t="s">
        <v>361</v>
      </c>
      <c r="F1114" s="75" t="s">
        <v>682</v>
      </c>
      <c r="G1114" s="75" t="s">
        <v>43</v>
      </c>
      <c r="H1114" s="76">
        <v>250</v>
      </c>
      <c r="I1114" s="76">
        <v>250</v>
      </c>
      <c r="J1114" s="153"/>
    </row>
    <row r="1115" spans="1:10">
      <c r="A1115" s="156"/>
      <c r="B1115" s="157" t="s">
        <v>23</v>
      </c>
      <c r="C1115" s="157"/>
      <c r="D1115" s="158">
        <v>7</v>
      </c>
      <c r="E1115" s="158">
        <v>1</v>
      </c>
      <c r="F1115" s="159" t="s">
        <v>550</v>
      </c>
      <c r="G1115" s="160"/>
      <c r="H1115" s="67">
        <f>H1116+H1120</f>
        <v>90.8</v>
      </c>
      <c r="I1115" s="67">
        <f>I1116+I1120</f>
        <v>28.2</v>
      </c>
      <c r="J1115" s="156"/>
    </row>
    <row r="1116" spans="1:10">
      <c r="A1116" s="156"/>
      <c r="B1116" s="157" t="s">
        <v>21</v>
      </c>
      <c r="C1116" s="157"/>
      <c r="D1116" s="158">
        <v>7</v>
      </c>
      <c r="E1116" s="158">
        <v>1</v>
      </c>
      <c r="F1116" s="159" t="s">
        <v>551</v>
      </c>
      <c r="G1116" s="160"/>
      <c r="H1116" s="67">
        <f t="shared" ref="H1116:I1118" si="123">H1117</f>
        <v>40.799999999999997</v>
      </c>
      <c r="I1116" s="67">
        <f t="shared" si="123"/>
        <v>28.2</v>
      </c>
      <c r="J1116" s="156"/>
    </row>
    <row r="1117" spans="1:10" ht="38.25">
      <c r="A1117" s="156"/>
      <c r="B1117" s="15" t="s">
        <v>337</v>
      </c>
      <c r="C1117" s="157"/>
      <c r="D1117" s="158">
        <v>7</v>
      </c>
      <c r="E1117" s="158">
        <v>1</v>
      </c>
      <c r="F1117" s="159" t="s">
        <v>551</v>
      </c>
      <c r="G1117" s="160">
        <v>600</v>
      </c>
      <c r="H1117" s="67">
        <f t="shared" si="123"/>
        <v>40.799999999999997</v>
      </c>
      <c r="I1117" s="67">
        <f t="shared" si="123"/>
        <v>28.2</v>
      </c>
      <c r="J1117" s="156"/>
    </row>
    <row r="1118" spans="1:10">
      <c r="A1118" s="156"/>
      <c r="B1118" s="15" t="s">
        <v>338</v>
      </c>
      <c r="C1118" s="157"/>
      <c r="D1118" s="158">
        <v>7</v>
      </c>
      <c r="E1118" s="158">
        <v>1</v>
      </c>
      <c r="F1118" s="159" t="s">
        <v>551</v>
      </c>
      <c r="G1118" s="160">
        <v>610</v>
      </c>
      <c r="H1118" s="67">
        <f t="shared" si="123"/>
        <v>40.799999999999997</v>
      </c>
      <c r="I1118" s="67">
        <f t="shared" si="123"/>
        <v>28.2</v>
      </c>
      <c r="J1118" s="156"/>
    </row>
    <row r="1119" spans="1:10">
      <c r="A1119" s="156"/>
      <c r="B1119" s="157" t="s">
        <v>41</v>
      </c>
      <c r="C1119" s="157"/>
      <c r="D1119" s="158">
        <v>7</v>
      </c>
      <c r="E1119" s="158">
        <v>1</v>
      </c>
      <c r="F1119" s="159" t="s">
        <v>551</v>
      </c>
      <c r="G1119" s="160" t="s">
        <v>40</v>
      </c>
      <c r="H1119" s="67">
        <v>40.799999999999997</v>
      </c>
      <c r="I1119" s="67">
        <v>28.2</v>
      </c>
      <c r="J1119" s="156"/>
    </row>
    <row r="1120" spans="1:10" s="14" customFormat="1" ht="51">
      <c r="A1120" s="333"/>
      <c r="B1120" s="104" t="s">
        <v>681</v>
      </c>
      <c r="C1120" s="152"/>
      <c r="D1120" s="75" t="s">
        <v>393</v>
      </c>
      <c r="E1120" s="75" t="s">
        <v>361</v>
      </c>
      <c r="F1120" s="75" t="s">
        <v>738</v>
      </c>
      <c r="G1120" s="105"/>
      <c r="H1120" s="76">
        <f>H1121</f>
        <v>50</v>
      </c>
      <c r="I1120" s="153">
        <v>0</v>
      </c>
      <c r="J1120" s="153"/>
    </row>
    <row r="1121" spans="1:10" s="14" customFormat="1" ht="38.25">
      <c r="A1121" s="333"/>
      <c r="B1121" s="15" t="s">
        <v>337</v>
      </c>
      <c r="C1121" s="152"/>
      <c r="D1121" s="75" t="s">
        <v>393</v>
      </c>
      <c r="E1121" s="75" t="s">
        <v>361</v>
      </c>
      <c r="F1121" s="75" t="s">
        <v>738</v>
      </c>
      <c r="G1121" s="75" t="s">
        <v>428</v>
      </c>
      <c r="H1121" s="76">
        <f>H1122</f>
        <v>50</v>
      </c>
      <c r="I1121" s="153">
        <v>0</v>
      </c>
      <c r="J1121" s="153"/>
    </row>
    <row r="1122" spans="1:10" s="14" customFormat="1">
      <c r="A1122" s="333"/>
      <c r="B1122" s="15" t="s">
        <v>338</v>
      </c>
      <c r="C1122" s="152"/>
      <c r="D1122" s="75" t="s">
        <v>393</v>
      </c>
      <c r="E1122" s="75" t="s">
        <v>361</v>
      </c>
      <c r="F1122" s="75" t="s">
        <v>738</v>
      </c>
      <c r="G1122" s="75" t="s">
        <v>429</v>
      </c>
      <c r="H1122" s="76">
        <f>H1123</f>
        <v>50</v>
      </c>
      <c r="I1122" s="153">
        <v>0</v>
      </c>
      <c r="J1122" s="153"/>
    </row>
    <row r="1123" spans="1:10" s="14" customFormat="1" ht="63.75">
      <c r="A1123" s="333"/>
      <c r="B1123" s="15" t="s">
        <v>44</v>
      </c>
      <c r="C1123" s="152"/>
      <c r="D1123" s="75" t="s">
        <v>393</v>
      </c>
      <c r="E1123" s="75" t="s">
        <v>361</v>
      </c>
      <c r="F1123" s="75" t="s">
        <v>738</v>
      </c>
      <c r="G1123" s="75" t="s">
        <v>43</v>
      </c>
      <c r="H1123" s="76">
        <v>50</v>
      </c>
      <c r="I1123" s="153">
        <f>0+'[1]приложение 8.3.'!I1123</f>
        <v>0</v>
      </c>
      <c r="J1123" s="153"/>
    </row>
    <row r="1124" spans="1:10" ht="25.5">
      <c r="A1124" s="156"/>
      <c r="B1124" s="157" t="s">
        <v>22</v>
      </c>
      <c r="C1124" s="157"/>
      <c r="D1124" s="158">
        <v>7</v>
      </c>
      <c r="E1124" s="158">
        <v>1</v>
      </c>
      <c r="F1124" s="159" t="s">
        <v>539</v>
      </c>
      <c r="G1124" s="160"/>
      <c r="H1124" s="67">
        <f>H1125+H1129</f>
        <v>17384.599999999999</v>
      </c>
      <c r="I1124" s="67">
        <f>I1125+I1129</f>
        <v>7465.1</v>
      </c>
      <c r="J1124" s="156"/>
    </row>
    <row r="1125" spans="1:10">
      <c r="A1125" s="156"/>
      <c r="B1125" s="157" t="s">
        <v>21</v>
      </c>
      <c r="C1125" s="157"/>
      <c r="D1125" s="158">
        <v>7</v>
      </c>
      <c r="E1125" s="158">
        <v>1</v>
      </c>
      <c r="F1125" s="159" t="s">
        <v>540</v>
      </c>
      <c r="G1125" s="160"/>
      <c r="H1125" s="67">
        <f t="shared" ref="H1125:I1127" si="124">H1126</f>
        <v>16234.6</v>
      </c>
      <c r="I1125" s="67">
        <f t="shared" si="124"/>
        <v>6465.1</v>
      </c>
      <c r="J1125" s="156"/>
    </row>
    <row r="1126" spans="1:10" ht="38.25">
      <c r="A1126" s="156"/>
      <c r="B1126" s="15" t="s">
        <v>337</v>
      </c>
      <c r="C1126" s="157"/>
      <c r="D1126" s="158">
        <v>7</v>
      </c>
      <c r="E1126" s="158">
        <v>1</v>
      </c>
      <c r="F1126" s="159" t="s">
        <v>540</v>
      </c>
      <c r="G1126" s="160">
        <v>600</v>
      </c>
      <c r="H1126" s="67">
        <f t="shared" si="124"/>
        <v>16234.6</v>
      </c>
      <c r="I1126" s="67">
        <f t="shared" si="124"/>
        <v>6465.1</v>
      </c>
      <c r="J1126" s="156"/>
    </row>
    <row r="1127" spans="1:10">
      <c r="A1127" s="156"/>
      <c r="B1127" s="15" t="s">
        <v>338</v>
      </c>
      <c r="C1127" s="157"/>
      <c r="D1127" s="158">
        <v>7</v>
      </c>
      <c r="E1127" s="158">
        <v>1</v>
      </c>
      <c r="F1127" s="159" t="s">
        <v>540</v>
      </c>
      <c r="G1127" s="160">
        <v>610</v>
      </c>
      <c r="H1127" s="67">
        <f t="shared" si="124"/>
        <v>16234.6</v>
      </c>
      <c r="I1127" s="67">
        <f t="shared" si="124"/>
        <v>6465.1</v>
      </c>
      <c r="J1127" s="156"/>
    </row>
    <row r="1128" spans="1:10">
      <c r="A1128" s="156"/>
      <c r="B1128" s="157" t="s">
        <v>41</v>
      </c>
      <c r="C1128" s="157"/>
      <c r="D1128" s="158">
        <v>7</v>
      </c>
      <c r="E1128" s="158">
        <v>1</v>
      </c>
      <c r="F1128" s="159" t="s">
        <v>540</v>
      </c>
      <c r="G1128" s="160" t="s">
        <v>40</v>
      </c>
      <c r="H1128" s="67">
        <v>16234.6</v>
      </c>
      <c r="I1128" s="67">
        <v>6465.1</v>
      </c>
      <c r="J1128" s="156"/>
    </row>
    <row r="1129" spans="1:10" s="331" customFormat="1" ht="38.25">
      <c r="A1129" s="156"/>
      <c r="B1129" s="157" t="s">
        <v>17</v>
      </c>
      <c r="C1129" s="157"/>
      <c r="D1129" s="158">
        <v>7</v>
      </c>
      <c r="E1129" s="158">
        <v>1</v>
      </c>
      <c r="F1129" s="159" t="s">
        <v>541</v>
      </c>
      <c r="G1129" s="160"/>
      <c r="H1129" s="67">
        <f t="shared" ref="H1129:I1131" si="125">H1130</f>
        <v>1150</v>
      </c>
      <c r="I1129" s="67">
        <f t="shared" si="125"/>
        <v>1000</v>
      </c>
      <c r="J1129" s="156"/>
    </row>
    <row r="1130" spans="1:10" ht="38.25">
      <c r="A1130" s="156"/>
      <c r="B1130" s="15" t="s">
        <v>337</v>
      </c>
      <c r="C1130" s="157"/>
      <c r="D1130" s="158">
        <v>7</v>
      </c>
      <c r="E1130" s="158">
        <v>1</v>
      </c>
      <c r="F1130" s="159" t="s">
        <v>541</v>
      </c>
      <c r="G1130" s="160">
        <v>600</v>
      </c>
      <c r="H1130" s="67">
        <f t="shared" si="125"/>
        <v>1150</v>
      </c>
      <c r="I1130" s="67">
        <f t="shared" si="125"/>
        <v>1000</v>
      </c>
      <c r="J1130" s="156"/>
    </row>
    <row r="1131" spans="1:10">
      <c r="A1131" s="156"/>
      <c r="B1131" s="15" t="s">
        <v>338</v>
      </c>
      <c r="C1131" s="157"/>
      <c r="D1131" s="158">
        <v>7</v>
      </c>
      <c r="E1131" s="158">
        <v>1</v>
      </c>
      <c r="F1131" s="159" t="s">
        <v>541</v>
      </c>
      <c r="G1131" s="160">
        <v>610</v>
      </c>
      <c r="H1131" s="67">
        <f t="shared" si="125"/>
        <v>1150</v>
      </c>
      <c r="I1131" s="67">
        <f t="shared" si="125"/>
        <v>1000</v>
      </c>
      <c r="J1131" s="156"/>
    </row>
    <row r="1132" spans="1:10">
      <c r="A1132" s="156"/>
      <c r="B1132" s="157" t="s">
        <v>41</v>
      </c>
      <c r="C1132" s="157"/>
      <c r="D1132" s="158">
        <v>7</v>
      </c>
      <c r="E1132" s="158">
        <v>1</v>
      </c>
      <c r="F1132" s="159" t="s">
        <v>541</v>
      </c>
      <c r="G1132" s="160" t="s">
        <v>40</v>
      </c>
      <c r="H1132" s="67">
        <v>1150</v>
      </c>
      <c r="I1132" s="67">
        <v>1000</v>
      </c>
      <c r="J1132" s="156"/>
    </row>
    <row r="1133" spans="1:10">
      <c r="A1133" s="332"/>
      <c r="B1133" s="329" t="s">
        <v>56</v>
      </c>
      <c r="C1133" s="329"/>
      <c r="D1133" s="166">
        <v>7</v>
      </c>
      <c r="E1133" s="166">
        <v>2</v>
      </c>
      <c r="F1133" s="167"/>
      <c r="G1133" s="168"/>
      <c r="H1133" s="169">
        <f>H1134+H1188</f>
        <v>660300.29999999993</v>
      </c>
      <c r="I1133" s="169">
        <f>I1134+I1188</f>
        <v>434794.99999999994</v>
      </c>
      <c r="J1133" s="330">
        <f>I1133/H1133*100</f>
        <v>65.848069431439001</v>
      </c>
    </row>
    <row r="1134" spans="1:10" ht="25.5">
      <c r="A1134" s="156"/>
      <c r="B1134" s="157" t="s">
        <v>12</v>
      </c>
      <c r="C1134" s="157"/>
      <c r="D1134" s="158">
        <v>7</v>
      </c>
      <c r="E1134" s="158">
        <v>2</v>
      </c>
      <c r="F1134" s="159" t="s">
        <v>531</v>
      </c>
      <c r="G1134" s="160"/>
      <c r="H1134" s="67">
        <f>H1135+H1161+H1166</f>
        <v>660000.29999999993</v>
      </c>
      <c r="I1134" s="67">
        <f>I1135+I1161+I1166</f>
        <v>434794.99999999994</v>
      </c>
      <c r="J1134" s="156"/>
    </row>
    <row r="1135" spans="1:10">
      <c r="A1135" s="156"/>
      <c r="B1135" s="157" t="s">
        <v>11</v>
      </c>
      <c r="C1135" s="157"/>
      <c r="D1135" s="158">
        <v>7</v>
      </c>
      <c r="E1135" s="158">
        <v>2</v>
      </c>
      <c r="F1135" s="159" t="s">
        <v>533</v>
      </c>
      <c r="G1135" s="160"/>
      <c r="H1135" s="67">
        <f>H1136</f>
        <v>590759.29999999993</v>
      </c>
      <c r="I1135" s="67">
        <f>I1136</f>
        <v>400219.6</v>
      </c>
      <c r="J1135" s="156"/>
    </row>
    <row r="1136" spans="1:10" ht="25.5">
      <c r="A1136" s="156"/>
      <c r="B1136" s="157" t="s">
        <v>55</v>
      </c>
      <c r="C1136" s="157"/>
      <c r="D1136" s="158">
        <v>7</v>
      </c>
      <c r="E1136" s="158">
        <v>2</v>
      </c>
      <c r="F1136" s="159" t="s">
        <v>542</v>
      </c>
      <c r="G1136" s="160"/>
      <c r="H1136" s="67">
        <f>H1137+H1141+H1145+H1149+H1153+H1157</f>
        <v>590759.29999999993</v>
      </c>
      <c r="I1136" s="67">
        <f>I1137+I1141+I1145+I1149+I1153+I1157</f>
        <v>400219.6</v>
      </c>
      <c r="J1136" s="156"/>
    </row>
    <row r="1137" spans="1:10" ht="25.5">
      <c r="A1137" s="156"/>
      <c r="B1137" s="157" t="s">
        <v>37</v>
      </c>
      <c r="C1137" s="157"/>
      <c r="D1137" s="158">
        <v>7</v>
      </c>
      <c r="E1137" s="158">
        <v>2</v>
      </c>
      <c r="F1137" s="159" t="s">
        <v>544</v>
      </c>
      <c r="G1137" s="160"/>
      <c r="H1137" s="67">
        <f t="shared" ref="H1137:I1139" si="126">H1138</f>
        <v>100773.4</v>
      </c>
      <c r="I1137" s="67">
        <f t="shared" si="126"/>
        <v>66937.8</v>
      </c>
      <c r="J1137" s="156"/>
    </row>
    <row r="1138" spans="1:10" ht="38.25">
      <c r="A1138" s="156"/>
      <c r="B1138" s="15" t="s">
        <v>337</v>
      </c>
      <c r="C1138" s="157"/>
      <c r="D1138" s="158">
        <v>7</v>
      </c>
      <c r="E1138" s="158">
        <v>2</v>
      </c>
      <c r="F1138" s="159" t="s">
        <v>544</v>
      </c>
      <c r="G1138" s="160">
        <v>600</v>
      </c>
      <c r="H1138" s="67">
        <f t="shared" si="126"/>
        <v>100773.4</v>
      </c>
      <c r="I1138" s="67">
        <f t="shared" si="126"/>
        <v>66937.8</v>
      </c>
      <c r="J1138" s="156"/>
    </row>
    <row r="1139" spans="1:10">
      <c r="A1139" s="156"/>
      <c r="B1139" s="15" t="s">
        <v>338</v>
      </c>
      <c r="C1139" s="157"/>
      <c r="D1139" s="158">
        <v>7</v>
      </c>
      <c r="E1139" s="158">
        <v>2</v>
      </c>
      <c r="F1139" s="159" t="s">
        <v>544</v>
      </c>
      <c r="G1139" s="160">
        <v>610</v>
      </c>
      <c r="H1139" s="67">
        <f t="shared" si="126"/>
        <v>100773.4</v>
      </c>
      <c r="I1139" s="67">
        <f t="shared" si="126"/>
        <v>66937.8</v>
      </c>
      <c r="J1139" s="156"/>
    </row>
    <row r="1140" spans="1:10" ht="63.75">
      <c r="A1140" s="156"/>
      <c r="B1140" s="157" t="s">
        <v>44</v>
      </c>
      <c r="C1140" s="157"/>
      <c r="D1140" s="158">
        <v>7</v>
      </c>
      <c r="E1140" s="158">
        <v>2</v>
      </c>
      <c r="F1140" s="159" t="s">
        <v>544</v>
      </c>
      <c r="G1140" s="160" t="s">
        <v>43</v>
      </c>
      <c r="H1140" s="67">
        <v>100773.4</v>
      </c>
      <c r="I1140" s="67">
        <v>66937.8</v>
      </c>
      <c r="J1140" s="156"/>
    </row>
    <row r="1141" spans="1:10">
      <c r="A1141" s="156"/>
      <c r="B1141" s="157" t="s">
        <v>21</v>
      </c>
      <c r="C1141" s="157"/>
      <c r="D1141" s="158">
        <v>7</v>
      </c>
      <c r="E1141" s="158">
        <v>2</v>
      </c>
      <c r="F1141" s="159" t="s">
        <v>548</v>
      </c>
      <c r="G1141" s="160"/>
      <c r="H1141" s="67">
        <f t="shared" ref="H1141:I1143" si="127">H1142</f>
        <v>1634.8</v>
      </c>
      <c r="I1141" s="67">
        <f t="shared" si="127"/>
        <v>1092.9000000000001</v>
      </c>
      <c r="J1141" s="156"/>
    </row>
    <row r="1142" spans="1:10" ht="38.25">
      <c r="A1142" s="156"/>
      <c r="B1142" s="15" t="s">
        <v>337</v>
      </c>
      <c r="C1142" s="157"/>
      <c r="D1142" s="158">
        <v>7</v>
      </c>
      <c r="E1142" s="158">
        <v>2</v>
      </c>
      <c r="F1142" s="159" t="s">
        <v>548</v>
      </c>
      <c r="G1142" s="160">
        <v>600</v>
      </c>
      <c r="H1142" s="67">
        <f t="shared" si="127"/>
        <v>1634.8</v>
      </c>
      <c r="I1142" s="67">
        <f t="shared" si="127"/>
        <v>1092.9000000000001</v>
      </c>
      <c r="J1142" s="156"/>
    </row>
    <row r="1143" spans="1:10">
      <c r="A1143" s="156"/>
      <c r="B1143" s="15" t="s">
        <v>338</v>
      </c>
      <c r="C1143" s="157"/>
      <c r="D1143" s="158">
        <v>7</v>
      </c>
      <c r="E1143" s="158">
        <v>2</v>
      </c>
      <c r="F1143" s="159" t="s">
        <v>548</v>
      </c>
      <c r="G1143" s="160">
        <v>610</v>
      </c>
      <c r="H1143" s="67">
        <f t="shared" si="127"/>
        <v>1634.8</v>
      </c>
      <c r="I1143" s="67">
        <f t="shared" si="127"/>
        <v>1092.9000000000001</v>
      </c>
      <c r="J1143" s="156"/>
    </row>
    <row r="1144" spans="1:10">
      <c r="A1144" s="156"/>
      <c r="B1144" s="157" t="s">
        <v>41</v>
      </c>
      <c r="C1144" s="157"/>
      <c r="D1144" s="158">
        <v>7</v>
      </c>
      <c r="E1144" s="158">
        <v>2</v>
      </c>
      <c r="F1144" s="159" t="s">
        <v>548</v>
      </c>
      <c r="G1144" s="160" t="s">
        <v>40</v>
      </c>
      <c r="H1144" s="67">
        <v>1634.8</v>
      </c>
      <c r="I1144" s="67">
        <v>1092.9000000000001</v>
      </c>
      <c r="J1144" s="156"/>
    </row>
    <row r="1145" spans="1:10" ht="216.75">
      <c r="A1145" s="156"/>
      <c r="B1145" s="157" t="s">
        <v>54</v>
      </c>
      <c r="C1145" s="157"/>
      <c r="D1145" s="158">
        <v>7</v>
      </c>
      <c r="E1145" s="158">
        <v>2</v>
      </c>
      <c r="F1145" s="159" t="s">
        <v>545</v>
      </c>
      <c r="G1145" s="160"/>
      <c r="H1145" s="67">
        <f t="shared" ref="H1145:I1147" si="128">H1146</f>
        <v>1459.8</v>
      </c>
      <c r="I1145" s="67">
        <f t="shared" si="128"/>
        <v>845.8</v>
      </c>
      <c r="J1145" s="156"/>
    </row>
    <row r="1146" spans="1:10" ht="38.25">
      <c r="A1146" s="156"/>
      <c r="B1146" s="15" t="s">
        <v>337</v>
      </c>
      <c r="C1146" s="157"/>
      <c r="D1146" s="158">
        <v>7</v>
      </c>
      <c r="E1146" s="158">
        <v>2</v>
      </c>
      <c r="F1146" s="159" t="s">
        <v>545</v>
      </c>
      <c r="G1146" s="160">
        <v>600</v>
      </c>
      <c r="H1146" s="67">
        <f t="shared" si="128"/>
        <v>1459.8</v>
      </c>
      <c r="I1146" s="67">
        <f t="shared" si="128"/>
        <v>845.8</v>
      </c>
      <c r="J1146" s="156"/>
    </row>
    <row r="1147" spans="1:10">
      <c r="A1147" s="156"/>
      <c r="B1147" s="15" t="s">
        <v>338</v>
      </c>
      <c r="C1147" s="157"/>
      <c r="D1147" s="158">
        <v>7</v>
      </c>
      <c r="E1147" s="158">
        <v>2</v>
      </c>
      <c r="F1147" s="159" t="s">
        <v>545</v>
      </c>
      <c r="G1147" s="160">
        <v>610</v>
      </c>
      <c r="H1147" s="67">
        <f t="shared" si="128"/>
        <v>1459.8</v>
      </c>
      <c r="I1147" s="67">
        <f t="shared" si="128"/>
        <v>845.8</v>
      </c>
      <c r="J1147" s="156"/>
    </row>
    <row r="1148" spans="1:10" ht="63.75">
      <c r="A1148" s="156"/>
      <c r="B1148" s="157" t="s">
        <v>44</v>
      </c>
      <c r="C1148" s="157"/>
      <c r="D1148" s="158">
        <v>7</v>
      </c>
      <c r="E1148" s="158">
        <v>2</v>
      </c>
      <c r="F1148" s="159" t="s">
        <v>545</v>
      </c>
      <c r="G1148" s="160" t="s">
        <v>43</v>
      </c>
      <c r="H1148" s="67">
        <v>1459.8</v>
      </c>
      <c r="I1148" s="67">
        <v>845.8</v>
      </c>
      <c r="J1148" s="156"/>
    </row>
    <row r="1149" spans="1:10" ht="89.25">
      <c r="A1149" s="156"/>
      <c r="B1149" s="157" t="s">
        <v>53</v>
      </c>
      <c r="C1149" s="157"/>
      <c r="D1149" s="158">
        <v>7</v>
      </c>
      <c r="E1149" s="158">
        <v>2</v>
      </c>
      <c r="F1149" s="159" t="s">
        <v>546</v>
      </c>
      <c r="G1149" s="160"/>
      <c r="H1149" s="67">
        <f t="shared" ref="H1149:I1151" si="129">H1150</f>
        <v>485527.6</v>
      </c>
      <c r="I1149" s="67">
        <f t="shared" si="129"/>
        <v>330509.09999999998</v>
      </c>
      <c r="J1149" s="156"/>
    </row>
    <row r="1150" spans="1:10" ht="38.25">
      <c r="A1150" s="156"/>
      <c r="B1150" s="15" t="s">
        <v>337</v>
      </c>
      <c r="C1150" s="157"/>
      <c r="D1150" s="158">
        <v>7</v>
      </c>
      <c r="E1150" s="158">
        <v>2</v>
      </c>
      <c r="F1150" s="159" t="s">
        <v>546</v>
      </c>
      <c r="G1150" s="160">
        <v>600</v>
      </c>
      <c r="H1150" s="67">
        <f t="shared" si="129"/>
        <v>485527.6</v>
      </c>
      <c r="I1150" s="67">
        <f t="shared" si="129"/>
        <v>330509.09999999998</v>
      </c>
      <c r="J1150" s="156"/>
    </row>
    <row r="1151" spans="1:10">
      <c r="A1151" s="156"/>
      <c r="B1151" s="15" t="s">
        <v>338</v>
      </c>
      <c r="C1151" s="157"/>
      <c r="D1151" s="158">
        <v>7</v>
      </c>
      <c r="E1151" s="158">
        <v>2</v>
      </c>
      <c r="F1151" s="159" t="s">
        <v>546</v>
      </c>
      <c r="G1151" s="160">
        <v>610</v>
      </c>
      <c r="H1151" s="67">
        <f t="shared" si="129"/>
        <v>485527.6</v>
      </c>
      <c r="I1151" s="67">
        <f t="shared" si="129"/>
        <v>330509.09999999998</v>
      </c>
      <c r="J1151" s="156"/>
    </row>
    <row r="1152" spans="1:10" ht="63.75">
      <c r="A1152" s="156"/>
      <c r="B1152" s="157" t="s">
        <v>44</v>
      </c>
      <c r="C1152" s="157"/>
      <c r="D1152" s="158">
        <v>7</v>
      </c>
      <c r="E1152" s="158">
        <v>2</v>
      </c>
      <c r="F1152" s="159" t="s">
        <v>546</v>
      </c>
      <c r="G1152" s="160" t="s">
        <v>43</v>
      </c>
      <c r="H1152" s="67">
        <v>485527.6</v>
      </c>
      <c r="I1152" s="67">
        <v>330509.09999999998</v>
      </c>
      <c r="J1152" s="156"/>
    </row>
    <row r="1153" spans="1:10" s="14" customFormat="1" ht="102">
      <c r="A1153" s="156"/>
      <c r="B1153" s="157" t="s">
        <v>52</v>
      </c>
      <c r="C1153" s="157"/>
      <c r="D1153" s="158">
        <v>7</v>
      </c>
      <c r="E1153" s="158">
        <v>2</v>
      </c>
      <c r="F1153" s="159" t="s">
        <v>547</v>
      </c>
      <c r="G1153" s="160"/>
      <c r="H1153" s="67">
        <f t="shared" ref="H1153:I1155" si="130">H1154</f>
        <v>763.7</v>
      </c>
      <c r="I1153" s="67">
        <f t="shared" si="130"/>
        <v>458.3</v>
      </c>
      <c r="J1153" s="156"/>
    </row>
    <row r="1154" spans="1:10" s="14" customFormat="1" ht="38.25">
      <c r="A1154" s="156"/>
      <c r="B1154" s="15" t="s">
        <v>337</v>
      </c>
      <c r="C1154" s="157"/>
      <c r="D1154" s="158">
        <v>7</v>
      </c>
      <c r="E1154" s="158">
        <v>2</v>
      </c>
      <c r="F1154" s="159" t="s">
        <v>547</v>
      </c>
      <c r="G1154" s="160">
        <v>600</v>
      </c>
      <c r="H1154" s="67">
        <f t="shared" si="130"/>
        <v>763.7</v>
      </c>
      <c r="I1154" s="67">
        <f t="shared" si="130"/>
        <v>458.3</v>
      </c>
      <c r="J1154" s="156"/>
    </row>
    <row r="1155" spans="1:10" s="14" customFormat="1">
      <c r="A1155" s="156"/>
      <c r="B1155" s="15" t="s">
        <v>338</v>
      </c>
      <c r="C1155" s="157"/>
      <c r="D1155" s="158">
        <v>7</v>
      </c>
      <c r="E1155" s="158">
        <v>2</v>
      </c>
      <c r="F1155" s="159" t="s">
        <v>547</v>
      </c>
      <c r="G1155" s="160">
        <v>610</v>
      </c>
      <c r="H1155" s="67">
        <f t="shared" si="130"/>
        <v>763.7</v>
      </c>
      <c r="I1155" s="67">
        <f t="shared" si="130"/>
        <v>458.3</v>
      </c>
      <c r="J1155" s="156"/>
    </row>
    <row r="1156" spans="1:10" s="14" customFormat="1" ht="63.75">
      <c r="A1156" s="156"/>
      <c r="B1156" s="157" t="s">
        <v>44</v>
      </c>
      <c r="C1156" s="157"/>
      <c r="D1156" s="158">
        <v>7</v>
      </c>
      <c r="E1156" s="158">
        <v>2</v>
      </c>
      <c r="F1156" s="159" t="s">
        <v>547</v>
      </c>
      <c r="G1156" s="160" t="s">
        <v>43</v>
      </c>
      <c r="H1156" s="67">
        <v>763.7</v>
      </c>
      <c r="I1156" s="67">
        <v>458.3</v>
      </c>
      <c r="J1156" s="156"/>
    </row>
    <row r="1157" spans="1:10" ht="38.25">
      <c r="A1157" s="74"/>
      <c r="B1157" s="15" t="s">
        <v>683</v>
      </c>
      <c r="C1157" s="15"/>
      <c r="D1157" s="75" t="s">
        <v>393</v>
      </c>
      <c r="E1157" s="75" t="s">
        <v>364</v>
      </c>
      <c r="F1157" s="75" t="s">
        <v>684</v>
      </c>
      <c r="G1157" s="75"/>
      <c r="H1157" s="76">
        <f t="shared" ref="H1157:I1159" si="131">H1158</f>
        <v>600</v>
      </c>
      <c r="I1157" s="76">
        <f t="shared" si="131"/>
        <v>375.7</v>
      </c>
      <c r="J1157" s="76"/>
    </row>
    <row r="1158" spans="1:10" ht="38.25">
      <c r="A1158" s="74"/>
      <c r="B1158" s="15" t="s">
        <v>337</v>
      </c>
      <c r="C1158" s="15"/>
      <c r="D1158" s="75" t="s">
        <v>393</v>
      </c>
      <c r="E1158" s="75" t="s">
        <v>364</v>
      </c>
      <c r="F1158" s="75" t="s">
        <v>684</v>
      </c>
      <c r="G1158" s="75" t="s">
        <v>428</v>
      </c>
      <c r="H1158" s="76">
        <f t="shared" si="131"/>
        <v>600</v>
      </c>
      <c r="I1158" s="76">
        <f t="shared" si="131"/>
        <v>375.7</v>
      </c>
      <c r="J1158" s="76"/>
    </row>
    <row r="1159" spans="1:10">
      <c r="A1159" s="74"/>
      <c r="B1159" s="15" t="s">
        <v>338</v>
      </c>
      <c r="C1159" s="15"/>
      <c r="D1159" s="75" t="s">
        <v>393</v>
      </c>
      <c r="E1159" s="75" t="s">
        <v>364</v>
      </c>
      <c r="F1159" s="75" t="s">
        <v>684</v>
      </c>
      <c r="G1159" s="75" t="s">
        <v>429</v>
      </c>
      <c r="H1159" s="76">
        <f t="shared" si="131"/>
        <v>600</v>
      </c>
      <c r="I1159" s="76">
        <f t="shared" si="131"/>
        <v>375.7</v>
      </c>
      <c r="J1159" s="76"/>
    </row>
    <row r="1160" spans="1:10" ht="63.75">
      <c r="A1160" s="74"/>
      <c r="B1160" s="15" t="s">
        <v>44</v>
      </c>
      <c r="C1160" s="15"/>
      <c r="D1160" s="75" t="s">
        <v>393</v>
      </c>
      <c r="E1160" s="75" t="s">
        <v>364</v>
      </c>
      <c r="F1160" s="75" t="s">
        <v>684</v>
      </c>
      <c r="G1160" s="75" t="s">
        <v>43</v>
      </c>
      <c r="H1160" s="76">
        <v>600</v>
      </c>
      <c r="I1160" s="76">
        <v>375.7</v>
      </c>
      <c r="J1160" s="76"/>
    </row>
    <row r="1161" spans="1:10">
      <c r="A1161" s="156"/>
      <c r="B1161" s="157" t="s">
        <v>23</v>
      </c>
      <c r="C1161" s="157"/>
      <c r="D1161" s="158">
        <v>7</v>
      </c>
      <c r="E1161" s="158">
        <v>2</v>
      </c>
      <c r="F1161" s="159" t="s">
        <v>550</v>
      </c>
      <c r="G1161" s="160"/>
      <c r="H1161" s="67">
        <f t="shared" ref="H1161:I1164" si="132">H1162</f>
        <v>90.8</v>
      </c>
      <c r="I1161" s="67">
        <f t="shared" si="132"/>
        <v>86.6</v>
      </c>
      <c r="J1161" s="156"/>
    </row>
    <row r="1162" spans="1:10">
      <c r="A1162" s="156"/>
      <c r="B1162" s="157" t="s">
        <v>21</v>
      </c>
      <c r="C1162" s="157"/>
      <c r="D1162" s="158">
        <v>7</v>
      </c>
      <c r="E1162" s="158">
        <v>2</v>
      </c>
      <c r="F1162" s="159" t="s">
        <v>551</v>
      </c>
      <c r="G1162" s="160"/>
      <c r="H1162" s="67">
        <f t="shared" si="132"/>
        <v>90.8</v>
      </c>
      <c r="I1162" s="67">
        <f t="shared" si="132"/>
        <v>86.6</v>
      </c>
      <c r="J1162" s="156"/>
    </row>
    <row r="1163" spans="1:10" ht="38.25">
      <c r="A1163" s="156"/>
      <c r="B1163" s="15" t="s">
        <v>337</v>
      </c>
      <c r="C1163" s="157"/>
      <c r="D1163" s="158">
        <v>7</v>
      </c>
      <c r="E1163" s="158">
        <v>2</v>
      </c>
      <c r="F1163" s="159" t="s">
        <v>551</v>
      </c>
      <c r="G1163" s="160">
        <v>600</v>
      </c>
      <c r="H1163" s="67">
        <f t="shared" si="132"/>
        <v>90.8</v>
      </c>
      <c r="I1163" s="67">
        <f t="shared" si="132"/>
        <v>86.6</v>
      </c>
      <c r="J1163" s="156"/>
    </row>
    <row r="1164" spans="1:10">
      <c r="A1164" s="156"/>
      <c r="B1164" s="15" t="s">
        <v>338</v>
      </c>
      <c r="C1164" s="157"/>
      <c r="D1164" s="158">
        <v>7</v>
      </c>
      <c r="E1164" s="158">
        <v>2</v>
      </c>
      <c r="F1164" s="159" t="s">
        <v>551</v>
      </c>
      <c r="G1164" s="160">
        <v>610</v>
      </c>
      <c r="H1164" s="67">
        <f t="shared" si="132"/>
        <v>90.8</v>
      </c>
      <c r="I1164" s="67">
        <f t="shared" si="132"/>
        <v>86.6</v>
      </c>
      <c r="J1164" s="156"/>
    </row>
    <row r="1165" spans="1:10">
      <c r="A1165" s="156"/>
      <c r="B1165" s="157" t="s">
        <v>41</v>
      </c>
      <c r="C1165" s="157"/>
      <c r="D1165" s="158">
        <v>7</v>
      </c>
      <c r="E1165" s="158">
        <v>2</v>
      </c>
      <c r="F1165" s="159" t="s">
        <v>551</v>
      </c>
      <c r="G1165" s="160" t="s">
        <v>40</v>
      </c>
      <c r="H1165" s="67">
        <v>90.8</v>
      </c>
      <c r="I1165" s="67">
        <v>86.6</v>
      </c>
      <c r="J1165" s="156"/>
    </row>
    <row r="1166" spans="1:10" ht="25.5">
      <c r="A1166" s="156"/>
      <c r="B1166" s="157" t="s">
        <v>22</v>
      </c>
      <c r="C1166" s="157"/>
      <c r="D1166" s="158">
        <v>7</v>
      </c>
      <c r="E1166" s="158">
        <v>2</v>
      </c>
      <c r="F1166" s="159" t="s">
        <v>539</v>
      </c>
      <c r="G1166" s="160"/>
      <c r="H1166" s="67">
        <f>H1167+H1171+H1175+H1180+H1184</f>
        <v>69150.2</v>
      </c>
      <c r="I1166" s="67">
        <f>I1167+I1171+I1175+I1180+I1184</f>
        <v>34488.800000000003</v>
      </c>
      <c r="J1166" s="156"/>
    </row>
    <row r="1167" spans="1:10" ht="113.25" customHeight="1">
      <c r="A1167" s="156"/>
      <c r="B1167" s="157" t="s">
        <v>51</v>
      </c>
      <c r="C1167" s="157"/>
      <c r="D1167" s="158">
        <v>7</v>
      </c>
      <c r="E1167" s="158">
        <v>2</v>
      </c>
      <c r="F1167" s="159" t="s">
        <v>552</v>
      </c>
      <c r="G1167" s="160"/>
      <c r="H1167" s="67">
        <f t="shared" ref="H1167:I1169" si="133">H1168</f>
        <v>27582.400000000001</v>
      </c>
      <c r="I1167" s="67">
        <f t="shared" si="133"/>
        <v>12430.2</v>
      </c>
      <c r="J1167" s="156"/>
    </row>
    <row r="1168" spans="1:10" ht="38.25">
      <c r="A1168" s="156"/>
      <c r="B1168" s="15" t="s">
        <v>337</v>
      </c>
      <c r="C1168" s="157"/>
      <c r="D1168" s="158">
        <v>7</v>
      </c>
      <c r="E1168" s="158">
        <v>2</v>
      </c>
      <c r="F1168" s="159" t="s">
        <v>552</v>
      </c>
      <c r="G1168" s="160">
        <v>600</v>
      </c>
      <c r="H1168" s="67">
        <f t="shared" si="133"/>
        <v>27582.400000000001</v>
      </c>
      <c r="I1168" s="67">
        <f t="shared" si="133"/>
        <v>12430.2</v>
      </c>
      <c r="J1168" s="156"/>
    </row>
    <row r="1169" spans="1:14">
      <c r="A1169" s="156"/>
      <c r="B1169" s="15" t="s">
        <v>338</v>
      </c>
      <c r="C1169" s="157"/>
      <c r="D1169" s="158">
        <v>7</v>
      </c>
      <c r="E1169" s="158">
        <v>2</v>
      </c>
      <c r="F1169" s="159" t="s">
        <v>552</v>
      </c>
      <c r="G1169" s="160">
        <v>610</v>
      </c>
      <c r="H1169" s="67">
        <f t="shared" si="133"/>
        <v>27582.400000000001</v>
      </c>
      <c r="I1169" s="67">
        <f t="shared" si="133"/>
        <v>12430.2</v>
      </c>
      <c r="J1169" s="156"/>
    </row>
    <row r="1170" spans="1:14" ht="63.75">
      <c r="A1170" s="156"/>
      <c r="B1170" s="157" t="s">
        <v>44</v>
      </c>
      <c r="C1170" s="157"/>
      <c r="D1170" s="158">
        <v>7</v>
      </c>
      <c r="E1170" s="158">
        <v>2</v>
      </c>
      <c r="F1170" s="159" t="s">
        <v>552</v>
      </c>
      <c r="G1170" s="160" t="s">
        <v>43</v>
      </c>
      <c r="H1170" s="67">
        <v>27582.400000000001</v>
      </c>
      <c r="I1170" s="67">
        <v>12430.2</v>
      </c>
      <c r="J1170" s="156"/>
    </row>
    <row r="1171" spans="1:14" ht="153">
      <c r="A1171" s="156"/>
      <c r="B1171" s="157" t="s">
        <v>50</v>
      </c>
      <c r="C1171" s="157"/>
      <c r="D1171" s="158">
        <v>7</v>
      </c>
      <c r="E1171" s="158">
        <v>2</v>
      </c>
      <c r="F1171" s="159" t="s">
        <v>554</v>
      </c>
      <c r="G1171" s="160"/>
      <c r="H1171" s="67">
        <f t="shared" ref="H1171:I1173" si="134">H1172</f>
        <v>31417</v>
      </c>
      <c r="I1171" s="67">
        <f t="shared" si="134"/>
        <v>14563.9</v>
      </c>
      <c r="J1171" s="156"/>
    </row>
    <row r="1172" spans="1:14" ht="38.25">
      <c r="A1172" s="156"/>
      <c r="B1172" s="15" t="s">
        <v>337</v>
      </c>
      <c r="C1172" s="157"/>
      <c r="D1172" s="158">
        <v>7</v>
      </c>
      <c r="E1172" s="158">
        <v>2</v>
      </c>
      <c r="F1172" s="159" t="s">
        <v>554</v>
      </c>
      <c r="G1172" s="160">
        <v>600</v>
      </c>
      <c r="H1172" s="67">
        <f t="shared" si="134"/>
        <v>31417</v>
      </c>
      <c r="I1172" s="67">
        <f t="shared" si="134"/>
        <v>14563.9</v>
      </c>
      <c r="J1172" s="156"/>
    </row>
    <row r="1173" spans="1:14">
      <c r="A1173" s="156"/>
      <c r="B1173" s="15" t="s">
        <v>338</v>
      </c>
      <c r="C1173" s="157"/>
      <c r="D1173" s="158">
        <v>7</v>
      </c>
      <c r="E1173" s="158">
        <v>2</v>
      </c>
      <c r="F1173" s="159" t="s">
        <v>554</v>
      </c>
      <c r="G1173" s="160">
        <v>610</v>
      </c>
      <c r="H1173" s="67">
        <f t="shared" si="134"/>
        <v>31417</v>
      </c>
      <c r="I1173" s="67">
        <f t="shared" si="134"/>
        <v>14563.9</v>
      </c>
      <c r="J1173" s="156"/>
    </row>
    <row r="1174" spans="1:14" ht="63.75">
      <c r="A1174" s="156"/>
      <c r="B1174" s="157" t="s">
        <v>44</v>
      </c>
      <c r="C1174" s="157"/>
      <c r="D1174" s="158">
        <v>7</v>
      </c>
      <c r="E1174" s="158">
        <v>2</v>
      </c>
      <c r="F1174" s="159" t="s">
        <v>554</v>
      </c>
      <c r="G1174" s="160" t="s">
        <v>43</v>
      </c>
      <c r="H1174" s="67">
        <v>31417</v>
      </c>
      <c r="I1174" s="67">
        <v>14563.9</v>
      </c>
      <c r="J1174" s="156"/>
    </row>
    <row r="1175" spans="1:14">
      <c r="A1175" s="156"/>
      <c r="B1175" s="157" t="s">
        <v>21</v>
      </c>
      <c r="C1175" s="157"/>
      <c r="D1175" s="158">
        <v>7</v>
      </c>
      <c r="E1175" s="158">
        <v>2</v>
      </c>
      <c r="F1175" s="159" t="s">
        <v>540</v>
      </c>
      <c r="G1175" s="160"/>
      <c r="H1175" s="67">
        <f>H1176</f>
        <v>9562.7999999999993</v>
      </c>
      <c r="I1175" s="67">
        <f>I1176</f>
        <v>7456.7000000000007</v>
      </c>
      <c r="J1175" s="156"/>
    </row>
    <row r="1176" spans="1:14" ht="38.25">
      <c r="A1176" s="156"/>
      <c r="B1176" s="15" t="s">
        <v>337</v>
      </c>
      <c r="C1176" s="157"/>
      <c r="D1176" s="158">
        <v>7</v>
      </c>
      <c r="E1176" s="158">
        <v>2</v>
      </c>
      <c r="F1176" s="159" t="s">
        <v>540</v>
      </c>
      <c r="G1176" s="160">
        <v>600</v>
      </c>
      <c r="H1176" s="67">
        <f>H1177</f>
        <v>9562.7999999999993</v>
      </c>
      <c r="I1176" s="67">
        <f>I1177</f>
        <v>7456.7000000000007</v>
      </c>
      <c r="J1176" s="156"/>
    </row>
    <row r="1177" spans="1:14">
      <c r="A1177" s="156"/>
      <c r="B1177" s="15" t="s">
        <v>338</v>
      </c>
      <c r="C1177" s="157"/>
      <c r="D1177" s="158">
        <v>7</v>
      </c>
      <c r="E1177" s="158">
        <v>2</v>
      </c>
      <c r="F1177" s="159" t="s">
        <v>540</v>
      </c>
      <c r="G1177" s="160">
        <v>610</v>
      </c>
      <c r="H1177" s="67">
        <f>H1178+H1179</f>
        <v>9562.7999999999993</v>
      </c>
      <c r="I1177" s="67">
        <f>I1178+I1179</f>
        <v>7456.7000000000007</v>
      </c>
      <c r="J1177" s="156"/>
    </row>
    <row r="1178" spans="1:14" ht="63.75">
      <c r="A1178" s="156"/>
      <c r="B1178" s="157" t="s">
        <v>44</v>
      </c>
      <c r="C1178" s="157"/>
      <c r="D1178" s="158">
        <v>7</v>
      </c>
      <c r="E1178" s="158">
        <v>2</v>
      </c>
      <c r="F1178" s="159" t="s">
        <v>540</v>
      </c>
      <c r="G1178" s="160" t="s">
        <v>43</v>
      </c>
      <c r="H1178" s="67">
        <v>2781.1</v>
      </c>
      <c r="I1178" s="67">
        <v>1033.4000000000001</v>
      </c>
      <c r="J1178" s="156"/>
    </row>
    <row r="1179" spans="1:14">
      <c r="A1179" s="156"/>
      <c r="B1179" s="157" t="s">
        <v>41</v>
      </c>
      <c r="C1179" s="157"/>
      <c r="D1179" s="158">
        <v>7</v>
      </c>
      <c r="E1179" s="158">
        <v>2</v>
      </c>
      <c r="F1179" s="159" t="s">
        <v>540</v>
      </c>
      <c r="G1179" s="160" t="s">
        <v>40</v>
      </c>
      <c r="H1179" s="67">
        <v>6781.7</v>
      </c>
      <c r="I1179" s="67">
        <v>6423.3</v>
      </c>
      <c r="J1179" s="156"/>
    </row>
    <row r="1180" spans="1:14" s="331" customFormat="1" ht="114.75">
      <c r="A1180" s="156"/>
      <c r="B1180" s="157" t="s">
        <v>20</v>
      </c>
      <c r="C1180" s="157"/>
      <c r="D1180" s="158">
        <v>7</v>
      </c>
      <c r="E1180" s="158">
        <v>2</v>
      </c>
      <c r="F1180" s="159" t="s">
        <v>667</v>
      </c>
      <c r="G1180" s="160"/>
      <c r="H1180" s="67">
        <f t="shared" ref="H1180:I1182" si="135">H1181</f>
        <v>38</v>
      </c>
      <c r="I1180" s="67">
        <f t="shared" si="135"/>
        <v>38</v>
      </c>
      <c r="J1180" s="156"/>
    </row>
    <row r="1181" spans="1:14" ht="38.25">
      <c r="A1181" s="156"/>
      <c r="B1181" s="15" t="s">
        <v>337</v>
      </c>
      <c r="C1181" s="157"/>
      <c r="D1181" s="158">
        <v>7</v>
      </c>
      <c r="E1181" s="158">
        <v>2</v>
      </c>
      <c r="F1181" s="159" t="s">
        <v>667</v>
      </c>
      <c r="G1181" s="160">
        <v>600</v>
      </c>
      <c r="H1181" s="67">
        <f t="shared" si="135"/>
        <v>38</v>
      </c>
      <c r="I1181" s="67">
        <f t="shared" si="135"/>
        <v>38</v>
      </c>
      <c r="J1181" s="156"/>
    </row>
    <row r="1182" spans="1:14">
      <c r="A1182" s="156"/>
      <c r="B1182" s="15" t="s">
        <v>338</v>
      </c>
      <c r="C1182" s="157"/>
      <c r="D1182" s="158">
        <v>7</v>
      </c>
      <c r="E1182" s="158">
        <v>2</v>
      </c>
      <c r="F1182" s="159" t="s">
        <v>667</v>
      </c>
      <c r="G1182" s="160">
        <v>610</v>
      </c>
      <c r="H1182" s="67">
        <f t="shared" si="135"/>
        <v>38</v>
      </c>
      <c r="I1182" s="67">
        <f t="shared" si="135"/>
        <v>38</v>
      </c>
      <c r="J1182" s="156"/>
    </row>
    <row r="1183" spans="1:14" ht="63.75">
      <c r="A1183" s="156"/>
      <c r="B1183" s="157" t="s">
        <v>44</v>
      </c>
      <c r="C1183" s="157"/>
      <c r="D1183" s="158">
        <v>7</v>
      </c>
      <c r="E1183" s="158">
        <v>2</v>
      </c>
      <c r="F1183" s="159" t="s">
        <v>667</v>
      </c>
      <c r="G1183" s="160" t="s">
        <v>43</v>
      </c>
      <c r="H1183" s="67">
        <v>38</v>
      </c>
      <c r="I1183" s="67">
        <v>38</v>
      </c>
      <c r="J1183" s="156"/>
    </row>
    <row r="1184" spans="1:14" s="92" customFormat="1" ht="38.25">
      <c r="A1184" s="74"/>
      <c r="B1184" s="15" t="s">
        <v>17</v>
      </c>
      <c r="C1184" s="197"/>
      <c r="D1184" s="75" t="s">
        <v>393</v>
      </c>
      <c r="E1184" s="75" t="s">
        <v>364</v>
      </c>
      <c r="F1184" s="75" t="s">
        <v>541</v>
      </c>
      <c r="G1184" s="75"/>
      <c r="H1184" s="76">
        <f>H1185</f>
        <v>550</v>
      </c>
      <c r="I1184" s="76">
        <f>I1185</f>
        <v>0</v>
      </c>
      <c r="J1184" s="76"/>
      <c r="K1184" s="164"/>
      <c r="L1184" s="164"/>
      <c r="M1184" s="164"/>
      <c r="N1184" s="164"/>
    </row>
    <row r="1185" spans="1:14" s="92" customFormat="1" ht="38.25">
      <c r="A1185" s="74"/>
      <c r="B1185" s="80" t="s">
        <v>337</v>
      </c>
      <c r="C1185" s="15"/>
      <c r="D1185" s="75" t="s">
        <v>393</v>
      </c>
      <c r="E1185" s="75" t="s">
        <v>364</v>
      </c>
      <c r="F1185" s="75" t="s">
        <v>541</v>
      </c>
      <c r="G1185" s="75" t="s">
        <v>428</v>
      </c>
      <c r="H1185" s="76">
        <f>H1186</f>
        <v>550</v>
      </c>
      <c r="I1185" s="76">
        <f>I1186</f>
        <v>0</v>
      </c>
      <c r="J1185" s="76"/>
      <c r="K1185" s="164"/>
      <c r="L1185" s="164"/>
      <c r="M1185" s="164"/>
      <c r="N1185" s="164"/>
    </row>
    <row r="1186" spans="1:14" s="92" customFormat="1">
      <c r="A1186" s="74"/>
      <c r="B1186" s="15" t="s">
        <v>338</v>
      </c>
      <c r="C1186" s="15"/>
      <c r="D1186" s="75" t="s">
        <v>393</v>
      </c>
      <c r="E1186" s="75" t="s">
        <v>364</v>
      </c>
      <c r="F1186" s="75" t="s">
        <v>541</v>
      </c>
      <c r="G1186" s="75" t="s">
        <v>429</v>
      </c>
      <c r="H1186" s="76">
        <f>H1187</f>
        <v>550</v>
      </c>
      <c r="I1186" s="76">
        <v>0</v>
      </c>
      <c r="J1186" s="76"/>
      <c r="K1186" s="164"/>
      <c r="L1186" s="164"/>
      <c r="M1186" s="164"/>
      <c r="N1186" s="164"/>
    </row>
    <row r="1187" spans="1:14" s="92" customFormat="1">
      <c r="A1187" s="74"/>
      <c r="B1187" s="15" t="s">
        <v>41</v>
      </c>
      <c r="C1187" s="15"/>
      <c r="D1187" s="75" t="s">
        <v>393</v>
      </c>
      <c r="E1187" s="75" t="s">
        <v>364</v>
      </c>
      <c r="F1187" s="75" t="s">
        <v>541</v>
      </c>
      <c r="G1187" s="75" t="s">
        <v>40</v>
      </c>
      <c r="H1187" s="76">
        <v>550</v>
      </c>
      <c r="I1187" s="76">
        <f>0+'[1]приложение 8.3.'!I1187</f>
        <v>0</v>
      </c>
      <c r="J1187" s="76"/>
      <c r="K1187" s="164"/>
      <c r="L1187" s="164"/>
      <c r="M1187" s="164"/>
      <c r="N1187" s="164"/>
    </row>
    <row r="1188" spans="1:14" s="92" customFormat="1" ht="25.5">
      <c r="A1188" s="100"/>
      <c r="B1188" s="15" t="s">
        <v>42</v>
      </c>
      <c r="C1188" s="170"/>
      <c r="D1188" s="75" t="s">
        <v>393</v>
      </c>
      <c r="E1188" s="75" t="s">
        <v>364</v>
      </c>
      <c r="F1188" s="91" t="s">
        <v>583</v>
      </c>
      <c r="G1188" s="105"/>
      <c r="H1188" s="76">
        <f t="shared" ref="H1188:I1191" si="136">H1189</f>
        <v>300</v>
      </c>
      <c r="I1188" s="76">
        <f t="shared" si="136"/>
        <v>0</v>
      </c>
      <c r="J1188" s="76"/>
      <c r="K1188" s="164"/>
      <c r="L1188" s="164"/>
      <c r="M1188" s="164"/>
      <c r="N1188" s="164"/>
    </row>
    <row r="1189" spans="1:14" s="92" customFormat="1" ht="25.5">
      <c r="A1189" s="100"/>
      <c r="B1189" s="15" t="s">
        <v>739</v>
      </c>
      <c r="C1189" s="170"/>
      <c r="D1189" s="75" t="s">
        <v>393</v>
      </c>
      <c r="E1189" s="75" t="s">
        <v>364</v>
      </c>
      <c r="F1189" s="91" t="s">
        <v>740</v>
      </c>
      <c r="G1189" s="75"/>
      <c r="H1189" s="76">
        <f t="shared" si="136"/>
        <v>300</v>
      </c>
      <c r="I1189" s="76">
        <f t="shared" si="136"/>
        <v>0</v>
      </c>
      <c r="J1189" s="76"/>
      <c r="K1189" s="164"/>
      <c r="L1189" s="164"/>
      <c r="M1189" s="164"/>
      <c r="N1189" s="164"/>
    </row>
    <row r="1190" spans="1:14" s="92" customFormat="1" ht="38.25">
      <c r="A1190" s="100"/>
      <c r="B1190" s="15" t="s">
        <v>337</v>
      </c>
      <c r="C1190" s="152"/>
      <c r="D1190" s="75" t="s">
        <v>393</v>
      </c>
      <c r="E1190" s="75" t="s">
        <v>364</v>
      </c>
      <c r="F1190" s="91" t="s">
        <v>740</v>
      </c>
      <c r="G1190" s="75" t="s">
        <v>428</v>
      </c>
      <c r="H1190" s="76">
        <f t="shared" si="136"/>
        <v>300</v>
      </c>
      <c r="I1190" s="76">
        <f t="shared" si="136"/>
        <v>0</v>
      </c>
      <c r="J1190" s="76"/>
      <c r="K1190" s="164"/>
      <c r="L1190" s="164"/>
      <c r="M1190" s="164"/>
      <c r="N1190" s="164"/>
    </row>
    <row r="1191" spans="1:14" s="92" customFormat="1">
      <c r="A1191" s="100"/>
      <c r="B1191" s="15" t="s">
        <v>338</v>
      </c>
      <c r="C1191" s="152"/>
      <c r="D1191" s="75" t="s">
        <v>393</v>
      </c>
      <c r="E1191" s="75" t="s">
        <v>364</v>
      </c>
      <c r="F1191" s="91" t="s">
        <v>740</v>
      </c>
      <c r="G1191" s="75" t="s">
        <v>429</v>
      </c>
      <c r="H1191" s="76">
        <f t="shared" si="136"/>
        <v>300</v>
      </c>
      <c r="I1191" s="76">
        <f t="shared" si="136"/>
        <v>0</v>
      </c>
      <c r="J1191" s="76"/>
      <c r="K1191" s="164"/>
      <c r="L1191" s="164"/>
      <c r="M1191" s="164"/>
      <c r="N1191" s="164"/>
    </row>
    <row r="1192" spans="1:14" s="92" customFormat="1" ht="63.75">
      <c r="A1192" s="100"/>
      <c r="B1192" s="15" t="s">
        <v>44</v>
      </c>
      <c r="C1192" s="152"/>
      <c r="D1192" s="75" t="s">
        <v>393</v>
      </c>
      <c r="E1192" s="75" t="s">
        <v>364</v>
      </c>
      <c r="F1192" s="91" t="s">
        <v>740</v>
      </c>
      <c r="G1192" s="75" t="s">
        <v>43</v>
      </c>
      <c r="H1192" s="76">
        <v>300</v>
      </c>
      <c r="I1192" s="76">
        <f>0+'[1]приложение 8.3.'!I1192</f>
        <v>0</v>
      </c>
      <c r="J1192" s="76"/>
      <c r="K1192" s="164"/>
      <c r="L1192" s="164"/>
      <c r="M1192" s="164"/>
      <c r="N1192" s="164"/>
    </row>
    <row r="1193" spans="1:14">
      <c r="A1193" s="332"/>
      <c r="B1193" s="329" t="s">
        <v>49</v>
      </c>
      <c r="C1193" s="329"/>
      <c r="D1193" s="166">
        <v>7</v>
      </c>
      <c r="E1193" s="166">
        <v>7</v>
      </c>
      <c r="F1193" s="167"/>
      <c r="G1193" s="168"/>
      <c r="H1193" s="169">
        <f>H1194+H1220</f>
        <v>14907.6</v>
      </c>
      <c r="I1193" s="169">
        <f>I1194+I1220</f>
        <v>13389.7</v>
      </c>
      <c r="J1193" s="330">
        <f>I1193/H1193*100</f>
        <v>89.81794520915507</v>
      </c>
    </row>
    <row r="1194" spans="1:14" ht="25.5">
      <c r="A1194" s="156"/>
      <c r="B1194" s="157" t="s">
        <v>12</v>
      </c>
      <c r="C1194" s="157"/>
      <c r="D1194" s="158">
        <v>7</v>
      </c>
      <c r="E1194" s="158">
        <v>7</v>
      </c>
      <c r="F1194" s="159" t="s">
        <v>531</v>
      </c>
      <c r="G1194" s="160"/>
      <c r="H1194" s="67">
        <f>H1195</f>
        <v>14713</v>
      </c>
      <c r="I1194" s="67">
        <f>I1195</f>
        <v>13226.1</v>
      </c>
      <c r="J1194" s="156"/>
    </row>
    <row r="1195" spans="1:14" ht="25.5">
      <c r="A1195" s="156"/>
      <c r="B1195" s="157" t="s">
        <v>48</v>
      </c>
      <c r="C1195" s="157"/>
      <c r="D1195" s="158">
        <v>7</v>
      </c>
      <c r="E1195" s="158">
        <v>7</v>
      </c>
      <c r="F1195" s="159" t="s">
        <v>581</v>
      </c>
      <c r="G1195" s="160"/>
      <c r="H1195" s="67">
        <f>H1196+H1202+H1206+H1210+H1216</f>
        <v>14713</v>
      </c>
      <c r="I1195" s="67">
        <f>I1196+I1202+I1206+I1210+I1216</f>
        <v>13226.1</v>
      </c>
      <c r="J1195" s="156"/>
    </row>
    <row r="1196" spans="1:14" ht="89.25">
      <c r="A1196" s="156"/>
      <c r="B1196" s="157" t="s">
        <v>47</v>
      </c>
      <c r="C1196" s="157"/>
      <c r="D1196" s="158">
        <v>7</v>
      </c>
      <c r="E1196" s="158">
        <v>7</v>
      </c>
      <c r="F1196" s="159" t="s">
        <v>670</v>
      </c>
      <c r="G1196" s="160"/>
      <c r="H1196" s="67">
        <f>H1197</f>
        <v>4446.2</v>
      </c>
      <c r="I1196" s="67">
        <f>I1197</f>
        <v>3606.3</v>
      </c>
      <c r="J1196" s="156"/>
    </row>
    <row r="1197" spans="1:14" ht="38.25">
      <c r="A1197" s="156"/>
      <c r="B1197" s="15" t="s">
        <v>337</v>
      </c>
      <c r="C1197" s="157"/>
      <c r="D1197" s="158">
        <v>7</v>
      </c>
      <c r="E1197" s="158">
        <v>7</v>
      </c>
      <c r="F1197" s="159" t="s">
        <v>670</v>
      </c>
      <c r="G1197" s="160">
        <v>600</v>
      </c>
      <c r="H1197" s="67">
        <f>H1198+H1200</f>
        <v>4446.2</v>
      </c>
      <c r="I1197" s="67">
        <f>I1198+I1200</f>
        <v>3606.3</v>
      </c>
      <c r="J1197" s="156"/>
    </row>
    <row r="1198" spans="1:14">
      <c r="A1198" s="156"/>
      <c r="B1198" s="15" t="s">
        <v>338</v>
      </c>
      <c r="C1198" s="157"/>
      <c r="D1198" s="158">
        <v>7</v>
      </c>
      <c r="E1198" s="158">
        <v>7</v>
      </c>
      <c r="F1198" s="159" t="s">
        <v>670</v>
      </c>
      <c r="G1198" s="160">
        <v>610</v>
      </c>
      <c r="H1198" s="67">
        <f>H1199</f>
        <v>4153.7</v>
      </c>
      <c r="I1198" s="67">
        <f>I1199</f>
        <v>3313.8</v>
      </c>
      <c r="J1198" s="156"/>
    </row>
    <row r="1199" spans="1:14" ht="63.75">
      <c r="A1199" s="156"/>
      <c r="B1199" s="157" t="s">
        <v>44</v>
      </c>
      <c r="C1199" s="157"/>
      <c r="D1199" s="158">
        <v>7</v>
      </c>
      <c r="E1199" s="158">
        <v>7</v>
      </c>
      <c r="F1199" s="159" t="s">
        <v>670</v>
      </c>
      <c r="G1199" s="160" t="s">
        <v>43</v>
      </c>
      <c r="H1199" s="67">
        <v>4153.7</v>
      </c>
      <c r="I1199" s="67">
        <v>3313.8</v>
      </c>
      <c r="J1199" s="156"/>
    </row>
    <row r="1200" spans="1:14">
      <c r="A1200" s="156"/>
      <c r="B1200" s="15" t="s">
        <v>342</v>
      </c>
      <c r="C1200" s="157"/>
      <c r="D1200" s="158">
        <v>7</v>
      </c>
      <c r="E1200" s="158">
        <v>7</v>
      </c>
      <c r="F1200" s="159" t="s">
        <v>670</v>
      </c>
      <c r="G1200" s="160">
        <v>620</v>
      </c>
      <c r="H1200" s="67">
        <f>H1201</f>
        <v>292.5</v>
      </c>
      <c r="I1200" s="67">
        <f>I1201</f>
        <v>292.5</v>
      </c>
      <c r="J1200" s="156"/>
    </row>
    <row r="1201" spans="1:10" ht="63.75">
      <c r="A1201" s="156"/>
      <c r="B1201" s="157" t="s">
        <v>36</v>
      </c>
      <c r="C1201" s="157"/>
      <c r="D1201" s="158">
        <v>7</v>
      </c>
      <c r="E1201" s="158">
        <v>7</v>
      </c>
      <c r="F1201" s="159" t="s">
        <v>670</v>
      </c>
      <c r="G1201" s="160" t="s">
        <v>35</v>
      </c>
      <c r="H1201" s="67">
        <v>292.5</v>
      </c>
      <c r="I1201" s="67">
        <v>292.5</v>
      </c>
      <c r="J1201" s="156"/>
    </row>
    <row r="1202" spans="1:10" ht="102">
      <c r="A1202" s="156"/>
      <c r="B1202" s="157" t="s">
        <v>46</v>
      </c>
      <c r="C1202" s="157"/>
      <c r="D1202" s="158">
        <v>7</v>
      </c>
      <c r="E1202" s="158">
        <v>7</v>
      </c>
      <c r="F1202" s="159" t="s">
        <v>669</v>
      </c>
      <c r="G1202" s="160"/>
      <c r="H1202" s="67">
        <f t="shared" ref="H1202:I1204" si="137">H1203</f>
        <v>1522.4</v>
      </c>
      <c r="I1202" s="67">
        <f t="shared" si="137"/>
        <v>1312.4</v>
      </c>
      <c r="J1202" s="156"/>
    </row>
    <row r="1203" spans="1:10" ht="38.25">
      <c r="A1203" s="156"/>
      <c r="B1203" s="15" t="s">
        <v>337</v>
      </c>
      <c r="C1203" s="157"/>
      <c r="D1203" s="158">
        <v>7</v>
      </c>
      <c r="E1203" s="158">
        <v>7</v>
      </c>
      <c r="F1203" s="159" t="s">
        <v>669</v>
      </c>
      <c r="G1203" s="160">
        <v>600</v>
      </c>
      <c r="H1203" s="67">
        <f t="shared" si="137"/>
        <v>1522.4</v>
      </c>
      <c r="I1203" s="67">
        <f t="shared" si="137"/>
        <v>1312.4</v>
      </c>
      <c r="J1203" s="156"/>
    </row>
    <row r="1204" spans="1:10">
      <c r="A1204" s="156"/>
      <c r="B1204" s="15" t="s">
        <v>338</v>
      </c>
      <c r="C1204" s="157"/>
      <c r="D1204" s="158">
        <v>7</v>
      </c>
      <c r="E1204" s="158">
        <v>7</v>
      </c>
      <c r="F1204" s="159" t="s">
        <v>669</v>
      </c>
      <c r="G1204" s="160">
        <v>610</v>
      </c>
      <c r="H1204" s="67">
        <f t="shared" si="137"/>
        <v>1522.4</v>
      </c>
      <c r="I1204" s="67">
        <f t="shared" si="137"/>
        <v>1312.4</v>
      </c>
      <c r="J1204" s="156"/>
    </row>
    <row r="1205" spans="1:10" ht="63.75">
      <c r="A1205" s="156"/>
      <c r="B1205" s="157" t="s">
        <v>44</v>
      </c>
      <c r="C1205" s="157"/>
      <c r="D1205" s="158">
        <v>7</v>
      </c>
      <c r="E1205" s="158">
        <v>7</v>
      </c>
      <c r="F1205" s="159" t="s">
        <v>669</v>
      </c>
      <c r="G1205" s="160" t="s">
        <v>43</v>
      </c>
      <c r="H1205" s="67">
        <v>1522.4</v>
      </c>
      <c r="I1205" s="67">
        <v>1312.4</v>
      </c>
      <c r="J1205" s="156"/>
    </row>
    <row r="1206" spans="1:10" ht="76.5">
      <c r="A1206" s="156"/>
      <c r="B1206" s="157" t="s">
        <v>45</v>
      </c>
      <c r="C1206" s="157"/>
      <c r="D1206" s="158">
        <v>7</v>
      </c>
      <c r="E1206" s="158">
        <v>7</v>
      </c>
      <c r="F1206" s="159" t="s">
        <v>582</v>
      </c>
      <c r="G1206" s="160"/>
      <c r="H1206" s="67">
        <f t="shared" ref="H1206:I1208" si="138">H1207</f>
        <v>5694</v>
      </c>
      <c r="I1206" s="67">
        <f t="shared" si="138"/>
        <v>5664</v>
      </c>
      <c r="J1206" s="156"/>
    </row>
    <row r="1207" spans="1:10" ht="38.25">
      <c r="A1207" s="156"/>
      <c r="B1207" s="15" t="s">
        <v>337</v>
      </c>
      <c r="C1207" s="157"/>
      <c r="D1207" s="158">
        <v>7</v>
      </c>
      <c r="E1207" s="158">
        <v>7</v>
      </c>
      <c r="F1207" s="159" t="s">
        <v>582</v>
      </c>
      <c r="G1207" s="160">
        <v>600</v>
      </c>
      <c r="H1207" s="67">
        <f t="shared" si="138"/>
        <v>5694</v>
      </c>
      <c r="I1207" s="67">
        <f t="shared" si="138"/>
        <v>5664</v>
      </c>
      <c r="J1207" s="156"/>
    </row>
    <row r="1208" spans="1:10">
      <c r="A1208" s="156"/>
      <c r="B1208" s="15" t="s">
        <v>338</v>
      </c>
      <c r="C1208" s="157"/>
      <c r="D1208" s="158">
        <v>7</v>
      </c>
      <c r="E1208" s="158">
        <v>7</v>
      </c>
      <c r="F1208" s="159" t="s">
        <v>582</v>
      </c>
      <c r="G1208" s="160">
        <v>620</v>
      </c>
      <c r="H1208" s="67">
        <f t="shared" si="138"/>
        <v>5694</v>
      </c>
      <c r="I1208" s="67">
        <f t="shared" si="138"/>
        <v>5664</v>
      </c>
      <c r="J1208" s="156"/>
    </row>
    <row r="1209" spans="1:10" ht="63.75">
      <c r="A1209" s="156"/>
      <c r="B1209" s="157" t="s">
        <v>36</v>
      </c>
      <c r="C1209" s="157"/>
      <c r="D1209" s="158">
        <v>7</v>
      </c>
      <c r="E1209" s="158">
        <v>7</v>
      </c>
      <c r="F1209" s="159" t="s">
        <v>582</v>
      </c>
      <c r="G1209" s="160" t="s">
        <v>35</v>
      </c>
      <c r="H1209" s="67">
        <v>5694</v>
      </c>
      <c r="I1209" s="67">
        <v>5664</v>
      </c>
      <c r="J1209" s="156"/>
    </row>
    <row r="1210" spans="1:10">
      <c r="A1210" s="156"/>
      <c r="B1210" s="157" t="s">
        <v>21</v>
      </c>
      <c r="C1210" s="157"/>
      <c r="D1210" s="158">
        <v>7</v>
      </c>
      <c r="E1210" s="158">
        <v>7</v>
      </c>
      <c r="F1210" s="159" t="s">
        <v>668</v>
      </c>
      <c r="G1210" s="160"/>
      <c r="H1210" s="67">
        <f>H1211</f>
        <v>2940.3999999999996</v>
      </c>
      <c r="I1210" s="67">
        <f>I1211</f>
        <v>2643.4</v>
      </c>
      <c r="J1210" s="156"/>
    </row>
    <row r="1211" spans="1:10" ht="38.25">
      <c r="A1211" s="156"/>
      <c r="B1211" s="15" t="s">
        <v>337</v>
      </c>
      <c r="C1211" s="157"/>
      <c r="D1211" s="158">
        <v>7</v>
      </c>
      <c r="E1211" s="158">
        <v>7</v>
      </c>
      <c r="F1211" s="159" t="s">
        <v>668</v>
      </c>
      <c r="G1211" s="160">
        <v>600</v>
      </c>
      <c r="H1211" s="67">
        <f>H1212+H1214</f>
        <v>2940.3999999999996</v>
      </c>
      <c r="I1211" s="67">
        <f>I1212+I1214</f>
        <v>2643.4</v>
      </c>
      <c r="J1211" s="156"/>
    </row>
    <row r="1212" spans="1:10">
      <c r="A1212" s="156"/>
      <c r="B1212" s="15" t="s">
        <v>338</v>
      </c>
      <c r="C1212" s="157"/>
      <c r="D1212" s="158">
        <v>7</v>
      </c>
      <c r="E1212" s="158">
        <v>7</v>
      </c>
      <c r="F1212" s="159" t="s">
        <v>668</v>
      </c>
      <c r="G1212" s="160">
        <v>610</v>
      </c>
      <c r="H1212" s="67">
        <f>H1213</f>
        <v>2515.1999999999998</v>
      </c>
      <c r="I1212" s="67">
        <f>I1213</f>
        <v>2264.1</v>
      </c>
      <c r="J1212" s="156"/>
    </row>
    <row r="1213" spans="1:10" ht="63.75">
      <c r="A1213" s="156"/>
      <c r="B1213" s="157" t="s">
        <v>44</v>
      </c>
      <c r="C1213" s="157"/>
      <c r="D1213" s="158">
        <v>7</v>
      </c>
      <c r="E1213" s="158">
        <v>7</v>
      </c>
      <c r="F1213" s="159" t="s">
        <v>668</v>
      </c>
      <c r="G1213" s="160" t="s">
        <v>43</v>
      </c>
      <c r="H1213" s="67">
        <v>2515.1999999999998</v>
      </c>
      <c r="I1213" s="67">
        <v>2264.1</v>
      </c>
      <c r="J1213" s="156"/>
    </row>
    <row r="1214" spans="1:10">
      <c r="A1214" s="156"/>
      <c r="B1214" s="15" t="s">
        <v>342</v>
      </c>
      <c r="C1214" s="157"/>
      <c r="D1214" s="158">
        <v>7</v>
      </c>
      <c r="E1214" s="158">
        <v>7</v>
      </c>
      <c r="F1214" s="159" t="s">
        <v>668</v>
      </c>
      <c r="G1214" s="160">
        <v>620</v>
      </c>
      <c r="H1214" s="67">
        <f>H1215</f>
        <v>425.2</v>
      </c>
      <c r="I1214" s="67">
        <f>I1215</f>
        <v>379.3</v>
      </c>
      <c r="J1214" s="156"/>
    </row>
    <row r="1215" spans="1:10" ht="63.75">
      <c r="A1215" s="156"/>
      <c r="B1215" s="157" t="s">
        <v>36</v>
      </c>
      <c r="C1215" s="157"/>
      <c r="D1215" s="158">
        <v>7</v>
      </c>
      <c r="E1215" s="158">
        <v>7</v>
      </c>
      <c r="F1215" s="159" t="s">
        <v>668</v>
      </c>
      <c r="G1215" s="160" t="s">
        <v>35</v>
      </c>
      <c r="H1215" s="67">
        <v>425.2</v>
      </c>
      <c r="I1215" s="67">
        <v>379.3</v>
      </c>
      <c r="J1215" s="156"/>
    </row>
    <row r="1216" spans="1:10" ht="51">
      <c r="A1216" s="156"/>
      <c r="B1216" s="157" t="s">
        <v>732</v>
      </c>
      <c r="C1216" s="157"/>
      <c r="D1216" s="158">
        <v>7</v>
      </c>
      <c r="E1216" s="158">
        <v>7</v>
      </c>
      <c r="F1216" s="159" t="s">
        <v>741</v>
      </c>
      <c r="G1216" s="160"/>
      <c r="H1216" s="67">
        <f t="shared" ref="H1216:I1218" si="139">H1217</f>
        <v>110</v>
      </c>
      <c r="I1216" s="67">
        <f t="shared" si="139"/>
        <v>0</v>
      </c>
      <c r="J1216" s="156"/>
    </row>
    <row r="1217" spans="1:10" ht="38.25">
      <c r="A1217" s="156"/>
      <c r="B1217" s="15" t="s">
        <v>349</v>
      </c>
      <c r="C1217" s="157"/>
      <c r="D1217" s="158">
        <v>7</v>
      </c>
      <c r="E1217" s="158">
        <v>7</v>
      </c>
      <c r="F1217" s="159" t="s">
        <v>741</v>
      </c>
      <c r="G1217" s="160">
        <v>600</v>
      </c>
      <c r="H1217" s="67">
        <f t="shared" si="139"/>
        <v>110</v>
      </c>
      <c r="I1217" s="67">
        <f t="shared" si="139"/>
        <v>0</v>
      </c>
      <c r="J1217" s="156"/>
    </row>
    <row r="1218" spans="1:10">
      <c r="A1218" s="156"/>
      <c r="B1218" s="15" t="s">
        <v>338</v>
      </c>
      <c r="C1218" s="157"/>
      <c r="D1218" s="158">
        <v>7</v>
      </c>
      <c r="E1218" s="158">
        <v>7</v>
      </c>
      <c r="F1218" s="159" t="s">
        <v>741</v>
      </c>
      <c r="G1218" s="160">
        <v>610</v>
      </c>
      <c r="H1218" s="67">
        <f t="shared" si="139"/>
        <v>110</v>
      </c>
      <c r="I1218" s="67">
        <f t="shared" si="139"/>
        <v>0</v>
      </c>
      <c r="J1218" s="156"/>
    </row>
    <row r="1219" spans="1:10">
      <c r="A1219" s="156"/>
      <c r="B1219" s="157" t="s">
        <v>41</v>
      </c>
      <c r="C1219" s="157"/>
      <c r="D1219" s="158">
        <v>7</v>
      </c>
      <c r="E1219" s="158">
        <v>7</v>
      </c>
      <c r="F1219" s="159" t="s">
        <v>741</v>
      </c>
      <c r="G1219" s="160" t="s">
        <v>40</v>
      </c>
      <c r="H1219" s="67">
        <v>110</v>
      </c>
      <c r="I1219" s="67">
        <v>0</v>
      </c>
      <c r="J1219" s="156"/>
    </row>
    <row r="1220" spans="1:10" ht="25.5">
      <c r="A1220" s="156"/>
      <c r="B1220" s="157" t="s">
        <v>42</v>
      </c>
      <c r="C1220" s="157"/>
      <c r="D1220" s="158">
        <v>7</v>
      </c>
      <c r="E1220" s="158">
        <v>7</v>
      </c>
      <c r="F1220" s="159" t="s">
        <v>583</v>
      </c>
      <c r="G1220" s="160"/>
      <c r="H1220" s="67">
        <f t="shared" ref="H1220:I1223" si="140">H1221</f>
        <v>194.6</v>
      </c>
      <c r="I1220" s="67">
        <f t="shared" si="140"/>
        <v>163.6</v>
      </c>
      <c r="J1220" s="156"/>
    </row>
    <row r="1221" spans="1:10" s="331" customFormat="1">
      <c r="A1221" s="156"/>
      <c r="B1221" s="157" t="s">
        <v>21</v>
      </c>
      <c r="C1221" s="157"/>
      <c r="D1221" s="158">
        <v>7</v>
      </c>
      <c r="E1221" s="158">
        <v>7</v>
      </c>
      <c r="F1221" s="159" t="s">
        <v>584</v>
      </c>
      <c r="G1221" s="160"/>
      <c r="H1221" s="67">
        <f t="shared" si="140"/>
        <v>194.6</v>
      </c>
      <c r="I1221" s="67">
        <f t="shared" si="140"/>
        <v>163.6</v>
      </c>
      <c r="J1221" s="156"/>
    </row>
    <row r="1222" spans="1:10" ht="38.25">
      <c r="A1222" s="156"/>
      <c r="B1222" s="15" t="s">
        <v>337</v>
      </c>
      <c r="C1222" s="157"/>
      <c r="D1222" s="158">
        <v>7</v>
      </c>
      <c r="E1222" s="158">
        <v>7</v>
      </c>
      <c r="F1222" s="159" t="s">
        <v>584</v>
      </c>
      <c r="G1222" s="160">
        <v>600</v>
      </c>
      <c r="H1222" s="67">
        <f t="shared" si="140"/>
        <v>194.6</v>
      </c>
      <c r="I1222" s="67">
        <f t="shared" si="140"/>
        <v>163.6</v>
      </c>
      <c r="J1222" s="156"/>
    </row>
    <row r="1223" spans="1:10">
      <c r="A1223" s="156"/>
      <c r="B1223" s="15" t="s">
        <v>338</v>
      </c>
      <c r="C1223" s="157"/>
      <c r="D1223" s="158">
        <v>7</v>
      </c>
      <c r="E1223" s="158">
        <v>7</v>
      </c>
      <c r="F1223" s="159" t="s">
        <v>584</v>
      </c>
      <c r="G1223" s="160">
        <v>610</v>
      </c>
      <c r="H1223" s="67">
        <f t="shared" si="140"/>
        <v>194.6</v>
      </c>
      <c r="I1223" s="67">
        <f t="shared" si="140"/>
        <v>163.6</v>
      </c>
      <c r="J1223" s="156"/>
    </row>
    <row r="1224" spans="1:10">
      <c r="A1224" s="156"/>
      <c r="B1224" s="157" t="s">
        <v>41</v>
      </c>
      <c r="C1224" s="157"/>
      <c r="D1224" s="158">
        <v>7</v>
      </c>
      <c r="E1224" s="158">
        <v>7</v>
      </c>
      <c r="F1224" s="159" t="s">
        <v>584</v>
      </c>
      <c r="G1224" s="160" t="s">
        <v>40</v>
      </c>
      <c r="H1224" s="67">
        <v>194.6</v>
      </c>
      <c r="I1224" s="67">
        <v>163.6</v>
      </c>
      <c r="J1224" s="156"/>
    </row>
    <row r="1225" spans="1:10">
      <c r="A1225" s="332"/>
      <c r="B1225" s="329" t="s">
        <v>39</v>
      </c>
      <c r="C1225" s="329"/>
      <c r="D1225" s="166">
        <v>7</v>
      </c>
      <c r="E1225" s="166">
        <v>9</v>
      </c>
      <c r="F1225" s="167"/>
      <c r="G1225" s="168"/>
      <c r="H1225" s="169">
        <f>H1226</f>
        <v>45269.5</v>
      </c>
      <c r="I1225" s="169">
        <f>I1226</f>
        <v>33297.700000000004</v>
      </c>
      <c r="J1225" s="330">
        <f>I1225/H1225*100</f>
        <v>73.554379880493499</v>
      </c>
    </row>
    <row r="1226" spans="1:10" ht="25.5">
      <c r="A1226" s="156"/>
      <c r="B1226" s="157" t="s">
        <v>12</v>
      </c>
      <c r="C1226" s="157"/>
      <c r="D1226" s="158">
        <v>7</v>
      </c>
      <c r="E1226" s="158">
        <v>9</v>
      </c>
      <c r="F1226" s="159" t="s">
        <v>531</v>
      </c>
      <c r="G1226" s="160"/>
      <c r="H1226" s="67">
        <f>H1227+H1255+H1260</f>
        <v>45269.5</v>
      </c>
      <c r="I1226" s="67">
        <f>I1227+I1255+I1260</f>
        <v>33297.700000000004</v>
      </c>
      <c r="J1226" s="156"/>
    </row>
    <row r="1227" spans="1:10">
      <c r="A1227" s="156"/>
      <c r="B1227" s="157" t="s">
        <v>11</v>
      </c>
      <c r="C1227" s="157"/>
      <c r="D1227" s="158">
        <v>7</v>
      </c>
      <c r="E1227" s="158">
        <v>9</v>
      </c>
      <c r="F1227" s="159" t="s">
        <v>533</v>
      </c>
      <c r="G1227" s="160"/>
      <c r="H1227" s="67">
        <f>H1228</f>
        <v>44173.3</v>
      </c>
      <c r="I1227" s="67">
        <f>I1228</f>
        <v>32426.500000000004</v>
      </c>
      <c r="J1227" s="156"/>
    </row>
    <row r="1228" spans="1:10" ht="25.5">
      <c r="A1228" s="156"/>
      <c r="B1228" s="157" t="s">
        <v>38</v>
      </c>
      <c r="C1228" s="157"/>
      <c r="D1228" s="158">
        <v>7</v>
      </c>
      <c r="E1228" s="158">
        <v>9</v>
      </c>
      <c r="F1228" s="159" t="s">
        <v>589</v>
      </c>
      <c r="G1228" s="160"/>
      <c r="H1228" s="67">
        <f>H1229+H1233+H1247</f>
        <v>44173.3</v>
      </c>
      <c r="I1228" s="67">
        <f>I1229+I1233+I1247</f>
        <v>32426.500000000004</v>
      </c>
      <c r="J1228" s="156"/>
    </row>
    <row r="1229" spans="1:10" ht="25.5">
      <c r="A1229" s="156"/>
      <c r="B1229" s="157" t="s">
        <v>37</v>
      </c>
      <c r="C1229" s="157"/>
      <c r="D1229" s="158">
        <v>7</v>
      </c>
      <c r="E1229" s="158">
        <v>9</v>
      </c>
      <c r="F1229" s="159" t="s">
        <v>590</v>
      </c>
      <c r="G1229" s="160"/>
      <c r="H1229" s="67">
        <f t="shared" ref="H1229:I1231" si="141">H1230</f>
        <v>16783.8</v>
      </c>
      <c r="I1229" s="67">
        <f t="shared" si="141"/>
        <v>11207</v>
      </c>
      <c r="J1229" s="156"/>
    </row>
    <row r="1230" spans="1:10" ht="38.25">
      <c r="A1230" s="156"/>
      <c r="B1230" s="15" t="s">
        <v>337</v>
      </c>
      <c r="C1230" s="157"/>
      <c r="D1230" s="158">
        <v>7</v>
      </c>
      <c r="E1230" s="158">
        <v>9</v>
      </c>
      <c r="F1230" s="159" t="s">
        <v>590</v>
      </c>
      <c r="G1230" s="160">
        <v>600</v>
      </c>
      <c r="H1230" s="67">
        <f t="shared" si="141"/>
        <v>16783.8</v>
      </c>
      <c r="I1230" s="67">
        <f t="shared" si="141"/>
        <v>11207</v>
      </c>
      <c r="J1230" s="156"/>
    </row>
    <row r="1231" spans="1:10">
      <c r="A1231" s="156"/>
      <c r="B1231" s="15" t="s">
        <v>338</v>
      </c>
      <c r="C1231" s="157"/>
      <c r="D1231" s="158">
        <v>7</v>
      </c>
      <c r="E1231" s="158">
        <v>9</v>
      </c>
      <c r="F1231" s="159" t="s">
        <v>590</v>
      </c>
      <c r="G1231" s="160">
        <v>620</v>
      </c>
      <c r="H1231" s="67">
        <f t="shared" si="141"/>
        <v>16783.8</v>
      </c>
      <c r="I1231" s="67">
        <f t="shared" si="141"/>
        <v>11207</v>
      </c>
      <c r="J1231" s="156"/>
    </row>
    <row r="1232" spans="1:10" ht="63.75">
      <c r="A1232" s="156"/>
      <c r="B1232" s="157" t="s">
        <v>36</v>
      </c>
      <c r="C1232" s="157"/>
      <c r="D1232" s="158">
        <v>7</v>
      </c>
      <c r="E1232" s="158">
        <v>9</v>
      </c>
      <c r="F1232" s="159" t="s">
        <v>590</v>
      </c>
      <c r="G1232" s="160" t="s">
        <v>35</v>
      </c>
      <c r="H1232" s="67">
        <v>16783.8</v>
      </c>
      <c r="I1232" s="67">
        <v>11207</v>
      </c>
      <c r="J1232" s="156"/>
    </row>
    <row r="1233" spans="1:10" ht="25.5">
      <c r="A1233" s="156"/>
      <c r="B1233" s="157" t="s">
        <v>34</v>
      </c>
      <c r="C1233" s="157"/>
      <c r="D1233" s="158">
        <v>7</v>
      </c>
      <c r="E1233" s="158">
        <v>9</v>
      </c>
      <c r="F1233" s="159" t="s">
        <v>591</v>
      </c>
      <c r="G1233" s="160"/>
      <c r="H1233" s="67">
        <f>H1234+H1239+H1243</f>
        <v>25942.5</v>
      </c>
      <c r="I1233" s="67">
        <f>I1234+I1239+I1243</f>
        <v>20369.500000000004</v>
      </c>
      <c r="J1233" s="156"/>
    </row>
    <row r="1234" spans="1:10" ht="63.75">
      <c r="A1234" s="156"/>
      <c r="B1234" s="41" t="s">
        <v>343</v>
      </c>
      <c r="C1234" s="157"/>
      <c r="D1234" s="158">
        <v>7</v>
      </c>
      <c r="E1234" s="158">
        <v>9</v>
      </c>
      <c r="F1234" s="159" t="s">
        <v>591</v>
      </c>
      <c r="G1234" s="160">
        <v>100</v>
      </c>
      <c r="H1234" s="67">
        <f>H1235</f>
        <v>24259.599999999999</v>
      </c>
      <c r="I1234" s="67">
        <f>I1235</f>
        <v>19525.800000000003</v>
      </c>
      <c r="J1234" s="156"/>
    </row>
    <row r="1235" spans="1:10" ht="25.5">
      <c r="A1235" s="156"/>
      <c r="B1235" s="15" t="s">
        <v>255</v>
      </c>
      <c r="C1235" s="157"/>
      <c r="D1235" s="158">
        <v>7</v>
      </c>
      <c r="E1235" s="158">
        <v>9</v>
      </c>
      <c r="F1235" s="159" t="s">
        <v>591</v>
      </c>
      <c r="G1235" s="160">
        <v>120</v>
      </c>
      <c r="H1235" s="67">
        <f>H1236+H1237+H1238</f>
        <v>24259.599999999999</v>
      </c>
      <c r="I1235" s="67">
        <f>I1236+I1237+I1238</f>
        <v>19525.800000000003</v>
      </c>
      <c r="J1235" s="156"/>
    </row>
    <row r="1236" spans="1:10" ht="25.5">
      <c r="A1236" s="156"/>
      <c r="B1236" s="157" t="s">
        <v>27</v>
      </c>
      <c r="C1236" s="157"/>
      <c r="D1236" s="158">
        <v>7</v>
      </c>
      <c r="E1236" s="158">
        <v>9</v>
      </c>
      <c r="F1236" s="159" t="s">
        <v>591</v>
      </c>
      <c r="G1236" s="160" t="s">
        <v>26</v>
      </c>
      <c r="H1236" s="67">
        <v>18145</v>
      </c>
      <c r="I1236" s="67">
        <v>14338</v>
      </c>
      <c r="J1236" s="156"/>
    </row>
    <row r="1237" spans="1:10" ht="38.25">
      <c r="A1237" s="156"/>
      <c r="B1237" s="157" t="s">
        <v>33</v>
      </c>
      <c r="C1237" s="157"/>
      <c r="D1237" s="158">
        <v>7</v>
      </c>
      <c r="E1237" s="158">
        <v>9</v>
      </c>
      <c r="F1237" s="159" t="s">
        <v>591</v>
      </c>
      <c r="G1237" s="160" t="s">
        <v>32</v>
      </c>
      <c r="H1237" s="67">
        <v>1335</v>
      </c>
      <c r="I1237" s="67">
        <v>1011.2</v>
      </c>
      <c r="J1237" s="156"/>
    </row>
    <row r="1238" spans="1:10" ht="51">
      <c r="A1238" s="156"/>
      <c r="B1238" s="157" t="s">
        <v>25</v>
      </c>
      <c r="C1238" s="157"/>
      <c r="D1238" s="158">
        <v>7</v>
      </c>
      <c r="E1238" s="158">
        <v>9</v>
      </c>
      <c r="F1238" s="159" t="s">
        <v>591</v>
      </c>
      <c r="G1238" s="160" t="s">
        <v>24</v>
      </c>
      <c r="H1238" s="67">
        <v>4779.6000000000004</v>
      </c>
      <c r="I1238" s="67">
        <v>4176.6000000000004</v>
      </c>
      <c r="J1238" s="156"/>
    </row>
    <row r="1239" spans="1:10" ht="25.5">
      <c r="A1239" s="156"/>
      <c r="B1239" s="15" t="s">
        <v>256</v>
      </c>
      <c r="C1239" s="157"/>
      <c r="D1239" s="158">
        <v>7</v>
      </c>
      <c r="E1239" s="158">
        <v>9</v>
      </c>
      <c r="F1239" s="159" t="s">
        <v>591</v>
      </c>
      <c r="G1239" s="160">
        <v>200</v>
      </c>
      <c r="H1239" s="67">
        <f>H1240</f>
        <v>1627.8999999999999</v>
      </c>
      <c r="I1239" s="67">
        <f>I1240</f>
        <v>808.2</v>
      </c>
      <c r="J1239" s="156"/>
    </row>
    <row r="1240" spans="1:10" ht="25.5">
      <c r="A1240" s="156"/>
      <c r="B1240" s="41" t="s">
        <v>339</v>
      </c>
      <c r="C1240" s="157"/>
      <c r="D1240" s="158">
        <v>7</v>
      </c>
      <c r="E1240" s="158">
        <v>9</v>
      </c>
      <c r="F1240" s="159" t="s">
        <v>591</v>
      </c>
      <c r="G1240" s="160">
        <v>240</v>
      </c>
      <c r="H1240" s="67">
        <f>H1241+H1242</f>
        <v>1627.8999999999999</v>
      </c>
      <c r="I1240" s="67">
        <f>I1241+I1242</f>
        <v>808.2</v>
      </c>
      <c r="J1240" s="156"/>
    </row>
    <row r="1241" spans="1:10" ht="25.5">
      <c r="A1241" s="156"/>
      <c r="B1241" s="157" t="s">
        <v>2</v>
      </c>
      <c r="C1241" s="157"/>
      <c r="D1241" s="158">
        <v>7</v>
      </c>
      <c r="E1241" s="158">
        <v>9</v>
      </c>
      <c r="F1241" s="159" t="s">
        <v>591</v>
      </c>
      <c r="G1241" s="160" t="s">
        <v>1</v>
      </c>
      <c r="H1241" s="67">
        <v>1252.0999999999999</v>
      </c>
      <c r="I1241" s="67">
        <v>636.20000000000005</v>
      </c>
      <c r="J1241" s="156"/>
    </row>
    <row r="1242" spans="1:10" ht="38.25">
      <c r="A1242" s="156"/>
      <c r="B1242" s="157" t="s">
        <v>19</v>
      </c>
      <c r="C1242" s="157"/>
      <c r="D1242" s="158">
        <v>7</v>
      </c>
      <c r="E1242" s="158">
        <v>9</v>
      </c>
      <c r="F1242" s="159" t="s">
        <v>591</v>
      </c>
      <c r="G1242" s="160" t="s">
        <v>18</v>
      </c>
      <c r="H1242" s="67">
        <v>375.8</v>
      </c>
      <c r="I1242" s="67">
        <v>172</v>
      </c>
      <c r="J1242" s="156"/>
    </row>
    <row r="1243" spans="1:10" ht="20.25" customHeight="1">
      <c r="A1243" s="156"/>
      <c r="B1243" s="16" t="s">
        <v>258</v>
      </c>
      <c r="C1243" s="157"/>
      <c r="D1243" s="158">
        <v>7</v>
      </c>
      <c r="E1243" s="158">
        <v>9</v>
      </c>
      <c r="F1243" s="159" t="s">
        <v>591</v>
      </c>
      <c r="G1243" s="160">
        <v>800</v>
      </c>
      <c r="H1243" s="67">
        <f>H1244</f>
        <v>55</v>
      </c>
      <c r="I1243" s="67">
        <f>I1244</f>
        <v>35.5</v>
      </c>
      <c r="J1243" s="156"/>
    </row>
    <row r="1244" spans="1:10">
      <c r="A1244" s="156"/>
      <c r="B1244" s="16" t="s">
        <v>259</v>
      </c>
      <c r="C1244" s="157"/>
      <c r="D1244" s="158">
        <v>7</v>
      </c>
      <c r="E1244" s="158">
        <v>9</v>
      </c>
      <c r="F1244" s="159" t="s">
        <v>591</v>
      </c>
      <c r="G1244" s="160">
        <v>850</v>
      </c>
      <c r="H1244" s="67">
        <f>H1245+H1246</f>
        <v>55</v>
      </c>
      <c r="I1244" s="67">
        <f>I1245+I1246</f>
        <v>35.5</v>
      </c>
      <c r="J1244" s="156"/>
    </row>
    <row r="1245" spans="1:10" ht="25.5">
      <c r="A1245" s="156"/>
      <c r="B1245" s="157" t="s">
        <v>31</v>
      </c>
      <c r="C1245" s="157"/>
      <c r="D1245" s="158">
        <v>7</v>
      </c>
      <c r="E1245" s="158">
        <v>9</v>
      </c>
      <c r="F1245" s="159" t="s">
        <v>591</v>
      </c>
      <c r="G1245" s="160" t="s">
        <v>30</v>
      </c>
      <c r="H1245" s="67">
        <v>49</v>
      </c>
      <c r="I1245" s="67">
        <v>29.7</v>
      </c>
      <c r="J1245" s="156"/>
    </row>
    <row r="1246" spans="1:10">
      <c r="A1246" s="156"/>
      <c r="B1246" s="157" t="s">
        <v>29</v>
      </c>
      <c r="C1246" s="157"/>
      <c r="D1246" s="158">
        <v>7</v>
      </c>
      <c r="E1246" s="158">
        <v>9</v>
      </c>
      <c r="F1246" s="159" t="s">
        <v>591</v>
      </c>
      <c r="G1246" s="160" t="s">
        <v>28</v>
      </c>
      <c r="H1246" s="67">
        <v>6</v>
      </c>
      <c r="I1246" s="67">
        <v>5.8</v>
      </c>
      <c r="J1246" s="156"/>
    </row>
    <row r="1247" spans="1:10" ht="140.25">
      <c r="A1247" s="156"/>
      <c r="B1247" s="157" t="s">
        <v>9</v>
      </c>
      <c r="C1247" s="157"/>
      <c r="D1247" s="158">
        <v>7</v>
      </c>
      <c r="E1247" s="158">
        <v>9</v>
      </c>
      <c r="F1247" s="159" t="s">
        <v>593</v>
      </c>
      <c r="G1247" s="160"/>
      <c r="H1247" s="67">
        <f>H1248+H1252</f>
        <v>1447</v>
      </c>
      <c r="I1247" s="67">
        <f>I1248+I1252</f>
        <v>850</v>
      </c>
      <c r="J1247" s="156"/>
    </row>
    <row r="1248" spans="1:10" ht="63.75">
      <c r="A1248" s="156"/>
      <c r="B1248" s="41" t="s">
        <v>343</v>
      </c>
      <c r="C1248" s="157"/>
      <c r="D1248" s="158">
        <v>7</v>
      </c>
      <c r="E1248" s="158">
        <v>9</v>
      </c>
      <c r="F1248" s="159" t="s">
        <v>593</v>
      </c>
      <c r="G1248" s="160">
        <v>100</v>
      </c>
      <c r="H1248" s="67">
        <f>H1249</f>
        <v>1417</v>
      </c>
      <c r="I1248" s="67">
        <f>I1249</f>
        <v>835.2</v>
      </c>
      <c r="J1248" s="156"/>
    </row>
    <row r="1249" spans="1:10" ht="25.5">
      <c r="A1249" s="156"/>
      <c r="B1249" s="15" t="s">
        <v>255</v>
      </c>
      <c r="C1249" s="157"/>
      <c r="D1249" s="158">
        <v>7</v>
      </c>
      <c r="E1249" s="158">
        <v>9</v>
      </c>
      <c r="F1249" s="159" t="s">
        <v>593</v>
      </c>
      <c r="G1249" s="160">
        <v>120</v>
      </c>
      <c r="H1249" s="67">
        <f>H1250++H1251</f>
        <v>1417</v>
      </c>
      <c r="I1249" s="67">
        <f>I1250++I1251</f>
        <v>835.2</v>
      </c>
      <c r="J1249" s="156"/>
    </row>
    <row r="1250" spans="1:10" ht="25.5">
      <c r="A1250" s="156"/>
      <c r="B1250" s="157" t="s">
        <v>27</v>
      </c>
      <c r="C1250" s="157"/>
      <c r="D1250" s="158">
        <v>7</v>
      </c>
      <c r="E1250" s="158">
        <v>9</v>
      </c>
      <c r="F1250" s="159" t="s">
        <v>593</v>
      </c>
      <c r="G1250" s="160" t="s">
        <v>26</v>
      </c>
      <c r="H1250" s="67">
        <f>1144-55</f>
        <v>1089</v>
      </c>
      <c r="I1250" s="67">
        <v>643.9</v>
      </c>
      <c r="J1250" s="156"/>
    </row>
    <row r="1251" spans="1:10" ht="51">
      <c r="A1251" s="156"/>
      <c r="B1251" s="157" t="s">
        <v>25</v>
      </c>
      <c r="C1251" s="157"/>
      <c r="D1251" s="158">
        <v>7</v>
      </c>
      <c r="E1251" s="158">
        <v>9</v>
      </c>
      <c r="F1251" s="159" t="s">
        <v>593</v>
      </c>
      <c r="G1251" s="160" t="s">
        <v>24</v>
      </c>
      <c r="H1251" s="67">
        <f>351-23</f>
        <v>328</v>
      </c>
      <c r="I1251" s="67">
        <v>191.3</v>
      </c>
      <c r="J1251" s="156"/>
    </row>
    <row r="1252" spans="1:10" ht="25.5">
      <c r="A1252" s="156"/>
      <c r="B1252" s="15" t="s">
        <v>256</v>
      </c>
      <c r="C1252" s="157"/>
      <c r="D1252" s="158">
        <v>7</v>
      </c>
      <c r="E1252" s="158">
        <v>9</v>
      </c>
      <c r="F1252" s="159" t="s">
        <v>593</v>
      </c>
      <c r="G1252" s="160">
        <v>200</v>
      </c>
      <c r="H1252" s="67">
        <f>H1253</f>
        <v>30</v>
      </c>
      <c r="I1252" s="67">
        <f>I1253</f>
        <v>14.8</v>
      </c>
      <c r="J1252" s="156"/>
    </row>
    <row r="1253" spans="1:10" ht="25.5">
      <c r="A1253" s="156"/>
      <c r="B1253" s="41" t="s">
        <v>339</v>
      </c>
      <c r="C1253" s="157"/>
      <c r="D1253" s="158">
        <v>7</v>
      </c>
      <c r="E1253" s="158">
        <v>9</v>
      </c>
      <c r="F1253" s="159" t="s">
        <v>593</v>
      </c>
      <c r="G1253" s="160">
        <v>240</v>
      </c>
      <c r="H1253" s="67">
        <f>H1254</f>
        <v>30</v>
      </c>
      <c r="I1253" s="67">
        <f>I1254</f>
        <v>14.8</v>
      </c>
      <c r="J1253" s="156"/>
    </row>
    <row r="1254" spans="1:10" ht="38.25">
      <c r="A1254" s="156"/>
      <c r="B1254" s="157" t="s">
        <v>19</v>
      </c>
      <c r="C1254" s="157"/>
      <c r="D1254" s="158">
        <v>7</v>
      </c>
      <c r="E1254" s="158">
        <v>9</v>
      </c>
      <c r="F1254" s="159" t="s">
        <v>593</v>
      </c>
      <c r="G1254" s="160" t="s">
        <v>18</v>
      </c>
      <c r="H1254" s="67">
        <v>30</v>
      </c>
      <c r="I1254" s="67">
        <v>14.8</v>
      </c>
      <c r="J1254" s="156"/>
    </row>
    <row r="1255" spans="1:10">
      <c r="A1255" s="156"/>
      <c r="B1255" s="157" t="s">
        <v>23</v>
      </c>
      <c r="C1255" s="157"/>
      <c r="D1255" s="158">
        <v>7</v>
      </c>
      <c r="E1255" s="158">
        <v>9</v>
      </c>
      <c r="F1255" s="159" t="s">
        <v>550</v>
      </c>
      <c r="G1255" s="160"/>
      <c r="H1255" s="67">
        <f t="shared" ref="H1255:I1258" si="142">H1256</f>
        <v>751.6</v>
      </c>
      <c r="I1255" s="67">
        <f t="shared" si="142"/>
        <v>601.6</v>
      </c>
      <c r="J1255" s="156"/>
    </row>
    <row r="1256" spans="1:10">
      <c r="A1256" s="156"/>
      <c r="B1256" s="157" t="s">
        <v>21</v>
      </c>
      <c r="C1256" s="157"/>
      <c r="D1256" s="158">
        <v>7</v>
      </c>
      <c r="E1256" s="158">
        <v>9</v>
      </c>
      <c r="F1256" s="159" t="s">
        <v>551</v>
      </c>
      <c r="G1256" s="160"/>
      <c r="H1256" s="67">
        <f t="shared" si="142"/>
        <v>751.6</v>
      </c>
      <c r="I1256" s="67">
        <f t="shared" si="142"/>
        <v>601.6</v>
      </c>
      <c r="J1256" s="156"/>
    </row>
    <row r="1257" spans="1:10" ht="38.25">
      <c r="A1257" s="156"/>
      <c r="B1257" s="15" t="s">
        <v>337</v>
      </c>
      <c r="C1257" s="157"/>
      <c r="D1257" s="158">
        <v>7</v>
      </c>
      <c r="E1257" s="158">
        <v>9</v>
      </c>
      <c r="F1257" s="159" t="s">
        <v>551</v>
      </c>
      <c r="G1257" s="160">
        <v>600</v>
      </c>
      <c r="H1257" s="67">
        <f t="shared" si="142"/>
        <v>751.6</v>
      </c>
      <c r="I1257" s="67">
        <f t="shared" si="142"/>
        <v>601.6</v>
      </c>
      <c r="J1257" s="156"/>
    </row>
    <row r="1258" spans="1:10">
      <c r="A1258" s="156"/>
      <c r="B1258" s="15" t="s">
        <v>342</v>
      </c>
      <c r="C1258" s="157"/>
      <c r="D1258" s="158">
        <v>7</v>
      </c>
      <c r="E1258" s="158">
        <v>9</v>
      </c>
      <c r="F1258" s="159" t="s">
        <v>551</v>
      </c>
      <c r="G1258" s="160">
        <v>620</v>
      </c>
      <c r="H1258" s="67">
        <f t="shared" si="142"/>
        <v>751.6</v>
      </c>
      <c r="I1258" s="67">
        <f t="shared" si="142"/>
        <v>601.6</v>
      </c>
      <c r="J1258" s="156"/>
    </row>
    <row r="1259" spans="1:10" ht="25.5">
      <c r="A1259" s="156"/>
      <c r="B1259" s="157" t="s">
        <v>16</v>
      </c>
      <c r="C1259" s="157"/>
      <c r="D1259" s="158">
        <v>7</v>
      </c>
      <c r="E1259" s="158">
        <v>9</v>
      </c>
      <c r="F1259" s="159" t="s">
        <v>551</v>
      </c>
      <c r="G1259" s="160" t="s">
        <v>15</v>
      </c>
      <c r="H1259" s="67">
        <v>751.6</v>
      </c>
      <c r="I1259" s="67">
        <v>601.6</v>
      </c>
      <c r="J1259" s="156"/>
    </row>
    <row r="1260" spans="1:10" ht="25.5">
      <c r="A1260" s="156"/>
      <c r="B1260" s="157" t="s">
        <v>22</v>
      </c>
      <c r="C1260" s="157"/>
      <c r="D1260" s="158">
        <v>7</v>
      </c>
      <c r="E1260" s="158">
        <v>9</v>
      </c>
      <c r="F1260" s="159" t="s">
        <v>539</v>
      </c>
      <c r="G1260" s="160"/>
      <c r="H1260" s="67">
        <f>H1261+H1265+H1269</f>
        <v>344.6</v>
      </c>
      <c r="I1260" s="67">
        <f>I1261+I1265+I1269</f>
        <v>269.60000000000002</v>
      </c>
      <c r="J1260" s="156"/>
    </row>
    <row r="1261" spans="1:10">
      <c r="A1261" s="156"/>
      <c r="B1261" s="157" t="s">
        <v>21</v>
      </c>
      <c r="C1261" s="157"/>
      <c r="D1261" s="158">
        <v>7</v>
      </c>
      <c r="E1261" s="158">
        <v>9</v>
      </c>
      <c r="F1261" s="159" t="s">
        <v>540</v>
      </c>
      <c r="G1261" s="160"/>
      <c r="H1261" s="67">
        <f t="shared" ref="H1261:I1263" si="143">H1262</f>
        <v>232.6</v>
      </c>
      <c r="I1261" s="67">
        <f t="shared" si="143"/>
        <v>157.6</v>
      </c>
      <c r="J1261" s="156"/>
    </row>
    <row r="1262" spans="1:10" ht="38.25">
      <c r="A1262" s="156"/>
      <c r="B1262" s="15" t="s">
        <v>337</v>
      </c>
      <c r="C1262" s="157"/>
      <c r="D1262" s="158">
        <v>7</v>
      </c>
      <c r="E1262" s="158">
        <v>9</v>
      </c>
      <c r="F1262" s="159" t="s">
        <v>540</v>
      </c>
      <c r="G1262" s="160">
        <v>600</v>
      </c>
      <c r="H1262" s="67">
        <f t="shared" si="143"/>
        <v>232.6</v>
      </c>
      <c r="I1262" s="67">
        <f t="shared" si="143"/>
        <v>157.6</v>
      </c>
      <c r="J1262" s="156"/>
    </row>
    <row r="1263" spans="1:10">
      <c r="A1263" s="156"/>
      <c r="B1263" s="15" t="s">
        <v>342</v>
      </c>
      <c r="C1263" s="157"/>
      <c r="D1263" s="158">
        <v>7</v>
      </c>
      <c r="E1263" s="158">
        <v>9</v>
      </c>
      <c r="F1263" s="159" t="s">
        <v>540</v>
      </c>
      <c r="G1263" s="160">
        <v>620</v>
      </c>
      <c r="H1263" s="67">
        <f t="shared" si="143"/>
        <v>232.6</v>
      </c>
      <c r="I1263" s="67">
        <f t="shared" si="143"/>
        <v>157.6</v>
      </c>
      <c r="J1263" s="156"/>
    </row>
    <row r="1264" spans="1:10" ht="25.5">
      <c r="A1264" s="156"/>
      <c r="B1264" s="157" t="s">
        <v>16</v>
      </c>
      <c r="C1264" s="157"/>
      <c r="D1264" s="158">
        <v>7</v>
      </c>
      <c r="E1264" s="158">
        <v>9</v>
      </c>
      <c r="F1264" s="159" t="s">
        <v>540</v>
      </c>
      <c r="G1264" s="160" t="s">
        <v>15</v>
      </c>
      <c r="H1264" s="67">
        <v>232.6</v>
      </c>
      <c r="I1264" s="67">
        <v>157.6</v>
      </c>
      <c r="J1264" s="156"/>
    </row>
    <row r="1265" spans="1:10" ht="114.75">
      <c r="A1265" s="156"/>
      <c r="B1265" s="157" t="s">
        <v>20</v>
      </c>
      <c r="C1265" s="157"/>
      <c r="D1265" s="158">
        <v>7</v>
      </c>
      <c r="E1265" s="158">
        <v>9</v>
      </c>
      <c r="F1265" s="159" t="s">
        <v>667</v>
      </c>
      <c r="G1265" s="160"/>
      <c r="H1265" s="67">
        <f t="shared" ref="H1265:I1267" si="144">H1266</f>
        <v>12</v>
      </c>
      <c r="I1265" s="67">
        <f t="shared" si="144"/>
        <v>12</v>
      </c>
      <c r="J1265" s="156"/>
    </row>
    <row r="1266" spans="1:10" ht="25.5">
      <c r="A1266" s="156"/>
      <c r="B1266" s="15" t="s">
        <v>256</v>
      </c>
      <c r="C1266" s="157"/>
      <c r="D1266" s="158">
        <v>7</v>
      </c>
      <c r="E1266" s="158">
        <v>9</v>
      </c>
      <c r="F1266" s="159" t="s">
        <v>667</v>
      </c>
      <c r="G1266" s="160">
        <v>200</v>
      </c>
      <c r="H1266" s="67">
        <f t="shared" si="144"/>
        <v>12</v>
      </c>
      <c r="I1266" s="67">
        <f t="shared" si="144"/>
        <v>12</v>
      </c>
      <c r="J1266" s="156"/>
    </row>
    <row r="1267" spans="1:10" ht="25.5">
      <c r="A1267" s="156"/>
      <c r="B1267" s="41" t="s">
        <v>339</v>
      </c>
      <c r="C1267" s="157"/>
      <c r="D1267" s="158">
        <v>7</v>
      </c>
      <c r="E1267" s="158">
        <v>9</v>
      </c>
      <c r="F1267" s="159" t="s">
        <v>667</v>
      </c>
      <c r="G1267" s="160">
        <v>240</v>
      </c>
      <c r="H1267" s="67">
        <f t="shared" si="144"/>
        <v>12</v>
      </c>
      <c r="I1267" s="67">
        <f t="shared" si="144"/>
        <v>12</v>
      </c>
      <c r="J1267" s="156"/>
    </row>
    <row r="1268" spans="1:10" ht="38.25">
      <c r="A1268" s="156"/>
      <c r="B1268" s="157" t="s">
        <v>19</v>
      </c>
      <c r="C1268" s="157"/>
      <c r="D1268" s="158">
        <v>7</v>
      </c>
      <c r="E1268" s="158">
        <v>9</v>
      </c>
      <c r="F1268" s="159" t="s">
        <v>667</v>
      </c>
      <c r="G1268" s="160" t="s">
        <v>18</v>
      </c>
      <c r="H1268" s="67">
        <v>12</v>
      </c>
      <c r="I1268" s="67">
        <v>12</v>
      </c>
      <c r="J1268" s="156"/>
    </row>
    <row r="1269" spans="1:10" s="331" customFormat="1" ht="38.25">
      <c r="A1269" s="156"/>
      <c r="B1269" s="157" t="s">
        <v>17</v>
      </c>
      <c r="C1269" s="157"/>
      <c r="D1269" s="158">
        <v>7</v>
      </c>
      <c r="E1269" s="158">
        <v>9</v>
      </c>
      <c r="F1269" s="159" t="s">
        <v>541</v>
      </c>
      <c r="G1269" s="160"/>
      <c r="H1269" s="67">
        <f t="shared" ref="H1269:I1271" si="145">H1270</f>
        <v>100</v>
      </c>
      <c r="I1269" s="67">
        <f t="shared" si="145"/>
        <v>100</v>
      </c>
      <c r="J1269" s="156"/>
    </row>
    <row r="1270" spans="1:10" s="331" customFormat="1" ht="38.25">
      <c r="A1270" s="156"/>
      <c r="B1270" s="15" t="s">
        <v>337</v>
      </c>
      <c r="C1270" s="157"/>
      <c r="D1270" s="158">
        <v>7</v>
      </c>
      <c r="E1270" s="158">
        <v>9</v>
      </c>
      <c r="F1270" s="159" t="s">
        <v>541</v>
      </c>
      <c r="G1270" s="160">
        <v>600</v>
      </c>
      <c r="H1270" s="67">
        <f t="shared" si="145"/>
        <v>100</v>
      </c>
      <c r="I1270" s="67">
        <f t="shared" si="145"/>
        <v>100</v>
      </c>
      <c r="J1270" s="156"/>
    </row>
    <row r="1271" spans="1:10" s="42" customFormat="1">
      <c r="A1271" s="156"/>
      <c r="B1271" s="15" t="s">
        <v>342</v>
      </c>
      <c r="C1271" s="157"/>
      <c r="D1271" s="158">
        <v>7</v>
      </c>
      <c r="E1271" s="158">
        <v>9</v>
      </c>
      <c r="F1271" s="159" t="s">
        <v>541</v>
      </c>
      <c r="G1271" s="160">
        <v>620</v>
      </c>
      <c r="H1271" s="67">
        <f t="shared" si="145"/>
        <v>100</v>
      </c>
      <c r="I1271" s="67">
        <f t="shared" si="145"/>
        <v>100</v>
      </c>
      <c r="J1271" s="156"/>
    </row>
    <row r="1272" spans="1:10" s="42" customFormat="1" ht="25.5">
      <c r="A1272" s="156"/>
      <c r="B1272" s="157" t="s">
        <v>16</v>
      </c>
      <c r="C1272" s="157"/>
      <c r="D1272" s="158">
        <v>7</v>
      </c>
      <c r="E1272" s="158">
        <v>9</v>
      </c>
      <c r="F1272" s="159" t="s">
        <v>541</v>
      </c>
      <c r="G1272" s="160" t="s">
        <v>15</v>
      </c>
      <c r="H1272" s="67">
        <v>100</v>
      </c>
      <c r="I1272" s="67">
        <v>100</v>
      </c>
      <c r="J1272" s="156"/>
    </row>
    <row r="1273" spans="1:10" s="42" customFormat="1">
      <c r="A1273" s="332"/>
      <c r="B1273" s="329" t="s">
        <v>14</v>
      </c>
      <c r="C1273" s="329"/>
      <c r="D1273" s="166">
        <v>10</v>
      </c>
      <c r="E1273" s="166">
        <v>0</v>
      </c>
      <c r="F1273" s="167"/>
      <c r="G1273" s="168"/>
      <c r="H1273" s="169">
        <f>H1274++H1282</f>
        <v>29766.9</v>
      </c>
      <c r="I1273" s="169">
        <f>I1274++I1282</f>
        <v>16435.600000000002</v>
      </c>
      <c r="J1273" s="330">
        <f>I1273/H1273*100</f>
        <v>55.214348823693435</v>
      </c>
    </row>
    <row r="1274" spans="1:10" s="42" customFormat="1">
      <c r="A1274" s="332"/>
      <c r="B1274" s="86" t="s">
        <v>13</v>
      </c>
      <c r="C1274" s="329"/>
      <c r="D1274" s="166">
        <v>10</v>
      </c>
      <c r="E1274" s="166">
        <v>4</v>
      </c>
      <c r="F1274" s="167"/>
      <c r="G1274" s="168"/>
      <c r="H1274" s="169">
        <f>H1275</f>
        <v>29761</v>
      </c>
      <c r="I1274" s="169">
        <f>I1275</f>
        <v>16429.7</v>
      </c>
      <c r="J1274" s="330">
        <f>I1274/H1274*100</f>
        <v>55.205470246295484</v>
      </c>
    </row>
    <row r="1275" spans="1:10" s="42" customFormat="1" ht="25.5">
      <c r="A1275" s="60"/>
      <c r="B1275" s="15" t="s">
        <v>12</v>
      </c>
      <c r="C1275" s="206"/>
      <c r="D1275" s="52" t="s">
        <v>474</v>
      </c>
      <c r="E1275" s="52" t="s">
        <v>381</v>
      </c>
      <c r="F1275" s="52" t="s">
        <v>531</v>
      </c>
      <c r="G1275" s="52"/>
      <c r="H1275" s="57">
        <f>H1276</f>
        <v>29761</v>
      </c>
      <c r="I1275" s="57">
        <f>I1276</f>
        <v>16429.7</v>
      </c>
      <c r="J1275" s="57"/>
    </row>
    <row r="1276" spans="1:10" s="42" customFormat="1">
      <c r="A1276" s="60"/>
      <c r="B1276" s="15" t="s">
        <v>532</v>
      </c>
      <c r="C1276" s="206"/>
      <c r="D1276" s="52" t="s">
        <v>474</v>
      </c>
      <c r="E1276" s="52" t="s">
        <v>381</v>
      </c>
      <c r="F1276" s="52" t="s">
        <v>533</v>
      </c>
      <c r="G1276" s="52"/>
      <c r="H1276" s="57">
        <f t="shared" ref="H1276:I1279" si="146">H1277</f>
        <v>29761</v>
      </c>
      <c r="I1276" s="57">
        <f t="shared" si="146"/>
        <v>16429.7</v>
      </c>
      <c r="J1276" s="57"/>
    </row>
    <row r="1277" spans="1:10" ht="25.5">
      <c r="A1277" s="60"/>
      <c r="B1277" s="15" t="s">
        <v>10</v>
      </c>
      <c r="C1277" s="206"/>
      <c r="D1277" s="52" t="s">
        <v>474</v>
      </c>
      <c r="E1277" s="52" t="s">
        <v>381</v>
      </c>
      <c r="F1277" s="52" t="s">
        <v>534</v>
      </c>
      <c r="G1277" s="52"/>
      <c r="H1277" s="57">
        <f t="shared" si="146"/>
        <v>29761</v>
      </c>
      <c r="I1277" s="57">
        <f t="shared" si="146"/>
        <v>16429.7</v>
      </c>
      <c r="J1277" s="57"/>
    </row>
    <row r="1278" spans="1:10" ht="140.25">
      <c r="A1278" s="60"/>
      <c r="B1278" s="157" t="s">
        <v>9</v>
      </c>
      <c r="C1278" s="206"/>
      <c r="D1278" s="52" t="s">
        <v>474</v>
      </c>
      <c r="E1278" s="52" t="s">
        <v>381</v>
      </c>
      <c r="F1278" s="52" t="s">
        <v>644</v>
      </c>
      <c r="G1278" s="54"/>
      <c r="H1278" s="57">
        <f t="shared" si="146"/>
        <v>29761</v>
      </c>
      <c r="I1278" s="57">
        <f t="shared" si="146"/>
        <v>16429.7</v>
      </c>
      <c r="J1278" s="57"/>
    </row>
    <row r="1279" spans="1:10" ht="25.5">
      <c r="A1279" s="60"/>
      <c r="B1279" s="58" t="s">
        <v>340</v>
      </c>
      <c r="C1279" s="206"/>
      <c r="D1279" s="52" t="s">
        <v>474</v>
      </c>
      <c r="E1279" s="52" t="s">
        <v>381</v>
      </c>
      <c r="F1279" s="52" t="s">
        <v>644</v>
      </c>
      <c r="G1279" s="52" t="s">
        <v>637</v>
      </c>
      <c r="H1279" s="57">
        <f t="shared" si="146"/>
        <v>29761</v>
      </c>
      <c r="I1279" s="57">
        <f t="shared" si="146"/>
        <v>16429.7</v>
      </c>
      <c r="J1279" s="57"/>
    </row>
    <row r="1280" spans="1:10" ht="25.5">
      <c r="A1280" s="74"/>
      <c r="B1280" s="15" t="s">
        <v>341</v>
      </c>
      <c r="C1280" s="206"/>
      <c r="D1280" s="75" t="s">
        <v>474</v>
      </c>
      <c r="E1280" s="75" t="s">
        <v>381</v>
      </c>
      <c r="F1280" s="75" t="s">
        <v>644</v>
      </c>
      <c r="G1280" s="75" t="s">
        <v>645</v>
      </c>
      <c r="H1280" s="76">
        <f>H1281</f>
        <v>29761</v>
      </c>
      <c r="I1280" s="76">
        <f>I1281</f>
        <v>16429.7</v>
      </c>
      <c r="J1280" s="154"/>
    </row>
    <row r="1281" spans="1:10" ht="38.25">
      <c r="A1281" s="156"/>
      <c r="B1281" s="157" t="s">
        <v>8</v>
      </c>
      <c r="C1281" s="157"/>
      <c r="D1281" s="158">
        <v>10</v>
      </c>
      <c r="E1281" s="158">
        <v>4</v>
      </c>
      <c r="F1281" s="75" t="s">
        <v>644</v>
      </c>
      <c r="G1281" s="160">
        <v>313</v>
      </c>
      <c r="H1281" s="67">
        <f>29683+78</f>
        <v>29761</v>
      </c>
      <c r="I1281" s="67">
        <v>16429.7</v>
      </c>
      <c r="J1281" s="156"/>
    </row>
    <row r="1282" spans="1:10" s="42" customFormat="1">
      <c r="A1282" s="156"/>
      <c r="B1282" s="56" t="s">
        <v>6</v>
      </c>
      <c r="C1282" s="157"/>
      <c r="D1282" s="166">
        <v>10</v>
      </c>
      <c r="E1282" s="166">
        <v>6</v>
      </c>
      <c r="F1282" s="167"/>
      <c r="G1282" s="168"/>
      <c r="H1282" s="169">
        <f t="shared" ref="H1282:I1287" si="147">H1283</f>
        <v>5.9</v>
      </c>
      <c r="I1282" s="169">
        <f t="shared" si="147"/>
        <v>5.9</v>
      </c>
      <c r="J1282" s="330">
        <f>I1282/H1282*100</f>
        <v>100</v>
      </c>
    </row>
    <row r="1283" spans="1:10" s="42" customFormat="1" ht="50.25" customHeight="1">
      <c r="A1283" s="156"/>
      <c r="B1283" s="157" t="s">
        <v>5</v>
      </c>
      <c r="C1283" s="157"/>
      <c r="D1283" s="158">
        <v>10</v>
      </c>
      <c r="E1283" s="158">
        <v>6</v>
      </c>
      <c r="F1283" s="159" t="s">
        <v>365</v>
      </c>
      <c r="G1283" s="160"/>
      <c r="H1283" s="67">
        <f t="shared" si="147"/>
        <v>5.9</v>
      </c>
      <c r="I1283" s="67">
        <f t="shared" si="147"/>
        <v>5.9</v>
      </c>
      <c r="J1283" s="156"/>
    </row>
    <row r="1284" spans="1:10" s="331" customFormat="1" ht="42.75" customHeight="1">
      <c r="A1284" s="156"/>
      <c r="B1284" s="157" t="s">
        <v>4</v>
      </c>
      <c r="C1284" s="157"/>
      <c r="D1284" s="158">
        <v>10</v>
      </c>
      <c r="E1284" s="158">
        <v>6</v>
      </c>
      <c r="F1284" s="159" t="s">
        <v>367</v>
      </c>
      <c r="G1284" s="160"/>
      <c r="H1284" s="67">
        <f t="shared" si="147"/>
        <v>5.9</v>
      </c>
      <c r="I1284" s="67">
        <f t="shared" si="147"/>
        <v>5.9</v>
      </c>
      <c r="J1284" s="156"/>
    </row>
    <row r="1285" spans="1:10" s="331" customFormat="1" ht="69.75" customHeight="1">
      <c r="A1285" s="156"/>
      <c r="B1285" s="58" t="s">
        <v>648</v>
      </c>
      <c r="C1285" s="157"/>
      <c r="D1285" s="158">
        <v>10</v>
      </c>
      <c r="E1285" s="158">
        <v>6</v>
      </c>
      <c r="F1285" s="159" t="s">
        <v>666</v>
      </c>
      <c r="G1285" s="160"/>
      <c r="H1285" s="67">
        <f t="shared" si="147"/>
        <v>5.9</v>
      </c>
      <c r="I1285" s="67">
        <f t="shared" si="147"/>
        <v>5.9</v>
      </c>
      <c r="J1285" s="156"/>
    </row>
    <row r="1286" spans="1:10" ht="11.25" customHeight="1">
      <c r="A1286" s="60"/>
      <c r="B1286" s="58" t="s">
        <v>372</v>
      </c>
      <c r="C1286" s="206"/>
      <c r="D1286" s="158">
        <v>10</v>
      </c>
      <c r="E1286" s="158">
        <v>6</v>
      </c>
      <c r="F1286" s="159" t="s">
        <v>666</v>
      </c>
      <c r="G1286" s="52" t="s">
        <v>373</v>
      </c>
      <c r="H1286" s="57">
        <f t="shared" si="147"/>
        <v>5.9</v>
      </c>
      <c r="I1286" s="57">
        <f t="shared" si="147"/>
        <v>5.9</v>
      </c>
      <c r="J1286" s="57"/>
    </row>
    <row r="1287" spans="1:10" ht="42.75" customHeight="1">
      <c r="A1287" s="60"/>
      <c r="B1287" s="58" t="s">
        <v>257</v>
      </c>
      <c r="C1287" s="206"/>
      <c r="D1287" s="158">
        <v>10</v>
      </c>
      <c r="E1287" s="158">
        <v>6</v>
      </c>
      <c r="F1287" s="159" t="s">
        <v>666</v>
      </c>
      <c r="G1287" s="52" t="s">
        <v>374</v>
      </c>
      <c r="H1287" s="57">
        <f t="shared" si="147"/>
        <v>5.9</v>
      </c>
      <c r="I1287" s="57">
        <f t="shared" si="147"/>
        <v>5.9</v>
      </c>
      <c r="J1287" s="57"/>
    </row>
    <row r="1288" spans="1:10" ht="40.5" customHeight="1">
      <c r="A1288" s="156"/>
      <c r="B1288" s="157" t="s">
        <v>2</v>
      </c>
      <c r="C1288" s="157"/>
      <c r="D1288" s="158">
        <v>10</v>
      </c>
      <c r="E1288" s="158">
        <v>6</v>
      </c>
      <c r="F1288" s="159" t="s">
        <v>666</v>
      </c>
      <c r="G1288" s="160" t="s">
        <v>1</v>
      </c>
      <c r="H1288" s="67">
        <v>5.9</v>
      </c>
      <c r="I1288" s="67">
        <v>5.9</v>
      </c>
      <c r="J1288" s="156"/>
    </row>
    <row r="1289" spans="1:10">
      <c r="A1289" s="332"/>
      <c r="B1289" s="86" t="s">
        <v>656</v>
      </c>
      <c r="C1289" s="340"/>
      <c r="D1289" s="341"/>
      <c r="E1289" s="341"/>
      <c r="F1289" s="341"/>
      <c r="G1289" s="341"/>
      <c r="H1289" s="169">
        <f>H12+H58+H1018+H1061</f>
        <v>3192334.8</v>
      </c>
      <c r="I1289" s="169">
        <f>I12+I58+I1018+I1061</f>
        <v>2258442.6999999997</v>
      </c>
      <c r="J1289" s="330">
        <f>I1289/H1289*100</f>
        <v>70.745797088701352</v>
      </c>
    </row>
    <row r="1290" spans="1:10">
      <c r="B1290" s="218"/>
      <c r="C1290" s="218"/>
      <c r="D1290" s="228"/>
      <c r="E1290" s="220"/>
      <c r="F1290" s="220"/>
      <c r="G1290" s="220"/>
      <c r="H1290" s="229"/>
      <c r="I1290" s="229"/>
    </row>
    <row r="1291" spans="1:10">
      <c r="B1291" s="229"/>
      <c r="C1291" s="229"/>
      <c r="D1291" s="220"/>
      <c r="E1291" s="220"/>
      <c r="F1291" s="220"/>
      <c r="G1291" s="220"/>
      <c r="H1291" s="229"/>
      <c r="I1291" s="229"/>
    </row>
    <row r="1292" spans="1:10">
      <c r="H1292" s="230"/>
      <c r="I1292" s="230"/>
    </row>
    <row r="1293" spans="1:10">
      <c r="H1293" s="230"/>
      <c r="I1293" s="230"/>
    </row>
    <row r="1295" spans="1:10">
      <c r="H1295" s="326"/>
      <c r="I1295" s="326"/>
    </row>
  </sheetData>
  <autoFilter ref="A11:J1289">
    <filterColumn colId="3"/>
    <filterColumn colId="6"/>
    <filterColumn colId="7"/>
    <sortState ref="A788:J1126">
      <sortCondition ref="E16:E1127"/>
    </sortState>
  </autoFilter>
  <mergeCells count="3">
    <mergeCell ref="A6:J6"/>
    <mergeCell ref="B8:I8"/>
    <mergeCell ref="H3:J3"/>
  </mergeCells>
  <pageMargins left="0.31496062992125984" right="0.19685039370078741" top="0.35433070866141736" bottom="0.35433070866141736" header="0.51181102362204722" footer="0.51181102362204722"/>
  <pageSetup paperSize="9" scale="7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B3" sqref="B3:D3"/>
    </sheetView>
  </sheetViews>
  <sheetFormatPr defaultRowHeight="15"/>
  <cols>
    <col min="1" max="1" width="46" style="301" customWidth="1"/>
    <col min="2" max="2" width="28.7109375" style="301" customWidth="1"/>
    <col min="3" max="3" width="12.140625" style="301" customWidth="1"/>
    <col min="4" max="4" width="14.5703125" style="301" customWidth="1"/>
    <col min="5" max="5" width="20.28515625" style="301" customWidth="1"/>
    <col min="6" max="16384" width="9.140625" style="301"/>
  </cols>
  <sheetData>
    <row r="1" spans="1:10" ht="15.75">
      <c r="B1" s="364" t="s">
        <v>283</v>
      </c>
      <c r="C1" s="365"/>
      <c r="D1" s="365"/>
      <c r="E1" s="231"/>
      <c r="F1" s="231"/>
      <c r="G1" s="231"/>
      <c r="H1" s="231"/>
      <c r="I1" s="231"/>
      <c r="J1" s="231"/>
    </row>
    <row r="2" spans="1:10" ht="15.75">
      <c r="A2" s="364" t="s">
        <v>1057</v>
      </c>
      <c r="B2" s="366"/>
      <c r="C2" s="366"/>
      <c r="D2" s="366"/>
      <c r="E2" s="231"/>
      <c r="F2" s="231"/>
      <c r="G2" s="231"/>
      <c r="H2" s="231"/>
      <c r="I2" s="231"/>
      <c r="J2" s="231"/>
    </row>
    <row r="3" spans="1:10" ht="15.75">
      <c r="B3" s="364" t="s">
        <v>1059</v>
      </c>
      <c r="C3" s="365"/>
      <c r="D3" s="365"/>
      <c r="E3" s="231"/>
      <c r="F3" s="231"/>
      <c r="G3" s="231"/>
      <c r="H3" s="231"/>
      <c r="I3" s="231"/>
      <c r="J3" s="231"/>
    </row>
    <row r="4" spans="1:10" ht="15.75">
      <c r="B4" s="302"/>
      <c r="C4" s="303"/>
      <c r="D4" s="303"/>
      <c r="E4" s="231"/>
      <c r="F4" s="231"/>
      <c r="G4" s="231"/>
      <c r="H4" s="231"/>
      <c r="I4" s="231"/>
      <c r="J4" s="231"/>
    </row>
    <row r="5" spans="1:10" ht="42.75" customHeight="1">
      <c r="A5" s="367" t="s">
        <v>746</v>
      </c>
      <c r="B5" s="349"/>
      <c r="C5" s="349"/>
      <c r="D5" s="349"/>
      <c r="E5" s="304"/>
      <c r="F5" s="304"/>
      <c r="G5" s="304"/>
      <c r="H5" s="304"/>
      <c r="I5" s="304"/>
      <c r="J5" s="304"/>
    </row>
    <row r="6" spans="1:10" ht="15.75">
      <c r="A6" s="305"/>
      <c r="B6" s="304"/>
      <c r="C6" s="304"/>
      <c r="D6" s="304"/>
      <c r="E6" s="304"/>
      <c r="F6" s="304"/>
      <c r="G6" s="304"/>
      <c r="H6" s="304"/>
      <c r="I6" s="304"/>
      <c r="J6" s="304"/>
    </row>
    <row r="7" spans="1:10">
      <c r="A7" s="304"/>
      <c r="B7" s="304"/>
      <c r="C7" s="304"/>
      <c r="D7" s="306" t="s">
        <v>261</v>
      </c>
      <c r="E7" s="304"/>
      <c r="F7" s="307"/>
      <c r="G7" s="307"/>
      <c r="H7" s="307"/>
      <c r="I7" s="307"/>
      <c r="J7" s="307"/>
    </row>
    <row r="8" spans="1:10" ht="32.25" customHeight="1">
      <c r="A8" s="308" t="s">
        <v>262</v>
      </c>
      <c r="B8" s="309" t="s">
        <v>263</v>
      </c>
      <c r="C8" s="309" t="s">
        <v>244</v>
      </c>
      <c r="D8" s="309" t="s">
        <v>718</v>
      </c>
      <c r="E8" s="307"/>
      <c r="F8" s="307"/>
      <c r="G8" s="307"/>
      <c r="H8" s="307"/>
      <c r="I8" s="307"/>
      <c r="J8" s="307"/>
    </row>
    <row r="9" spans="1:10" ht="12.75" customHeight="1">
      <c r="A9" s="310">
        <v>1</v>
      </c>
      <c r="B9" s="310">
        <v>2</v>
      </c>
      <c r="C9" s="310">
        <v>3</v>
      </c>
      <c r="D9" s="310">
        <v>4</v>
      </c>
    </row>
    <row r="10" spans="1:10">
      <c r="A10" s="311" t="s">
        <v>264</v>
      </c>
      <c r="B10" s="312" t="s">
        <v>265</v>
      </c>
      <c r="C10" s="324">
        <f>C21+C12</f>
        <v>338753.00000000035</v>
      </c>
      <c r="D10" s="324">
        <f>D21+D12</f>
        <v>199231.50000000023</v>
      </c>
    </row>
    <row r="11" spans="1:10">
      <c r="A11" s="313" t="s">
        <v>266</v>
      </c>
      <c r="B11" s="314"/>
      <c r="C11" s="325"/>
      <c r="D11" s="325"/>
    </row>
    <row r="12" spans="1:10" ht="26.25">
      <c r="A12" s="79" t="s">
        <v>267</v>
      </c>
      <c r="B12" s="314" t="s">
        <v>268</v>
      </c>
      <c r="C12" s="325">
        <f>C13+C15+C16+C17</f>
        <v>65465.100000000006</v>
      </c>
      <c r="D12" s="325">
        <v>11.5</v>
      </c>
    </row>
    <row r="13" spans="1:10" ht="39">
      <c r="A13" s="79" t="s">
        <v>269</v>
      </c>
      <c r="B13" s="314" t="s">
        <v>270</v>
      </c>
      <c r="C13" s="325">
        <v>115465.1</v>
      </c>
      <c r="D13" s="325">
        <v>0</v>
      </c>
    </row>
    <row r="14" spans="1:10" ht="38.25">
      <c r="A14" s="315" t="s">
        <v>271</v>
      </c>
      <c r="B14" s="314" t="s">
        <v>272</v>
      </c>
      <c r="C14" s="325">
        <v>0</v>
      </c>
      <c r="D14" s="325">
        <v>0</v>
      </c>
    </row>
    <row r="15" spans="1:10" ht="39">
      <c r="A15" s="79" t="s">
        <v>273</v>
      </c>
      <c r="B15" s="314" t="s">
        <v>274</v>
      </c>
      <c r="C15" s="325">
        <v>16500</v>
      </c>
      <c r="D15" s="325">
        <v>0</v>
      </c>
    </row>
    <row r="16" spans="1:10" ht="39">
      <c r="A16" s="316" t="s">
        <v>275</v>
      </c>
      <c r="B16" s="314" t="s">
        <v>276</v>
      </c>
      <c r="C16" s="325">
        <v>-16500</v>
      </c>
      <c r="D16" s="325">
        <v>0</v>
      </c>
    </row>
    <row r="17" spans="1:4" ht="26.25">
      <c r="A17" s="317" t="s">
        <v>711</v>
      </c>
      <c r="B17" s="314" t="s">
        <v>712</v>
      </c>
      <c r="C17" s="325">
        <v>-50000</v>
      </c>
      <c r="D17" s="325">
        <v>11.5</v>
      </c>
    </row>
    <row r="18" spans="1:4" ht="79.5" customHeight="1">
      <c r="A18" s="317" t="s">
        <v>713</v>
      </c>
      <c r="B18" s="314" t="s">
        <v>714</v>
      </c>
      <c r="C18" s="325">
        <v>-50000</v>
      </c>
      <c r="D18" s="325">
        <v>0</v>
      </c>
    </row>
    <row r="19" spans="1:4" ht="36" customHeight="1">
      <c r="A19" s="318" t="s">
        <v>715</v>
      </c>
      <c r="B19" s="314" t="s">
        <v>714</v>
      </c>
      <c r="C19" s="325"/>
      <c r="D19" s="325">
        <v>11.5</v>
      </c>
    </row>
    <row r="20" spans="1:4" ht="40.5" customHeight="1">
      <c r="A20" s="318" t="s">
        <v>716</v>
      </c>
      <c r="B20" s="314" t="s">
        <v>714</v>
      </c>
      <c r="C20" s="325"/>
      <c r="D20" s="325">
        <v>11.5</v>
      </c>
    </row>
    <row r="21" spans="1:4" ht="26.25">
      <c r="A21" s="79" t="s">
        <v>277</v>
      </c>
      <c r="B21" s="314" t="s">
        <v>278</v>
      </c>
      <c r="C21" s="325">
        <f>C22+C23</f>
        <v>273287.90000000037</v>
      </c>
      <c r="D21" s="325">
        <f>D22+D23</f>
        <v>199220.00000000023</v>
      </c>
    </row>
    <row r="22" spans="1:4" ht="26.25">
      <c r="A22" s="79" t="s">
        <v>279</v>
      </c>
      <c r="B22" s="314" t="s">
        <v>280</v>
      </c>
      <c r="C22" s="325">
        <v>-2985546.8</v>
      </c>
      <c r="D22" s="325">
        <v>-2059222.7</v>
      </c>
    </row>
    <row r="23" spans="1:4" ht="26.25">
      <c r="A23" s="79" t="s">
        <v>281</v>
      </c>
      <c r="B23" s="314" t="s">
        <v>282</v>
      </c>
      <c r="C23" s="325">
        <v>3258834.7</v>
      </c>
      <c r="D23" s="325">
        <v>2258442.7000000002</v>
      </c>
    </row>
    <row r="24" spans="1:4">
      <c r="A24" s="319"/>
      <c r="B24" s="320"/>
      <c r="C24" s="321"/>
      <c r="D24" s="321"/>
    </row>
    <row r="25" spans="1:4">
      <c r="A25" s="319"/>
      <c r="B25" s="320"/>
      <c r="C25" s="322"/>
      <c r="D25" s="322"/>
    </row>
    <row r="26" spans="1:4">
      <c r="A26" s="319"/>
      <c r="B26" s="320"/>
      <c r="C26" s="320"/>
      <c r="D26" s="320"/>
    </row>
    <row r="27" spans="1:4">
      <c r="A27" s="319"/>
      <c r="B27" s="320"/>
      <c r="C27" s="320"/>
      <c r="D27" s="320"/>
    </row>
    <row r="28" spans="1:4">
      <c r="A28" s="319"/>
      <c r="B28" s="320"/>
      <c r="C28" s="320"/>
      <c r="D28" s="320"/>
    </row>
    <row r="29" spans="1:4">
      <c r="A29" s="319"/>
      <c r="B29" s="320"/>
      <c r="C29" s="320"/>
      <c r="D29" s="320"/>
    </row>
    <row r="30" spans="1:4">
      <c r="A30" s="319"/>
      <c r="B30" s="320"/>
      <c r="C30" s="320"/>
      <c r="D30" s="320"/>
    </row>
    <row r="31" spans="1:4">
      <c r="A31" s="319"/>
      <c r="B31" s="320"/>
      <c r="C31" s="320"/>
      <c r="D31" s="320"/>
    </row>
    <row r="32" spans="1:4">
      <c r="A32" s="319"/>
      <c r="B32" s="320"/>
      <c r="C32" s="320"/>
      <c r="D32" s="320"/>
    </row>
    <row r="33" spans="1:4">
      <c r="A33" s="319"/>
      <c r="B33" s="320"/>
      <c r="C33" s="320"/>
      <c r="D33" s="320"/>
    </row>
    <row r="34" spans="1:4">
      <c r="A34" s="319"/>
      <c r="B34" s="320"/>
      <c r="C34" s="320"/>
      <c r="D34" s="320"/>
    </row>
    <row r="35" spans="1:4">
      <c r="A35" s="319"/>
      <c r="B35" s="323"/>
      <c r="C35" s="323"/>
      <c r="D35" s="323"/>
    </row>
    <row r="36" spans="1:4">
      <c r="A36" s="319"/>
      <c r="B36" s="323"/>
      <c r="C36" s="323"/>
      <c r="D36" s="323"/>
    </row>
    <row r="37" spans="1:4">
      <c r="B37" s="323"/>
      <c r="C37" s="323"/>
      <c r="D37" s="323"/>
    </row>
    <row r="38" spans="1:4">
      <c r="B38" s="323"/>
      <c r="C38" s="323"/>
      <c r="D38" s="323"/>
    </row>
  </sheetData>
  <mergeCells count="4">
    <mergeCell ref="B1:D1"/>
    <mergeCell ref="A2:D2"/>
    <mergeCell ref="B3:D3"/>
    <mergeCell ref="A5:D5"/>
  </mergeCells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Пользователь</cp:lastModifiedBy>
  <cp:lastPrinted>2016-11-09T10:07:15Z</cp:lastPrinted>
  <dcterms:created xsi:type="dcterms:W3CDTF">2016-04-22T13:20:07Z</dcterms:created>
  <dcterms:modified xsi:type="dcterms:W3CDTF">2016-11-21T06:12:22Z</dcterms:modified>
</cp:coreProperties>
</file>