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320" windowHeight="13170" activeTab="1"/>
  </bookViews>
  <sheets>
    <sheet name="приложение 1" sheetId="3" r:id="rId1"/>
    <sheet name="приложение 2" sheetId="5" r:id="rId2"/>
    <sheet name="приложение 3" sheetId="4" r:id="rId3"/>
    <sheet name="приложение 4" sheetId="6" r:id="rId4"/>
    <sheet name="приложение 5" sheetId="2" r:id="rId5"/>
    <sheet name="приложение 6" sheetId="7" r:id="rId6"/>
  </sheets>
  <externalReferences>
    <externalReference r:id="rId7"/>
  </externalReferences>
  <definedNames>
    <definedName name="_xlnm._FilterDatabase" localSheetId="1" hidden="1">'приложение 2'!$A$12:$K$12</definedName>
    <definedName name="_xlnm._FilterDatabase" localSheetId="4" hidden="1">'приложение 5'!$A$11:$J$1122</definedName>
    <definedName name="_xlnm.Print_Titles" localSheetId="0">'приложение 1'!$7:$8</definedName>
    <definedName name="_xlnm.Print_Titles" localSheetId="1">'приложение 2'!$11:$12</definedName>
    <definedName name="_xlnm.Print_Titles" localSheetId="2">'приложение 3'!$9:$10</definedName>
    <definedName name="_xlnm.Print_Titles" localSheetId="4">'приложение 5'!$10:$11</definedName>
    <definedName name="_xlnm.Print_Area" localSheetId="0">'приложение 1'!$A$1:$E$183</definedName>
    <definedName name="_xlnm.Print_Area" localSheetId="1">'приложение 2'!$A$1:$I$806</definedName>
  </definedNames>
  <calcPr calcId="125725"/>
</workbook>
</file>

<file path=xl/calcChain.xml><?xml version="1.0" encoding="utf-8"?>
<calcChain xmlns="http://schemas.openxmlformats.org/spreadsheetml/2006/main">
  <c r="H760" i="5"/>
  <c r="G760"/>
  <c r="H713"/>
  <c r="E18" i="4" s="1"/>
  <c r="E17" s="1"/>
  <c r="E16" s="1"/>
  <c r="G713" i="5"/>
  <c r="D18" i="4" s="1"/>
  <c r="D17" s="1"/>
  <c r="D16" s="1"/>
  <c r="I1120" i="2"/>
  <c r="I1119" s="1"/>
  <c r="I1118" s="1"/>
  <c r="I1117" s="1"/>
  <c r="I1116" s="1"/>
  <c r="I1115" s="1"/>
  <c r="H1120"/>
  <c r="H1119" s="1"/>
  <c r="H1118" s="1"/>
  <c r="H1117" s="1"/>
  <c r="H1116" s="1"/>
  <c r="H1115" s="1"/>
  <c r="I1113"/>
  <c r="I1112" s="1"/>
  <c r="I1111" s="1"/>
  <c r="I1110" s="1"/>
  <c r="I1109" s="1"/>
  <c r="I1108" s="1"/>
  <c r="I1107" s="1"/>
  <c r="H1114"/>
  <c r="H1113" s="1"/>
  <c r="G744" i="5" s="1"/>
  <c r="D35" i="4" s="1"/>
  <c r="D34" s="1"/>
  <c r="D33" s="1"/>
  <c r="H744" i="5" l="1"/>
  <c r="E35" i="4" s="1"/>
  <c r="E34" s="1"/>
  <c r="E33" s="1"/>
  <c r="J1115" i="2"/>
  <c r="H1112"/>
  <c r="H1111" s="1"/>
  <c r="H1110" s="1"/>
  <c r="H1109" s="1"/>
  <c r="H1108" s="1"/>
  <c r="H1107" s="1"/>
  <c r="J1107" s="1"/>
  <c r="I1106"/>
  <c r="I797"/>
  <c r="H716" i="5" s="1"/>
  <c r="H797" i="2"/>
  <c r="G716" i="5" s="1"/>
  <c r="I793" i="2"/>
  <c r="I792" s="1"/>
  <c r="I791" s="1"/>
  <c r="H793"/>
  <c r="H792" s="1"/>
  <c r="H791" s="1"/>
  <c r="I789"/>
  <c r="H710" i="5" s="1"/>
  <c r="E15" i="4" s="1"/>
  <c r="E14" s="1"/>
  <c r="E13" s="1"/>
  <c r="H789" i="2"/>
  <c r="G710" i="5" s="1"/>
  <c r="D15" i="4" s="1"/>
  <c r="D14" s="1"/>
  <c r="D13" s="1"/>
  <c r="H805" i="2"/>
  <c r="I805"/>
  <c r="H351" i="5"/>
  <c r="E579" i="4" s="1"/>
  <c r="E578" s="1"/>
  <c r="G351" i="5"/>
  <c r="H367"/>
  <c r="E589" i="4" s="1"/>
  <c r="E588" s="1"/>
  <c r="E587" s="1"/>
  <c r="G367" i="5"/>
  <c r="H362"/>
  <c r="E266" i="4" s="1"/>
  <c r="E265" s="1"/>
  <c r="E264" s="1"/>
  <c r="G362" i="5"/>
  <c r="H359"/>
  <c r="E263" i="4" s="1"/>
  <c r="E262" s="1"/>
  <c r="E261" s="1"/>
  <c r="G359" i="5"/>
  <c r="H415"/>
  <c r="E272" i="4" s="1"/>
  <c r="E271" s="1"/>
  <c r="E270" s="1"/>
  <c r="G415" i="5"/>
  <c r="H412"/>
  <c r="E269" i="4" s="1"/>
  <c r="E268" s="1"/>
  <c r="E267" s="1"/>
  <c r="G412" i="5"/>
  <c r="H409"/>
  <c r="E260" i="4" s="1"/>
  <c r="E259" s="1"/>
  <c r="G409" i="5"/>
  <c r="H555"/>
  <c r="G555"/>
  <c r="H582"/>
  <c r="G582"/>
  <c r="G581" s="1"/>
  <c r="G580" s="1"/>
  <c r="G579" s="1"/>
  <c r="I578"/>
  <c r="H92"/>
  <c r="E412" i="4" s="1"/>
  <c r="E411" s="1"/>
  <c r="G92" i="5"/>
  <c r="H282"/>
  <c r="E355" i="4" s="1"/>
  <c r="E354" s="1"/>
  <c r="E353" s="1"/>
  <c r="E352" s="1"/>
  <c r="G282" i="5"/>
  <c r="H274"/>
  <c r="G274"/>
  <c r="H271"/>
  <c r="G271"/>
  <c r="H267"/>
  <c r="E336" i="4" s="1"/>
  <c r="E335" s="1"/>
  <c r="E334" s="1"/>
  <c r="G267" i="5"/>
  <c r="H205"/>
  <c r="E351" i="4" s="1"/>
  <c r="E350" s="1"/>
  <c r="E349" s="1"/>
  <c r="G205" i="5"/>
  <c r="H219"/>
  <c r="E395" i="4" s="1"/>
  <c r="E394" s="1"/>
  <c r="E393" s="1"/>
  <c r="E392" s="1"/>
  <c r="G219" i="5"/>
  <c r="H253"/>
  <c r="E577" i="4" s="1"/>
  <c r="G253" i="5"/>
  <c r="D577" i="4" s="1"/>
  <c r="G244" i="5"/>
  <c r="D388" i="4" s="1"/>
  <c r="G231" i="5"/>
  <c r="D375" i="4" s="1"/>
  <c r="H231" i="5"/>
  <c r="E375" i="4" s="1"/>
  <c r="I288" i="2"/>
  <c r="H221" i="5" s="1"/>
  <c r="F29" i="6" s="1"/>
  <c r="H288" i="2"/>
  <c r="G221" i="5" s="1"/>
  <c r="E29" i="6" s="1"/>
  <c r="H697" i="5"/>
  <c r="E228" i="4" s="1"/>
  <c r="E227" s="1"/>
  <c r="E226" s="1"/>
  <c r="G697" i="5"/>
  <c r="H759"/>
  <c r="H758" s="1"/>
  <c r="H757" s="1"/>
  <c r="G759"/>
  <c r="G758" s="1"/>
  <c r="G757" s="1"/>
  <c r="E348" i="4" l="1"/>
  <c r="G696" i="5"/>
  <c r="G695" s="1"/>
  <c r="G694" s="1"/>
  <c r="D228" i="4"/>
  <c r="D227" s="1"/>
  <c r="D226" s="1"/>
  <c r="H270" i="5"/>
  <c r="H269" s="1"/>
  <c r="E340" i="4"/>
  <c r="E339" s="1"/>
  <c r="E338" s="1"/>
  <c r="G408" i="5"/>
  <c r="D260" i="4"/>
  <c r="D259" s="1"/>
  <c r="G414" i="5"/>
  <c r="G413" s="1"/>
  <c r="D272" i="4"/>
  <c r="D271" s="1"/>
  <c r="D270" s="1"/>
  <c r="G361" i="5"/>
  <c r="G360" s="1"/>
  <c r="D266" i="4"/>
  <c r="D265" s="1"/>
  <c r="D264" s="1"/>
  <c r="G350" i="5"/>
  <c r="D579" i="4"/>
  <c r="D578" s="1"/>
  <c r="G218" i="5"/>
  <c r="G217" s="1"/>
  <c r="G216" s="1"/>
  <c r="G215" s="1"/>
  <c r="G214" s="1"/>
  <c r="E27" i="6" s="1"/>
  <c r="D395" i="4"/>
  <c r="D394" s="1"/>
  <c r="D393" s="1"/>
  <c r="D392" s="1"/>
  <c r="G273" i="5"/>
  <c r="G272" s="1"/>
  <c r="D343" i="4"/>
  <c r="D342" s="1"/>
  <c r="D341" s="1"/>
  <c r="H273" i="5"/>
  <c r="H272" s="1"/>
  <c r="E343" i="4"/>
  <c r="E342" s="1"/>
  <c r="E341" s="1"/>
  <c r="G554" i="5"/>
  <c r="G553" s="1"/>
  <c r="G552" s="1"/>
  <c r="G411"/>
  <c r="G410" s="1"/>
  <c r="D269" i="4"/>
  <c r="D268" s="1"/>
  <c r="D267" s="1"/>
  <c r="G358" i="5"/>
  <c r="G357" s="1"/>
  <c r="D263" i="4"/>
  <c r="D262" s="1"/>
  <c r="D261" s="1"/>
  <c r="G366" i="5"/>
  <c r="G365" s="1"/>
  <c r="G364" s="1"/>
  <c r="G363" s="1"/>
  <c r="D589" i="4"/>
  <c r="D588" s="1"/>
  <c r="D587" s="1"/>
  <c r="G266" i="5"/>
  <c r="G265" s="1"/>
  <c r="D336" i="4"/>
  <c r="D335" s="1"/>
  <c r="D334" s="1"/>
  <c r="G91" i="5"/>
  <c r="G90" s="1"/>
  <c r="G89" s="1"/>
  <c r="G88" s="1"/>
  <c r="G87" s="1"/>
  <c r="E18" i="6" s="1"/>
  <c r="D412" i="4"/>
  <c r="D411" s="1"/>
  <c r="G204" i="5"/>
  <c r="G203" s="1"/>
  <c r="G202" s="1"/>
  <c r="G201" s="1"/>
  <c r="D351" i="4"/>
  <c r="D350" s="1"/>
  <c r="D349" s="1"/>
  <c r="G270" i="5"/>
  <c r="G269" s="1"/>
  <c r="D340" i="4"/>
  <c r="D339" s="1"/>
  <c r="D338" s="1"/>
  <c r="G281" i="5"/>
  <c r="G280" s="1"/>
  <c r="G279" s="1"/>
  <c r="D355" i="4"/>
  <c r="D354" s="1"/>
  <c r="D353" s="1"/>
  <c r="D352" s="1"/>
  <c r="D21"/>
  <c r="D20" s="1"/>
  <c r="D19" s="1"/>
  <c r="D12" s="1"/>
  <c r="D11" s="1"/>
  <c r="G715" i="5"/>
  <c r="G714" s="1"/>
  <c r="E21" i="4"/>
  <c r="E20" s="1"/>
  <c r="E19" s="1"/>
  <c r="E12" s="1"/>
  <c r="E11" s="1"/>
  <c r="H715" i="5"/>
  <c r="H714" s="1"/>
  <c r="G29" i="6"/>
  <c r="H1106" i="2"/>
  <c r="J1106" s="1"/>
  <c r="I804"/>
  <c r="I803" s="1"/>
  <c r="I802" s="1"/>
  <c r="I801" s="1"/>
  <c r="I800" s="1"/>
  <c r="H723" i="5"/>
  <c r="E438" i="4" s="1"/>
  <c r="E437" s="1"/>
  <c r="H804" i="2"/>
  <c r="H803" s="1"/>
  <c r="H802" s="1"/>
  <c r="H801" s="1"/>
  <c r="H800" s="1"/>
  <c r="G723" i="5"/>
  <c r="D438" i="4" s="1"/>
  <c r="D437" s="1"/>
  <c r="I796" i="2"/>
  <c r="I795" s="1"/>
  <c r="H796"/>
  <c r="H795" s="1"/>
  <c r="I221" i="5"/>
  <c r="H787"/>
  <c r="H786" s="1"/>
  <c r="H785" s="1"/>
  <c r="H784" s="1"/>
  <c r="G787"/>
  <c r="G786" s="1"/>
  <c r="G785" s="1"/>
  <c r="G784" s="1"/>
  <c r="H800"/>
  <c r="E410" i="4" s="1"/>
  <c r="E409" s="1"/>
  <c r="G800" i="5"/>
  <c r="J800" i="2" l="1"/>
  <c r="D225" i="4"/>
  <c r="D224" s="1"/>
  <c r="D223" s="1"/>
  <c r="D222" s="1"/>
  <c r="G268" i="5"/>
  <c r="G264" s="1"/>
  <c r="H268"/>
  <c r="E337" i="4"/>
  <c r="E333" s="1"/>
  <c r="D348"/>
  <c r="D337"/>
  <c r="D333" s="1"/>
  <c r="G799" i="5"/>
  <c r="G798" s="1"/>
  <c r="G797" s="1"/>
  <c r="G796" s="1"/>
  <c r="G795" s="1"/>
  <c r="E59" i="6" s="1"/>
  <c r="E58" s="1"/>
  <c r="D410" i="4"/>
  <c r="D409" s="1"/>
  <c r="E225"/>
  <c r="E224" s="1"/>
  <c r="E223" s="1"/>
  <c r="E222" s="1"/>
  <c r="F11"/>
  <c r="H696" i="5"/>
  <c r="H581"/>
  <c r="H554"/>
  <c r="H414"/>
  <c r="H408"/>
  <c r="H366"/>
  <c r="H358"/>
  <c r="H350"/>
  <c r="H281"/>
  <c r="H280" s="1"/>
  <c r="H243"/>
  <c r="H218"/>
  <c r="H217" s="1"/>
  <c r="H204"/>
  <c r="F222" i="4" l="1"/>
  <c r="G794" i="5"/>
  <c r="H242"/>
  <c r="H241" s="1"/>
  <c r="E387" i="4"/>
  <c r="E386" s="1"/>
  <c r="E385" s="1"/>
  <c r="H91" i="5"/>
  <c r="H279"/>
  <c r="H365"/>
  <c r="H553"/>
  <c r="H216"/>
  <c r="H357"/>
  <c r="H203"/>
  <c r="H202" s="1"/>
  <c r="H201" s="1"/>
  <c r="H411"/>
  <c r="H361"/>
  <c r="H266"/>
  <c r="H413"/>
  <c r="H580"/>
  <c r="H799"/>
  <c r="H695"/>
  <c r="H90" l="1"/>
  <c r="H798"/>
  <c r="H579"/>
  <c r="H265"/>
  <c r="H264" s="1"/>
  <c r="H360"/>
  <c r="H410"/>
  <c r="H215"/>
  <c r="H364"/>
  <c r="H363" s="1"/>
  <c r="H694"/>
  <c r="H552"/>
  <c r="H89" l="1"/>
  <c r="H214"/>
  <c r="H797"/>
  <c r="I214" l="1"/>
  <c r="F27" i="6"/>
  <c r="G27" s="1"/>
  <c r="H88" i="5"/>
  <c r="H796"/>
  <c r="H87" l="1"/>
  <c r="H795"/>
  <c r="I795" l="1"/>
  <c r="F59" i="6"/>
  <c r="I87" i="5"/>
  <c r="F18" i="6"/>
  <c r="G18" s="1"/>
  <c r="H794" i="5"/>
  <c r="I794" s="1"/>
  <c r="G59" i="6" l="1"/>
  <c r="F58"/>
  <c r="G58" s="1"/>
  <c r="I89" i="2"/>
  <c r="H89"/>
  <c r="I105"/>
  <c r="H105"/>
  <c r="I112"/>
  <c r="H112"/>
  <c r="I117"/>
  <c r="H117"/>
  <c r="I122"/>
  <c r="H122"/>
  <c r="I127"/>
  <c r="H127"/>
  <c r="I134"/>
  <c r="H134"/>
  <c r="I139"/>
  <c r="H139"/>
  <c r="I144"/>
  <c r="H144"/>
  <c r="I152"/>
  <c r="H152"/>
  <c r="I158"/>
  <c r="H158"/>
  <c r="I162"/>
  <c r="H162"/>
  <c r="I170"/>
  <c r="H170"/>
  <c r="I175"/>
  <c r="H175"/>
  <c r="I179"/>
  <c r="H179"/>
  <c r="I184"/>
  <c r="H184"/>
  <c r="I195"/>
  <c r="H195"/>
  <c r="I191"/>
  <c r="H191"/>
  <c r="I199"/>
  <c r="H199"/>
  <c r="I203"/>
  <c r="H203"/>
  <c r="I207"/>
  <c r="H207"/>
  <c r="I211"/>
  <c r="I210" s="1"/>
  <c r="H211"/>
  <c r="H210" s="1"/>
  <c r="I216"/>
  <c r="H216"/>
  <c r="I218"/>
  <c r="H168" i="5" s="1"/>
  <c r="E306" i="4" s="1"/>
  <c r="H218" i="2"/>
  <c r="G168" i="5" s="1"/>
  <c r="D306" i="4" s="1"/>
  <c r="I223" i="2"/>
  <c r="H223"/>
  <c r="I225"/>
  <c r="H173" i="5" s="1"/>
  <c r="E311" i="4" s="1"/>
  <c r="H225" i="2"/>
  <c r="G173" i="5" s="1"/>
  <c r="D311" i="4" s="1"/>
  <c r="I231" i="2"/>
  <c r="H231"/>
  <c r="I236"/>
  <c r="H236"/>
  <c r="I244"/>
  <c r="H244"/>
  <c r="I250"/>
  <c r="I249" s="1"/>
  <c r="H192" i="5" s="1"/>
  <c r="H250" i="2"/>
  <c r="H249" s="1"/>
  <c r="G192" i="5" s="1"/>
  <c r="I254" i="2"/>
  <c r="H254"/>
  <c r="I257"/>
  <c r="H257"/>
  <c r="I261"/>
  <c r="H261"/>
  <c r="I268"/>
  <c r="I267" s="1"/>
  <c r="H268"/>
  <c r="H267" s="1"/>
  <c r="I274"/>
  <c r="H274"/>
  <c r="I279"/>
  <c r="H279"/>
  <c r="I285"/>
  <c r="I284" s="1"/>
  <c r="I283" s="1"/>
  <c r="I282" s="1"/>
  <c r="I281" s="1"/>
  <c r="H285"/>
  <c r="H284" s="1"/>
  <c r="H283" s="1"/>
  <c r="H282" s="1"/>
  <c r="H281" s="1"/>
  <c r="I294"/>
  <c r="H294"/>
  <c r="I298"/>
  <c r="H298"/>
  <c r="I303"/>
  <c r="H303"/>
  <c r="I308"/>
  <c r="H308"/>
  <c r="I311"/>
  <c r="H311"/>
  <c r="I315"/>
  <c r="H315"/>
  <c r="I320"/>
  <c r="H320"/>
  <c r="I326"/>
  <c r="H326"/>
  <c r="I333"/>
  <c r="H333"/>
  <c r="I336"/>
  <c r="H260" i="5" s="1"/>
  <c r="E364" i="4" s="1"/>
  <c r="H336" i="2"/>
  <c r="G260" i="5" s="1"/>
  <c r="D364" i="4" s="1"/>
  <c r="I338" i="2"/>
  <c r="H338"/>
  <c r="I344"/>
  <c r="I343" s="1"/>
  <c r="H344"/>
  <c r="H343" s="1"/>
  <c r="I348"/>
  <c r="I347" s="1"/>
  <c r="H348"/>
  <c r="H347" s="1"/>
  <c r="I351"/>
  <c r="I350" s="1"/>
  <c r="H351"/>
  <c r="H350" s="1"/>
  <c r="I356"/>
  <c r="H356"/>
  <c r="I360"/>
  <c r="I359" s="1"/>
  <c r="I358" s="1"/>
  <c r="H360"/>
  <c r="H359" s="1"/>
  <c r="H358" s="1"/>
  <c r="I366"/>
  <c r="H366"/>
  <c r="I370"/>
  <c r="H370"/>
  <c r="I374"/>
  <c r="H374"/>
  <c r="I378"/>
  <c r="H378"/>
  <c r="I382"/>
  <c r="H382"/>
  <c r="I387"/>
  <c r="H387"/>
  <c r="I394"/>
  <c r="H394"/>
  <c r="I399"/>
  <c r="H399"/>
  <c r="I403"/>
  <c r="H403"/>
  <c r="I408"/>
  <c r="H408"/>
  <c r="I412"/>
  <c r="H412"/>
  <c r="I416"/>
  <c r="H416"/>
  <c r="I421"/>
  <c r="H421"/>
  <c r="I426"/>
  <c r="H426"/>
  <c r="I433"/>
  <c r="H433"/>
  <c r="I437"/>
  <c r="H437"/>
  <c r="I441"/>
  <c r="H441"/>
  <c r="I447"/>
  <c r="H447"/>
  <c r="I453"/>
  <c r="H453"/>
  <c r="I455"/>
  <c r="H455"/>
  <c r="I461"/>
  <c r="H461"/>
  <c r="I464"/>
  <c r="I463" s="1"/>
  <c r="H464"/>
  <c r="H463" s="1"/>
  <c r="I467"/>
  <c r="I466" s="1"/>
  <c r="H467"/>
  <c r="H466" s="1"/>
  <c r="I472"/>
  <c r="I471" s="1"/>
  <c r="H472"/>
  <c r="H471" s="1"/>
  <c r="I477"/>
  <c r="H477"/>
  <c r="I481"/>
  <c r="H481"/>
  <c r="I485"/>
  <c r="H485"/>
  <c r="I489"/>
  <c r="H489"/>
  <c r="I493"/>
  <c r="H493"/>
  <c r="I500"/>
  <c r="H500"/>
  <c r="I503"/>
  <c r="H503"/>
  <c r="I507"/>
  <c r="H507"/>
  <c r="I511"/>
  <c r="H511"/>
  <c r="I517"/>
  <c r="H517"/>
  <c r="I523"/>
  <c r="H523"/>
  <c r="I525"/>
  <c r="H525"/>
  <c r="I529"/>
  <c r="I528" s="1"/>
  <c r="H529"/>
  <c r="H528" s="1"/>
  <c r="I532"/>
  <c r="I531" s="1"/>
  <c r="H532"/>
  <c r="H531" s="1"/>
  <c r="I538"/>
  <c r="H538"/>
  <c r="I543"/>
  <c r="H543"/>
  <c r="I547"/>
  <c r="H547"/>
  <c r="I552"/>
  <c r="H552"/>
  <c r="I558"/>
  <c r="H558"/>
  <c r="I563"/>
  <c r="H563"/>
  <c r="I567"/>
  <c r="H567"/>
  <c r="I573"/>
  <c r="H573"/>
  <c r="I580"/>
  <c r="H580"/>
  <c r="I665"/>
  <c r="H665"/>
  <c r="I659"/>
  <c r="H659"/>
  <c r="I652"/>
  <c r="I651" s="1"/>
  <c r="I650" s="1"/>
  <c r="H652"/>
  <c r="H651" s="1"/>
  <c r="H650" s="1"/>
  <c r="I648"/>
  <c r="H648"/>
  <c r="I643"/>
  <c r="H643"/>
  <c r="I639"/>
  <c r="H639"/>
  <c r="I633"/>
  <c r="H633"/>
  <c r="I628"/>
  <c r="H628"/>
  <c r="I623"/>
  <c r="H623"/>
  <c r="I619"/>
  <c r="H619"/>
  <c r="I614"/>
  <c r="H614"/>
  <c r="I610"/>
  <c r="H525" i="5" s="1"/>
  <c r="E163" i="4" s="1"/>
  <c r="E162" s="1"/>
  <c r="E161" s="1"/>
  <c r="H610" i="2"/>
  <c r="I606"/>
  <c r="H606"/>
  <c r="I602"/>
  <c r="H516" i="5" s="1"/>
  <c r="E154" i="4" s="1"/>
  <c r="E153" s="1"/>
  <c r="E152" s="1"/>
  <c r="H602" i="2"/>
  <c r="I595"/>
  <c r="H505" i="5" s="1"/>
  <c r="H595" i="2"/>
  <c r="I588"/>
  <c r="H588"/>
  <c r="I669"/>
  <c r="I668" s="1"/>
  <c r="I667" s="1"/>
  <c r="H669"/>
  <c r="H668" s="1"/>
  <c r="H667" s="1"/>
  <c r="I674"/>
  <c r="H674"/>
  <c r="I678"/>
  <c r="H589" i="5" s="1"/>
  <c r="E561" i="4" s="1"/>
  <c r="E560" s="1"/>
  <c r="H678" i="2"/>
  <c r="I681"/>
  <c r="H681"/>
  <c r="I683"/>
  <c r="H592" i="5" s="1"/>
  <c r="E564" i="4" s="1"/>
  <c r="H683" i="2"/>
  <c r="G592" i="5" s="1"/>
  <c r="D564" i="4" s="1"/>
  <c r="J686" i="2"/>
  <c r="I759"/>
  <c r="H759"/>
  <c r="I754"/>
  <c r="H754"/>
  <c r="I750"/>
  <c r="H750"/>
  <c r="I745"/>
  <c r="H745"/>
  <c r="I740"/>
  <c r="H740"/>
  <c r="I734"/>
  <c r="H734"/>
  <c r="I729"/>
  <c r="H729"/>
  <c r="I725"/>
  <c r="H725"/>
  <c r="I719"/>
  <c r="H719"/>
  <c r="I715"/>
  <c r="H715"/>
  <c r="I710"/>
  <c r="H710"/>
  <c r="I705"/>
  <c r="H705"/>
  <c r="I700"/>
  <c r="H700"/>
  <c r="I696"/>
  <c r="H696"/>
  <c r="I692"/>
  <c r="H692"/>
  <c r="I764"/>
  <c r="H764"/>
  <c r="I767"/>
  <c r="H692" i="5" s="1"/>
  <c r="E204" i="4" s="1"/>
  <c r="E203" s="1"/>
  <c r="H767" i="2"/>
  <c r="G692" i="5" s="1"/>
  <c r="D204" i="4" s="1"/>
  <c r="D203" s="1"/>
  <c r="I769" i="2"/>
  <c r="H693" i="5" s="1"/>
  <c r="E205" i="4" s="1"/>
  <c r="H769" i="2"/>
  <c r="G693" i="5" s="1"/>
  <c r="D205" i="4" s="1"/>
  <c r="G191" i="5" l="1"/>
  <c r="D478" i="4"/>
  <c r="D477" s="1"/>
  <c r="H191" i="5"/>
  <c r="E478" i="4"/>
  <c r="E477" s="1"/>
  <c r="H143" i="2"/>
  <c r="H142" s="1"/>
  <c r="H141" s="1"/>
  <c r="G118" i="5"/>
  <c r="H133" i="2"/>
  <c r="H132" s="1"/>
  <c r="H131" s="1"/>
  <c r="G110" i="5"/>
  <c r="G109" s="1"/>
  <c r="G108" s="1"/>
  <c r="G107" s="1"/>
  <c r="H121" i="2"/>
  <c r="G103" i="5"/>
  <c r="H111" i="2"/>
  <c r="G98" i="5"/>
  <c r="I138" i="2"/>
  <c r="I137" s="1"/>
  <c r="I136" s="1"/>
  <c r="H114" i="5"/>
  <c r="I116" i="2"/>
  <c r="H100" i="5"/>
  <c r="I143" i="2"/>
  <c r="I142" s="1"/>
  <c r="I141" s="1"/>
  <c r="H118" i="5"/>
  <c r="I133" i="2"/>
  <c r="I132" s="1"/>
  <c r="I131" s="1"/>
  <c r="H110" i="5"/>
  <c r="H109" s="1"/>
  <c r="H108" s="1"/>
  <c r="H107" s="1"/>
  <c r="I121" i="2"/>
  <c r="H103" i="5"/>
  <c r="I111" i="2"/>
  <c r="H98" i="5"/>
  <c r="I126" i="2"/>
  <c r="H105" i="5"/>
  <c r="H138" i="2"/>
  <c r="H137" s="1"/>
  <c r="H136" s="1"/>
  <c r="G114" i="5"/>
  <c r="H126" i="2"/>
  <c r="G105" i="5"/>
  <c r="H116" i="2"/>
  <c r="G100" i="5"/>
  <c r="H161" i="2"/>
  <c r="G130" i="5"/>
  <c r="H151" i="2"/>
  <c r="H150" s="1"/>
  <c r="G125" i="5"/>
  <c r="I161" i="2"/>
  <c r="H130" i="5"/>
  <c r="I151" i="2"/>
  <c r="I150" s="1"/>
  <c r="H125" i="5"/>
  <c r="H157" i="2"/>
  <c r="H156" s="1"/>
  <c r="G128" i="5"/>
  <c r="I157" i="2"/>
  <c r="H128" i="5"/>
  <c r="I183" i="2"/>
  <c r="I182" s="1"/>
  <c r="H143" i="5"/>
  <c r="I174" i="2"/>
  <c r="H138" i="5"/>
  <c r="H178" i="2"/>
  <c r="G140" i="5"/>
  <c r="H169" i="2"/>
  <c r="G136" i="5"/>
  <c r="I178" i="2"/>
  <c r="H140" i="5"/>
  <c r="I169" i="2"/>
  <c r="H136" i="5"/>
  <c r="H183" i="2"/>
  <c r="H182" s="1"/>
  <c r="G143" i="5"/>
  <c r="H174" i="2"/>
  <c r="G138" i="5"/>
  <c r="I235" i="2"/>
  <c r="I234" s="1"/>
  <c r="I233" s="1"/>
  <c r="H182" i="5"/>
  <c r="I190" i="2"/>
  <c r="I189" s="1"/>
  <c r="H149" i="5"/>
  <c r="H230" i="2"/>
  <c r="H229" s="1"/>
  <c r="H228" s="1"/>
  <c r="G178" i="5"/>
  <c r="G177" s="1"/>
  <c r="G176" s="1"/>
  <c r="G175" s="1"/>
  <c r="H198" i="2"/>
  <c r="H197" s="1"/>
  <c r="G155" i="5"/>
  <c r="I230" i="2"/>
  <c r="I229" s="1"/>
  <c r="I228" s="1"/>
  <c r="I227" s="1"/>
  <c r="H178" i="5"/>
  <c r="H177" s="1"/>
  <c r="H176" s="1"/>
  <c r="H175" s="1"/>
  <c r="I206" i="2"/>
  <c r="I205" s="1"/>
  <c r="H161" i="5"/>
  <c r="I198" i="2"/>
  <c r="I197" s="1"/>
  <c r="H155" i="5"/>
  <c r="I194" i="2"/>
  <c r="I193" s="1"/>
  <c r="H152" i="5"/>
  <c r="I202" i="2"/>
  <c r="I201" s="1"/>
  <c r="H158" i="5"/>
  <c r="H206" i="2"/>
  <c r="H205" s="1"/>
  <c r="G161" i="5"/>
  <c r="H194" i="2"/>
  <c r="H193" s="1"/>
  <c r="G152" i="5"/>
  <c r="H235" i="2"/>
  <c r="H234" s="1"/>
  <c r="H233" s="1"/>
  <c r="G182" i="5"/>
  <c r="H202" i="2"/>
  <c r="H201" s="1"/>
  <c r="G158" i="5"/>
  <c r="H190" i="2"/>
  <c r="H189" s="1"/>
  <c r="G149" i="5"/>
  <c r="I452" i="2"/>
  <c r="I451" s="1"/>
  <c r="I450" s="1"/>
  <c r="I449" s="1"/>
  <c r="H349" i="5"/>
  <c r="H348" s="1"/>
  <c r="H347" s="1"/>
  <c r="H346" s="1"/>
  <c r="H345" s="1"/>
  <c r="I440" i="2"/>
  <c r="I439" s="1"/>
  <c r="H339" i="5"/>
  <c r="I432" i="2"/>
  <c r="I431" s="1"/>
  <c r="H333" i="5"/>
  <c r="H446" i="2"/>
  <c r="H445" s="1"/>
  <c r="H444" s="1"/>
  <c r="H443" s="1"/>
  <c r="G344" i="5"/>
  <c r="G343" s="1"/>
  <c r="G342" s="1"/>
  <c r="G341" s="1"/>
  <c r="G340" s="1"/>
  <c r="I446" i="2"/>
  <c r="I445" s="1"/>
  <c r="I444" s="1"/>
  <c r="I443" s="1"/>
  <c r="H344" i="5"/>
  <c r="H343" s="1"/>
  <c r="H342" s="1"/>
  <c r="H341" s="1"/>
  <c r="H340" s="1"/>
  <c r="I436" i="2"/>
  <c r="I435" s="1"/>
  <c r="H336" i="5"/>
  <c r="H436" i="2"/>
  <c r="H435" s="1"/>
  <c r="G336" i="5"/>
  <c r="H452" i="2"/>
  <c r="H451" s="1"/>
  <c r="H450" s="1"/>
  <c r="H449" s="1"/>
  <c r="G349" i="5"/>
  <c r="G348" s="1"/>
  <c r="G347" s="1"/>
  <c r="G346" s="1"/>
  <c r="G345" s="1"/>
  <c r="H440" i="2"/>
  <c r="H439" s="1"/>
  <c r="G339" i="5"/>
  <c r="H432" i="2"/>
  <c r="H431" s="1"/>
  <c r="G333" i="5"/>
  <c r="I492" i="2"/>
  <c r="I491" s="1"/>
  <c r="H383" i="5"/>
  <c r="I484" i="2"/>
  <c r="I483" s="1"/>
  <c r="H377" i="5"/>
  <c r="I476" i="2"/>
  <c r="I475" s="1"/>
  <c r="H371" i="5"/>
  <c r="I460" i="2"/>
  <c r="I459" s="1"/>
  <c r="I458" s="1"/>
  <c r="H356" i="5"/>
  <c r="H488" i="2"/>
  <c r="H487" s="1"/>
  <c r="G380" i="5"/>
  <c r="H480" i="2"/>
  <c r="H479" s="1"/>
  <c r="G374" i="5"/>
  <c r="I488" i="2"/>
  <c r="I487" s="1"/>
  <c r="H380" i="5"/>
  <c r="I480" i="2"/>
  <c r="I479" s="1"/>
  <c r="H374" i="5"/>
  <c r="H492" i="2"/>
  <c r="H491" s="1"/>
  <c r="G383" i="5"/>
  <c r="H484" i="2"/>
  <c r="H483" s="1"/>
  <c r="G377" i="5"/>
  <c r="H476" i="2"/>
  <c r="H475" s="1"/>
  <c r="G371" i="5"/>
  <c r="H460" i="2"/>
  <c r="H459" s="1"/>
  <c r="H458" s="1"/>
  <c r="G356" i="5"/>
  <c r="H510" i="2"/>
  <c r="H509" s="1"/>
  <c r="G397" i="5"/>
  <c r="H502" i="2"/>
  <c r="G391" i="5"/>
  <c r="I510" i="2"/>
  <c r="I509" s="1"/>
  <c r="H397" i="5"/>
  <c r="I502" i="2"/>
  <c r="H391" i="5"/>
  <c r="H516" i="2"/>
  <c r="H515" s="1"/>
  <c r="H514" s="1"/>
  <c r="H513" s="1"/>
  <c r="G402" i="5"/>
  <c r="G401" s="1"/>
  <c r="G400" s="1"/>
  <c r="G399" s="1"/>
  <c r="G398" s="1"/>
  <c r="H506" i="2"/>
  <c r="H505" s="1"/>
  <c r="G394" i="5"/>
  <c r="H499" i="2"/>
  <c r="G389" i="5"/>
  <c r="I516" i="2"/>
  <c r="I515" s="1"/>
  <c r="I514" s="1"/>
  <c r="I513" s="1"/>
  <c r="H402" i="5"/>
  <c r="H401" s="1"/>
  <c r="H400" s="1"/>
  <c r="H399" s="1"/>
  <c r="H398" s="1"/>
  <c r="I506" i="2"/>
  <c r="I505" s="1"/>
  <c r="H394" i="5"/>
  <c r="I499" i="2"/>
  <c r="I498" s="1"/>
  <c r="H389" i="5"/>
  <c r="I566" i="2"/>
  <c r="H436" i="5"/>
  <c r="I537" i="2"/>
  <c r="H420" i="5"/>
  <c r="H572" i="2"/>
  <c r="H571" s="1"/>
  <c r="H570" s="1"/>
  <c r="G440" i="5"/>
  <c r="H562" i="2"/>
  <c r="G434" i="5"/>
  <c r="H551" i="2"/>
  <c r="H550" s="1"/>
  <c r="G427" i="5"/>
  <c r="H542" i="2"/>
  <c r="G422" i="5"/>
  <c r="I546" i="2"/>
  <c r="H424" i="5"/>
  <c r="I522" i="2"/>
  <c r="I521" s="1"/>
  <c r="H407" i="5"/>
  <c r="I572" i="2"/>
  <c r="I571" s="1"/>
  <c r="I570" s="1"/>
  <c r="H440" i="5"/>
  <c r="I562" i="2"/>
  <c r="H434" i="5"/>
  <c r="I551" i="2"/>
  <c r="I550" s="1"/>
  <c r="H427" i="5"/>
  <c r="I542" i="2"/>
  <c r="H422" i="5"/>
  <c r="I557" i="2"/>
  <c r="H432" i="5"/>
  <c r="H566" i="2"/>
  <c r="G436" i="5"/>
  <c r="H557" i="2"/>
  <c r="G432" i="5"/>
  <c r="H546" i="2"/>
  <c r="G424" i="5"/>
  <c r="H537" i="2"/>
  <c r="G420" i="5"/>
  <c r="H522" i="2"/>
  <c r="H521" s="1"/>
  <c r="G407" i="5"/>
  <c r="I587" i="2"/>
  <c r="I586" s="1"/>
  <c r="I585" s="1"/>
  <c r="I584" s="1"/>
  <c r="I583" s="1"/>
  <c r="H467" i="5"/>
  <c r="H587" i="2"/>
  <c r="H586" s="1"/>
  <c r="H585" s="1"/>
  <c r="H584" s="1"/>
  <c r="H583" s="1"/>
  <c r="G467" i="5"/>
  <c r="I647" i="2"/>
  <c r="I646" s="1"/>
  <c r="I645" s="1"/>
  <c r="H551" i="5"/>
  <c r="H642" i="2"/>
  <c r="H641" s="1"/>
  <c r="G548" i="5"/>
  <c r="I638" i="2"/>
  <c r="I637" s="1"/>
  <c r="H545" i="5"/>
  <c r="I642" i="2"/>
  <c r="I641" s="1"/>
  <c r="H548" i="5"/>
  <c r="H638" i="2"/>
  <c r="H637" s="1"/>
  <c r="G545" i="5"/>
  <c r="H647" i="2"/>
  <c r="H646" s="1"/>
  <c r="H645" s="1"/>
  <c r="G551" i="5"/>
  <c r="H594" i="2"/>
  <c r="H593" s="1"/>
  <c r="H592" s="1"/>
  <c r="H591" s="1"/>
  <c r="G505" i="5"/>
  <c r="G504" s="1"/>
  <c r="H601" i="2"/>
  <c r="H600" s="1"/>
  <c r="G516" i="5"/>
  <c r="H605" i="2"/>
  <c r="H604" s="1"/>
  <c r="G519" i="5"/>
  <c r="H609" i="2"/>
  <c r="H608" s="1"/>
  <c r="G525" i="5"/>
  <c r="H613" i="2"/>
  <c r="H612" s="1"/>
  <c r="G522" i="5"/>
  <c r="H618" i="2"/>
  <c r="H617" s="1"/>
  <c r="G529" i="5"/>
  <c r="H622" i="2"/>
  <c r="H621" s="1"/>
  <c r="G532" i="5"/>
  <c r="H627" i="2"/>
  <c r="H626" s="1"/>
  <c r="H625" s="1"/>
  <c r="G536" i="5"/>
  <c r="H632" i="2"/>
  <c r="H631" s="1"/>
  <c r="H630" s="1"/>
  <c r="G540" i="5"/>
  <c r="I594" i="2"/>
  <c r="I593" s="1"/>
  <c r="I592" s="1"/>
  <c r="I591" s="1"/>
  <c r="H504" i="5"/>
  <c r="I601" i="2"/>
  <c r="I600" s="1"/>
  <c r="H515" i="5"/>
  <c r="H514" s="1"/>
  <c r="I605" i="2"/>
  <c r="I604" s="1"/>
  <c r="H519" i="5"/>
  <c r="I609" i="2"/>
  <c r="I608" s="1"/>
  <c r="H524" i="5"/>
  <c r="H523" s="1"/>
  <c r="I613" i="2"/>
  <c r="I612" s="1"/>
  <c r="H522" i="5"/>
  <c r="I618" i="2"/>
  <c r="I617" s="1"/>
  <c r="H529" i="5"/>
  <c r="I622" i="2"/>
  <c r="I621" s="1"/>
  <c r="H532" i="5"/>
  <c r="I627" i="2"/>
  <c r="I626" s="1"/>
  <c r="I625" s="1"/>
  <c r="H536" i="5"/>
  <c r="I632" i="2"/>
  <c r="I631" s="1"/>
  <c r="I630" s="1"/>
  <c r="H540" i="5"/>
  <c r="I673" i="2"/>
  <c r="I672" s="1"/>
  <c r="H586" i="5"/>
  <c r="H677" i="2"/>
  <c r="G589" i="5"/>
  <c r="I677" i="2"/>
  <c r="H588" i="5"/>
  <c r="I664" i="2"/>
  <c r="I663" s="1"/>
  <c r="I662" s="1"/>
  <c r="I661" s="1"/>
  <c r="H578" i="5"/>
  <c r="I658" i="2"/>
  <c r="I657" s="1"/>
  <c r="H568" i="5"/>
  <c r="E105" i="4" s="1"/>
  <c r="H664" i="2"/>
  <c r="H663" s="1"/>
  <c r="H662" s="1"/>
  <c r="H661" s="1"/>
  <c r="G578" i="5"/>
  <c r="H673" i="2"/>
  <c r="H672" s="1"/>
  <c r="G586" i="5"/>
  <c r="H658" i="2"/>
  <c r="H657" s="1"/>
  <c r="H656" s="1"/>
  <c r="H655" s="1"/>
  <c r="G568" i="5"/>
  <c r="D105" i="4" s="1"/>
  <c r="I104" i="2"/>
  <c r="I103" s="1"/>
  <c r="I102" s="1"/>
  <c r="I101" s="1"/>
  <c r="I100" s="1"/>
  <c r="H86" i="5"/>
  <c r="H104" i="2"/>
  <c r="H103" s="1"/>
  <c r="H102" s="1"/>
  <c r="H101" s="1"/>
  <c r="H100" s="1"/>
  <c r="G86" i="5"/>
  <c r="I88" i="2"/>
  <c r="H50" i="5"/>
  <c r="H49" s="1"/>
  <c r="H88" i="2"/>
  <c r="G50" i="5"/>
  <c r="G49" s="1"/>
  <c r="I420" i="2"/>
  <c r="I419" s="1"/>
  <c r="I418" s="1"/>
  <c r="H323" i="5"/>
  <c r="I411" i="2"/>
  <c r="I410" s="1"/>
  <c r="H316" i="5"/>
  <c r="I402" i="2"/>
  <c r="H310" i="5"/>
  <c r="I393" i="2"/>
  <c r="H306" i="5"/>
  <c r="I381" i="2"/>
  <c r="H299" i="5"/>
  <c r="I373" i="2"/>
  <c r="I372" s="1"/>
  <c r="H293" i="5"/>
  <c r="I365" i="2"/>
  <c r="I364" s="1"/>
  <c r="H287" i="5"/>
  <c r="I355" i="2"/>
  <c r="I354" s="1"/>
  <c r="I353" s="1"/>
  <c r="H278" i="5"/>
  <c r="H425" i="2"/>
  <c r="H424" s="1"/>
  <c r="H423" s="1"/>
  <c r="G327" i="5"/>
  <c r="H415" i="2"/>
  <c r="H414" s="1"/>
  <c r="G319" i="5"/>
  <c r="H407" i="2"/>
  <c r="H406" s="1"/>
  <c r="G313" i="5"/>
  <c r="H398" i="2"/>
  <c r="G308" i="5"/>
  <c r="H386" i="2"/>
  <c r="G301" i="5"/>
  <c r="H377" i="2"/>
  <c r="H376" s="1"/>
  <c r="G296" i="5"/>
  <c r="H369" i="2"/>
  <c r="H368" s="1"/>
  <c r="G290" i="5"/>
  <c r="I425" i="2"/>
  <c r="I424" s="1"/>
  <c r="I423" s="1"/>
  <c r="H327" i="5"/>
  <c r="I415" i="2"/>
  <c r="I414" s="1"/>
  <c r="H319" i="5"/>
  <c r="I407" i="2"/>
  <c r="I406" s="1"/>
  <c r="H313" i="5"/>
  <c r="I398" i="2"/>
  <c r="H308" i="5"/>
  <c r="I386" i="2"/>
  <c r="H301" i="5"/>
  <c r="I377" i="2"/>
  <c r="I376" s="1"/>
  <c r="H296" i="5"/>
  <c r="I369" i="2"/>
  <c r="I368" s="1"/>
  <c r="H290" i="5"/>
  <c r="H420" i="2"/>
  <c r="H419" s="1"/>
  <c r="H418" s="1"/>
  <c r="G323" i="5"/>
  <c r="H411" i="2"/>
  <c r="H410" s="1"/>
  <c r="G316" i="5"/>
  <c r="H402" i="2"/>
  <c r="G310" i="5"/>
  <c r="H393" i="2"/>
  <c r="G306" i="5"/>
  <c r="H381" i="2"/>
  <c r="H380" s="1"/>
  <c r="G299" i="5"/>
  <c r="H373" i="2"/>
  <c r="H372" s="1"/>
  <c r="G293" i="5"/>
  <c r="H365" i="2"/>
  <c r="H364" s="1"/>
  <c r="G287" i="5"/>
  <c r="H355" i="2"/>
  <c r="H354" s="1"/>
  <c r="H353" s="1"/>
  <c r="G278" i="5"/>
  <c r="I256" i="2"/>
  <c r="H196" i="5"/>
  <c r="H253" i="2"/>
  <c r="G194" i="5"/>
  <c r="I260" i="2"/>
  <c r="I259" s="1"/>
  <c r="H199" i="5"/>
  <c r="I253" i="2"/>
  <c r="H194" i="5"/>
  <c r="I243" i="2"/>
  <c r="I242" s="1"/>
  <c r="H189" i="5"/>
  <c r="H260" i="2"/>
  <c r="H259" s="1"/>
  <c r="G199" i="5"/>
  <c r="H243" i="2"/>
  <c r="H242" s="1"/>
  <c r="G189" i="5"/>
  <c r="H256" i="2"/>
  <c r="G196" i="5"/>
  <c r="I278" i="2"/>
  <c r="I277" s="1"/>
  <c r="I276" s="1"/>
  <c r="H213" i="5"/>
  <c r="H273" i="2"/>
  <c r="H272" s="1"/>
  <c r="G210" i="5"/>
  <c r="I273" i="2"/>
  <c r="I272" s="1"/>
  <c r="H210" i="5"/>
  <c r="H278" i="2"/>
  <c r="H277" s="1"/>
  <c r="H276" s="1"/>
  <c r="G213" i="5"/>
  <c r="I319" i="2"/>
  <c r="I318" s="1"/>
  <c r="H247" i="5"/>
  <c r="I302" i="2"/>
  <c r="I301" s="1"/>
  <c r="H234" i="5"/>
  <c r="I310" i="2"/>
  <c r="H240" i="5"/>
  <c r="H325" i="2"/>
  <c r="H324" s="1"/>
  <c r="H323" s="1"/>
  <c r="H322" s="1"/>
  <c r="G252" i="5"/>
  <c r="G251" s="1"/>
  <c r="G250" s="1"/>
  <c r="G249" s="1"/>
  <c r="G248" s="1"/>
  <c r="H314" i="2"/>
  <c r="H313" s="1"/>
  <c r="G243" i="5"/>
  <c r="H307" i="2"/>
  <c r="G238" i="5"/>
  <c r="I325" i="2"/>
  <c r="I324" s="1"/>
  <c r="I323" s="1"/>
  <c r="I322" s="1"/>
  <c r="H252" i="5"/>
  <c r="I314" i="2"/>
  <c r="I313" s="1"/>
  <c r="H244" i="5"/>
  <c r="E388" i="4" s="1"/>
  <c r="I307" i="2"/>
  <c r="I306" s="1"/>
  <c r="H238" i="5"/>
  <c r="H319" i="2"/>
  <c r="H318" s="1"/>
  <c r="G247" i="5"/>
  <c r="H310" i="2"/>
  <c r="G240" i="5"/>
  <c r="H302" i="2"/>
  <c r="H301" s="1"/>
  <c r="G234" i="5"/>
  <c r="H297" i="2"/>
  <c r="I297"/>
  <c r="I293"/>
  <c r="I292" s="1"/>
  <c r="H227" i="5"/>
  <c r="H293" i="2"/>
  <c r="H292" s="1"/>
  <c r="G227" i="5"/>
  <c r="I332" i="2"/>
  <c r="H258" i="5"/>
  <c r="H332" i="2"/>
  <c r="G258" i="5"/>
  <c r="I579" i="2"/>
  <c r="I578" s="1"/>
  <c r="I577" s="1"/>
  <c r="I576" s="1"/>
  <c r="I575" s="1"/>
  <c r="H446" i="5"/>
  <c r="H579" i="2"/>
  <c r="H578" s="1"/>
  <c r="H577" s="1"/>
  <c r="H576" s="1"/>
  <c r="H575" s="1"/>
  <c r="G446" i="5"/>
  <c r="I763" i="2"/>
  <c r="H690" i="5"/>
  <c r="H763" i="2"/>
  <c r="G690" i="5"/>
  <c r="G691"/>
  <c r="H691"/>
  <c r="H753" i="2"/>
  <c r="H752" s="1"/>
  <c r="G682" i="5"/>
  <c r="I753" i="2"/>
  <c r="I752" s="1"/>
  <c r="H682" i="5"/>
  <c r="H758" i="2"/>
  <c r="H757" s="1"/>
  <c r="H756" s="1"/>
  <c r="G686" i="5"/>
  <c r="I758" i="2"/>
  <c r="I757" s="1"/>
  <c r="I756" s="1"/>
  <c r="H686" i="5"/>
  <c r="H749" i="2"/>
  <c r="H748" s="1"/>
  <c r="G679" i="5"/>
  <c r="I749" i="2"/>
  <c r="I748" s="1"/>
  <c r="H679" i="5"/>
  <c r="I744" i="2"/>
  <c r="I743" s="1"/>
  <c r="I742" s="1"/>
  <c r="H675" i="5"/>
  <c r="H744" i="2"/>
  <c r="H743" s="1"/>
  <c r="H742" s="1"/>
  <c r="G675" i="5"/>
  <c r="H739" i="2"/>
  <c r="H738" s="1"/>
  <c r="H737" s="1"/>
  <c r="G671" i="5"/>
  <c r="I739" i="2"/>
  <c r="I738" s="1"/>
  <c r="I737" s="1"/>
  <c r="H671" i="5"/>
  <c r="H733" i="2"/>
  <c r="H732" s="1"/>
  <c r="H731" s="1"/>
  <c r="G666" i="5"/>
  <c r="I733" i="2"/>
  <c r="I732" s="1"/>
  <c r="I731" s="1"/>
  <c r="H666" i="5"/>
  <c r="H728" i="2"/>
  <c r="H727" s="1"/>
  <c r="G662" i="5"/>
  <c r="I728" i="2"/>
  <c r="I727" s="1"/>
  <c r="H662" i="5"/>
  <c r="H724" i="2"/>
  <c r="H723" s="1"/>
  <c r="H722" s="1"/>
  <c r="H721" s="1"/>
  <c r="G659" i="5"/>
  <c r="I724" i="2"/>
  <c r="I723" s="1"/>
  <c r="I722" s="1"/>
  <c r="I721" s="1"/>
  <c r="H659" i="5"/>
  <c r="H718" i="2"/>
  <c r="H717" s="1"/>
  <c r="G654" i="5"/>
  <c r="I718" i="2"/>
  <c r="I717" s="1"/>
  <c r="H654" i="5"/>
  <c r="I714" i="2"/>
  <c r="I713" s="1"/>
  <c r="H651" i="5"/>
  <c r="H714" i="2"/>
  <c r="H713" s="1"/>
  <c r="G651" i="5"/>
  <c r="H709" i="2"/>
  <c r="H708" s="1"/>
  <c r="H707" s="1"/>
  <c r="G647" i="5"/>
  <c r="I709" i="2"/>
  <c r="I708" s="1"/>
  <c r="I707" s="1"/>
  <c r="H647" i="5"/>
  <c r="H704" i="2"/>
  <c r="H703" s="1"/>
  <c r="H702" s="1"/>
  <c r="G643" i="5"/>
  <c r="I704" i="2"/>
  <c r="I703" s="1"/>
  <c r="I702" s="1"/>
  <c r="H643" i="5"/>
  <c r="H699" i="2"/>
  <c r="H698" s="1"/>
  <c r="G639" i="5"/>
  <c r="I699" i="2"/>
  <c r="I698" s="1"/>
  <c r="H639" i="5"/>
  <c r="H695" i="2"/>
  <c r="G636" i="5"/>
  <c r="I695" i="2"/>
  <c r="H636" i="5"/>
  <c r="H691" i="2"/>
  <c r="H690" s="1"/>
  <c r="H689" s="1"/>
  <c r="G633" i="5"/>
  <c r="I691" i="2"/>
  <c r="I690" s="1"/>
  <c r="H633" i="5"/>
  <c r="I656" i="2"/>
  <c r="I655" s="1"/>
  <c r="H470"/>
  <c r="H469" s="1"/>
  <c r="I470"/>
  <c r="I469" s="1"/>
  <c r="I266"/>
  <c r="I265" s="1"/>
  <c r="H266"/>
  <c r="H265" s="1"/>
  <c r="I215"/>
  <c r="I214" s="1"/>
  <c r="H215"/>
  <c r="H214" s="1"/>
  <c r="I222"/>
  <c r="I221" s="1"/>
  <c r="I220" s="1"/>
  <c r="H222"/>
  <c r="H221" s="1"/>
  <c r="H220" s="1"/>
  <c r="H335"/>
  <c r="J281"/>
  <c r="I335"/>
  <c r="H346"/>
  <c r="H342" s="1"/>
  <c r="I346"/>
  <c r="I342" s="1"/>
  <c r="I527"/>
  <c r="H527"/>
  <c r="I680"/>
  <c r="H680"/>
  <c r="H766"/>
  <c r="I766"/>
  <c r="G632" i="5" l="1"/>
  <c r="G631" s="1"/>
  <c r="D116" i="4"/>
  <c r="D115" s="1"/>
  <c r="D114" s="1"/>
  <c r="G638" i="5"/>
  <c r="G637" s="1"/>
  <c r="D122" i="4"/>
  <c r="D121" s="1"/>
  <c r="D120" s="1"/>
  <c r="H650" i="5"/>
  <c r="H649" s="1"/>
  <c r="E134" i="4"/>
  <c r="E133" s="1"/>
  <c r="E132" s="1"/>
  <c r="G658" i="5"/>
  <c r="G657" s="1"/>
  <c r="D142" i="4"/>
  <c r="D141" s="1"/>
  <c r="D140" s="1"/>
  <c r="G661" i="5"/>
  <c r="G660" s="1"/>
  <c r="D145" i="4"/>
  <c r="D144" s="1"/>
  <c r="D143" s="1"/>
  <c r="G670" i="5"/>
  <c r="G669" s="1"/>
  <c r="G668" s="1"/>
  <c r="D183" i="4"/>
  <c r="D182" s="1"/>
  <c r="D181" s="1"/>
  <c r="D180" s="1"/>
  <c r="G678" i="5"/>
  <c r="G677" s="1"/>
  <c r="D191" i="4"/>
  <c r="D190" s="1"/>
  <c r="D189" s="1"/>
  <c r="G681" i="5"/>
  <c r="G680" s="1"/>
  <c r="G676" s="1"/>
  <c r="D194" i="4"/>
  <c r="D193" s="1"/>
  <c r="D192" s="1"/>
  <c r="H535" i="5"/>
  <c r="H534" s="1"/>
  <c r="H533" s="1"/>
  <c r="E174" i="4"/>
  <c r="E173" s="1"/>
  <c r="E172" s="1"/>
  <c r="E171" s="1"/>
  <c r="G539" i="5"/>
  <c r="G538" s="1"/>
  <c r="G537" s="1"/>
  <c r="D178" i="4"/>
  <c r="D177" s="1"/>
  <c r="D176" s="1"/>
  <c r="D175" s="1"/>
  <c r="G531" i="5"/>
  <c r="G530" s="1"/>
  <c r="D170" i="4"/>
  <c r="D169" s="1"/>
  <c r="D168" s="1"/>
  <c r="H544" i="5"/>
  <c r="H543" s="1"/>
  <c r="E210" i="4"/>
  <c r="E209" s="1"/>
  <c r="E208" s="1"/>
  <c r="H550" i="5"/>
  <c r="H549" s="1"/>
  <c r="E221" i="4"/>
  <c r="E220" s="1"/>
  <c r="E219" s="1"/>
  <c r="G646" i="5"/>
  <c r="G645" s="1"/>
  <c r="G644" s="1"/>
  <c r="D130" i="4"/>
  <c r="D129" s="1"/>
  <c r="D128" s="1"/>
  <c r="D127" s="1"/>
  <c r="G689" i="5"/>
  <c r="D202" i="4"/>
  <c r="D201" s="1"/>
  <c r="D200" s="1"/>
  <c r="D199" s="1"/>
  <c r="H528" i="5"/>
  <c r="H527" s="1"/>
  <c r="E167" i="4"/>
  <c r="E166" s="1"/>
  <c r="E165" s="1"/>
  <c r="G518" i="5"/>
  <c r="G517" s="1"/>
  <c r="D157" i="4"/>
  <c r="D156" s="1"/>
  <c r="D155" s="1"/>
  <c r="G635" i="5"/>
  <c r="G634" s="1"/>
  <c r="D119" i="4"/>
  <c r="D118" s="1"/>
  <c r="D117" s="1"/>
  <c r="G642" i="5"/>
  <c r="G641" s="1"/>
  <c r="G640" s="1"/>
  <c r="D126" i="4"/>
  <c r="D125" s="1"/>
  <c r="D124" s="1"/>
  <c r="D123" s="1"/>
  <c r="G653" i="5"/>
  <c r="G652" s="1"/>
  <c r="D137" i="4"/>
  <c r="D136" s="1"/>
  <c r="D135" s="1"/>
  <c r="G665" i="5"/>
  <c r="G664" s="1"/>
  <c r="G663" s="1"/>
  <c r="D149" i="4"/>
  <c r="D148" s="1"/>
  <c r="D147" s="1"/>
  <c r="D146" s="1"/>
  <c r="H674" i="5"/>
  <c r="H673" s="1"/>
  <c r="H672" s="1"/>
  <c r="E187" i="4"/>
  <c r="E186" s="1"/>
  <c r="E185" s="1"/>
  <c r="E184" s="1"/>
  <c r="G685" i="5"/>
  <c r="G684" s="1"/>
  <c r="G683" s="1"/>
  <c r="D198" i="4"/>
  <c r="D197" s="1"/>
  <c r="D196" s="1"/>
  <c r="D195" s="1"/>
  <c r="G521" i="5"/>
  <c r="G520" s="1"/>
  <c r="D160" i="4"/>
  <c r="D159" s="1"/>
  <c r="D158" s="1"/>
  <c r="G544" i="5"/>
  <c r="G543" s="1"/>
  <c r="D210" i="4"/>
  <c r="D209" s="1"/>
  <c r="D208" s="1"/>
  <c r="H466" i="5"/>
  <c r="E82" i="4"/>
  <c r="E81" s="1"/>
  <c r="H632" i="5"/>
  <c r="H631" s="1"/>
  <c r="E116" i="4"/>
  <c r="E115" s="1"/>
  <c r="E114" s="1"/>
  <c r="H635" i="5"/>
  <c r="H634" s="1"/>
  <c r="E119" i="4"/>
  <c r="E118" s="1"/>
  <c r="E117" s="1"/>
  <c r="H638" i="5"/>
  <c r="H637" s="1"/>
  <c r="E122" i="4"/>
  <c r="E121" s="1"/>
  <c r="E120" s="1"/>
  <c r="H642" i="5"/>
  <c r="H641" s="1"/>
  <c r="H640" s="1"/>
  <c r="E126" i="4"/>
  <c r="E125" s="1"/>
  <c r="E124" s="1"/>
  <c r="E123" s="1"/>
  <c r="H646" i="5"/>
  <c r="H645" s="1"/>
  <c r="H644" s="1"/>
  <c r="E130" i="4"/>
  <c r="E129" s="1"/>
  <c r="E128" s="1"/>
  <c r="E127" s="1"/>
  <c r="G650" i="5"/>
  <c r="G649" s="1"/>
  <c r="D134" i="4"/>
  <c r="D133" s="1"/>
  <c r="D132" s="1"/>
  <c r="H653" i="5"/>
  <c r="H652" s="1"/>
  <c r="E137" i="4"/>
  <c r="E136" s="1"/>
  <c r="E135" s="1"/>
  <c r="H658" i="5"/>
  <c r="H657" s="1"/>
  <c r="E142" i="4"/>
  <c r="E141" s="1"/>
  <c r="E140" s="1"/>
  <c r="H661" i="5"/>
  <c r="H660" s="1"/>
  <c r="E145" i="4"/>
  <c r="E144" s="1"/>
  <c r="E143" s="1"/>
  <c r="H665" i="5"/>
  <c r="H664" s="1"/>
  <c r="H663" s="1"/>
  <c r="E149" i="4"/>
  <c r="E148" s="1"/>
  <c r="E147" s="1"/>
  <c r="E146" s="1"/>
  <c r="H670" i="5"/>
  <c r="H669" s="1"/>
  <c r="H668" s="1"/>
  <c r="E183" i="4"/>
  <c r="E182" s="1"/>
  <c r="E181" s="1"/>
  <c r="E180" s="1"/>
  <c r="G674" i="5"/>
  <c r="G673" s="1"/>
  <c r="G672" s="1"/>
  <c r="D187" i="4"/>
  <c r="D186" s="1"/>
  <c r="D185" s="1"/>
  <c r="D184" s="1"/>
  <c r="H678" i="5"/>
  <c r="H677" s="1"/>
  <c r="E191" i="4"/>
  <c r="E190" s="1"/>
  <c r="E189" s="1"/>
  <c r="H685" i="5"/>
  <c r="H684" s="1"/>
  <c r="H683" s="1"/>
  <c r="E198" i="4"/>
  <c r="E197" s="1"/>
  <c r="E196" s="1"/>
  <c r="E195" s="1"/>
  <c r="H681" i="5"/>
  <c r="H680" s="1"/>
  <c r="E194" i="4"/>
  <c r="E193" s="1"/>
  <c r="E192" s="1"/>
  <c r="H689" i="5"/>
  <c r="E202" i="4"/>
  <c r="E201" s="1"/>
  <c r="E200" s="1"/>
  <c r="E199" s="1"/>
  <c r="G577" i="5"/>
  <c r="G576" s="1"/>
  <c r="G575" s="1"/>
  <c r="G574" s="1"/>
  <c r="H577"/>
  <c r="H576" s="1"/>
  <c r="H575" s="1"/>
  <c r="H574" s="1"/>
  <c r="H539"/>
  <c r="H538" s="1"/>
  <c r="E178" i="4"/>
  <c r="E177" s="1"/>
  <c r="E176" s="1"/>
  <c r="E175" s="1"/>
  <c r="H531" i="5"/>
  <c r="H530" s="1"/>
  <c r="E170" i="4"/>
  <c r="E169" s="1"/>
  <c r="E168" s="1"/>
  <c r="H521" i="5"/>
  <c r="H520" s="1"/>
  <c r="E160" i="4"/>
  <c r="E159" s="1"/>
  <c r="E158" s="1"/>
  <c r="H518" i="5"/>
  <c r="H517" s="1"/>
  <c r="E157" i="4"/>
  <c r="E156" s="1"/>
  <c r="E155" s="1"/>
  <c r="E151" s="1"/>
  <c r="G535" i="5"/>
  <c r="G534" s="1"/>
  <c r="G533" s="1"/>
  <c r="D174" i="4"/>
  <c r="D173" s="1"/>
  <c r="D172" s="1"/>
  <c r="D171" s="1"/>
  <c r="G528" i="5"/>
  <c r="G527" s="1"/>
  <c r="G526" s="1"/>
  <c r="D167" i="4"/>
  <c r="D166" s="1"/>
  <c r="D165" s="1"/>
  <c r="D164" s="1"/>
  <c r="G524" i="5"/>
  <c r="G523" s="1"/>
  <c r="D163" i="4"/>
  <c r="D162" s="1"/>
  <c r="D161" s="1"/>
  <c r="G515" i="5"/>
  <c r="G514" s="1"/>
  <c r="D154" i="4"/>
  <c r="D153" s="1"/>
  <c r="D152" s="1"/>
  <c r="D151" s="1"/>
  <c r="G550" i="5"/>
  <c r="G549" s="1"/>
  <c r="D221" i="4"/>
  <c r="D220" s="1"/>
  <c r="D219" s="1"/>
  <c r="H547" i="5"/>
  <c r="H546" s="1"/>
  <c r="E213" i="4"/>
  <c r="E212" s="1"/>
  <c r="E211" s="1"/>
  <c r="G547" i="5"/>
  <c r="G546" s="1"/>
  <c r="G542" s="1"/>
  <c r="G541" s="1"/>
  <c r="D213" i="4"/>
  <c r="D212" s="1"/>
  <c r="D211" s="1"/>
  <c r="G466" i="5"/>
  <c r="D82" i="4"/>
  <c r="D81" s="1"/>
  <c r="G198" i="5"/>
  <c r="G197" s="1"/>
  <c r="D485" i="4"/>
  <c r="D484" s="1"/>
  <c r="D483" s="1"/>
  <c r="G193" i="5"/>
  <c r="D480" i="4"/>
  <c r="D479" s="1"/>
  <c r="G292" i="5"/>
  <c r="G291" s="1"/>
  <c r="D456" i="4"/>
  <c r="D455" s="1"/>
  <c r="D454" s="1"/>
  <c r="H289" i="5"/>
  <c r="H288" s="1"/>
  <c r="E450" i="4"/>
  <c r="E449" s="1"/>
  <c r="E448" s="1"/>
  <c r="G295" i="5"/>
  <c r="G294" s="1"/>
  <c r="D453" i="4"/>
  <c r="D452" s="1"/>
  <c r="D451" s="1"/>
  <c r="H292" i="5"/>
  <c r="H291" s="1"/>
  <c r="E456" i="4"/>
  <c r="E455" s="1"/>
  <c r="E454" s="1"/>
  <c r="G423" i="5"/>
  <c r="D447" i="4"/>
  <c r="D446" s="1"/>
  <c r="H421" i="5"/>
  <c r="E443" i="4"/>
  <c r="E442" s="1"/>
  <c r="G421" i="5"/>
  <c r="D443" i="4"/>
  <c r="D442" s="1"/>
  <c r="H124" i="5"/>
  <c r="H123" s="1"/>
  <c r="E459" i="4"/>
  <c r="E458" s="1"/>
  <c r="E457" s="1"/>
  <c r="G113" i="5"/>
  <c r="G112" s="1"/>
  <c r="G111" s="1"/>
  <c r="D512" i="4"/>
  <c r="D511" s="1"/>
  <c r="D510" s="1"/>
  <c r="D509" s="1"/>
  <c r="G188" i="5"/>
  <c r="G187" s="1"/>
  <c r="D475" i="4"/>
  <c r="D474" s="1"/>
  <c r="D473" s="1"/>
  <c r="H188" i="5"/>
  <c r="H187" s="1"/>
  <c r="E475" i="4"/>
  <c r="E474" s="1"/>
  <c r="E473" s="1"/>
  <c r="H198" i="5"/>
  <c r="H197" s="1"/>
  <c r="E485" i="4"/>
  <c r="E484" s="1"/>
  <c r="E483" s="1"/>
  <c r="H195" i="5"/>
  <c r="E482" i="4"/>
  <c r="E481" s="1"/>
  <c r="G286" i="5"/>
  <c r="G285" s="1"/>
  <c r="D445" i="4"/>
  <c r="D444" s="1"/>
  <c r="G298" i="5"/>
  <c r="D470" i="4"/>
  <c r="D469" s="1"/>
  <c r="H295" i="5"/>
  <c r="H294" s="1"/>
  <c r="E453" i="4"/>
  <c r="E452" s="1"/>
  <c r="E451" s="1"/>
  <c r="G289" i="5"/>
  <c r="G288" s="1"/>
  <c r="D450" i="4"/>
  <c r="D449" s="1"/>
  <c r="D448" s="1"/>
  <c r="G300" i="5"/>
  <c r="D472" i="4"/>
  <c r="D471" s="1"/>
  <c r="H286" i="5"/>
  <c r="H285" s="1"/>
  <c r="E445" i="4"/>
  <c r="E444" s="1"/>
  <c r="H298" i="5"/>
  <c r="E470" i="4"/>
  <c r="E469" s="1"/>
  <c r="H85" i="5"/>
  <c r="H83" s="1"/>
  <c r="H82" s="1"/>
  <c r="H81" s="1"/>
  <c r="E436" i="4"/>
  <c r="E435" s="1"/>
  <c r="E434" s="1"/>
  <c r="G419" i="5"/>
  <c r="D441" i="4"/>
  <c r="D440" s="1"/>
  <c r="H426" i="5"/>
  <c r="H425" s="1"/>
  <c r="E491" i="4"/>
  <c r="E490" s="1"/>
  <c r="E489" s="1"/>
  <c r="H423" i="5"/>
  <c r="E447" i="4"/>
  <c r="E446" s="1"/>
  <c r="G426" i="5"/>
  <c r="G425" s="1"/>
  <c r="D491" i="4"/>
  <c r="D490" s="1"/>
  <c r="D489" s="1"/>
  <c r="G127" i="5"/>
  <c r="D462" i="4"/>
  <c r="D461" s="1"/>
  <c r="H129" i="5"/>
  <c r="E464" i="4"/>
  <c r="E463" s="1"/>
  <c r="G129" i="5"/>
  <c r="D464" i="4"/>
  <c r="D463" s="1"/>
  <c r="H117" i="5"/>
  <c r="H116" s="1"/>
  <c r="H115" s="1"/>
  <c r="E516" i="4"/>
  <c r="E515" s="1"/>
  <c r="E514" s="1"/>
  <c r="E513" s="1"/>
  <c r="H113" i="5"/>
  <c r="H112" s="1"/>
  <c r="H111" s="1"/>
  <c r="E512" i="4"/>
  <c r="E511" s="1"/>
  <c r="E510" s="1"/>
  <c r="E509" s="1"/>
  <c r="G117" i="5"/>
  <c r="G116" s="1"/>
  <c r="G115" s="1"/>
  <c r="D516" i="4"/>
  <c r="D515" s="1"/>
  <c r="D514" s="1"/>
  <c r="D513" s="1"/>
  <c r="G195" i="5"/>
  <c r="G190" s="1"/>
  <c r="D482" i="4"/>
  <c r="D481" s="1"/>
  <c r="H193" i="5"/>
  <c r="H190" s="1"/>
  <c r="E480" i="4"/>
  <c r="E479" s="1"/>
  <c r="E476" s="1"/>
  <c r="H300" i="5"/>
  <c r="E472" i="4"/>
  <c r="E471" s="1"/>
  <c r="G85" i="5"/>
  <c r="G84" s="1"/>
  <c r="G83" s="1"/>
  <c r="G82" s="1"/>
  <c r="G81" s="1"/>
  <c r="E17" i="6" s="1"/>
  <c r="D436" i="4"/>
  <c r="D435" s="1"/>
  <c r="D434" s="1"/>
  <c r="H419" i="5"/>
  <c r="H418" s="1"/>
  <c r="E441" i="4"/>
  <c r="E440" s="1"/>
  <c r="H127" i="5"/>
  <c r="H126" s="1"/>
  <c r="E462" i="4"/>
  <c r="E461" s="1"/>
  <c r="E460" s="1"/>
  <c r="G124" i="5"/>
  <c r="G123" s="1"/>
  <c r="D459" i="4"/>
  <c r="D458" s="1"/>
  <c r="D457" s="1"/>
  <c r="G257" i="5"/>
  <c r="D362" i="4"/>
  <c r="D361" s="1"/>
  <c r="G239" i="5"/>
  <c r="D384" i="4"/>
  <c r="D383" s="1"/>
  <c r="H239" i="5"/>
  <c r="E384" i="4"/>
  <c r="E383" s="1"/>
  <c r="H246" i="5"/>
  <c r="H245" s="1"/>
  <c r="E391" i="4"/>
  <c r="E390" s="1"/>
  <c r="E389" s="1"/>
  <c r="H212" i="5"/>
  <c r="H211" s="1"/>
  <c r="E582" i="4"/>
  <c r="E581" s="1"/>
  <c r="E580" s="1"/>
  <c r="G309" i="5"/>
  <c r="D525" i="4"/>
  <c r="D524" s="1"/>
  <c r="H307" i="5"/>
  <c r="E523" i="4"/>
  <c r="E522" s="1"/>
  <c r="H318" i="5"/>
  <c r="H317" s="1"/>
  <c r="E534" i="4"/>
  <c r="E533" s="1"/>
  <c r="E532" s="1"/>
  <c r="G312" i="5"/>
  <c r="G311" s="1"/>
  <c r="D528" i="4"/>
  <c r="D527" s="1"/>
  <c r="D526" s="1"/>
  <c r="G326" i="5"/>
  <c r="G325" s="1"/>
  <c r="G324" s="1"/>
  <c r="D542" i="4"/>
  <c r="D541" s="1"/>
  <c r="D540" s="1"/>
  <c r="D539" s="1"/>
  <c r="H322" i="5"/>
  <c r="H321" s="1"/>
  <c r="H320" s="1"/>
  <c r="E538" i="4"/>
  <c r="E537" s="1"/>
  <c r="E536" s="1"/>
  <c r="E535" s="1"/>
  <c r="H585" i="5"/>
  <c r="H584" s="1"/>
  <c r="E558" i="4"/>
  <c r="E557" s="1"/>
  <c r="E556" s="1"/>
  <c r="G431" i="5"/>
  <c r="D569" i="4"/>
  <c r="D568" s="1"/>
  <c r="H439" i="5"/>
  <c r="H438" s="1"/>
  <c r="H437" s="1"/>
  <c r="E586" i="4"/>
  <c r="E585" s="1"/>
  <c r="E584" s="1"/>
  <c r="E583" s="1"/>
  <c r="G439" i="5"/>
  <c r="G438" s="1"/>
  <c r="G437" s="1"/>
  <c r="D586" i="4"/>
  <c r="D585" s="1"/>
  <c r="D584" s="1"/>
  <c r="D583" s="1"/>
  <c r="G396" i="5"/>
  <c r="G395" s="1"/>
  <c r="D554" i="4"/>
  <c r="D553" s="1"/>
  <c r="D552" s="1"/>
  <c r="G382" i="5"/>
  <c r="G381" s="1"/>
  <c r="D605" i="4"/>
  <c r="D604" s="1"/>
  <c r="D603" s="1"/>
  <c r="G379" i="5"/>
  <c r="G378" s="1"/>
  <c r="D602" i="4"/>
  <c r="D601" s="1"/>
  <c r="D600" s="1"/>
  <c r="H382" i="5"/>
  <c r="H381" s="1"/>
  <c r="E605" i="4"/>
  <c r="E604" s="1"/>
  <c r="E603" s="1"/>
  <c r="H332" i="5"/>
  <c r="H331" s="1"/>
  <c r="E234" i="4"/>
  <c r="E233" s="1"/>
  <c r="G157" i="5"/>
  <c r="G156" s="1"/>
  <c r="D296" i="4"/>
  <c r="D295" s="1"/>
  <c r="D294" s="1"/>
  <c r="G151" i="5"/>
  <c r="G150" s="1"/>
  <c r="D290" i="4"/>
  <c r="D289" s="1"/>
  <c r="D288" s="1"/>
  <c r="H154" i="5"/>
  <c r="H153" s="1"/>
  <c r="E293" i="4"/>
  <c r="E292" s="1"/>
  <c r="E291" s="1"/>
  <c r="H181" i="5"/>
  <c r="H180" s="1"/>
  <c r="H179" s="1"/>
  <c r="H174" s="1"/>
  <c r="E327" i="4"/>
  <c r="E326" s="1"/>
  <c r="E325" s="1"/>
  <c r="E324" s="1"/>
  <c r="G139" i="5"/>
  <c r="D320" i="4"/>
  <c r="D319" s="1"/>
  <c r="H104" i="5"/>
  <c r="E284" i="4"/>
  <c r="E283" s="1"/>
  <c r="H445" i="5"/>
  <c r="H444" s="1"/>
  <c r="H443" s="1"/>
  <c r="H442" s="1"/>
  <c r="F38" i="6" s="1"/>
  <c r="E331" i="4"/>
  <c r="E330" s="1"/>
  <c r="E329" s="1"/>
  <c r="E328" s="1"/>
  <c r="H257" i="5"/>
  <c r="E362" i="4"/>
  <c r="E361" s="1"/>
  <c r="H226" i="5"/>
  <c r="H225" s="1"/>
  <c r="E371" i="4"/>
  <c r="E370" s="1"/>
  <c r="E369" s="1"/>
  <c r="G233" i="5"/>
  <c r="G232" s="1"/>
  <c r="D378" i="4"/>
  <c r="D377" s="1"/>
  <c r="D376" s="1"/>
  <c r="G246" i="5"/>
  <c r="G245" s="1"/>
  <c r="D391" i="4"/>
  <c r="D390" s="1"/>
  <c r="D389" s="1"/>
  <c r="G237" i="5"/>
  <c r="D382" i="4"/>
  <c r="D381" s="1"/>
  <c r="D380" s="1"/>
  <c r="H233" i="5"/>
  <c r="H232" s="1"/>
  <c r="E378" i="4"/>
  <c r="E377" s="1"/>
  <c r="E376" s="1"/>
  <c r="G212" i="5"/>
  <c r="G211" s="1"/>
  <c r="D582" i="4"/>
  <c r="D581" s="1"/>
  <c r="D580" s="1"/>
  <c r="G209" i="5"/>
  <c r="G208" s="1"/>
  <c r="D576" i="4"/>
  <c r="D575" s="1"/>
  <c r="D574" s="1"/>
  <c r="G277" i="5"/>
  <c r="G276" s="1"/>
  <c r="G275" s="1"/>
  <c r="G263" s="1"/>
  <c r="D347" i="4"/>
  <c r="D346" s="1"/>
  <c r="D345" s="1"/>
  <c r="D344" s="1"/>
  <c r="D332" s="1"/>
  <c r="G305" i="5"/>
  <c r="D521" i="4"/>
  <c r="D520" s="1"/>
  <c r="G315" i="5"/>
  <c r="G314" s="1"/>
  <c r="D531" i="4"/>
  <c r="D530" s="1"/>
  <c r="D529" s="1"/>
  <c r="H312" i="5"/>
  <c r="H311" s="1"/>
  <c r="E528" i="4"/>
  <c r="E527" s="1"/>
  <c r="E526" s="1"/>
  <c r="H326" i="5"/>
  <c r="H325" s="1"/>
  <c r="H324" s="1"/>
  <c r="E542" i="4"/>
  <c r="E541" s="1"/>
  <c r="E540" s="1"/>
  <c r="E539" s="1"/>
  <c r="G307" i="5"/>
  <c r="D523" i="4"/>
  <c r="D522" s="1"/>
  <c r="G318" i="5"/>
  <c r="G317" s="1"/>
  <c r="D534" i="4"/>
  <c r="D533" s="1"/>
  <c r="D532" s="1"/>
  <c r="H277" i="5"/>
  <c r="H276" s="1"/>
  <c r="H275" s="1"/>
  <c r="H263" s="1"/>
  <c r="E347" i="4"/>
  <c r="E346" s="1"/>
  <c r="E345" s="1"/>
  <c r="E344" s="1"/>
  <c r="E332" s="1"/>
  <c r="H305" i="5"/>
  <c r="E521" i="4"/>
  <c r="E520" s="1"/>
  <c r="H315" i="5"/>
  <c r="H314" s="1"/>
  <c r="E531" i="4"/>
  <c r="E530" s="1"/>
  <c r="E529" s="1"/>
  <c r="G588" i="5"/>
  <c r="D561" i="4"/>
  <c r="D560" s="1"/>
  <c r="G406" i="5"/>
  <c r="G405" s="1"/>
  <c r="G404" s="1"/>
  <c r="D256" i="4"/>
  <c r="D255" s="1"/>
  <c r="G435" i="5"/>
  <c r="D573" i="4"/>
  <c r="D572" s="1"/>
  <c r="H433" i="5"/>
  <c r="E571" i="4"/>
  <c r="E570" s="1"/>
  <c r="H406" i="5"/>
  <c r="H405" s="1"/>
  <c r="H404" s="1"/>
  <c r="E256" i="4"/>
  <c r="E255" s="1"/>
  <c r="G433" i="5"/>
  <c r="D571" i="4"/>
  <c r="D570" s="1"/>
  <c r="H388" i="5"/>
  <c r="E546" i="4"/>
  <c r="E545" s="1"/>
  <c r="G393" i="5"/>
  <c r="G392" s="1"/>
  <c r="D551" i="4"/>
  <c r="D550" s="1"/>
  <c r="D549" s="1"/>
  <c r="H390" i="5"/>
  <c r="E548" i="4"/>
  <c r="E547" s="1"/>
  <c r="G390" i="5"/>
  <c r="D548" i="4"/>
  <c r="D547" s="1"/>
  <c r="G355" i="5"/>
  <c r="G354" s="1"/>
  <c r="G353" s="1"/>
  <c r="D258" i="4"/>
  <c r="D257" s="1"/>
  <c r="G376" i="5"/>
  <c r="G375" s="1"/>
  <c r="D599" i="4"/>
  <c r="D598" s="1"/>
  <c r="D597" s="1"/>
  <c r="H373" i="5"/>
  <c r="H372" s="1"/>
  <c r="E596" i="4"/>
  <c r="E595" s="1"/>
  <c r="E594" s="1"/>
  <c r="G373" i="5"/>
  <c r="G372" s="1"/>
  <c r="D596" i="4"/>
  <c r="D595" s="1"/>
  <c r="D594" s="1"/>
  <c r="H355" i="5"/>
  <c r="H354" s="1"/>
  <c r="H353" s="1"/>
  <c r="E258" i="4"/>
  <c r="E257" s="1"/>
  <c r="H376" i="5"/>
  <c r="H375" s="1"/>
  <c r="E599" i="4"/>
  <c r="E598" s="1"/>
  <c r="E597" s="1"/>
  <c r="G332" i="5"/>
  <c r="G331" s="1"/>
  <c r="D234" i="4"/>
  <c r="D233" s="1"/>
  <c r="H335" i="5"/>
  <c r="H334" s="1"/>
  <c r="E237" i="4"/>
  <c r="E236" s="1"/>
  <c r="E235" s="1"/>
  <c r="H338" i="5"/>
  <c r="H337" s="1"/>
  <c r="E240" i="4"/>
  <c r="E239" s="1"/>
  <c r="E238" s="1"/>
  <c r="G148" i="5"/>
  <c r="G147" s="1"/>
  <c r="D287" i="4"/>
  <c r="D286" s="1"/>
  <c r="D285" s="1"/>
  <c r="G181" i="5"/>
  <c r="G180" s="1"/>
  <c r="G179" s="1"/>
  <c r="G174" s="1"/>
  <c r="D327" i="4"/>
  <c r="D326" s="1"/>
  <c r="D325" s="1"/>
  <c r="D324" s="1"/>
  <c r="G160" i="5"/>
  <c r="D299" i="4"/>
  <c r="D298" s="1"/>
  <c r="H151" i="5"/>
  <c r="H150" s="1"/>
  <c r="E290" i="4"/>
  <c r="E289" s="1"/>
  <c r="E288" s="1"/>
  <c r="H160" i="5"/>
  <c r="E299" i="4"/>
  <c r="E298" s="1"/>
  <c r="G154" i="5"/>
  <c r="G153" s="1"/>
  <c r="D293" i="4"/>
  <c r="D292" s="1"/>
  <c r="D291" s="1"/>
  <c r="H148" i="5"/>
  <c r="H147" s="1"/>
  <c r="E287" i="4"/>
  <c r="E286" s="1"/>
  <c r="E285" s="1"/>
  <c r="G137" i="5"/>
  <c r="D318" i="4"/>
  <c r="D317" s="1"/>
  <c r="H135" i="5"/>
  <c r="E316" i="4"/>
  <c r="E315" s="1"/>
  <c r="G135" i="5"/>
  <c r="D316" i="4"/>
  <c r="D315" s="1"/>
  <c r="H137" i="5"/>
  <c r="E318" i="4"/>
  <c r="E317" s="1"/>
  <c r="G99" i="5"/>
  <c r="D279" i="4"/>
  <c r="D278" s="1"/>
  <c r="H97" i="5"/>
  <c r="E277" i="4"/>
  <c r="E276" s="1"/>
  <c r="H99" i="5"/>
  <c r="E279" i="4"/>
  <c r="E278" s="1"/>
  <c r="G97" i="5"/>
  <c r="D277" i="4"/>
  <c r="D276" s="1"/>
  <c r="G445" i="5"/>
  <c r="G444" s="1"/>
  <c r="G443" s="1"/>
  <c r="G442" s="1"/>
  <c r="G441" s="1"/>
  <c r="D331" i="4"/>
  <c r="D330" s="1"/>
  <c r="D329" s="1"/>
  <c r="D328" s="1"/>
  <c r="G226" i="5"/>
  <c r="G225" s="1"/>
  <c r="D371" i="4"/>
  <c r="D370" s="1"/>
  <c r="D369" s="1"/>
  <c r="H237" i="5"/>
  <c r="E382" i="4"/>
  <c r="E381" s="1"/>
  <c r="G242" i="5"/>
  <c r="G241" s="1"/>
  <c r="D387" i="4"/>
  <c r="D386" s="1"/>
  <c r="D385" s="1"/>
  <c r="H209" i="5"/>
  <c r="H208" s="1"/>
  <c r="E576" i="4"/>
  <c r="E575" s="1"/>
  <c r="E574" s="1"/>
  <c r="G322" i="5"/>
  <c r="G321" s="1"/>
  <c r="G320" s="1"/>
  <c r="D538" i="4"/>
  <c r="D537" s="1"/>
  <c r="D536" s="1"/>
  <c r="D535" s="1"/>
  <c r="H309" i="5"/>
  <c r="E525" i="4"/>
  <c r="E524" s="1"/>
  <c r="G585" i="5"/>
  <c r="G584" s="1"/>
  <c r="D558" i="4"/>
  <c r="D557" s="1"/>
  <c r="D556" s="1"/>
  <c r="H431" i="5"/>
  <c r="E569" i="4"/>
  <c r="E568" s="1"/>
  <c r="H435" i="5"/>
  <c r="E573" i="4"/>
  <c r="E572" s="1"/>
  <c r="H393" i="5"/>
  <c r="H392" s="1"/>
  <c r="E551" i="4"/>
  <c r="E550" s="1"/>
  <c r="E549" s="1"/>
  <c r="G388" i="5"/>
  <c r="G387" s="1"/>
  <c r="D546" i="4"/>
  <c r="D545" s="1"/>
  <c r="D544" s="1"/>
  <c r="H396" i="5"/>
  <c r="H395" s="1"/>
  <c r="E554" i="4"/>
  <c r="E553" s="1"/>
  <c r="E552" s="1"/>
  <c r="G370" i="5"/>
  <c r="G369" s="1"/>
  <c r="D593" i="4"/>
  <c r="D592" s="1"/>
  <c r="D591" s="1"/>
  <c r="H379" i="5"/>
  <c r="H378" s="1"/>
  <c r="E602" i="4"/>
  <c r="E601" s="1"/>
  <c r="E600" s="1"/>
  <c r="H370" i="5"/>
  <c r="H369" s="1"/>
  <c r="E593" i="4"/>
  <c r="E592" s="1"/>
  <c r="E591" s="1"/>
  <c r="G338" i="5"/>
  <c r="G337" s="1"/>
  <c r="D240" i="4"/>
  <c r="D239" s="1"/>
  <c r="D238" s="1"/>
  <c r="G335" i="5"/>
  <c r="G334" s="1"/>
  <c r="D237" i="4"/>
  <c r="D236" s="1"/>
  <c r="D235" s="1"/>
  <c r="H157" i="5"/>
  <c r="H156" s="1"/>
  <c r="E296" i="4"/>
  <c r="E295" s="1"/>
  <c r="E294" s="1"/>
  <c r="G142" i="5"/>
  <c r="G141" s="1"/>
  <c r="D323" i="4"/>
  <c r="D322" s="1"/>
  <c r="D321" s="1"/>
  <c r="H139" i="5"/>
  <c r="E320" i="4"/>
  <c r="E319" s="1"/>
  <c r="H142" i="5"/>
  <c r="H141" s="1"/>
  <c r="E323" i="4"/>
  <c r="E322" s="1"/>
  <c r="E321" s="1"/>
  <c r="G104" i="5"/>
  <c r="D284" i="4"/>
  <c r="D283" s="1"/>
  <c r="H102" i="5"/>
  <c r="E282" i="4"/>
  <c r="E281" s="1"/>
  <c r="G102" i="5"/>
  <c r="D282" i="4"/>
  <c r="D281" s="1"/>
  <c r="D280" s="1"/>
  <c r="F37" i="6"/>
  <c r="I120" i="2"/>
  <c r="H120"/>
  <c r="H227"/>
  <c r="I168"/>
  <c r="I167" s="1"/>
  <c r="I166" s="1"/>
  <c r="I165" s="1"/>
  <c r="I156"/>
  <c r="I149" s="1"/>
  <c r="I148" s="1"/>
  <c r="I147" s="1"/>
  <c r="I130"/>
  <c r="I110"/>
  <c r="H149"/>
  <c r="H148" s="1"/>
  <c r="H147" s="1"/>
  <c r="H110"/>
  <c r="H130"/>
  <c r="I689"/>
  <c r="G106" i="5"/>
  <c r="I616" i="2"/>
  <c r="H188"/>
  <c r="H187" s="1"/>
  <c r="I188"/>
  <c r="I187" s="1"/>
  <c r="I186" s="1"/>
  <c r="H168"/>
  <c r="H167" s="1"/>
  <c r="H166" s="1"/>
  <c r="H165" s="1"/>
  <c r="H676"/>
  <c r="H671" s="1"/>
  <c r="H654" s="1"/>
  <c r="H616"/>
  <c r="I430"/>
  <c r="I429" s="1"/>
  <c r="I676"/>
  <c r="I671" s="1"/>
  <c r="I654" s="1"/>
  <c r="I636"/>
  <c r="I635" s="1"/>
  <c r="I556"/>
  <c r="I555" s="1"/>
  <c r="I554" s="1"/>
  <c r="I497"/>
  <c r="I496" s="1"/>
  <c r="I495" s="1"/>
  <c r="H498"/>
  <c r="H497" s="1"/>
  <c r="H496" s="1"/>
  <c r="H495" s="1"/>
  <c r="I474"/>
  <c r="I457" s="1"/>
  <c r="H430"/>
  <c r="H429" s="1"/>
  <c r="I599"/>
  <c r="H599"/>
  <c r="H536"/>
  <c r="H535" s="1"/>
  <c r="H534" s="1"/>
  <c r="H556"/>
  <c r="H555" s="1"/>
  <c r="H554" s="1"/>
  <c r="H474"/>
  <c r="H457" s="1"/>
  <c r="H636"/>
  <c r="H635" s="1"/>
  <c r="I536"/>
  <c r="I535" s="1"/>
  <c r="I534" s="1"/>
  <c r="H676" i="5"/>
  <c r="I271" i="2"/>
  <c r="I270" s="1"/>
  <c r="I264" s="1"/>
  <c r="I248"/>
  <c r="I241" s="1"/>
  <c r="I240" s="1"/>
  <c r="I239" s="1"/>
  <c r="H392"/>
  <c r="H391" s="1"/>
  <c r="H390" s="1"/>
  <c r="I380"/>
  <c r="I363" s="1"/>
  <c r="I362" s="1"/>
  <c r="I392"/>
  <c r="I391" s="1"/>
  <c r="I390" s="1"/>
  <c r="H271"/>
  <c r="H270" s="1"/>
  <c r="H264" s="1"/>
  <c r="H248"/>
  <c r="H241" s="1"/>
  <c r="H240" s="1"/>
  <c r="H239" s="1"/>
  <c r="H341"/>
  <c r="I341"/>
  <c r="I331"/>
  <c r="I330" s="1"/>
  <c r="I329" s="1"/>
  <c r="H331"/>
  <c r="H330" s="1"/>
  <c r="H329" s="1"/>
  <c r="H306"/>
  <c r="H305" s="1"/>
  <c r="I762"/>
  <c r="I761" s="1"/>
  <c r="I736" s="1"/>
  <c r="I296"/>
  <c r="I291" s="1"/>
  <c r="H230" i="5"/>
  <c r="H250"/>
  <c r="H251"/>
  <c r="H249" s="1"/>
  <c r="H248" s="1"/>
  <c r="I305" i="2"/>
  <c r="H296"/>
  <c r="H291" s="1"/>
  <c r="G230" i="5"/>
  <c r="G688"/>
  <c r="G687" s="1"/>
  <c r="H762" i="2"/>
  <c r="H761" s="1"/>
  <c r="H736" s="1"/>
  <c r="H648" i="5"/>
  <c r="H688"/>
  <c r="H687" s="1"/>
  <c r="H712" i="2"/>
  <c r="H688" s="1"/>
  <c r="I712"/>
  <c r="J583"/>
  <c r="J575"/>
  <c r="H363"/>
  <c r="H362" s="1"/>
  <c r="J100"/>
  <c r="I520"/>
  <c r="H520"/>
  <c r="G513" i="5" l="1"/>
  <c r="H513"/>
  <c r="H656"/>
  <c r="H655" s="1"/>
  <c r="H630"/>
  <c r="H526"/>
  <c r="H542"/>
  <c r="H541" s="1"/>
  <c r="G656"/>
  <c r="G655" s="1"/>
  <c r="D188" i="4"/>
  <c r="D179" s="1"/>
  <c r="G630" i="5"/>
  <c r="G648"/>
  <c r="E188" i="4"/>
  <c r="E179" s="1"/>
  <c r="E113"/>
  <c r="H84" i="5"/>
  <c r="E164" i="4"/>
  <c r="E150" s="1"/>
  <c r="D139"/>
  <c r="D138" s="1"/>
  <c r="D150"/>
  <c r="E131"/>
  <c r="D113"/>
  <c r="E139"/>
  <c r="E138" s="1"/>
  <c r="D131"/>
  <c r="H417" i="5"/>
  <c r="H416" s="1"/>
  <c r="G186"/>
  <c r="G185" s="1"/>
  <c r="G184" s="1"/>
  <c r="E25" i="6" s="1"/>
  <c r="G418" i="5"/>
  <c r="G417" s="1"/>
  <c r="G416" s="1"/>
  <c r="D439" i="4"/>
  <c r="H106" i="5"/>
  <c r="H297"/>
  <c r="H284" s="1"/>
  <c r="H283" s="1"/>
  <c r="E468" i="4"/>
  <c r="D476"/>
  <c r="H109" i="2"/>
  <c r="H108" s="1"/>
  <c r="G126" i="5"/>
  <c r="G122" s="1"/>
  <c r="G121" s="1"/>
  <c r="G120" s="1"/>
  <c r="E21" i="6" s="1"/>
  <c r="H134" i="5"/>
  <c r="H133" s="1"/>
  <c r="H132" s="1"/>
  <c r="H131" s="1"/>
  <c r="F22" i="6" s="1"/>
  <c r="H122" i="5"/>
  <c r="H121" s="1"/>
  <c r="H120" s="1"/>
  <c r="F21" i="6" s="1"/>
  <c r="E380" i="4"/>
  <c r="E379" s="1"/>
  <c r="D468"/>
  <c r="D460"/>
  <c r="H441" i="5"/>
  <c r="I441" s="1"/>
  <c r="H186"/>
  <c r="H185" s="1"/>
  <c r="H184" s="1"/>
  <c r="F25" i="6" s="1"/>
  <c r="H598" i="2"/>
  <c r="H597" s="1"/>
  <c r="H590" s="1"/>
  <c r="H582" s="1"/>
  <c r="H186"/>
  <c r="H146" s="1"/>
  <c r="H430" i="5"/>
  <c r="H429" s="1"/>
  <c r="H428" s="1"/>
  <c r="H403" s="1"/>
  <c r="H207"/>
  <c r="H206" s="1"/>
  <c r="H200" s="1"/>
  <c r="F26" i="6" s="1"/>
  <c r="H236" i="5"/>
  <c r="H235" s="1"/>
  <c r="H96"/>
  <c r="G96"/>
  <c r="G430"/>
  <c r="G429" s="1"/>
  <c r="G428" s="1"/>
  <c r="G207"/>
  <c r="G206" s="1"/>
  <c r="G200" s="1"/>
  <c r="E26" i="6" s="1"/>
  <c r="H101" i="5"/>
  <c r="G368"/>
  <c r="G352" s="1"/>
  <c r="E34" i="6" s="1"/>
  <c r="G304" i="5"/>
  <c r="G303" s="1"/>
  <c r="G302" s="1"/>
  <c r="E439" i="4"/>
  <c r="G297" i="5"/>
  <c r="G284" s="1"/>
  <c r="G283" s="1"/>
  <c r="G236"/>
  <c r="G235" s="1"/>
  <c r="D314" i="4"/>
  <c r="D313" s="1"/>
  <c r="D312" s="1"/>
  <c r="G134" i="5"/>
  <c r="G133" s="1"/>
  <c r="G132" s="1"/>
  <c r="G131" s="1"/>
  <c r="E22" i="6" s="1"/>
  <c r="H368" i="5"/>
  <c r="H352" s="1"/>
  <c r="F34" i="6" s="1"/>
  <c r="H304" i="5"/>
  <c r="H303" s="1"/>
  <c r="H302" s="1"/>
  <c r="I442"/>
  <c r="G330"/>
  <c r="G329" s="1"/>
  <c r="E33" i="6" s="1"/>
  <c r="H330" i="5"/>
  <c r="H329" s="1"/>
  <c r="F33" i="6" s="1"/>
  <c r="G101" i="5"/>
  <c r="G95" s="1"/>
  <c r="G94" s="1"/>
  <c r="G93" s="1"/>
  <c r="E19" i="6" s="1"/>
  <c r="G386" i="5"/>
  <c r="G385" s="1"/>
  <c r="G384" s="1"/>
  <c r="E35" i="6" s="1"/>
  <c r="E567" i="4"/>
  <c r="E566" s="1"/>
  <c r="E565" s="1"/>
  <c r="D379"/>
  <c r="E38" i="6"/>
  <c r="E37" s="1"/>
  <c r="G37" s="1"/>
  <c r="E254" i="4"/>
  <c r="E253" s="1"/>
  <c r="E519"/>
  <c r="E518" s="1"/>
  <c r="E590"/>
  <c r="D590"/>
  <c r="E275"/>
  <c r="E314"/>
  <c r="E313" s="1"/>
  <c r="E312" s="1"/>
  <c r="D254"/>
  <c r="D253" s="1"/>
  <c r="F332"/>
  <c r="D519"/>
  <c r="D518" s="1"/>
  <c r="F328"/>
  <c r="D567"/>
  <c r="D566" s="1"/>
  <c r="D565" s="1"/>
  <c r="E544"/>
  <c r="E543" s="1"/>
  <c r="H387" i="5"/>
  <c r="H386" s="1"/>
  <c r="H385" s="1"/>
  <c r="H384" s="1"/>
  <c r="F35" i="6" s="1"/>
  <c r="G229" i="5"/>
  <c r="G228" s="1"/>
  <c r="G224" s="1"/>
  <c r="D374" i="4"/>
  <c r="D373" s="1"/>
  <c r="D372" s="1"/>
  <c r="D368" s="1"/>
  <c r="E280"/>
  <c r="D543"/>
  <c r="D275"/>
  <c r="H229" i="5"/>
  <c r="H228" s="1"/>
  <c r="H224" s="1"/>
  <c r="E374" i="4"/>
  <c r="E373" s="1"/>
  <c r="E372" s="1"/>
  <c r="E368" s="1"/>
  <c r="I81" i="5"/>
  <c r="F17" i="6"/>
  <c r="G17" s="1"/>
  <c r="I109" i="2"/>
  <c r="I108" s="1"/>
  <c r="I107" s="1"/>
  <c r="J165"/>
  <c r="I688"/>
  <c r="H107"/>
  <c r="I598"/>
  <c r="I597" s="1"/>
  <c r="I590" s="1"/>
  <c r="I582" s="1"/>
  <c r="J495"/>
  <c r="H667" i="5"/>
  <c r="G512"/>
  <c r="G511" s="1"/>
  <c r="J239" i="2"/>
  <c r="H537" i="5"/>
  <c r="H512" s="1"/>
  <c r="H511" s="1"/>
  <c r="G667"/>
  <c r="I290" i="2"/>
  <c r="I289" s="1"/>
  <c r="I287" s="1"/>
  <c r="H290"/>
  <c r="H289" s="1"/>
  <c r="H287" s="1"/>
  <c r="H629" i="5"/>
  <c r="J147" i="2"/>
  <c r="I146"/>
  <c r="J654"/>
  <c r="J457"/>
  <c r="J264"/>
  <c r="I340"/>
  <c r="H340"/>
  <c r="J329"/>
  <c r="I519"/>
  <c r="I428" s="1"/>
  <c r="H519"/>
  <c r="H428" s="1"/>
  <c r="J429"/>
  <c r="G629" i="5" l="1"/>
  <c r="E112" i="4"/>
  <c r="E111" s="1"/>
  <c r="D112"/>
  <c r="D111" s="1"/>
  <c r="G25" i="6"/>
  <c r="G403" i="5"/>
  <c r="E36" i="6" s="1"/>
  <c r="E32" s="1"/>
  <c r="G26"/>
  <c r="E367" i="4"/>
  <c r="E366" s="1"/>
  <c r="H262" i="5"/>
  <c r="F31" i="6" s="1"/>
  <c r="G21"/>
  <c r="I184" i="5"/>
  <c r="G22" i="6"/>
  <c r="J107" i="2"/>
  <c r="I120" i="5"/>
  <c r="H95"/>
  <c r="H94" s="1"/>
  <c r="H93" s="1"/>
  <c r="F19" i="6" s="1"/>
  <c r="G19" s="1"/>
  <c r="G262" i="5"/>
  <c r="E31" i="6" s="1"/>
  <c r="H223" i="5"/>
  <c r="H222" s="1"/>
  <c r="H220" s="1"/>
  <c r="F28" i="6" s="1"/>
  <c r="J186" i="2"/>
  <c r="I200" i="5"/>
  <c r="G33" i="6"/>
  <c r="G223" i="5"/>
  <c r="G222" s="1"/>
  <c r="G220" s="1"/>
  <c r="E28" i="6" s="1"/>
  <c r="G35"/>
  <c r="I131" i="5"/>
  <c r="F312" i="4"/>
  <c r="D367"/>
  <c r="D366" s="1"/>
  <c r="G34" i="6"/>
  <c r="I384" i="5"/>
  <c r="G38" i="6"/>
  <c r="I329" i="5"/>
  <c r="E517" i="4"/>
  <c r="F565"/>
  <c r="I352" i="5"/>
  <c r="D517" i="4"/>
  <c r="F590"/>
  <c r="F253"/>
  <c r="H328" i="5"/>
  <c r="F36" i="6"/>
  <c r="G328" i="5"/>
  <c r="H238" i="2"/>
  <c r="J590"/>
  <c r="J582"/>
  <c r="H628" i="5"/>
  <c r="H627" s="1"/>
  <c r="F45" i="6" s="1"/>
  <c r="I403" i="5"/>
  <c r="G628"/>
  <c r="G627" s="1"/>
  <c r="E45" i="6" s="1"/>
  <c r="J287" i="2"/>
  <c r="I238"/>
  <c r="J146"/>
  <c r="J340"/>
  <c r="J519"/>
  <c r="J428"/>
  <c r="F111" i="4" l="1"/>
  <c r="G28" i="6"/>
  <c r="G31"/>
  <c r="F366" i="4"/>
  <c r="I93" i="5"/>
  <c r="I262"/>
  <c r="I220"/>
  <c r="F517" i="4"/>
  <c r="I328" i="5"/>
  <c r="G45" i="6"/>
  <c r="G36"/>
  <c r="F32"/>
  <c r="G32" s="1"/>
  <c r="I627" i="5"/>
  <c r="J238" i="2"/>
  <c r="I774"/>
  <c r="I773" s="1"/>
  <c r="I772" s="1"/>
  <c r="I771" s="1"/>
  <c r="H774"/>
  <c r="H773" s="1"/>
  <c r="H772" s="1"/>
  <c r="H771" s="1"/>
  <c r="I781"/>
  <c r="H781"/>
  <c r="I819"/>
  <c r="H819"/>
  <c r="G734" i="5" s="1"/>
  <c r="D246" i="4" s="1"/>
  <c r="D245" s="1"/>
  <c r="D244" s="1"/>
  <c r="I815" i="2"/>
  <c r="H731" i="5" s="1"/>
  <c r="E243" i="4" s="1"/>
  <c r="E242" s="1"/>
  <c r="E241" s="1"/>
  <c r="H815" i="2"/>
  <c r="G731" i="5" s="1"/>
  <c r="D243" i="4" s="1"/>
  <c r="D242" s="1"/>
  <c r="D241" s="1"/>
  <c r="I811" i="2"/>
  <c r="H728" i="5" s="1"/>
  <c r="E232" i="4" s="1"/>
  <c r="E231" s="1"/>
  <c r="E230" s="1"/>
  <c r="H811" i="2"/>
  <c r="G728" i="5" s="1"/>
  <c r="D232" i="4" s="1"/>
  <c r="D231" s="1"/>
  <c r="D230" s="1"/>
  <c r="I823" i="2"/>
  <c r="H737" i="5" s="1"/>
  <c r="E249" i="4" s="1"/>
  <c r="E248" s="1"/>
  <c r="E247" s="1"/>
  <c r="H823" i="2"/>
  <c r="G737" i="5" s="1"/>
  <c r="D249" i="4" s="1"/>
  <c r="D248" s="1"/>
  <c r="D247" s="1"/>
  <c r="I829" i="2"/>
  <c r="H748" i="5" s="1"/>
  <c r="E252" i="4" s="1"/>
  <c r="E251" s="1"/>
  <c r="E250" s="1"/>
  <c r="H829" i="2"/>
  <c r="G748" i="5" s="1"/>
  <c r="D252" i="4" s="1"/>
  <c r="D251" s="1"/>
  <c r="D250" s="1"/>
  <c r="I835" i="2"/>
  <c r="H753" i="5" s="1"/>
  <c r="H835" i="2"/>
  <c r="G753" i="5" s="1"/>
  <c r="I838" i="2"/>
  <c r="H755" i="5" s="1"/>
  <c r="E496" i="4" s="1"/>
  <c r="E495" s="1"/>
  <c r="H838" i="2"/>
  <c r="G755" i="5" s="1"/>
  <c r="D496" i="4" s="1"/>
  <c r="D495" s="1"/>
  <c r="I843" i="2"/>
  <c r="I842" s="1"/>
  <c r="I841" s="1"/>
  <c r="H843"/>
  <c r="H842" s="1"/>
  <c r="H841" s="1"/>
  <c r="I849"/>
  <c r="H765" i="5" s="1"/>
  <c r="H849" i="2"/>
  <c r="G765" i="5" s="1"/>
  <c r="I854" i="2"/>
  <c r="H767" i="5" s="1"/>
  <c r="H854" i="2"/>
  <c r="G767" i="5" s="1"/>
  <c r="I858" i="2"/>
  <c r="H769" i="5" s="1"/>
  <c r="H858" i="2"/>
  <c r="G769" i="5" s="1"/>
  <c r="I862" i="2"/>
  <c r="H772" i="5" s="1"/>
  <c r="H862" i="2"/>
  <c r="G772" i="5" s="1"/>
  <c r="I866" i="2"/>
  <c r="H774" i="5" s="1"/>
  <c r="H866" i="2"/>
  <c r="G774" i="5" s="1"/>
  <c r="I874" i="2"/>
  <c r="I788" s="1"/>
  <c r="I787" s="1"/>
  <c r="H874"/>
  <c r="H788" s="1"/>
  <c r="H787" s="1"/>
  <c r="I877"/>
  <c r="H877"/>
  <c r="I881"/>
  <c r="I880" s="1"/>
  <c r="I879" s="1"/>
  <c r="H881"/>
  <c r="H880" s="1"/>
  <c r="H879" s="1"/>
  <c r="I888"/>
  <c r="H888"/>
  <c r="I98"/>
  <c r="H98"/>
  <c r="I85"/>
  <c r="H85"/>
  <c r="I80"/>
  <c r="H80"/>
  <c r="I72"/>
  <c r="H72"/>
  <c r="I67"/>
  <c r="H67"/>
  <c r="I61"/>
  <c r="H19" i="5" s="1"/>
  <c r="H61" i="2"/>
  <c r="G19" i="5" s="1"/>
  <c r="I1091" i="2"/>
  <c r="H1091"/>
  <c r="I1104"/>
  <c r="H1104"/>
  <c r="I1100"/>
  <c r="H1100"/>
  <c r="I1096"/>
  <c r="H1096"/>
  <c r="I1086"/>
  <c r="H1086"/>
  <c r="I1082"/>
  <c r="H1082"/>
  <c r="I1077"/>
  <c r="H1077"/>
  <c r="I1073"/>
  <c r="H1073"/>
  <c r="I1068"/>
  <c r="H1068"/>
  <c r="I1064"/>
  <c r="H1064"/>
  <c r="I1056"/>
  <c r="H1056"/>
  <c r="I1051"/>
  <c r="H573" i="5" s="1"/>
  <c r="E110" i="4" s="1"/>
  <c r="H1051" i="2"/>
  <c r="G573" i="5" s="1"/>
  <c r="D110" i="4" s="1"/>
  <c r="I1049" i="2"/>
  <c r="H572" i="5" s="1"/>
  <c r="E109" i="4" s="1"/>
  <c r="H1049" i="2"/>
  <c r="G572" i="5" s="1"/>
  <c r="D109" i="4" s="1"/>
  <c r="I1045" i="2"/>
  <c r="H1045"/>
  <c r="I1041"/>
  <c r="H1041"/>
  <c r="I1037"/>
  <c r="H562" i="5" s="1"/>
  <c r="E99" i="4" s="1"/>
  <c r="H1037" i="2"/>
  <c r="G562" i="5" s="1"/>
  <c r="D99" i="4" s="1"/>
  <c r="I1035" i="2"/>
  <c r="H561" i="5" s="1"/>
  <c r="E98" i="4" s="1"/>
  <c r="H1035" i="2"/>
  <c r="G561" i="5" s="1"/>
  <c r="D98" i="4" s="1"/>
  <c r="I1028" i="2"/>
  <c r="H1028"/>
  <c r="I1023"/>
  <c r="H507" i="5" s="1"/>
  <c r="H1023" i="2"/>
  <c r="I1019"/>
  <c r="H1019"/>
  <c r="I1015"/>
  <c r="H1015"/>
  <c r="I1010"/>
  <c r="H1010"/>
  <c r="I1005"/>
  <c r="H1005"/>
  <c r="I1001"/>
  <c r="H1001"/>
  <c r="I997"/>
  <c r="H997"/>
  <c r="I993"/>
  <c r="H993"/>
  <c r="I989"/>
  <c r="H989"/>
  <c r="I981"/>
  <c r="H981"/>
  <c r="I977"/>
  <c r="H977"/>
  <c r="I972"/>
  <c r="H972"/>
  <c r="I967"/>
  <c r="H967"/>
  <c r="I963"/>
  <c r="H963"/>
  <c r="I959"/>
  <c r="H959"/>
  <c r="I950"/>
  <c r="H950"/>
  <c r="I943"/>
  <c r="H943"/>
  <c r="I938"/>
  <c r="H938"/>
  <c r="I933"/>
  <c r="I932" s="1"/>
  <c r="I931" s="1"/>
  <c r="I930" s="1"/>
  <c r="H933"/>
  <c r="H932" s="1"/>
  <c r="H931" s="1"/>
  <c r="H930" s="1"/>
  <c r="I917"/>
  <c r="I916" s="1"/>
  <c r="H917"/>
  <c r="H916" s="1"/>
  <c r="I924"/>
  <c r="I923" s="1"/>
  <c r="H924"/>
  <c r="H923" s="1"/>
  <c r="I911"/>
  <c r="H911"/>
  <c r="I905"/>
  <c r="H905"/>
  <c r="I901"/>
  <c r="H901"/>
  <c r="I896"/>
  <c r="H62" i="5" s="1"/>
  <c r="H896" i="2"/>
  <c r="G62" i="5" s="1"/>
  <c r="I50" i="2"/>
  <c r="H50"/>
  <c r="I47"/>
  <c r="H47"/>
  <c r="I42"/>
  <c r="H42"/>
  <c r="I34"/>
  <c r="H34"/>
  <c r="I29"/>
  <c r="H29"/>
  <c r="D17" i="7"/>
  <c r="D10" s="1"/>
  <c r="E97" i="4" l="1"/>
  <c r="E96" s="1"/>
  <c r="E108"/>
  <c r="E107" s="1"/>
  <c r="D97"/>
  <c r="D96" s="1"/>
  <c r="D108"/>
  <c r="D107" s="1"/>
  <c r="H768" i="5"/>
  <c r="E503" i="4"/>
  <c r="E502" s="1"/>
  <c r="H764" i="5"/>
  <c r="E499" i="4"/>
  <c r="E498" s="1"/>
  <c r="G766" i="5"/>
  <c r="D501" i="4"/>
  <c r="D500" s="1"/>
  <c r="G752" i="5"/>
  <c r="D494" i="4"/>
  <c r="D493" s="1"/>
  <c r="D492" s="1"/>
  <c r="H771" i="5"/>
  <c r="E506" i="4"/>
  <c r="E505" s="1"/>
  <c r="H766" i="5"/>
  <c r="E501" i="4"/>
  <c r="E500" s="1"/>
  <c r="H752" i="5"/>
  <c r="E494" i="4"/>
  <c r="E493" s="1"/>
  <c r="E492" s="1"/>
  <c r="H773" i="5"/>
  <c r="E508" i="4"/>
  <c r="E507" s="1"/>
  <c r="G771" i="5"/>
  <c r="D506" i="4"/>
  <c r="D505" s="1"/>
  <c r="G773" i="5"/>
  <c r="D508" i="4"/>
  <c r="D507" s="1"/>
  <c r="G768" i="5"/>
  <c r="D503" i="4"/>
  <c r="D502" s="1"/>
  <c r="G764" i="5"/>
  <c r="D499" i="4"/>
  <c r="D498" s="1"/>
  <c r="H61" i="5"/>
  <c r="E400" i="4"/>
  <c r="E399" s="1"/>
  <c r="G18" i="5"/>
  <c r="G17" s="1"/>
  <c r="D417" i="4"/>
  <c r="D416" s="1"/>
  <c r="D415" s="1"/>
  <c r="D229"/>
  <c r="H18" i="5"/>
  <c r="E417" i="4"/>
  <c r="E416" s="1"/>
  <c r="E415" s="1"/>
  <c r="G61" i="5"/>
  <c r="D400" i="4"/>
  <c r="D399" s="1"/>
  <c r="I910" i="2"/>
  <c r="I909" s="1"/>
  <c r="I908" s="1"/>
  <c r="H70" i="5"/>
  <c r="H910" i="2"/>
  <c r="H909" s="1"/>
  <c r="H908" s="1"/>
  <c r="G70" i="5"/>
  <c r="H722"/>
  <c r="H721" s="1"/>
  <c r="H720" s="1"/>
  <c r="H719" s="1"/>
  <c r="H718" s="1"/>
  <c r="F50" i="6" s="1"/>
  <c r="H734" i="5"/>
  <c r="E246" i="4" s="1"/>
  <c r="E245" s="1"/>
  <c r="E244" s="1"/>
  <c r="E229" s="1"/>
  <c r="I786" i="2"/>
  <c r="I785" s="1"/>
  <c r="I784" s="1"/>
  <c r="I783" s="1"/>
  <c r="H786"/>
  <c r="H785" s="1"/>
  <c r="H784" s="1"/>
  <c r="H783" s="1"/>
  <c r="G40" i="5"/>
  <c r="H33" i="2"/>
  <c r="G37" i="5"/>
  <c r="H28" i="2"/>
  <c r="G75" i="5"/>
  <c r="G74" s="1"/>
  <c r="H40"/>
  <c r="I33" i="2"/>
  <c r="H37" i="5"/>
  <c r="I28" i="2"/>
  <c r="H75" i="5"/>
  <c r="H74" s="1"/>
  <c r="G722"/>
  <c r="G721" s="1"/>
  <c r="G720" s="1"/>
  <c r="G719" s="1"/>
  <c r="G718" s="1"/>
  <c r="E50" i="6" s="1"/>
  <c r="I49" i="2"/>
  <c r="H80" i="5"/>
  <c r="I900" i="2"/>
  <c r="H64" i="5"/>
  <c r="H46" i="2"/>
  <c r="H41" s="1"/>
  <c r="G77" i="5"/>
  <c r="G76" s="1"/>
  <c r="H904" i="2"/>
  <c r="G66" i="5"/>
  <c r="I46" i="2"/>
  <c r="I41" s="1"/>
  <c r="I40" s="1"/>
  <c r="I39" s="1"/>
  <c r="I38" s="1"/>
  <c r="H77" i="5"/>
  <c r="H76" s="1"/>
  <c r="I904" i="2"/>
  <c r="H66" i="5"/>
  <c r="H49" i="2"/>
  <c r="G80" i="5"/>
  <c r="H900" i="2"/>
  <c r="H895" s="1"/>
  <c r="G64" i="5"/>
  <c r="H942" i="2"/>
  <c r="H941" s="1"/>
  <c r="H940" s="1"/>
  <c r="G163" i="5"/>
  <c r="G172"/>
  <c r="H937" i="2"/>
  <c r="H936" s="1"/>
  <c r="H935" s="1"/>
  <c r="G167" i="5"/>
  <c r="I937" i="2"/>
  <c r="I936" s="1"/>
  <c r="I935" s="1"/>
  <c r="H167" i="5"/>
  <c r="I942" i="2"/>
  <c r="I941" s="1"/>
  <c r="I940" s="1"/>
  <c r="H172" i="5"/>
  <c r="H163"/>
  <c r="I958" i="2"/>
  <c r="I957" s="1"/>
  <c r="H453" i="5"/>
  <c r="H980" i="2"/>
  <c r="H979" s="1"/>
  <c r="G472" i="5"/>
  <c r="I976" i="2"/>
  <c r="I975" s="1"/>
  <c r="H469" i="5"/>
  <c r="H962" i="2"/>
  <c r="H961" s="1"/>
  <c r="G456" i="5"/>
  <c r="I962" i="2"/>
  <c r="I961" s="1"/>
  <c r="H456" i="5"/>
  <c r="I971" i="2"/>
  <c r="I970" s="1"/>
  <c r="I969" s="1"/>
  <c r="H463" i="5"/>
  <c r="I980" i="2"/>
  <c r="I979" s="1"/>
  <c r="H472" i="5"/>
  <c r="I966" i="2"/>
  <c r="I965" s="1"/>
  <c r="H459" i="5"/>
  <c r="H971" i="2"/>
  <c r="H970" s="1"/>
  <c r="H969" s="1"/>
  <c r="G463" i="5"/>
  <c r="H958" i="2"/>
  <c r="H957" s="1"/>
  <c r="G453" i="5"/>
  <c r="H966" i="2"/>
  <c r="H965" s="1"/>
  <c r="G459" i="5"/>
  <c r="H976" i="2"/>
  <c r="H975" s="1"/>
  <c r="H974" s="1"/>
  <c r="G469" i="5"/>
  <c r="C17" i="7"/>
  <c r="C10" s="1"/>
  <c r="H988" i="2"/>
  <c r="H987" s="1"/>
  <c r="G479" i="5"/>
  <c r="H992" i="2"/>
  <c r="G482" i="5"/>
  <c r="H996" i="2"/>
  <c r="H995" s="1"/>
  <c r="G485" i="5"/>
  <c r="H1000" i="2"/>
  <c r="H999" s="1"/>
  <c r="G488" i="5"/>
  <c r="H1004" i="2"/>
  <c r="H1003" s="1"/>
  <c r="G491" i="5"/>
  <c r="H1009" i="2"/>
  <c r="H1008" s="1"/>
  <c r="H1007" s="1"/>
  <c r="G495" i="5"/>
  <c r="G494" s="1"/>
  <c r="G493" s="1"/>
  <c r="G492" s="1"/>
  <c r="H1014" i="2"/>
  <c r="H1013" s="1"/>
  <c r="G499" i="5"/>
  <c r="H1018" i="2"/>
  <c r="H1017" s="1"/>
  <c r="G502" i="5"/>
  <c r="H1022" i="2"/>
  <c r="H1021" s="1"/>
  <c r="G507" i="5"/>
  <c r="G506" s="1"/>
  <c r="G503" s="1"/>
  <c r="H1027" i="2"/>
  <c r="H1026" s="1"/>
  <c r="G510" i="5"/>
  <c r="I988" i="2"/>
  <c r="I987" s="1"/>
  <c r="H479" i="5"/>
  <c r="I992" i="2"/>
  <c r="H482" i="5"/>
  <c r="I996" i="2"/>
  <c r="I995" s="1"/>
  <c r="H485" i="5"/>
  <c r="I1000" i="2"/>
  <c r="I999" s="1"/>
  <c r="H488" i="5"/>
  <c r="I1004" i="2"/>
  <c r="I1003" s="1"/>
  <c r="H491" i="5"/>
  <c r="I1009" i="2"/>
  <c r="I1008" s="1"/>
  <c r="I1007" s="1"/>
  <c r="H495" i="5"/>
  <c r="H494" s="1"/>
  <c r="H493" s="1"/>
  <c r="H492" s="1"/>
  <c r="I1014" i="2"/>
  <c r="I1013" s="1"/>
  <c r="H499" i="5"/>
  <c r="I1018" i="2"/>
  <c r="I1017" s="1"/>
  <c r="H502" i="5"/>
  <c r="I1022" i="2"/>
  <c r="I1021" s="1"/>
  <c r="H506" i="5"/>
  <c r="H503" s="1"/>
  <c r="I1027" i="2"/>
  <c r="I1026" s="1"/>
  <c r="H510" i="5"/>
  <c r="H560"/>
  <c r="H559" s="1"/>
  <c r="H571"/>
  <c r="H570" s="1"/>
  <c r="H1044" i="2"/>
  <c r="H1043" s="1"/>
  <c r="G569" i="5"/>
  <c r="I1055" i="2"/>
  <c r="I1054" s="1"/>
  <c r="I1053" s="1"/>
  <c r="I1030" s="1"/>
  <c r="H591" i="5"/>
  <c r="I1044" i="2"/>
  <c r="I1043" s="1"/>
  <c r="H569" i="5"/>
  <c r="I1040" i="2"/>
  <c r="I1039" s="1"/>
  <c r="H565" i="5"/>
  <c r="G560"/>
  <c r="G559" s="1"/>
  <c r="H1040" i="2"/>
  <c r="H1039" s="1"/>
  <c r="G565" i="5"/>
  <c r="G571"/>
  <c r="G570" s="1"/>
  <c r="H1055" i="2"/>
  <c r="H1054" s="1"/>
  <c r="H1053" s="1"/>
  <c r="G591" i="5"/>
  <c r="I1067" i="2"/>
  <c r="H602" i="5"/>
  <c r="I1076" i="2"/>
  <c r="H606" i="5"/>
  <c r="I1085" i="2"/>
  <c r="H611" i="5"/>
  <c r="I1099" i="2"/>
  <c r="I1098" s="1"/>
  <c r="H622" i="5"/>
  <c r="I1090" i="2"/>
  <c r="I1089" s="1"/>
  <c r="I1088" s="1"/>
  <c r="H615" i="5"/>
  <c r="H1063" i="2"/>
  <c r="H1062" s="1"/>
  <c r="G599" i="5"/>
  <c r="H1072" i="2"/>
  <c r="G604" i="5"/>
  <c r="H1081" i="2"/>
  <c r="G609" i="5"/>
  <c r="H1095" i="2"/>
  <c r="H1094" s="1"/>
  <c r="G619" i="5"/>
  <c r="H1103" i="2"/>
  <c r="H1102" s="1"/>
  <c r="G625" i="5"/>
  <c r="I1063" i="2"/>
  <c r="I1062" s="1"/>
  <c r="H599" i="5"/>
  <c r="I1072" i="2"/>
  <c r="H604" i="5"/>
  <c r="I1081" i="2"/>
  <c r="I1080" s="1"/>
  <c r="H609" i="5"/>
  <c r="I1095" i="2"/>
  <c r="I1094" s="1"/>
  <c r="H619" i="5"/>
  <c r="I1103" i="2"/>
  <c r="I1102" s="1"/>
  <c r="H625" i="5"/>
  <c r="H1067" i="2"/>
  <c r="G602" i="5"/>
  <c r="H1076" i="2"/>
  <c r="G606" i="5"/>
  <c r="H1085" i="2"/>
  <c r="G611" i="5"/>
  <c r="H1099" i="2"/>
  <c r="H1098" s="1"/>
  <c r="G622" i="5"/>
  <c r="H1090" i="2"/>
  <c r="H1089" s="1"/>
  <c r="H1088" s="1"/>
  <c r="G615" i="5"/>
  <c r="I97" i="2"/>
  <c r="I96" s="1"/>
  <c r="I95" s="1"/>
  <c r="I94" s="1"/>
  <c r="I93" s="1"/>
  <c r="H56" i="5"/>
  <c r="H97" i="2"/>
  <c r="H96" s="1"/>
  <c r="H95" s="1"/>
  <c r="H94" s="1"/>
  <c r="H93" s="1"/>
  <c r="G56" i="5"/>
  <c r="H84" i="2"/>
  <c r="G48" i="5"/>
  <c r="G47" s="1"/>
  <c r="I79" i="2"/>
  <c r="H46" i="5"/>
  <c r="H45" s="1"/>
  <c r="I84" i="2"/>
  <c r="H48" i="5"/>
  <c r="H47" s="1"/>
  <c r="H79" i="2"/>
  <c r="G46" i="5"/>
  <c r="G45" s="1"/>
  <c r="H66" i="2"/>
  <c r="G22" i="5"/>
  <c r="I66" i="2"/>
  <c r="H22" i="5"/>
  <c r="H71" i="2"/>
  <c r="G24" i="5"/>
  <c r="I71" i="2"/>
  <c r="H24" i="5"/>
  <c r="H949" i="2"/>
  <c r="H948" s="1"/>
  <c r="H947" s="1"/>
  <c r="H946" s="1"/>
  <c r="H945" s="1"/>
  <c r="G261" i="5"/>
  <c r="I949" i="2"/>
  <c r="I948" s="1"/>
  <c r="I947" s="1"/>
  <c r="I946" s="1"/>
  <c r="I945" s="1"/>
  <c r="H261" i="5"/>
  <c r="H780" i="2"/>
  <c r="H779" s="1"/>
  <c r="H778" s="1"/>
  <c r="H777" s="1"/>
  <c r="H776" s="1"/>
  <c r="H685" s="1"/>
  <c r="G703" i="5"/>
  <c r="I780" i="2"/>
  <c r="I779" s="1"/>
  <c r="I778" s="1"/>
  <c r="I777" s="1"/>
  <c r="I776" s="1"/>
  <c r="I685" s="1"/>
  <c r="H703" i="5"/>
  <c r="G743"/>
  <c r="G742" s="1"/>
  <c r="G741" s="1"/>
  <c r="G740" s="1"/>
  <c r="G739" s="1"/>
  <c r="H743"/>
  <c r="H742" s="1"/>
  <c r="H741" s="1"/>
  <c r="H740" s="1"/>
  <c r="H739" s="1"/>
  <c r="H834" i="2"/>
  <c r="I834"/>
  <c r="H837"/>
  <c r="G736" i="5" s="1"/>
  <c r="G735" s="1"/>
  <c r="I837" i="2"/>
  <c r="H736" i="5" s="1"/>
  <c r="H735" s="1"/>
  <c r="H828" i="2"/>
  <c r="H827" s="1"/>
  <c r="H826" s="1"/>
  <c r="I828"/>
  <c r="I827" s="1"/>
  <c r="I826" s="1"/>
  <c r="H861"/>
  <c r="I861"/>
  <c r="H865"/>
  <c r="I865"/>
  <c r="H853"/>
  <c r="H857"/>
  <c r="H848"/>
  <c r="I853"/>
  <c r="I857"/>
  <c r="I848"/>
  <c r="H922"/>
  <c r="H921" s="1"/>
  <c r="H920" s="1"/>
  <c r="H919" s="1"/>
  <c r="I922"/>
  <c r="I921" s="1"/>
  <c r="I920" s="1"/>
  <c r="I919" s="1"/>
  <c r="H915"/>
  <c r="H914" s="1"/>
  <c r="H913" s="1"/>
  <c r="I915"/>
  <c r="I914" s="1"/>
  <c r="I913" s="1"/>
  <c r="I822"/>
  <c r="I821" s="1"/>
  <c r="H810"/>
  <c r="H809" s="1"/>
  <c r="H818"/>
  <c r="H817" s="1"/>
  <c r="I810"/>
  <c r="I809" s="1"/>
  <c r="I818"/>
  <c r="I817" s="1"/>
  <c r="H814"/>
  <c r="H813" s="1"/>
  <c r="G730" i="5"/>
  <c r="G729" s="1"/>
  <c r="H822" i="2"/>
  <c r="H821" s="1"/>
  <c r="I814"/>
  <c r="I813" s="1"/>
  <c r="H730" i="5"/>
  <c r="H729" s="1"/>
  <c r="G709"/>
  <c r="G708" s="1"/>
  <c r="H709"/>
  <c r="H708" s="1"/>
  <c r="I873" i="2"/>
  <c r="H781" i="5"/>
  <c r="H876" i="2"/>
  <c r="G783" i="5"/>
  <c r="I876" i="2"/>
  <c r="H783" i="5"/>
  <c r="H873" i="2"/>
  <c r="G781" i="5"/>
  <c r="H887" i="2"/>
  <c r="H886" s="1"/>
  <c r="G793" i="5"/>
  <c r="I887" i="2"/>
  <c r="I886" s="1"/>
  <c r="H793" i="5"/>
  <c r="H60" i="2"/>
  <c r="H59" s="1"/>
  <c r="I60"/>
  <c r="I1048"/>
  <c r="I1047" s="1"/>
  <c r="I1034"/>
  <c r="I1033" s="1"/>
  <c r="H1034"/>
  <c r="H1033" s="1"/>
  <c r="H1048"/>
  <c r="H1047" s="1"/>
  <c r="G614" i="5" l="1"/>
  <c r="G613" s="1"/>
  <c r="G612" s="1"/>
  <c r="D72" i="4"/>
  <c r="G601" i="5"/>
  <c r="D58" i="4"/>
  <c r="D57" s="1"/>
  <c r="H603" i="5"/>
  <c r="E60" i="4"/>
  <c r="E59" s="1"/>
  <c r="G608" i="5"/>
  <c r="D65" i="4"/>
  <c r="D64" s="1"/>
  <c r="H605" i="5"/>
  <c r="E62" i="4"/>
  <c r="E61" s="1"/>
  <c r="G567" i="5"/>
  <c r="G566" s="1"/>
  <c r="D106" i="4"/>
  <c r="D104" s="1"/>
  <c r="D103" s="1"/>
  <c r="H509" i="5"/>
  <c r="H508" s="1"/>
  <c r="E90" i="4"/>
  <c r="E89" s="1"/>
  <c r="H501" i="5"/>
  <c r="H500" s="1"/>
  <c r="E79" i="4"/>
  <c r="E78" s="1"/>
  <c r="E77" s="1"/>
  <c r="H487" i="5"/>
  <c r="H486" s="1"/>
  <c r="E48" i="4"/>
  <c r="E47" s="1"/>
  <c r="E46" s="1"/>
  <c r="G501" i="5"/>
  <c r="G500" s="1"/>
  <c r="D79" i="4"/>
  <c r="D78" s="1"/>
  <c r="D77" s="1"/>
  <c r="G487" i="5"/>
  <c r="G486" s="1"/>
  <c r="D48" i="4"/>
  <c r="D47" s="1"/>
  <c r="D46" s="1"/>
  <c r="G780" i="5"/>
  <c r="D216" i="4"/>
  <c r="D215" s="1"/>
  <c r="G782" i="5"/>
  <c r="D218" i="4"/>
  <c r="D217" s="1"/>
  <c r="G564" i="5"/>
  <c r="G563" s="1"/>
  <c r="D102" i="4"/>
  <c r="D101" s="1"/>
  <c r="D100" s="1"/>
  <c r="D95" s="1"/>
  <c r="G458" i="5"/>
  <c r="G457" s="1"/>
  <c r="D32" i="4"/>
  <c r="D31" s="1"/>
  <c r="D30" s="1"/>
  <c r="G462" i="5"/>
  <c r="G461" s="1"/>
  <c r="G460" s="1"/>
  <c r="D71" i="4"/>
  <c r="H471" i="5"/>
  <c r="H470" s="1"/>
  <c r="E93" i="4"/>
  <c r="H455" i="5"/>
  <c r="H454" s="1"/>
  <c r="E29" i="4"/>
  <c r="E28" s="1"/>
  <c r="E27" s="1"/>
  <c r="H468" i="5"/>
  <c r="H465" s="1"/>
  <c r="E84" i="4"/>
  <c r="H452" i="5"/>
  <c r="E26" i="4"/>
  <c r="E25" s="1"/>
  <c r="H782" i="5"/>
  <c r="E218" i="4"/>
  <c r="E217" s="1"/>
  <c r="G598" i="5"/>
  <c r="G597" s="1"/>
  <c r="D55" i="4"/>
  <c r="D54" s="1"/>
  <c r="D53" s="1"/>
  <c r="G468" i="5"/>
  <c r="G465" s="1"/>
  <c r="D84" i="4"/>
  <c r="G452" i="5"/>
  <c r="D26" i="4"/>
  <c r="D25" s="1"/>
  <c r="H458" i="5"/>
  <c r="H457" s="1"/>
  <c r="E32" i="4"/>
  <c r="E31" s="1"/>
  <c r="E30" s="1"/>
  <c r="H462" i="5"/>
  <c r="H461" s="1"/>
  <c r="H460" s="1"/>
  <c r="E71" i="4"/>
  <c r="G455" i="5"/>
  <c r="G454" s="1"/>
  <c r="D29" i="4"/>
  <c r="D28" s="1"/>
  <c r="D27" s="1"/>
  <c r="G471" i="5"/>
  <c r="G470" s="1"/>
  <c r="D93" i="4"/>
  <c r="H780" i="5"/>
  <c r="E216" i="4"/>
  <c r="E215" s="1"/>
  <c r="E214" s="1"/>
  <c r="E207" s="1"/>
  <c r="E206" s="1"/>
  <c r="G610" i="5"/>
  <c r="D67" i="4"/>
  <c r="D66" s="1"/>
  <c r="H618" i="5"/>
  <c r="H617" s="1"/>
  <c r="E85" i="4"/>
  <c r="G624" i="5"/>
  <c r="G623" s="1"/>
  <c r="D94" i="4"/>
  <c r="H621" i="5"/>
  <c r="H620" s="1"/>
  <c r="E88" i="4"/>
  <c r="E87" s="1"/>
  <c r="E86" s="1"/>
  <c r="H567" i="5"/>
  <c r="H566" s="1"/>
  <c r="E106" i="4"/>
  <c r="E104" s="1"/>
  <c r="E103" s="1"/>
  <c r="H481" i="5"/>
  <c r="H480" s="1"/>
  <c r="E42" i="4"/>
  <c r="E41" s="1"/>
  <c r="E40" s="1"/>
  <c r="G509" i="5"/>
  <c r="G508" s="1"/>
  <c r="D90" i="4"/>
  <c r="D89" s="1"/>
  <c r="G481" i="5"/>
  <c r="G480" s="1"/>
  <c r="D42" i="4"/>
  <c r="D41" s="1"/>
  <c r="D40" s="1"/>
  <c r="G621" i="5"/>
  <c r="G620" s="1"/>
  <c r="D88" i="4"/>
  <c r="D87" s="1"/>
  <c r="D86" s="1"/>
  <c r="G605" i="5"/>
  <c r="D62" i="4"/>
  <c r="D61" s="1"/>
  <c r="H624" i="5"/>
  <c r="H623" s="1"/>
  <c r="E94" i="4"/>
  <c r="H608" i="5"/>
  <c r="E65" i="4"/>
  <c r="E64" s="1"/>
  <c r="H598" i="5"/>
  <c r="H597" s="1"/>
  <c r="E55" i="4"/>
  <c r="E54" s="1"/>
  <c r="E53" s="1"/>
  <c r="G618" i="5"/>
  <c r="G617" s="1"/>
  <c r="D85" i="4"/>
  <c r="G603" i="5"/>
  <c r="D60" i="4"/>
  <c r="D59" s="1"/>
  <c r="H614" i="5"/>
  <c r="H613" s="1"/>
  <c r="H612" s="1"/>
  <c r="E72" i="4"/>
  <c r="H610" i="5"/>
  <c r="E67" i="4"/>
  <c r="E66" s="1"/>
  <c r="H601" i="5"/>
  <c r="E58" i="4"/>
  <c r="E57" s="1"/>
  <c r="E56" s="1"/>
  <c r="H564" i="5"/>
  <c r="H563" s="1"/>
  <c r="E102" i="4"/>
  <c r="E101" s="1"/>
  <c r="E100" s="1"/>
  <c r="E95" s="1"/>
  <c r="H498" i="5"/>
  <c r="H497" s="1"/>
  <c r="E76" i="4"/>
  <c r="E75" s="1"/>
  <c r="E74" s="1"/>
  <c r="H490" i="5"/>
  <c r="H489" s="1"/>
  <c r="E51" i="4"/>
  <c r="E50" s="1"/>
  <c r="E49" s="1"/>
  <c r="H484" i="5"/>
  <c r="H483" s="1"/>
  <c r="E45" i="4"/>
  <c r="E44" s="1"/>
  <c r="E43" s="1"/>
  <c r="H478" i="5"/>
  <c r="H477" s="1"/>
  <c r="E39" i="4"/>
  <c r="E38" s="1"/>
  <c r="E37" s="1"/>
  <c r="G498" i="5"/>
  <c r="G497" s="1"/>
  <c r="D76" i="4"/>
  <c r="D75" s="1"/>
  <c r="D74" s="1"/>
  <c r="G490" i="5"/>
  <c r="G489" s="1"/>
  <c r="D51" i="4"/>
  <c r="D50" s="1"/>
  <c r="D49" s="1"/>
  <c r="G484" i="5"/>
  <c r="G483" s="1"/>
  <c r="D45" i="4"/>
  <c r="D44" s="1"/>
  <c r="D43" s="1"/>
  <c r="G478" i="5"/>
  <c r="G477" s="1"/>
  <c r="D39" i="4"/>
  <c r="D38" s="1"/>
  <c r="D37" s="1"/>
  <c r="G763" i="5"/>
  <c r="H770"/>
  <c r="D497" i="4"/>
  <c r="H763" i="5"/>
  <c r="G770"/>
  <c r="G762" s="1"/>
  <c r="G761" s="1"/>
  <c r="G756" s="1"/>
  <c r="E53" i="6" s="1"/>
  <c r="G702" i="5"/>
  <c r="G701" s="1"/>
  <c r="G700" s="1"/>
  <c r="G699" s="1"/>
  <c r="G698" s="1"/>
  <c r="G626" s="1"/>
  <c r="D467" i="4"/>
  <c r="D466" s="1"/>
  <c r="D465" s="1"/>
  <c r="G23" i="5"/>
  <c r="G21"/>
  <c r="H55"/>
  <c r="H54" s="1"/>
  <c r="H53" s="1"/>
  <c r="H52" s="1"/>
  <c r="H51" s="1"/>
  <c r="F15" i="6" s="1"/>
  <c r="E488" i="4"/>
  <c r="E487" s="1"/>
  <c r="E486" s="1"/>
  <c r="H36" i="5"/>
  <c r="H35" s="1"/>
  <c r="E427" i="4"/>
  <c r="E426" s="1"/>
  <c r="E425" s="1"/>
  <c r="G36" i="5"/>
  <c r="G35" s="1"/>
  <c r="D427" i="4"/>
  <c r="D426" s="1"/>
  <c r="D425" s="1"/>
  <c r="E497"/>
  <c r="H702" i="5"/>
  <c r="H701" s="1"/>
  <c r="H700" s="1"/>
  <c r="H699" s="1"/>
  <c r="H698" s="1"/>
  <c r="H626" s="1"/>
  <c r="E467" i="4"/>
  <c r="E466" s="1"/>
  <c r="E465" s="1"/>
  <c r="H23" i="5"/>
  <c r="H21"/>
  <c r="G55"/>
  <c r="G54" s="1"/>
  <c r="G53" s="1"/>
  <c r="G52" s="1"/>
  <c r="G51" s="1"/>
  <c r="E15" i="6" s="1"/>
  <c r="D488" i="4"/>
  <c r="D487" s="1"/>
  <c r="D486" s="1"/>
  <c r="H39" i="5"/>
  <c r="H38" s="1"/>
  <c r="E430" i="4"/>
  <c r="E429" s="1"/>
  <c r="E428" s="1"/>
  <c r="G79" i="5"/>
  <c r="G78" s="1"/>
  <c r="D433" i="4"/>
  <c r="D432" s="1"/>
  <c r="D431" s="1"/>
  <c r="H79" i="5"/>
  <c r="H78" s="1"/>
  <c r="E433" i="4"/>
  <c r="E432" s="1"/>
  <c r="E431" s="1"/>
  <c r="G39" i="5"/>
  <c r="G38" s="1"/>
  <c r="D430" i="4"/>
  <c r="D429" s="1"/>
  <c r="D428" s="1"/>
  <c r="D504"/>
  <c r="E504"/>
  <c r="F229"/>
  <c r="G63" i="5"/>
  <c r="D402" i="4"/>
  <c r="D401" s="1"/>
  <c r="H65" i="5"/>
  <c r="E404" i="4"/>
  <c r="E403" s="1"/>
  <c r="G65" i="5"/>
  <c r="D404" i="4"/>
  <c r="D403" s="1"/>
  <c r="H63" i="5"/>
  <c r="E402" i="4"/>
  <c r="E401" s="1"/>
  <c r="G792" i="5"/>
  <c r="G791" s="1"/>
  <c r="G790" s="1"/>
  <c r="G789" s="1"/>
  <c r="G788" s="1"/>
  <c r="D359" i="4"/>
  <c r="D358" s="1"/>
  <c r="D357" s="1"/>
  <c r="H259" i="5"/>
  <c r="H256" s="1"/>
  <c r="H255" s="1"/>
  <c r="H254" s="1"/>
  <c r="F30" i="6" s="1"/>
  <c r="E365" i="4"/>
  <c r="E363" s="1"/>
  <c r="E360" s="1"/>
  <c r="G590" i="5"/>
  <c r="G587" s="1"/>
  <c r="G583" s="1"/>
  <c r="D563" i="4"/>
  <c r="D562" s="1"/>
  <c r="D559" s="1"/>
  <c r="D555" s="1"/>
  <c r="H166" i="5"/>
  <c r="H165" s="1"/>
  <c r="H164" s="1"/>
  <c r="E305" i="4"/>
  <c r="E304" s="1"/>
  <c r="E303" s="1"/>
  <c r="E302" s="1"/>
  <c r="G171" i="5"/>
  <c r="G170" s="1"/>
  <c r="G169" s="1"/>
  <c r="D310" i="4"/>
  <c r="D309" s="1"/>
  <c r="D308" s="1"/>
  <c r="D307" s="1"/>
  <c r="H69" i="5"/>
  <c r="H68" s="1"/>
  <c r="H67" s="1"/>
  <c r="E408" i="4"/>
  <c r="E407" s="1"/>
  <c r="E406" s="1"/>
  <c r="E405" s="1"/>
  <c r="H162" i="5"/>
  <c r="H159" s="1"/>
  <c r="H146" s="1"/>
  <c r="E301" i="4"/>
  <c r="E300" s="1"/>
  <c r="E297" s="1"/>
  <c r="E274" s="1"/>
  <c r="G162" i="5"/>
  <c r="G159" s="1"/>
  <c r="G146" s="1"/>
  <c r="D301" i="4"/>
  <c r="D300" s="1"/>
  <c r="D297" s="1"/>
  <c r="D274" s="1"/>
  <c r="H792" i="5"/>
  <c r="H791" s="1"/>
  <c r="H790" s="1"/>
  <c r="H789" s="1"/>
  <c r="F57" i="6" s="1"/>
  <c r="F56" s="1"/>
  <c r="E359" i="4"/>
  <c r="E358" s="1"/>
  <c r="E357" s="1"/>
  <c r="G259" i="5"/>
  <c r="G256" s="1"/>
  <c r="G255" s="1"/>
  <c r="G254" s="1"/>
  <c r="G183" s="1"/>
  <c r="D365" i="4"/>
  <c r="D363" s="1"/>
  <c r="D360" s="1"/>
  <c r="H590" i="5"/>
  <c r="H587" s="1"/>
  <c r="H583" s="1"/>
  <c r="E563" i="4"/>
  <c r="E562" s="1"/>
  <c r="E559" s="1"/>
  <c r="E555" s="1"/>
  <c r="H171" i="5"/>
  <c r="H170" s="1"/>
  <c r="H169" s="1"/>
  <c r="E310" i="4"/>
  <c r="E309" s="1"/>
  <c r="E308" s="1"/>
  <c r="E307" s="1"/>
  <c r="G166" i="5"/>
  <c r="G165" s="1"/>
  <c r="G164" s="1"/>
  <c r="D305" i="4"/>
  <c r="D304" s="1"/>
  <c r="D303" s="1"/>
  <c r="D302" s="1"/>
  <c r="G69" i="5"/>
  <c r="G68" s="1"/>
  <c r="G67" s="1"/>
  <c r="D408" i="4"/>
  <c r="D407" s="1"/>
  <c r="D406" s="1"/>
  <c r="D405" s="1"/>
  <c r="G73" i="5"/>
  <c r="H464"/>
  <c r="G50" i="6"/>
  <c r="I808" i="2"/>
  <c r="I807" s="1"/>
  <c r="H73" i="5"/>
  <c r="H929" i="2"/>
  <c r="H928" s="1"/>
  <c r="H927" s="1"/>
  <c r="H808"/>
  <c r="I895"/>
  <c r="I894" s="1"/>
  <c r="I893" s="1"/>
  <c r="I892" s="1"/>
  <c r="H40"/>
  <c r="H39" s="1"/>
  <c r="H38" s="1"/>
  <c r="J38" s="1"/>
  <c r="I65"/>
  <c r="I58" s="1"/>
  <c r="I57" s="1"/>
  <c r="I56" s="1"/>
  <c r="G747" i="5"/>
  <c r="G746" s="1"/>
  <c r="G745" s="1"/>
  <c r="H65" i="2"/>
  <c r="H58" s="1"/>
  <c r="H57" s="1"/>
  <c r="H56" s="1"/>
  <c r="I718" i="5"/>
  <c r="H747"/>
  <c r="H746" s="1"/>
  <c r="H745" s="1"/>
  <c r="H986" i="2"/>
  <c r="H985" s="1"/>
  <c r="I929"/>
  <c r="I928" s="1"/>
  <c r="I927" s="1"/>
  <c r="I974"/>
  <c r="H956"/>
  <c r="H955" s="1"/>
  <c r="H954" s="1"/>
  <c r="H953" s="1"/>
  <c r="I956"/>
  <c r="I955" s="1"/>
  <c r="G451" i="5"/>
  <c r="G450" s="1"/>
  <c r="H451"/>
  <c r="H450" s="1"/>
  <c r="H476"/>
  <c r="H860" i="2"/>
  <c r="J946"/>
  <c r="H78"/>
  <c r="H77" s="1"/>
  <c r="H76" s="1"/>
  <c r="H75" s="1"/>
  <c r="I1066"/>
  <c r="I1061" s="1"/>
  <c r="I1060" s="1"/>
  <c r="I1012"/>
  <c r="H833"/>
  <c r="I986"/>
  <c r="I985" s="1"/>
  <c r="H1012"/>
  <c r="I78"/>
  <c r="I77" s="1"/>
  <c r="I76" s="1"/>
  <c r="I75" s="1"/>
  <c r="H1066"/>
  <c r="I1093"/>
  <c r="H1093"/>
  <c r="H558" i="5"/>
  <c r="H557" s="1"/>
  <c r="H1080" i="2"/>
  <c r="H600" i="5"/>
  <c r="H616"/>
  <c r="G607"/>
  <c r="G616"/>
  <c r="G44"/>
  <c r="G43" s="1"/>
  <c r="G42" s="1"/>
  <c r="G41" s="1"/>
  <c r="E14" i="6" s="1"/>
  <c r="H44" i="5"/>
  <c r="H43" s="1"/>
  <c r="H42" s="1"/>
  <c r="H41" s="1"/>
  <c r="F14" i="6" s="1"/>
  <c r="J945" i="2"/>
  <c r="G779" i="5"/>
  <c r="G778" s="1"/>
  <c r="G777" s="1"/>
  <c r="G776" s="1"/>
  <c r="H847" i="2"/>
  <c r="I833"/>
  <c r="I860"/>
  <c r="I847"/>
  <c r="H1032"/>
  <c r="H1031" s="1"/>
  <c r="H1030" s="1"/>
  <c r="J1030" s="1"/>
  <c r="H712" i="5"/>
  <c r="H711" s="1"/>
  <c r="I1032" i="2"/>
  <c r="J920"/>
  <c r="J919"/>
  <c r="J913"/>
  <c r="J685"/>
  <c r="H894"/>
  <c r="H893" s="1"/>
  <c r="H892" s="1"/>
  <c r="H891" s="1"/>
  <c r="H890" s="1"/>
  <c r="H885"/>
  <c r="H884" s="1"/>
  <c r="H883" s="1"/>
  <c r="I885"/>
  <c r="I884" s="1"/>
  <c r="I883" s="1"/>
  <c r="J776"/>
  <c r="J93"/>
  <c r="I872"/>
  <c r="I871" s="1"/>
  <c r="I870" s="1"/>
  <c r="I869" s="1"/>
  <c r="I868" s="1"/>
  <c r="H872"/>
  <c r="H871" s="1"/>
  <c r="H870" s="1"/>
  <c r="H869" s="1"/>
  <c r="H868" s="1"/>
  <c r="H779" i="5"/>
  <c r="H778" s="1"/>
  <c r="H777" s="1"/>
  <c r="H776" s="1"/>
  <c r="F55" i="6" s="1"/>
  <c r="H17" i="5"/>
  <c r="G476" l="1"/>
  <c r="H607"/>
  <c r="H596" s="1"/>
  <c r="H595" s="1"/>
  <c r="H594" s="1"/>
  <c r="H593" s="1"/>
  <c r="F43" i="6" s="1"/>
  <c r="G496" i="5"/>
  <c r="H496"/>
  <c r="G558"/>
  <c r="G557" s="1"/>
  <c r="G600"/>
  <c r="G596" s="1"/>
  <c r="G595" s="1"/>
  <c r="G594" s="1"/>
  <c r="G593" s="1"/>
  <c r="E43" i="6" s="1"/>
  <c r="E63" i="4"/>
  <c r="E52" s="1"/>
  <c r="E92"/>
  <c r="E91" s="1"/>
  <c r="D70"/>
  <c r="D69" s="1"/>
  <c r="D68" s="1"/>
  <c r="G464" i="5"/>
  <c r="G449" s="1"/>
  <c r="G448" s="1"/>
  <c r="E40" i="6" s="1"/>
  <c r="D63" i="4"/>
  <c r="D56"/>
  <c r="E83"/>
  <c r="E80" s="1"/>
  <c r="D83"/>
  <c r="D80" s="1"/>
  <c r="D36"/>
  <c r="E36"/>
  <c r="D92"/>
  <c r="D91" s="1"/>
  <c r="E70"/>
  <c r="E69" s="1"/>
  <c r="E68" s="1"/>
  <c r="D24"/>
  <c r="E24"/>
  <c r="D214"/>
  <c r="D207" s="1"/>
  <c r="D206" s="1"/>
  <c r="F206" s="1"/>
  <c r="E398"/>
  <c r="E397" s="1"/>
  <c r="E396" s="1"/>
  <c r="H762" i="5"/>
  <c r="H761" s="1"/>
  <c r="H756" s="1"/>
  <c r="F53" i="6" s="1"/>
  <c r="G53" s="1"/>
  <c r="H20" i="5"/>
  <c r="H16" s="1"/>
  <c r="G20"/>
  <c r="G16" s="1"/>
  <c r="G15" s="1"/>
  <c r="G14" s="1"/>
  <c r="E12" i="6" s="1"/>
  <c r="F46"/>
  <c r="F44" s="1"/>
  <c r="G72" i="5"/>
  <c r="G71" s="1"/>
  <c r="I698"/>
  <c r="G15" i="6"/>
  <c r="E46"/>
  <c r="E44" s="1"/>
  <c r="I51" i="5"/>
  <c r="H72"/>
  <c r="H71" s="1"/>
  <c r="G60"/>
  <c r="G59" s="1"/>
  <c r="G58" s="1"/>
  <c r="H788"/>
  <c r="I788" s="1"/>
  <c r="G556"/>
  <c r="E42" i="6" s="1"/>
  <c r="E57"/>
  <c r="E56" s="1"/>
  <c r="G56" s="1"/>
  <c r="D356" i="4"/>
  <c r="H556" i="5"/>
  <c r="F42" i="6" s="1"/>
  <c r="I789" i="5"/>
  <c r="G145"/>
  <c r="G144" s="1"/>
  <c r="E23" i="6" s="1"/>
  <c r="H60" i="5"/>
  <c r="H59" s="1"/>
  <c r="H58" s="1"/>
  <c r="D398" i="4"/>
  <c r="D397" s="1"/>
  <c r="D396" s="1"/>
  <c r="I254" i="5"/>
  <c r="D273" i="4"/>
  <c r="H145" i="5"/>
  <c r="H144" s="1"/>
  <c r="F23" i="6" s="1"/>
  <c r="E356" i="4"/>
  <c r="H183" i="5"/>
  <c r="I183" s="1"/>
  <c r="E30" i="6"/>
  <c r="E24" s="1"/>
  <c r="E273" i="4"/>
  <c r="H449" i="5"/>
  <c r="H448" s="1"/>
  <c r="F40" i="6" s="1"/>
  <c r="I626" i="5"/>
  <c r="F54" i="6"/>
  <c r="F24"/>
  <c r="G775" i="5"/>
  <c r="E55" i="6"/>
  <c r="E54" s="1"/>
  <c r="G14"/>
  <c r="J927" i="2"/>
  <c r="H55"/>
  <c r="H807"/>
  <c r="I55"/>
  <c r="J56"/>
  <c r="J928"/>
  <c r="H846"/>
  <c r="H845" s="1"/>
  <c r="H840" s="1"/>
  <c r="H832"/>
  <c r="H831" s="1"/>
  <c r="H825" s="1"/>
  <c r="G727" i="5" s="1"/>
  <c r="G726" s="1"/>
  <c r="G733"/>
  <c r="G732" s="1"/>
  <c r="I832" i="2"/>
  <c r="I831" s="1"/>
  <c r="I825" s="1"/>
  <c r="H727" i="5" s="1"/>
  <c r="H726" s="1"/>
  <c r="H733"/>
  <c r="H732" s="1"/>
  <c r="H984" i="2"/>
  <c r="H983" s="1"/>
  <c r="I954"/>
  <c r="I953" s="1"/>
  <c r="J953" s="1"/>
  <c r="I984"/>
  <c r="I983" s="1"/>
  <c r="G475" i="5"/>
  <c r="G474" s="1"/>
  <c r="G473" s="1"/>
  <c r="E41" i="6" s="1"/>
  <c r="H475" i="5"/>
  <c r="H474" s="1"/>
  <c r="H473" s="1"/>
  <c r="F41" i="6" s="1"/>
  <c r="I1059" i="2"/>
  <c r="I1058" s="1"/>
  <c r="H1061"/>
  <c r="H1060" s="1"/>
  <c r="H1059" s="1"/>
  <c r="H1058" s="1"/>
  <c r="I41" i="5"/>
  <c r="I846" i="2"/>
  <c r="I845" s="1"/>
  <c r="I840" s="1"/>
  <c r="I891"/>
  <c r="I890" s="1"/>
  <c r="J890" s="1"/>
  <c r="J892"/>
  <c r="J883"/>
  <c r="J868"/>
  <c r="J75"/>
  <c r="J869"/>
  <c r="I776" i="5"/>
  <c r="H775"/>
  <c r="E73" i="4" l="1"/>
  <c r="E23"/>
  <c r="G40" i="6"/>
  <c r="D73" i="4"/>
  <c r="D52"/>
  <c r="D23" s="1"/>
  <c r="G57" i="5"/>
  <c r="E16" i="6" s="1"/>
  <c r="G44"/>
  <c r="G46"/>
  <c r="H57" i="5"/>
  <c r="F16" i="6" s="1"/>
  <c r="F273" i="4"/>
  <c r="G42" i="6"/>
  <c r="F356" i="4"/>
  <c r="G57" i="6"/>
  <c r="G119" i="5"/>
  <c r="F396" i="4"/>
  <c r="I144" i="5"/>
  <c r="H119"/>
  <c r="G30" i="6"/>
  <c r="G24"/>
  <c r="I448" i="5"/>
  <c r="G43" i="6"/>
  <c r="G54"/>
  <c r="I775" i="5"/>
  <c r="G55" i="6"/>
  <c r="F39"/>
  <c r="G41"/>
  <c r="G23"/>
  <c r="F20"/>
  <c r="G20" s="1"/>
  <c r="E39"/>
  <c r="J55" i="2"/>
  <c r="G712" i="5"/>
  <c r="G711" s="1"/>
  <c r="H799" i="2"/>
  <c r="H54" s="1"/>
  <c r="I799"/>
  <c r="I54" s="1"/>
  <c r="J807"/>
  <c r="J783"/>
  <c r="J983"/>
  <c r="H725" i="5"/>
  <c r="H724" s="1"/>
  <c r="F51" i="6" s="1"/>
  <c r="J825" i="2"/>
  <c r="G725" i="5"/>
  <c r="G724" s="1"/>
  <c r="E51" i="6" s="1"/>
  <c r="G754" i="5"/>
  <c r="G751" s="1"/>
  <c r="G750" s="1"/>
  <c r="G749" s="1"/>
  <c r="G738" s="1"/>
  <c r="E52" i="6" s="1"/>
  <c r="I952" i="2"/>
  <c r="I926" s="1"/>
  <c r="H447" i="5"/>
  <c r="G447"/>
  <c r="I473"/>
  <c r="H952" i="2"/>
  <c r="J1058"/>
  <c r="I593" i="5"/>
  <c r="J840" i="2"/>
  <c r="J891"/>
  <c r="H15" i="5"/>
  <c r="D181" i="3"/>
  <c r="C181"/>
  <c r="E180"/>
  <c r="E179"/>
  <c r="D178"/>
  <c r="C178"/>
  <c r="D177"/>
  <c r="C177"/>
  <c r="E176"/>
  <c r="D175"/>
  <c r="E175" s="1"/>
  <c r="C175"/>
  <c r="E174"/>
  <c r="D173"/>
  <c r="C173"/>
  <c r="E172"/>
  <c r="D171"/>
  <c r="C171"/>
  <c r="D170"/>
  <c r="E169"/>
  <c r="D168"/>
  <c r="C168"/>
  <c r="E167"/>
  <c r="D166"/>
  <c r="C166"/>
  <c r="E165"/>
  <c r="D164"/>
  <c r="C164"/>
  <c r="E163"/>
  <c r="D162"/>
  <c r="C162"/>
  <c r="E161"/>
  <c r="D160"/>
  <c r="C160"/>
  <c r="E159"/>
  <c r="D158"/>
  <c r="C158"/>
  <c r="E157"/>
  <c r="D156"/>
  <c r="C156"/>
  <c r="E155"/>
  <c r="D154"/>
  <c r="C154"/>
  <c r="E152"/>
  <c r="D151"/>
  <c r="C151"/>
  <c r="E150"/>
  <c r="D149"/>
  <c r="C149"/>
  <c r="E148"/>
  <c r="E147"/>
  <c r="D146"/>
  <c r="C146"/>
  <c r="C145" s="1"/>
  <c r="E144"/>
  <c r="E143"/>
  <c r="D142"/>
  <c r="C142"/>
  <c r="C141"/>
  <c r="E140"/>
  <c r="D139"/>
  <c r="C139"/>
  <c r="E138"/>
  <c r="D137"/>
  <c r="C137"/>
  <c r="D136"/>
  <c r="E136" s="1"/>
  <c r="D135"/>
  <c r="C135"/>
  <c r="C132" s="1"/>
  <c r="E134"/>
  <c r="D133"/>
  <c r="C133"/>
  <c r="E131"/>
  <c r="D130"/>
  <c r="C130"/>
  <c r="E130" s="1"/>
  <c r="D128"/>
  <c r="C128"/>
  <c r="E127"/>
  <c r="D126"/>
  <c r="C126"/>
  <c r="E125"/>
  <c r="D124"/>
  <c r="C124"/>
  <c r="D119"/>
  <c r="D117" s="1"/>
  <c r="C119"/>
  <c r="C118" s="1"/>
  <c r="C117" s="1"/>
  <c r="E116"/>
  <c r="D115"/>
  <c r="C115"/>
  <c r="E115" s="1"/>
  <c r="E113"/>
  <c r="E112"/>
  <c r="D111"/>
  <c r="C111"/>
  <c r="D109"/>
  <c r="C109"/>
  <c r="D107"/>
  <c r="C107"/>
  <c r="C106" s="1"/>
  <c r="D104"/>
  <c r="D103" s="1"/>
  <c r="C104"/>
  <c r="E102"/>
  <c r="E101"/>
  <c r="E100"/>
  <c r="E99"/>
  <c r="D98"/>
  <c r="C98"/>
  <c r="E97"/>
  <c r="D96"/>
  <c r="C96"/>
  <c r="C95"/>
  <c r="E92"/>
  <c r="E90"/>
  <c r="D89"/>
  <c r="C89"/>
  <c r="E87"/>
  <c r="D86"/>
  <c r="C86"/>
  <c r="E86" s="1"/>
  <c r="E85"/>
  <c r="D84"/>
  <c r="D83" s="1"/>
  <c r="C84"/>
  <c r="E82"/>
  <c r="D81"/>
  <c r="E81" s="1"/>
  <c r="C81"/>
  <c r="C80" s="1"/>
  <c r="E78"/>
  <c r="D77"/>
  <c r="C77"/>
  <c r="C76" s="1"/>
  <c r="E75"/>
  <c r="D74"/>
  <c r="D73" s="1"/>
  <c r="C74"/>
  <c r="E74" s="1"/>
  <c r="E71"/>
  <c r="E70"/>
  <c r="E69"/>
  <c r="E67"/>
  <c r="D66"/>
  <c r="C66"/>
  <c r="C65"/>
  <c r="E64"/>
  <c r="D63"/>
  <c r="D62" s="1"/>
  <c r="C63"/>
  <c r="E61"/>
  <c r="D60"/>
  <c r="E60" s="1"/>
  <c r="C60"/>
  <c r="C59" s="1"/>
  <c r="D59"/>
  <c r="E59" s="1"/>
  <c r="E58"/>
  <c r="D57"/>
  <c r="C57"/>
  <c r="E56"/>
  <c r="D55"/>
  <c r="C55"/>
  <c r="C54"/>
  <c r="E53"/>
  <c r="D52"/>
  <c r="C52"/>
  <c r="E51"/>
  <c r="D50"/>
  <c r="E50" s="1"/>
  <c r="C50"/>
  <c r="E47"/>
  <c r="D46"/>
  <c r="D44" s="1"/>
  <c r="C46"/>
  <c r="E46" s="1"/>
  <c r="E43"/>
  <c r="D42"/>
  <c r="C42"/>
  <c r="E40"/>
  <c r="D39"/>
  <c r="E39" s="1"/>
  <c r="C39"/>
  <c r="E38"/>
  <c r="D37"/>
  <c r="E37" s="1"/>
  <c r="C37"/>
  <c r="C36" s="1"/>
  <c r="C33" s="1"/>
  <c r="D36"/>
  <c r="E35"/>
  <c r="D34"/>
  <c r="C34"/>
  <c r="E32"/>
  <c r="D31"/>
  <c r="C31"/>
  <c r="E31" s="1"/>
  <c r="E30"/>
  <c r="D29"/>
  <c r="C29"/>
  <c r="E29" s="1"/>
  <c r="E28"/>
  <c r="D27"/>
  <c r="D22" s="1"/>
  <c r="C27"/>
  <c r="E26"/>
  <c r="E25"/>
  <c r="E24"/>
  <c r="D23"/>
  <c r="C23"/>
  <c r="E20"/>
  <c r="E19"/>
  <c r="E18"/>
  <c r="D17"/>
  <c r="D16" s="1"/>
  <c r="C17"/>
  <c r="C16" s="1"/>
  <c r="E15"/>
  <c r="E14"/>
  <c r="E13"/>
  <c r="E12"/>
  <c r="D11"/>
  <c r="C11"/>
  <c r="C10" s="1"/>
  <c r="E22" i="4" l="1"/>
  <c r="D22"/>
  <c r="G16" i="6"/>
  <c r="I57" i="5"/>
  <c r="I119"/>
  <c r="G39" i="6"/>
  <c r="G51"/>
  <c r="E49"/>
  <c r="H707" i="5"/>
  <c r="H706" s="1"/>
  <c r="H705" s="1"/>
  <c r="G707"/>
  <c r="G706" s="1"/>
  <c r="G705" s="1"/>
  <c r="G704" s="1"/>
  <c r="E48" i="6" s="1"/>
  <c r="E47" s="1"/>
  <c r="J952" i="2"/>
  <c r="H926"/>
  <c r="J926" s="1"/>
  <c r="J799"/>
  <c r="I756" i="5"/>
  <c r="H754" s="1"/>
  <c r="H751" s="1"/>
  <c r="H750" s="1"/>
  <c r="H749" s="1"/>
  <c r="H738" s="1"/>
  <c r="G717"/>
  <c r="I724"/>
  <c r="I447"/>
  <c r="E17" i="3"/>
  <c r="E154"/>
  <c r="E162"/>
  <c r="E173"/>
  <c r="E66"/>
  <c r="E126"/>
  <c r="E151"/>
  <c r="C153"/>
  <c r="E171"/>
  <c r="E42"/>
  <c r="E57"/>
  <c r="E23"/>
  <c r="E55"/>
  <c r="E84"/>
  <c r="D123"/>
  <c r="E137"/>
  <c r="E142"/>
  <c r="C170"/>
  <c r="E177"/>
  <c r="J54" i="2"/>
  <c r="E16" i="3"/>
  <c r="E89"/>
  <c r="E98"/>
  <c r="E124"/>
  <c r="E135"/>
  <c r="E146"/>
  <c r="E149"/>
  <c r="E160"/>
  <c r="E168"/>
  <c r="E178"/>
  <c r="E11"/>
  <c r="E34"/>
  <c r="D41"/>
  <c r="D54"/>
  <c r="E54" s="1"/>
  <c r="E96"/>
  <c r="E111"/>
  <c r="E133"/>
  <c r="E158"/>
  <c r="E166"/>
  <c r="E170"/>
  <c r="E36"/>
  <c r="E27"/>
  <c r="E52"/>
  <c r="E63"/>
  <c r="E77"/>
  <c r="D80"/>
  <c r="C103"/>
  <c r="C88" s="1"/>
  <c r="E139"/>
  <c r="E156"/>
  <c r="E164"/>
  <c r="H14" i="5"/>
  <c r="F12" i="6" s="1"/>
  <c r="C22" i="3"/>
  <c r="E22" s="1"/>
  <c r="C123"/>
  <c r="D10"/>
  <c r="D33"/>
  <c r="E33" s="1"/>
  <c r="C44"/>
  <c r="D49"/>
  <c r="C62"/>
  <c r="D65"/>
  <c r="E65" s="1"/>
  <c r="C73"/>
  <c r="D76"/>
  <c r="C83"/>
  <c r="D95"/>
  <c r="E95" s="1"/>
  <c r="D141"/>
  <c r="E141" s="1"/>
  <c r="D145"/>
  <c r="E145" s="1"/>
  <c r="D153"/>
  <c r="I26" i="2"/>
  <c r="H26"/>
  <c r="I23"/>
  <c r="H23"/>
  <c r="I18"/>
  <c r="H18"/>
  <c r="F22" i="4" l="1"/>
  <c r="I25" i="2"/>
  <c r="H34" i="5"/>
  <c r="H25" i="2"/>
  <c r="G34" i="5"/>
  <c r="H704"/>
  <c r="F48" i="6" s="1"/>
  <c r="I705" i="5"/>
  <c r="G12" i="6"/>
  <c r="I738" i="5"/>
  <c r="F52" i="6"/>
  <c r="H717" i="5"/>
  <c r="I717" s="1"/>
  <c r="G30"/>
  <c r="H30"/>
  <c r="I14"/>
  <c r="C122" i="3"/>
  <c r="C121" s="1"/>
  <c r="D132"/>
  <c r="E132" s="1"/>
  <c r="E153"/>
  <c r="D79"/>
  <c r="E80"/>
  <c r="D88"/>
  <c r="E88" s="1"/>
  <c r="H22" i="2"/>
  <c r="G32" i="5"/>
  <c r="I22" i="2"/>
  <c r="H32" i="5"/>
  <c r="C49" i="3"/>
  <c r="E49" s="1"/>
  <c r="E62"/>
  <c r="E10"/>
  <c r="D122"/>
  <c r="E76"/>
  <c r="D72"/>
  <c r="E83"/>
  <c r="C79"/>
  <c r="E79" s="1"/>
  <c r="C72"/>
  <c r="E73"/>
  <c r="C41"/>
  <c r="E41" s="1"/>
  <c r="E44"/>
  <c r="E123"/>
  <c r="I17" i="2" l="1"/>
  <c r="I16" s="1"/>
  <c r="I15" s="1"/>
  <c r="I14" s="1"/>
  <c r="H17"/>
  <c r="H16" s="1"/>
  <c r="H15" s="1"/>
  <c r="H14" s="1"/>
  <c r="H13" s="1"/>
  <c r="H12" s="1"/>
  <c r="H1122" s="1"/>
  <c r="H29" i="5"/>
  <c r="E420" i="4"/>
  <c r="E419" s="1"/>
  <c r="D424"/>
  <c r="D423" s="1"/>
  <c r="G33" i="5"/>
  <c r="H31"/>
  <c r="E422" i="4"/>
  <c r="E421" s="1"/>
  <c r="G29" i="5"/>
  <c r="D420" i="4"/>
  <c r="D419" s="1"/>
  <c r="E424"/>
  <c r="E423" s="1"/>
  <c r="H33" i="5"/>
  <c r="G31"/>
  <c r="D422" i="4"/>
  <c r="D421" s="1"/>
  <c r="I704" i="5"/>
  <c r="G52" i="6"/>
  <c r="F49"/>
  <c r="G49" s="1"/>
  <c r="G48"/>
  <c r="F47"/>
  <c r="G47" s="1"/>
  <c r="I13" i="2"/>
  <c r="E72" i="3"/>
  <c r="E122"/>
  <c r="D121"/>
  <c r="E121" s="1"/>
  <c r="D9"/>
  <c r="C9"/>
  <c r="C183" s="1"/>
  <c r="J14" i="2" l="1"/>
  <c r="G28" i="5"/>
  <c r="G27" s="1"/>
  <c r="G26" s="1"/>
  <c r="G25" s="1"/>
  <c r="G13" s="1"/>
  <c r="G801" s="1"/>
  <c r="H28"/>
  <c r="H27" s="1"/>
  <c r="H26" s="1"/>
  <c r="H25" s="1"/>
  <c r="H13" s="1"/>
  <c r="H801" s="1"/>
  <c r="E418" i="4"/>
  <c r="E414" s="1"/>
  <c r="E413" s="1"/>
  <c r="E606" s="1"/>
  <c r="D418"/>
  <c r="D414" s="1"/>
  <c r="D413" s="1"/>
  <c r="D606" s="1"/>
  <c r="E13" i="6"/>
  <c r="E11" s="1"/>
  <c r="E60" s="1"/>
  <c r="I12" i="2"/>
  <c r="J13"/>
  <c r="D183" i="3"/>
  <c r="E183" s="1"/>
  <c r="E9"/>
  <c r="F606" i="4" l="1"/>
  <c r="F13" i="6"/>
  <c r="F11" s="1"/>
  <c r="I25" i="5"/>
  <c r="F413" i="4"/>
  <c r="I13" i="5"/>
  <c r="G13" i="6"/>
  <c r="I801" i="5"/>
  <c r="J12" i="2"/>
  <c r="I1122"/>
  <c r="J1122" s="1"/>
  <c r="G11" i="6" l="1"/>
  <c r="F60"/>
  <c r="G60" l="1"/>
</calcChain>
</file>

<file path=xl/sharedStrings.xml><?xml version="1.0" encoding="utf-8"?>
<sst xmlns="http://schemas.openxmlformats.org/spreadsheetml/2006/main" count="7897" uniqueCount="1050">
  <si>
    <t>000</t>
  </si>
  <si>
    <t>242</t>
  </si>
  <si>
    <t>Закупка товаров, работ, услуг в сфере информационно-коммуникационных технологий</t>
  </si>
  <si>
    <t>Субвенции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– Югры» на 2016–2020 годы</t>
  </si>
  <si>
    <t>Подпрограмма 1 "Создание условий для совершенствования системы муниципального управления"</t>
  </si>
  <si>
    <t>Муниципальная программа "Совершенствование и развитие муниципального управления в городе Урай" на 2015-2017 год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</si>
  <si>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</si>
  <si>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</si>
  <si>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</si>
  <si>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Субвенции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</si>
  <si>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Основное мероприятие "Дошкольное образование"</t>
  </si>
  <si>
    <t xml:space="preserve">Подпрограмма 1 "Модернизация образования"      </t>
  </si>
  <si>
    <t>Муниципальная программа "Развитие образования города Урай" на 2014-2018 годы</t>
  </si>
  <si>
    <t>Охрана семьи и детства</t>
  </si>
  <si>
    <t>Социальная политика</t>
  </si>
  <si>
    <t>622</t>
  </si>
  <si>
    <t>Субсидии автономным учреждениям на иные цели</t>
  </si>
  <si>
    <t>Иные межбюджетные трансферты в рамках наказов избирателей депутатам Думы Ханты-Мансийского автономного округа - Югры</t>
  </si>
  <si>
    <t>244</t>
  </si>
  <si>
    <t>Прочая закупка товаров, работ и услуг для обеспечения государственных (муниципальных) нужд</t>
  </si>
  <si>
    <t>Иные межбюджетные трансферты  на организацию и проведение единого государственного экзамена в рамках подпрограммы «Система оценки качества образования и информационная прозрачность системы образования» государственной программы «Развитие образования в Ханты-Мансийском автономном округе - Югры на 2016-2020 годы»</t>
  </si>
  <si>
    <t>Мероприятия муниципальной программы</t>
  </si>
  <si>
    <t>Подпрограмма 3 "Обеспечение условий для реализации образовательных программ" </t>
  </si>
  <si>
    <t xml:space="preserve">Подпрограмма 2 "Развитие кадрового потенциала"     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</si>
  <si>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</si>
  <si>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</si>
  <si>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</si>
  <si>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</si>
  <si>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</si>
  <si>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</si>
  <si>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</si>
  <si>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</si>
  <si>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</si>
  <si>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</si>
  <si>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</si>
  <si>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</si>
  <si>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</si>
  <si>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</si>
  <si>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Основное мероприятие "Развитие муниципальной системы образования"</t>
  </si>
  <si>
    <t>Другие вопросы в области образования</t>
  </si>
  <si>
    <t>612</t>
  </si>
  <si>
    <t>Субсидии бюджетным учреждениям на иные цели</t>
  </si>
  <si>
    <t>Муниципальная программа "Молодежь города Урай" на 2016-2020 годы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</si>
  <si>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</si>
  <si>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</si>
  <si>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</si>
  <si>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</si>
  <si>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</si>
  <si>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Подпрограмма 4 "Организация каникулярного отдыха детей и подростков" </t>
  </si>
  <si>
    <t>Молодежная политика и оздоровление детей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</si>
  <si>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</si>
  <si>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</si>
  <si>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</si>
  <si>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</si>
  <si>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</si>
  <si>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Основное мероприятие "Общее и дополнительное образование"</t>
  </si>
  <si>
    <t>Общее образование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</si>
  <si>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</si>
  <si>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Дошкольное образование</t>
  </si>
  <si>
    <t>Образование</t>
  </si>
  <si>
    <t>Муниципальная программа "Информационное общество - Урай" на 2016-2018 годы</t>
  </si>
  <si>
    <t>Связь и информатика</t>
  </si>
  <si>
    <t>Национальная экономика</t>
  </si>
  <si>
    <t>Подпрограмма 3 "Профилактика терроризма и экстремизма"</t>
  </si>
  <si>
    <t>Подпрограмма 2 "Профилактика незаконного оборота и потребления наркотических средств и психотропных веществ"</t>
  </si>
  <si>
    <t xml:space="preserve">Мероприятия муниципальной программы </t>
  </si>
  <si>
    <t>Подпрограмма 1 "Профилактика правонарушений"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</si>
  <si>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</si>
  <si>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</si>
  <si>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</si>
  <si>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</si>
  <si>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Обслуживание муниципального долга</t>
  </si>
  <si>
    <t>Прочие мероприятия органов местного самоуправления</t>
  </si>
  <si>
    <t>Подпрограмма 2 "Обеспечение сбалансированности и устойчивости местного бюджета"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</si>
  <si>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</si>
  <si>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</si>
  <si>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</si>
  <si>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870</t>
  </si>
  <si>
    <t>Резервные средства</t>
  </si>
  <si>
    <t>Резервные фонды</t>
  </si>
  <si>
    <t>Подпрограмма 1 "Организация бюджетного процесса в муниципальном образовании"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</si>
  <si>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</si>
  <si>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</si>
  <si>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Периодическая печать и издательства</t>
  </si>
  <si>
    <t>СРЕДСТВА МАССОВОЙ ИНФОРМАЦИИ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</si>
  <si>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</si>
  <si>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</si>
  <si>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социально ориентированных некоммерческих  организаций в городе Урай" на 2015 - 2017 годы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</si>
  <si>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</si>
  <si>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</si>
  <si>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Подпрограмма 1 "Развитие физической культуры и спорта в городе Урай"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</si>
  <si>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</si>
  <si>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</si>
  <si>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</si>
  <si>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«Преодоление социальной исключенности» государственной программы «Социальная поддержка жителей Ханты-Мансийского автономного округа – Югры»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</si>
  <si>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«Дети Югры» государственной программы «Социальная поддержка жителей Ханты-Мансийского автономного округа – Югры» на 2016–2020 годы</t>
  </si>
  <si>
    <t>323</t>
  </si>
  <si>
    <t>Приобретение товаров, работ, услуг в пользу граждан в целях их социального обеспечения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</si>
  <si>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Югры" на 2016–2020 годы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</si>
  <si>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</si>
  <si>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322</t>
  </si>
  <si>
    <t>Субсидии гражданам на приобретение жилья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</si>
  <si>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</si>
  <si>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</si>
  <si>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- Югры в 2016-2020 годах" </t>
  </si>
  <si>
    <t>Социальное обеспечение населения</t>
  </si>
  <si>
    <t>321</t>
  </si>
  <si>
    <t>Пособия, компенсации и иные социальные выплаты гражданам, кроме публичных нормативных обязательств</t>
  </si>
  <si>
    <t>Глава муниципального образования</t>
  </si>
  <si>
    <t>Пенсионное обеспечение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</si>
  <si>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</si>
  <si>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</si>
  <si>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Подпрограмма 1 «Укрепление материально-технической базы медицинских учреждений»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</si>
  <si>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</si>
  <si>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Другие вопросы в области здравоохранения</t>
  </si>
  <si>
    <t>ЗДРАВООХРАНЕНИЕ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</si>
  <si>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– Югре на 2016-2020 годы» </t>
  </si>
  <si>
    <t>Другие вопросы в области культуры, кинематографии</t>
  </si>
  <si>
    <t>462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</si>
  <si>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</si>
  <si>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Основное мероприятие «Укрепление материально-технической базы культурно-досуговых учреждений»</t>
  </si>
  <si>
    <t>Основное мероприятие "Организация фестивалей, конкурсов и праздников"</t>
  </si>
  <si>
    <t>Основное мероприятие "Обеспечение муниципальной поддержки досуговых учреждений культуры"</t>
  </si>
  <si>
    <t>Основное мероприятие "Поддержка и развитие театрального, хореографического, вокального и хорового искусства"</t>
  </si>
  <si>
    <t>Основное мероприятие "Совершенствование подготовки и повышение квалификации кадров"</t>
  </si>
  <si>
    <t>Подпрограмма 5 "Народное творчество и традиционная культура. Развитие культурно-досуговой деятельности"</t>
  </si>
  <si>
    <t>Основное мероприятие "Организация выставочной деятельности"</t>
  </si>
  <si>
    <t>Основное мероприятие "Обеспечение муниципальной поддержки музеев"</t>
  </si>
  <si>
    <t>Подпрограмма 2 «Музейное дело»</t>
  </si>
  <si>
    <t>Основное мероприятие "Обеспечение муниципальной поддержки библиотек"</t>
  </si>
  <si>
    <t>Основное мероприятие "Реализация проектов"</t>
  </si>
  <si>
    <t>Основное мероприятие "Совершенствование подготовки и повышения квалификации библиотечных кадров"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</si>
  <si>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</si>
  <si>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</si>
  <si>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- Югре на 2016-2020 годы" </t>
  </si>
  <si>
    <t>Основное мероприятие "Комплектование и сохранность библиотечных фондов"</t>
  </si>
  <si>
    <t>Подпрограмма 1 "Библиотечное дело"</t>
  </si>
  <si>
    <t>Муниципальная программа "Культура города Урай" на 2012-2016 годы</t>
  </si>
  <si>
    <t>Культура</t>
  </si>
  <si>
    <t>КУЛЬТУРА, КИНЕМАТОГРАФИЯ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</si>
  <si>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</si>
  <si>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Основное мероприятие "Обеспечение муниципальной поддержки детских школ искусств"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</si>
  <si>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</si>
  <si>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</si>
  <si>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Основное мероприятие "Укрепление материально-технической базы детских школ искусств"</t>
  </si>
  <si>
    <t>Подпрограмма 4 "Художественное образование"</t>
  </si>
  <si>
    <t>Муниципальная программа "Охрана окружающей среды в границах города Урай" на 2012-2016 годы</t>
  </si>
  <si>
    <t>Другие вопросы в области охраны окружающей среды</t>
  </si>
  <si>
    <t>Охрана окружающей среды</t>
  </si>
  <si>
    <t>Подпрограмма 2 "Создание условий для развития энергосбережения и повышения энергетической эффективности в городе Урай"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</si>
  <si>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</si>
  <si>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</si>
  <si>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112</t>
  </si>
  <si>
    <t>Иные выплаты персоналу учреждений, за исключением фонда оплаты труда</t>
  </si>
  <si>
    <t>111</t>
  </si>
  <si>
    <t>Фонд оплаты труда учреждений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</si>
  <si>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</si>
  <si>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</si>
  <si>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2016-2020 годах"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</si>
  <si>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</si>
  <si>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</si>
  <si>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</si>
  <si>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</si>
  <si>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</si>
  <si>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</si>
  <si>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Другие вопросы в области жилищно-коммунального хозяйства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</si>
  <si>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</si>
  <si>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</si>
  <si>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Подпрограмма 4 "Благоустройство и озеленение города Урай"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</si>
  <si>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</si>
  <si>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</si>
  <si>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</si>
  <si>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Софинансирование из средств местного бюджета cубсидии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</si>
  <si>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</si>
  <si>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(*)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</si>
  <si>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</si>
  <si>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Югре" на 2016 – 2020 годы </t>
  </si>
  <si>
    <t>Софинансирование из средств местного бюджета cубсидии на реконструкцию, расширение, модернизацию, строительство и капитальный ремонт объектов коммунального комплекса в рамках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ХМАО – Югре в 2016-2020 годах»</t>
  </si>
  <si>
    <t>Коммунальное хозяйство</t>
  </si>
  <si>
    <t>Подпрограмма 4 "Управление и распоряжение муниципальным имуществом муниципального образования город Урай"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</si>
  <si>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</si>
  <si>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</si>
  <si>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</si>
  <si>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</si>
  <si>
    <t>Жилищное хозяйство</t>
  </si>
  <si>
    <t>Жилищно-коммунальное хозяйство</t>
  </si>
  <si>
    <t>Подпрограмма 3 "Развитие информационной системы обеспечения градостроительной деятельности"</t>
  </si>
  <si>
    <t>Подпрограмма 2 "Управление земельными ресурсами"</t>
  </si>
  <si>
    <t>Субсидии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</si>
  <si>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>Подпрограмма 1 "Обеспечение территории города Урай документами градорегулирования"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</si>
  <si>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Ханты-Мансийском автономном округе – Югре на 2016-2020 годы"  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</si>
  <si>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</si>
  <si>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</si>
  <si>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</si>
  <si>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Подпрограмма 3 "Развитие сельскохозяйственных товаропроизводителей"</t>
  </si>
  <si>
    <t>Подпрограмма 2 "Развитие потребительского рынка"</t>
  </si>
  <si>
    <t>Софинансирование из средств местного бюджета 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</si>
  <si>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</si>
  <si>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Подпрограмма 1 "Развитие малого и среднего предпринимательства"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</si>
  <si>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</si>
  <si>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Другие вопросы в области национальной экономики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</si>
  <si>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</si>
  <si>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</si>
  <si>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Основное мероприятие "Капитальный ремонт и ремонт автомобильных дорог"</t>
  </si>
  <si>
    <t>Основное мероприятие "Реконструкция автомобильных дорог"</t>
  </si>
  <si>
    <t>Подпрограмма 1 "Дорожное хозяйство"</t>
  </si>
  <si>
    <t>Муниципальная программа "Развитие транспортной системы города Урай" на 2016-2020 годы</t>
  </si>
  <si>
    <t>Дорожное хозяйство (дорожные фонды)</t>
  </si>
  <si>
    <t>Подпрограмма 2 "Транспорт"</t>
  </si>
  <si>
    <t>Транспорт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</si>
  <si>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- Югре" в 2016-2020 годах</t>
  </si>
  <si>
    <t>Прочие мероприятия в сфере жилищно-коммунального хозяйства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</si>
  <si>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- Югре" в 2016-2020 годах</t>
  </si>
  <si>
    <t>Сельское хозяйство и рыболовство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</si>
  <si>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2016-2020 годы"  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</si>
  <si>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2016-2020 годы"  </t>
  </si>
  <si>
    <t>Общеэкономические вопросы</t>
  </si>
  <si>
    <t>Подпрограмма 2 "Мероприятия в сфере укрепления пожарной безопасности в городе Урай"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</si>
  <si>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</si>
  <si>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</si>
  <si>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</si>
  <si>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</si>
  <si>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</si>
  <si>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</si>
  <si>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</si>
  <si>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</si>
  <si>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</si>
  <si>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2016-2020 годах» (средства бюджета автономного округа)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</si>
  <si>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2016-2020 годах» (средства федерального бюджета)</t>
  </si>
  <si>
    <t>Органы юстиции</t>
  </si>
  <si>
    <t>Подпрограмма 3 "Развитие муниципальной службы и резерва управленческих кадров"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</si>
  <si>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Ханты-Мансийского автономного округа – Югры на 2016–2020 годы" 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</si>
  <si>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</si>
  <si>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Другие общегосударственные вопросы</t>
  </si>
  <si>
    <t>Обеспечение проведения выборов и референдумов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</si>
  <si>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</si>
  <si>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Судебная система</t>
  </si>
  <si>
    <t>853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</si>
  <si>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</si>
  <si>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</si>
  <si>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</si>
  <si>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Руководитель контрольно-счетной палаты муниципального образования и его заместители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</si>
  <si>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</si>
  <si>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</si>
  <si>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</si>
  <si>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План на 2016 год</t>
  </si>
  <si>
    <t>ВР</t>
  </si>
  <si>
    <t>ЦСР</t>
  </si>
  <si>
    <t>ПР</t>
  </si>
  <si>
    <t>РЗ</t>
  </si>
  <si>
    <t>Вед</t>
  </si>
  <si>
    <t>Наименование</t>
  </si>
  <si>
    <t>тыс.руб.</t>
  </si>
  <si>
    <t>Исполнение по ведомственной структуре расходов бюджета городского округа город Урай за I квартал 2016 года</t>
  </si>
  <si>
    <t>% исполнения</t>
  </si>
  <si>
    <t>Исполнено на 01.04.2016 г.</t>
  </si>
  <si>
    <t>№ п/п</t>
  </si>
  <si>
    <t>1.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</si>
  <si>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</si>
  <si>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</si>
  <si>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</si>
  <si>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</si>
  <si>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</si>
  <si>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Наименование показателя</t>
  </si>
  <si>
    <t>Код бюджетной классификации</t>
  </si>
  <si>
    <t>Исполнено на 01.04.2016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</si>
  <si>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</si>
  <si>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</si>
  <si>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</si>
  <si>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</si>
  <si>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</si>
  <si>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</si>
  <si>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</si>
  <si>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</si>
  <si>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</si>
  <si>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</si>
  <si>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</si>
  <si>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</si>
  <si>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</si>
  <si>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</si>
  <si>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</si>
  <si>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</si>
  <si>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</si>
  <si>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</si>
  <si>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</si>
  <si>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</si>
  <si>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</si>
  <si>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</si>
  <si>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</si>
  <si>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</si>
  <si>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</si>
  <si>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</si>
  <si>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</si>
  <si>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</si>
  <si>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</si>
  <si>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</si>
  <si>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</si>
  <si>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</si>
  <si>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</si>
  <si>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</si>
  <si>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</si>
  <si>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</si>
  <si>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</si>
  <si>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</si>
  <si>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</si>
  <si>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</si>
  <si>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</si>
  <si>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</si>
  <si>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</si>
  <si>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</si>
  <si>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</si>
  <si>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</si>
  <si>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</si>
  <si>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</si>
  <si>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</si>
  <si>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</si>
  <si>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</si>
  <si>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</si>
  <si>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</si>
  <si>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</si>
  <si>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</si>
  <si>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</si>
  <si>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</si>
  <si>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</si>
  <si>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</si>
  <si>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</si>
  <si>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</si>
  <si>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</si>
  <si>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</si>
  <si>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</si>
  <si>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</si>
  <si>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</si>
  <si>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</si>
  <si>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</si>
  <si>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</si>
  <si>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</si>
  <si>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</si>
  <si>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</si>
  <si>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осуществляющим перевозку опасных, тяжеловестных и (или) крупногабаритных грузов</t>
  </si>
  <si>
    <t>000 1 08 07170 01 0000 110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</si>
  <si>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</si>
  <si>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</si>
  <si>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</si>
  <si>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</si>
  <si>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</si>
  <si>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</si>
  <si>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</si>
  <si>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000  1  11  01000  00  0000  120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</si>
  <si>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</si>
  <si>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</si>
  <si>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</si>
  <si>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000  1  11  03000  00  0000  120</t>
  </si>
  <si>
    <t xml:space="preserve"> - 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</si>
  <si>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</si>
  <si>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</si>
  <si>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</si>
  <si>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</si>
  <si>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</si>
  <si>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</si>
  <si>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</si>
  <si>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</si>
  <si>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000 1 11 05020 00 0000 120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</si>
  <si>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</si>
  <si>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</si>
  <si>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</si>
  <si>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</si>
  <si>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</si>
  <si>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</si>
  <si>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</si>
  <si>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</si>
  <si>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</si>
  <si>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</si>
  <si>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</si>
  <si>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</si>
  <si>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</si>
  <si>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</si>
  <si>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</si>
  <si>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</si>
  <si>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</si>
  <si>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</si>
  <si>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 -плата за выбросы загрязняющих веществ в атмосферный воздух стационарными объектами</t>
  </si>
  <si>
    <t>000 1 12 01010 01 0000 120</t>
  </si>
  <si>
    <t xml:space="preserve"> - плата за выбросы загрязняющих веществ в атмосферный воздух передвижными объектами</t>
  </si>
  <si>
    <t>000 1 12 01020 01 0000 120</t>
  </si>
  <si>
    <t xml:space="preserve"> - плата за сбросы загрязняющих веществ в водные объекты</t>
  </si>
  <si>
    <t>000 1 12 01030 01 0000 120</t>
  </si>
  <si>
    <t xml:space="preserve"> - плата за размещение отходов производства и потребления</t>
  </si>
  <si>
    <t>000 1 12 01040 01 0000 120</t>
  </si>
  <si>
    <t xml:space="preserve"> - 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</si>
  <si>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</si>
  <si>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</si>
  <si>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</si>
  <si>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</si>
  <si>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</si>
  <si>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 (работ)</t>
  </si>
  <si>
    <t>000 1 13 01990 00 0000 130</t>
  </si>
  <si>
    <t xml:space="preserve"> - 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</si>
  <si>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</si>
  <si>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</si>
  <si>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</si>
  <si>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</si>
  <si>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</si>
  <si>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</si>
  <si>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</si>
  <si>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</si>
  <si>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</si>
  <si>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</si>
  <si>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</si>
  <si>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</si>
  <si>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</si>
  <si>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</si>
  <si>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</si>
  <si>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>Доходы от продажи земельных участков 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</si>
  <si>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</si>
  <si>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</si>
  <si>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</si>
  <si>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</si>
  <si>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</si>
  <si>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</si>
  <si>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</si>
  <si>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</si>
  <si>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</si>
  <si>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</si>
  <si>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</si>
  <si>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</si>
  <si>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</si>
  <si>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  -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 Российской Федерации</t>
  </si>
  <si>
    <t>000 1 16 03010 01 0000 140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</si>
  <si>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</si>
  <si>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</si>
  <si>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</si>
  <si>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</si>
  <si>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 xml:space="preserve">Денежные взыскания (штрафы) за  административные  правонарушения в области    государственного регулирования производства и  оборота  этилового спирта,    алкогольной,    спиртосодержащей и табачной продукции 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</si>
  <si>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</si>
  <si>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</si>
  <si>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000  1  16  21000  00  0000 140</t>
  </si>
  <si>
    <t>Доходы от возмещения ущерба при возникновении страховых случаев</t>
  </si>
  <si>
    <t>000  1  16  23000  00  0000 140</t>
  </si>
  <si>
    <t xml:space="preserve">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</si>
  <si>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</si>
  <si>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 xml:space="preserve"> - 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</si>
  <si>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</si>
  <si>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</si>
  <si>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</si>
  <si>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- денежные взыскания (штрафы) за нарушение законодательства об охране и использовании животного мира</t>
  </si>
  <si>
    <t>000 1 16 25030 01 0000 140</t>
  </si>
  <si>
    <t xml:space="preserve"> - денежные взыскания (штрафы) за нарушение законодательства в области охраны окружающей среды</t>
  </si>
  <si>
    <t>000 1 16 25050 01 0000 140</t>
  </si>
  <si>
    <t xml:space="preserve"> - 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</si>
  <si>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</si>
  <si>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санитарно-эпидимиологического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</si>
  <si>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</si>
  <si>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</si>
  <si>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</si>
  <si>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</t>
  </si>
  <si>
    <t>000 1 16 30010 01 0000 140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</si>
  <si>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</si>
  <si>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</si>
  <si>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</si>
  <si>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</si>
  <si>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</si>
  <si>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</si>
  <si>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</si>
  <si>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</si>
  <si>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</si>
  <si>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</si>
  <si>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 xml:space="preserve"> - 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</si>
  <si>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</si>
  <si>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</si>
  <si>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>000 1 16 37000 00 0000 140</t>
  </si>
  <si>
    <t xml:space="preserve"> -поступления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</si>
  <si>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</si>
  <si>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</si>
  <si>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</si>
  <si>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нарушение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</si>
  <si>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</si>
  <si>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</si>
  <si>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</si>
  <si>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</si>
  <si>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</si>
  <si>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</si>
  <si>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</si>
  <si>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</si>
  <si>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</si>
  <si>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</si>
  <si>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</si>
  <si>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</si>
  <si>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</si>
  <si>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</si>
  <si>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</si>
  <si>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</si>
  <si>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</si>
  <si>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</si>
  <si>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</si>
  <si>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</si>
  <si>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</si>
  <si>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 xml:space="preserve"> - дотации бюджетам городских округов на выравнивание бюджетной обеспеченности 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</si>
  <si>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</si>
  <si>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</si>
  <si>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</si>
  <si>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 xml:space="preserve"> - 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</si>
  <si>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</si>
  <si>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</si>
  <si>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</si>
  <si>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 xml:space="preserve"> - 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</si>
  <si>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</si>
  <si>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</si>
  <si>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</si>
  <si>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</si>
  <si>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</si>
  <si>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 xml:space="preserve">СУБСИДИИ БЮДЖЕТАМ БЮДЖЕТНОЙ СИСТЕМЫ РОССИЙСКОЙ ФЕДЕРАЦИИ (МЕЖБЮДЖЕТНЫЕ СУБСИДИИ)               </t>
  </si>
  <si>
    <t>000 2 02 02000 00 0000 151</t>
  </si>
  <si>
    <t>Субсидии бюджетам на обеспечение жильем молодых семей</t>
  </si>
  <si>
    <t>000 2 02 02008 00 0000 151</t>
  </si>
  <si>
    <t xml:space="preserve">  - 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</si>
  <si>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</si>
  <si>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</si>
  <si>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</si>
  <si>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</si>
  <si>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</si>
  <si>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</si>
  <si>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</si>
  <si>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 xml:space="preserve"> -субсидии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</si>
  <si>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</si>
  <si>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</si>
  <si>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</si>
  <si>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</si>
  <si>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</si>
  <si>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</si>
  <si>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000 2 02 02088 00 0000 151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</si>
  <si>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</si>
  <si>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</si>
  <si>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</si>
  <si>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000 2 02 02088 04 0001 151 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</si>
  <si>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</si>
  <si>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000 2 02 02088 04 0002 151 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</si>
  <si>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</si>
  <si>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000 2 02 02089 00 0000 151 </t>
  </si>
  <si>
    <t xml:space="preserve">000 2 02 02089 04 0000 151 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</si>
  <si>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</si>
  <si>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000 2 02 02089 04 0001 151 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</si>
  <si>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</si>
  <si>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000 2 02 02089 04 0002 151 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</si>
  <si>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</si>
  <si>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</si>
  <si>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 xml:space="preserve"> - 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</si>
  <si>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</si>
  <si>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</si>
  <si>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</si>
  <si>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 xml:space="preserve"> - 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</si>
  <si>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</si>
  <si>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</si>
  <si>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</si>
  <si>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</si>
  <si>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</si>
  <si>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 xml:space="preserve">- субвенции бюджетам городских округов на государственную регистрацию актов гражданского  состояния                       </t>
  </si>
  <si>
    <t>000 2 02 03003 04 0000 151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</si>
  <si>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 Федерации           </t>
  </si>
  <si>
    <t>000 2 02 03007 00 0000 151</t>
  </si>
  <si>
    <t xml:space="preserve"> -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</si>
  <si>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</si>
  <si>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</si>
  <si>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</si>
  <si>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</si>
  <si>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</si>
  <si>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</si>
  <si>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</si>
  <si>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</si>
  <si>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</si>
  <si>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</si>
  <si>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000 2 02 03029 00 0000 151</t>
  </si>
  <si>
    <t xml:space="preserve"> - субвенции бюджетам городских округов на компенсацию части платы, взимаемой с родителей (законныхпредставителей)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(в том числе в части администрирования рабочих мест)</t>
  </si>
  <si>
    <t>000 2 02 03029 04 0000 151</t>
  </si>
  <si>
    <t>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</si>
  <si>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000 2 02 03069 00 0000 151</t>
  </si>
  <si>
    <t xml:space="preserve"> -субвенции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</si>
  <si>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</si>
  <si>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</si>
  <si>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000 2 02 03070 00 0000 151</t>
  </si>
  <si>
    <t xml:space="preserve"> - 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</si>
  <si>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</si>
  <si>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</si>
  <si>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</si>
  <si>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 xml:space="preserve"> -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</si>
  <si>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</si>
  <si>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</si>
  <si>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</si>
  <si>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</si>
  <si>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</si>
  <si>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</si>
  <si>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000 2 02 04025 04 0000 151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</si>
  <si>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</si>
  <si>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</si>
  <si>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 xml:space="preserve"> - 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</si>
  <si>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000 2 02 04029 04 0000 151</t>
  </si>
  <si>
    <t>Прочие межбюджетные трансферты, передаваемые бюджетам</t>
  </si>
  <si>
    <t>000 2 02 04999 00 0000 151</t>
  </si>
  <si>
    <t>- 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</si>
  <si>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</si>
  <si>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</si>
  <si>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</si>
  <si>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</si>
  <si>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</si>
  <si>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</si>
  <si>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</si>
  <si>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 xml:space="preserve"> -прочие безвозмездные поступления в бюджеты городских округов</t>
  </si>
  <si>
    <t>000 2 07 04050 04 0000 180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</si>
  <si>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</si>
  <si>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</si>
  <si>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</si>
  <si>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 xml:space="preserve">000 2 19 04000 04 0000 151
</t>
  </si>
  <si>
    <t>ИТОГО ДОХОДОВ</t>
  </si>
  <si>
    <t>(тыс.руб.)</t>
  </si>
  <si>
    <t xml:space="preserve">Наименование показателя </t>
  </si>
  <si>
    <t>Код источника финансирования по КИВФ,КИВнФ</t>
  </si>
  <si>
    <t>Источники финансирования дефицита бюджета - всего</t>
  </si>
  <si>
    <t>000 90 00 00 00 00 0000 000</t>
  </si>
  <si>
    <t>в том числе по видам источников</t>
  </si>
  <si>
    <t>ИСТОЧНИКИ ВНУТРЕННЕГО ФИНАНСИРОВАНИЯ ДЕФИЦИТОВ  БЮДЖЕТОВ</t>
  </si>
  <si>
    <t>000  01  00  00  00  00  0000  000</t>
  </si>
  <si>
    <t>Получение кредитов от кредитных организаций бюджетами городских округов в валюте Российской Федерации</t>
  </si>
  <si>
    <t>000 01  02  00  00  04  0000  710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</si>
  <si>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</si>
  <si>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000 01  03  01  00  00  0000  000</t>
  </si>
  <si>
    <t>Получение кредитов от других бюджетов бюджетной системы Российской Федерации  бюджетами городских  округов в валюте Российской Федерации</t>
  </si>
  <si>
    <t>000 01  03  01  00  04  0000  710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</si>
  <si>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</si>
  <si>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000 01  03  01  00  04  0000  810</t>
  </si>
  <si>
    <t xml:space="preserve">Изменение остатков средств на счетах по учету средств бюджета </t>
  </si>
  <si>
    <t>000 01  05  00  00  00  0000  000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</si>
  <si>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</si>
  <si>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</si>
  <si>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</si>
  <si>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</si>
  <si>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Приложение 6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</si>
  <si>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</si>
  <si>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</si>
  <si>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</si>
  <si>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</si>
  <si>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</si>
  <si>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</si>
  <si>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</si>
  <si>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</si>
  <si>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</si>
  <si>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</si>
  <si>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</si>
  <si>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</si>
  <si>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</si>
  <si>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</si>
  <si>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</si>
  <si>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</si>
  <si>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3.4.1.</t>
  </si>
  <si>
    <t>в том числе средства дорожного фонда</t>
  </si>
  <si>
    <t>3.5.</t>
  </si>
  <si>
    <t>3.6.</t>
  </si>
  <si>
    <t>4.</t>
  </si>
  <si>
    <t>4.1.</t>
  </si>
  <si>
    <t>4.2.</t>
  </si>
  <si>
    <t>4.3.</t>
  </si>
  <si>
    <t>4.4.</t>
  </si>
  <si>
    <t>5.</t>
  </si>
  <si>
    <t>5.1.</t>
  </si>
  <si>
    <t>6.</t>
  </si>
  <si>
    <t>6.1.</t>
  </si>
  <si>
    <t>6.2.</t>
  </si>
  <si>
    <t>6.3.</t>
  </si>
  <si>
    <t>6.4.</t>
  </si>
  <si>
    <t>7.</t>
  </si>
  <si>
    <t>7.1.</t>
  </si>
  <si>
    <t>7.2.</t>
  </si>
  <si>
    <t>8.1.</t>
  </si>
  <si>
    <t>9.</t>
  </si>
  <si>
    <t>9.1.</t>
  </si>
  <si>
    <t>9.2.</t>
  </si>
  <si>
    <t>9.3.</t>
  </si>
  <si>
    <t>9.4.</t>
  </si>
  <si>
    <t>10.</t>
  </si>
  <si>
    <t>10.1.</t>
  </si>
  <si>
    <t>11.</t>
  </si>
  <si>
    <t>11.1.</t>
  </si>
  <si>
    <t>12.</t>
  </si>
  <si>
    <t>12.1.</t>
  </si>
  <si>
    <t>1.8.</t>
  </si>
  <si>
    <t>8..</t>
  </si>
  <si>
    <t xml:space="preserve"> классификации расходов бюджетов за I квартал 2016 года </t>
  </si>
  <si>
    <t>Обслуживание государственного (муниципального) долга</t>
  </si>
  <si>
    <t>Администрация города Урай</t>
  </si>
  <si>
    <t>Комитет по финансам администрации города Урай</t>
  </si>
  <si>
    <t>Управление образования администрации города Урай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</si>
  <si>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</si>
  <si>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</si>
  <si>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закупки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</si>
  <si>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</si>
  <si>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</si>
  <si>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Субсидии автономным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</si>
  <si>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</si>
  <si>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</si>
  <si>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</si>
  <si>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Социальные выплаты гражданам, кроме публичных нормативных социальных выплат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</si>
  <si>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</si>
  <si>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Предоставление субсидий муниципальным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</si>
  <si>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</si>
  <si>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Расходы на выплаты персоналу казенных учреждений</t>
  </si>
  <si>
    <t>Капитальные вложения в объекты государственной (муниципальной) собственности</t>
  </si>
  <si>
    <t>Предоставление субсидий  бюджетным, автономным учреждениям и иным некоммерческим организациям</t>
  </si>
  <si>
    <t>Дума города Урей</t>
  </si>
  <si>
    <t>Муниципальная программа "Совершенствование и развитие муниципального управления в городе Урей" на 2015-2017 год</t>
  </si>
  <si>
    <t>Исполнение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за I квартал  2016 года</t>
  </si>
  <si>
    <t xml:space="preserve">(муниципальным программам и непрограммным направлениям деятельности), </t>
  </si>
  <si>
    <t xml:space="preserve">                          группам (группам и подгруппам) видов расходов классификации расходов бюджетов </t>
  </si>
  <si>
    <t xml:space="preserve">                                          </t>
  </si>
  <si>
    <t>Рз</t>
  </si>
  <si>
    <t>3</t>
  </si>
  <si>
    <t>4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</si>
  <si>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</si>
  <si>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</si>
  <si>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</si>
  <si>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</si>
  <si>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21 0 00 00000</t>
  </si>
  <si>
    <t>Подпрограмма I "Создание условий для совершенствования системы муниципального управления"</t>
  </si>
  <si>
    <t>21 1 00 00000</t>
  </si>
  <si>
    <t>21 1 01 02030</t>
  </si>
  <si>
    <t>100</t>
  </si>
  <si>
    <t>120</t>
  </si>
  <si>
    <t>21 1 01 02040</t>
  </si>
  <si>
    <t>Закупка товаров, работ и услуг для  государственных (муниципальных) нужд</t>
  </si>
  <si>
    <t>200</t>
  </si>
  <si>
    <t>240</t>
  </si>
  <si>
    <t>21 1 01 02110</t>
  </si>
  <si>
    <t>03</t>
  </si>
  <si>
    <t>Муниципальная программа "Совершенствование и развитие муниципального управления в городе Урай" на 2015-2017 годы</t>
  </si>
  <si>
    <t>800</t>
  </si>
  <si>
    <t>21 1 01 02120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</si>
  <si>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</si>
  <si>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</si>
  <si>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850</t>
  </si>
  <si>
    <t>05</t>
  </si>
  <si>
    <t>21 1 08 51200</t>
  </si>
  <si>
    <t>06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</si>
  <si>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</si>
  <si>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20 0 00 00000</t>
  </si>
  <si>
    <t>20 1 00 00000</t>
  </si>
  <si>
    <t>20 1 01 02040</t>
  </si>
  <si>
    <t>20 2 00 00000</t>
  </si>
  <si>
    <t>20 2 01 02400</t>
  </si>
  <si>
    <t>21 1 01 02250</t>
  </si>
  <si>
    <t>07</t>
  </si>
  <si>
    <t>21 1 01 02400</t>
  </si>
  <si>
    <t>11</t>
  </si>
  <si>
    <t>13</t>
  </si>
  <si>
    <t>13 0 00 00000</t>
  </si>
  <si>
    <t>13 1 00 00000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</si>
  <si>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</si>
  <si>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13 1 01 84250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</si>
  <si>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</si>
  <si>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13 1 02 84270</t>
  </si>
  <si>
    <t xml:space="preserve">Муниципальная программа "Совершенствование и развитие муниципального управления в городе Урай" на 2015-2017 годы </t>
  </si>
  <si>
    <t>21 3 00 00000</t>
  </si>
  <si>
    <t>21 3 01 20700</t>
  </si>
  <si>
    <t>21 4 00 00000</t>
  </si>
  <si>
    <t>21 4 01 20700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</si>
  <si>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</si>
  <si>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21 1 03 59300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</si>
  <si>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</si>
  <si>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21 1 03 D9300</t>
  </si>
  <si>
    <t>09</t>
  </si>
  <si>
    <t>14 0 00 00000</t>
  </si>
  <si>
    <t>14 1 00 00000</t>
  </si>
  <si>
    <t>14 1 01 00590</t>
  </si>
  <si>
    <t>110</t>
  </si>
  <si>
    <t>14 1 02 20700</t>
  </si>
  <si>
    <t>14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</si>
  <si>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</si>
  <si>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13 1 03 82300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</si>
  <si>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</si>
  <si>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03 S2300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</si>
  <si>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</si>
  <si>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13 1 04 82310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</si>
  <si>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</si>
  <si>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04 S2310</t>
  </si>
  <si>
    <t>13 1 05 20700</t>
  </si>
  <si>
    <t>600</t>
  </si>
  <si>
    <t>610</t>
  </si>
  <si>
    <t>13 2 00 00000</t>
  </si>
  <si>
    <t>13 2 01 20700</t>
  </si>
  <si>
    <t>620</t>
  </si>
  <si>
    <t>13 3 00 00000</t>
  </si>
  <si>
    <t>13 3 01 20700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</si>
  <si>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</si>
  <si>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14 2 00 00000</t>
  </si>
  <si>
    <t>14 2 01 20700</t>
  </si>
  <si>
    <t>Национальная  экономика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</si>
  <si>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</si>
  <si>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>21 1 06 85060</t>
  </si>
  <si>
    <t>Предоставление субсидий  бюджетным, автономным учреждениям и иным не коммерческим организациям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</si>
  <si>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</si>
  <si>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21 1 06 S5060</t>
  </si>
  <si>
    <t>21 1 06 20700</t>
  </si>
  <si>
    <t>16 0 00 00000</t>
  </si>
  <si>
    <t>16 3 00 00000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</si>
  <si>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</si>
  <si>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16 3 02 84150</t>
  </si>
  <si>
    <t>35 0 00 00000</t>
  </si>
  <si>
    <t>35 1 00 00000</t>
  </si>
  <si>
    <t>Мероприятия  муниципальной программы</t>
  </si>
  <si>
    <t>35 1 02 20700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</si>
  <si>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</si>
  <si>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35 1 04 84200</t>
  </si>
  <si>
    <t xml:space="preserve">Транспорт            </t>
  </si>
  <si>
    <t>08</t>
  </si>
  <si>
    <t>18 0 00 00000</t>
  </si>
  <si>
    <t>18 2 00 00000</t>
  </si>
  <si>
    <t>18 2 01 20700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</si>
  <si>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</si>
  <si>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</t>
  </si>
  <si>
    <t>Дорожное хозяйство (в т.ч. дорожный фонд)</t>
  </si>
  <si>
    <t>18 1 00 00000</t>
  </si>
  <si>
    <t>18 1 01 00000</t>
  </si>
  <si>
    <t>18 1 01 20700</t>
  </si>
  <si>
    <t>400</t>
  </si>
  <si>
    <t>410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</si>
  <si>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</si>
  <si>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>18 1 01 82390</t>
  </si>
  <si>
    <t>в том числе дорожный фонд</t>
  </si>
  <si>
    <t>18 1 01 S2390</t>
  </si>
  <si>
    <t>18 1 02 00000</t>
  </si>
  <si>
    <t>18 1 02 20700</t>
  </si>
  <si>
    <t>18 1 02 82390</t>
  </si>
  <si>
    <t>18 1 02 S2390</t>
  </si>
  <si>
    <t>10</t>
  </si>
  <si>
    <t>17 0 00 00000</t>
  </si>
  <si>
    <t>17 0 02 20700</t>
  </si>
  <si>
    <t>12</t>
  </si>
  <si>
    <t>16 1 00 00000</t>
  </si>
  <si>
    <t>16 1 01 20700</t>
  </si>
  <si>
    <t>16 2 00 00000</t>
  </si>
  <si>
    <t>16 2 01 20700</t>
  </si>
  <si>
    <t>16 3 01 20700</t>
  </si>
  <si>
    <t>21 1 02 00590</t>
  </si>
  <si>
    <t>21 1 02 82370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</si>
  <si>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</si>
  <si>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21 1 05 84120</t>
  </si>
  <si>
    <t>27 0 00 00000</t>
  </si>
  <si>
    <t>27 1 00 00000</t>
  </si>
  <si>
    <t>27 1 01 00590</t>
  </si>
  <si>
    <t>27 1 02 20700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</si>
  <si>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</si>
  <si>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27 1 03 82170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</si>
  <si>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</si>
  <si>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27 1 03 S2170</t>
  </si>
  <si>
    <t>27 2 00 00000</t>
  </si>
  <si>
    <t>27 2 01 20700</t>
  </si>
  <si>
    <t>27 3 00 00000</t>
  </si>
  <si>
    <t>27 3 01 20700</t>
  </si>
  <si>
    <t>11 0 00 00000</t>
  </si>
  <si>
    <t>11 0 01 20700</t>
  </si>
  <si>
    <t>11 0 02 82170</t>
  </si>
  <si>
    <t>11 0 02 S2170</t>
  </si>
  <si>
    <t>12 0 00 00000</t>
  </si>
  <si>
    <t>12 0 01 20700</t>
  </si>
  <si>
    <t>12 0 02 82190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</si>
  <si>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</si>
  <si>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</si>
  <si>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12 0 02 82430</t>
  </si>
  <si>
    <t>12 0 02 S2430</t>
  </si>
  <si>
    <t>35 2 00 00000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</si>
  <si>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</si>
  <si>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35 2 02 84230</t>
  </si>
  <si>
    <t>36 0 00 00000</t>
  </si>
  <si>
    <t>36 0 01 20700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</si>
  <si>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</si>
  <si>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36 0 02 82180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</si>
  <si>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</si>
  <si>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36 0 02 82430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</si>
  <si>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</si>
  <si>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36 0 02 S2180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</si>
  <si>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</si>
  <si>
    <t>36 0 02 S2430</t>
  </si>
  <si>
    <t>27 4 00 00000</t>
  </si>
  <si>
    <t>27 4 01 20700</t>
  </si>
  <si>
    <t>27 4 01 82430</t>
  </si>
  <si>
    <t>27 4 01 S2430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</si>
  <si>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</si>
  <si>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21 1 09 84220</t>
  </si>
  <si>
    <t>35 1 01 00590</t>
  </si>
  <si>
    <t>35 2 01 20700</t>
  </si>
  <si>
    <t>15 0 00 00000</t>
  </si>
  <si>
    <t>15 0 01 20700</t>
  </si>
  <si>
    <t>02 0 00 00000</t>
  </si>
  <si>
    <t xml:space="preserve">Подпрограмма 1 "Модернизация образования" </t>
  </si>
  <si>
    <t>02 1 00 00000</t>
  </si>
  <si>
    <t>02 1 01 00000</t>
  </si>
  <si>
    <t>02 1 01 00590</t>
  </si>
  <si>
    <t>02 1 01 84020</t>
  </si>
  <si>
    <t>02 1 01 20700</t>
  </si>
  <si>
    <t>Подпрограмма 3"Обеспечение условий для реализации образовательных программ"</t>
  </si>
  <si>
    <t>02 3 00 00000</t>
  </si>
  <si>
    <t>02 3 03 20700</t>
  </si>
  <si>
    <t>02 3 03 85160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</si>
  <si>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</si>
  <si>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</si>
  <si>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</si>
  <si>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</si>
  <si>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</si>
  <si>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</si>
  <si>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>02 1 02 20700</t>
  </si>
  <si>
    <t xml:space="preserve">Подпрограмма 2 "Развитие кадрового потенциала"    </t>
  </si>
  <si>
    <t>02 2 00 00000</t>
  </si>
  <si>
    <t>02 2 01 20700</t>
  </si>
  <si>
    <t>02 3 01 82460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</si>
  <si>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</si>
  <si>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02 3 02 84030</t>
  </si>
  <si>
    <t>05 0 00 00000</t>
  </si>
  <si>
    <t>Подпрограмма 4 «Художественное образование»</t>
  </si>
  <si>
    <t>05 4 00 00000</t>
  </si>
  <si>
    <t>05 4 01 00000</t>
  </si>
  <si>
    <t>05 4 01 20700</t>
  </si>
  <si>
    <t>05 4 01 82090</t>
  </si>
  <si>
    <t>05 4 01 S2090</t>
  </si>
  <si>
    <t>05 4 01 85160</t>
  </si>
  <si>
    <t>05 4 02 00000</t>
  </si>
  <si>
    <t>05 4 02 00590</t>
  </si>
  <si>
    <t xml:space="preserve">07 </t>
  </si>
  <si>
    <t>05 4 02 82440</t>
  </si>
  <si>
    <t>05 4 03 00000</t>
  </si>
  <si>
    <t>05 4 03 20700</t>
  </si>
  <si>
    <t>05 4 04 00000</t>
  </si>
  <si>
    <t>05 4 04 20700</t>
  </si>
  <si>
    <t>Муниципальная программа "Развитие физической культуры, спорта и туризма в городе Урай"на 2016-2018 годы</t>
  </si>
  <si>
    <t>06 0 00 00000</t>
  </si>
  <si>
    <t>06 1 00 00000</t>
  </si>
  <si>
    <t>06 1 01 00590</t>
  </si>
  <si>
    <t>06 1 01 82440</t>
  </si>
  <si>
    <t>06 1 02 85160</t>
  </si>
  <si>
    <t>Муниципальная программа "Поддержка социально ориентированных некоммерческих организаций в городе Урай" на 2015-2017 годы</t>
  </si>
  <si>
    <t>10 0 00 00000</t>
  </si>
  <si>
    <t>10 0 01 20700</t>
  </si>
  <si>
    <t>Подпрограмма 4 "Организация каникулярного отдыха детей и подростков"</t>
  </si>
  <si>
    <t>02 4 00 00000</t>
  </si>
  <si>
    <t>02 4 02 84080</t>
  </si>
  <si>
    <t>30 0 00 00000</t>
  </si>
  <si>
    <t>30 0 02 20700</t>
  </si>
  <si>
    <t>Муниципальная программа "Развитие физической культуры, спорта и туризма  в городе Урай" на 2016-2018 годы</t>
  </si>
  <si>
    <t>Подпрограмма I "Развитие физической культуры и спорта в городе Урай"</t>
  </si>
  <si>
    <t>06 1 02 20700</t>
  </si>
  <si>
    <t>30 0 01 00590</t>
  </si>
  <si>
    <t>02 1 03 00000</t>
  </si>
  <si>
    <t>02 1 03 00590</t>
  </si>
  <si>
    <t>02 1 03 02040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</si>
  <si>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</si>
  <si>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02 1 03 84050</t>
  </si>
  <si>
    <t xml:space="preserve">Культура, кинематография </t>
  </si>
  <si>
    <t xml:space="preserve">Культура </t>
  </si>
  <si>
    <t xml:space="preserve">Муниципальная программа "Культура города Урай" на 2012-2016 годы </t>
  </si>
  <si>
    <t>05 1 00 00000</t>
  </si>
  <si>
    <t>05 1 01 00000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</si>
  <si>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</si>
  <si>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</si>
  <si>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05 1 01 82070</t>
  </si>
  <si>
    <t>05 1 01 S2070</t>
  </si>
  <si>
    <t>05 1 02 00000</t>
  </si>
  <si>
    <t>05 1 02 20700</t>
  </si>
  <si>
    <t>05 1 03 00000</t>
  </si>
  <si>
    <t>05 1 03 20700</t>
  </si>
  <si>
    <t>05 1 04 00000</t>
  </si>
  <si>
    <t>05 1 04 00590</t>
  </si>
  <si>
    <t>05 1 04 82440</t>
  </si>
  <si>
    <t>05 2 00 00000</t>
  </si>
  <si>
    <t>05 2 01 00000</t>
  </si>
  <si>
    <t>05 2 01 00590</t>
  </si>
  <si>
    <t>05 2 01 82440</t>
  </si>
  <si>
    <t>05 2 02 00000</t>
  </si>
  <si>
    <t>05 2 02 20700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</si>
  <si>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</si>
  <si>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</si>
  <si>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</si>
  <si>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05 5 01 20700</t>
  </si>
  <si>
    <t>05 5 02 00000</t>
  </si>
  <si>
    <t>05 5 02 20700</t>
  </si>
  <si>
    <t>05 5 03 00000</t>
  </si>
  <si>
    <t>05 5 03 00590</t>
  </si>
  <si>
    <t>05 5 03 82440</t>
  </si>
  <si>
    <t>05 5 04 00000</t>
  </si>
  <si>
    <t>05 5 04 20700</t>
  </si>
  <si>
    <t>05 5 05 00000</t>
  </si>
  <si>
    <t>05 5 05 20700</t>
  </si>
  <si>
    <t>10 0 01 85160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</si>
  <si>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</si>
  <si>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>21 1 04 84100</t>
  </si>
  <si>
    <t>Здравоохранение</t>
  </si>
  <si>
    <t>01 0 00 00000</t>
  </si>
  <si>
    <t>01 1 00 00000</t>
  </si>
  <si>
    <t xml:space="preserve">Мероприятия муниципальной программы  </t>
  </si>
  <si>
    <t>01 1 02 20700</t>
  </si>
  <si>
    <t>300</t>
  </si>
  <si>
    <t>320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</si>
  <si>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</si>
  <si>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>11 0 03 R0200</t>
  </si>
  <si>
    <t xml:space="preserve">11 0 03 S0200 </t>
  </si>
  <si>
    <t>11 0 05 51350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</si>
  <si>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</si>
  <si>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02 1 01 84050</t>
  </si>
  <si>
    <t>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</si>
  <si>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</si>
  <si>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11 0 04 R0820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</si>
  <si>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</si>
  <si>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Физическая культура и спорт</t>
  </si>
  <si>
    <t xml:space="preserve">Средства массовой информации </t>
  </si>
  <si>
    <t>17 0 01 00590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</si>
  <si>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</si>
  <si>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</si>
  <si>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</si>
  <si>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Обслуживание  муниципального долга</t>
  </si>
  <si>
    <t>ВСЕГО РАСХОДОВ</t>
  </si>
  <si>
    <t>Приложение 2</t>
  </si>
  <si>
    <t xml:space="preserve">            Исполнение по разделам, подразделам, целевым статьям 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</si>
  <si>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</si>
  <si>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</si>
  <si>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 xml:space="preserve"> за I квартал 2016 года</t>
  </si>
  <si>
    <t>Приложение 3</t>
  </si>
  <si>
    <t>35 1 04 00000</t>
  </si>
  <si>
    <t>16 1 02 00000</t>
  </si>
  <si>
    <t>16 1 02 82380</t>
  </si>
  <si>
    <t>16 1 02 S2380</t>
  </si>
  <si>
    <t>21 1 02 82360</t>
  </si>
  <si>
    <t>12 0 02 00000</t>
  </si>
  <si>
    <t>06 1 02 00000</t>
  </si>
  <si>
    <t>21 1 11 84070</t>
  </si>
  <si>
    <t>02 3 03 85020</t>
  </si>
  <si>
    <t>02 4 03 20700</t>
  </si>
  <si>
    <t>02 4 01 S2050</t>
  </si>
  <si>
    <t>02 4 01 82050</t>
  </si>
  <si>
    <t>01 1 02 82010</t>
  </si>
  <si>
    <t>01 1 02 S2010</t>
  </si>
  <si>
    <t>11 0 03 S0200</t>
  </si>
  <si>
    <t>21 1 10 84060</t>
  </si>
  <si>
    <t>21 1 12 84090</t>
  </si>
  <si>
    <t>10 0 01 00000</t>
  </si>
  <si>
    <t>21 1 02 S2360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</si>
  <si>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0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</si>
  <si>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0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</si>
  <si>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%                 исполнения</t>
  </si>
  <si>
    <t>Приложение № 5</t>
  </si>
  <si>
    <t>Исполнение по разделам и подразделам</t>
  </si>
  <si>
    <t>Приложение 1</t>
  </si>
  <si>
    <t>Приложение 4</t>
  </si>
  <si>
    <t>Исполнение по доходам бюджета городского округа город Урай за I квартал 2016 года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</si>
  <si>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I квартал 2016 года</t>
  </si>
  <si>
    <t>к решению Думы города Урай</t>
  </si>
  <si>
    <t>от 26 мая 2016 №35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</si>
</sst>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;[Red]\-#,##0.0;0.0"/>
    <numFmt numFmtId="165" formatCode="000"/>
    <numFmt numFmtId="166" formatCode="0000000000"/>
    <numFmt numFmtId="167" formatCode="00"/>
    <numFmt numFmtId="168" formatCode="#,##0.0"/>
    <numFmt numFmtId="169" formatCode="_(* #,##0.0_);_(* \(#,##0.0\);_(* &quot;-&quot;??_);_(@_)"/>
    <numFmt numFmtId="170" formatCode="0.0"/>
    <numFmt numFmtId="171" formatCode="0000"/>
    <numFmt numFmtId="172" formatCode="#,##0.0;[Red]\-#,##0.0"/>
  </numFmts>
  <fonts count="3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3" borderId="3">
      <alignment horizontal="left" vertical="top" wrapText="1"/>
    </xf>
    <xf numFmtId="0" fontId="23" fillId="0" borderId="0"/>
    <xf numFmtId="0" fontId="10" fillId="0" borderId="0"/>
  </cellStyleXfs>
  <cellXfs count="391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Border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Font="1" applyBorder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Font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wrapText="1"/>
    </xf>
    <xf numFmtId="0" fontId="9" fillId="2" borderId="0" xfId="0" applyFont="1" applyFill="1"/>
    <xf numFmtId="0" fontId="4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>
      <alignment wrapText="1"/>
    </xf>
    <xf numFmtId="0" fontId="9" fillId="2" borderId="1" xfId="2" applyNumberFormat="1" applyFont="1" applyFill="1" applyBorder="1" applyAlignment="1" applyProtection="1">
      <alignment wrapText="1"/>
      <protection hidden="1"/>
    </xf>
    <xf numFmtId="0" fontId="9" fillId="2" borderId="0" xfId="0" applyFont="1" applyFill="1" applyAlignment="1"/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0" fillId="0" borderId="0" xfId="0" applyAlignment="1"/>
    <xf numFmtId="0" fontId="0" fillId="2" borderId="0" xfId="0" applyFill="1"/>
    <xf numFmtId="0" fontId="13" fillId="2" borderId="0" xfId="0" applyFont="1" applyFill="1"/>
    <xf numFmtId="0" fontId="13" fillId="2" borderId="0" xfId="0" applyFont="1" applyFill="1" applyAlignment="1">
      <alignment vertical="top"/>
    </xf>
    <xf numFmtId="168" fontId="13" fillId="2" borderId="0" xfId="0" applyNumberFormat="1" applyFont="1" applyFill="1" applyAlignment="1">
      <alignment horizontal="right" vertical="top"/>
    </xf>
    <xf numFmtId="0" fontId="0" fillId="2" borderId="0" xfId="0" applyFill="1" applyBorder="1"/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3" fillId="2" borderId="3" xfId="5" applyFont="1" applyFill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3" xfId="5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6" fillId="2" borderId="0" xfId="0" applyFont="1" applyFill="1"/>
    <xf numFmtId="0" fontId="1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8" fontId="17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8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/>
    <xf numFmtId="49" fontId="14" fillId="2" borderId="1" xfId="0" applyNumberFormat="1" applyFont="1" applyFill="1" applyBorder="1" applyAlignment="1">
      <alignment horizontal="center" vertical="center"/>
    </xf>
    <xf numFmtId="168" fontId="14" fillId="2" borderId="4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9" fontId="2" fillId="0" borderId="1" xfId="3" applyNumberFormat="1" applyFont="1" applyFill="1" applyBorder="1" applyAlignment="1">
      <alignment horizontal="center" vertical="center"/>
    </xf>
    <xf numFmtId="0" fontId="0" fillId="0" borderId="0" xfId="0" applyFill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169" fontId="14" fillId="0" borderId="1" xfId="3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0" fontId="2" fillId="0" borderId="1" xfId="3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horizontal="center" vertical="center" wrapText="1"/>
    </xf>
    <xf numFmtId="170" fontId="2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9" fillId="2" borderId="0" xfId="0" applyFont="1" applyFill="1"/>
    <xf numFmtId="0" fontId="2" fillId="2" borderId="1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168" fontId="3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3" applyNumberFormat="1" applyFont="1" applyFill="1" applyBorder="1" applyAlignment="1">
      <alignment horizontal="center" vertical="center" wrapText="1"/>
    </xf>
    <xf numFmtId="168" fontId="2" fillId="2" borderId="1" xfId="3" applyNumberFormat="1" applyFont="1" applyFill="1" applyBorder="1" applyAlignment="1">
      <alignment horizontal="center" vertical="center"/>
    </xf>
    <xf numFmtId="168" fontId="13" fillId="2" borderId="0" xfId="0" applyNumberFormat="1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49" fontId="2" fillId="0" borderId="0" xfId="0" applyNumberFormat="1" applyFont="1"/>
    <xf numFmtId="0" fontId="2" fillId="0" borderId="0" xfId="0" applyNumberFormat="1" applyFont="1"/>
    <xf numFmtId="49" fontId="0" fillId="0" borderId="0" xfId="0" applyNumberFormat="1"/>
    <xf numFmtId="0" fontId="3" fillId="0" borderId="0" xfId="1" applyNumberFormat="1" applyFont="1" applyFill="1" applyAlignment="1" applyProtection="1">
      <alignment wrapText="1"/>
      <protection hidden="1"/>
    </xf>
    <xf numFmtId="171" fontId="3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protection hidden="1"/>
    </xf>
    <xf numFmtId="171" fontId="2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0" fontId="2" fillId="0" borderId="1" xfId="1" applyFont="1" applyBorder="1" applyAlignment="1">
      <alignment wrapText="1"/>
    </xf>
    <xf numFmtId="170" fontId="3" fillId="0" borderId="1" xfId="1" applyNumberFormat="1" applyFont="1" applyBorder="1"/>
    <xf numFmtId="0" fontId="3" fillId="0" borderId="1" xfId="1" applyFont="1" applyBorder="1"/>
    <xf numFmtId="0" fontId="3" fillId="0" borderId="0" xfId="1" applyFont="1"/>
    <xf numFmtId="0" fontId="9" fillId="0" borderId="1" xfId="1" applyFont="1" applyBorder="1"/>
    <xf numFmtId="165" fontId="26" fillId="0" borderId="1" xfId="1" applyNumberFormat="1" applyFont="1" applyFill="1" applyBorder="1" applyAlignment="1" applyProtection="1">
      <alignment wrapText="1"/>
      <protection hidden="1"/>
    </xf>
    <xf numFmtId="167" fontId="26" fillId="0" borderId="1" xfId="1" applyNumberFormat="1" applyFont="1" applyFill="1" applyBorder="1" applyAlignment="1" applyProtection="1">
      <alignment horizontal="center"/>
      <protection hidden="1"/>
    </xf>
    <xf numFmtId="166" fontId="26" fillId="0" borderId="1" xfId="1" applyNumberFormat="1" applyFont="1" applyFill="1" applyBorder="1" applyAlignment="1" applyProtection="1">
      <alignment horizontal="center"/>
      <protection hidden="1"/>
    </xf>
    <xf numFmtId="165" fontId="26" fillId="0" borderId="1" xfId="1" applyNumberFormat="1" applyFont="1" applyFill="1" applyBorder="1" applyAlignment="1" applyProtection="1">
      <alignment horizontal="center"/>
      <protection hidden="1"/>
    </xf>
    <xf numFmtId="164" fontId="26" fillId="0" borderId="1" xfId="1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protection hidden="1"/>
    </xf>
    <xf numFmtId="170" fontId="26" fillId="0" borderId="1" xfId="1" applyNumberFormat="1" applyFont="1" applyBorder="1"/>
    <xf numFmtId="0" fontId="9" fillId="0" borderId="0" xfId="1" applyFont="1"/>
    <xf numFmtId="0" fontId="26" fillId="0" borderId="1" xfId="1" applyFont="1" applyBorder="1"/>
    <xf numFmtId="0" fontId="26" fillId="0" borderId="0" xfId="1" applyFont="1"/>
    <xf numFmtId="0" fontId="26" fillId="0" borderId="1" xfId="1" applyNumberFormat="1" applyFont="1" applyFill="1" applyBorder="1" applyAlignment="1" applyProtection="1">
      <protection hidden="1"/>
    </xf>
    <xf numFmtId="165" fontId="9" fillId="0" borderId="1" xfId="1" applyNumberFormat="1" applyFont="1" applyFill="1" applyBorder="1" applyAlignment="1" applyProtection="1">
      <alignment wrapText="1"/>
      <protection hidden="1"/>
    </xf>
    <xf numFmtId="167" fontId="9" fillId="0" borderId="1" xfId="1" applyNumberFormat="1" applyFont="1" applyFill="1" applyBorder="1" applyAlignment="1" applyProtection="1">
      <alignment horizontal="center"/>
      <protection hidden="1"/>
    </xf>
    <xf numFmtId="166" fontId="9" fillId="0" borderId="1" xfId="1" applyNumberFormat="1" applyFont="1" applyFill="1" applyBorder="1" applyAlignment="1" applyProtection="1">
      <alignment horizontal="center"/>
      <protection hidden="1"/>
    </xf>
    <xf numFmtId="165" fontId="9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9" fillId="2" borderId="1" xfId="7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6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0" fontId="28" fillId="2" borderId="0" xfId="0" applyFont="1" applyFill="1" applyProtection="1">
      <protection locked="0"/>
    </xf>
    <xf numFmtId="0" fontId="29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28" fillId="2" borderId="0" xfId="0" applyFont="1" applyFill="1" applyAlignment="1" applyProtection="1">
      <alignment wrapText="1"/>
      <protection locked="0"/>
    </xf>
    <xf numFmtId="0" fontId="30" fillId="2" borderId="9" xfId="0" applyFont="1" applyFill="1" applyBorder="1" applyAlignment="1" applyProtection="1">
      <alignment horizontal="center" wrapText="1"/>
      <protection locked="0"/>
    </xf>
    <xf numFmtId="0" fontId="30" fillId="2" borderId="1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49" fontId="26" fillId="2" borderId="1" xfId="0" applyNumberFormat="1" applyFont="1" applyFill="1" applyBorder="1" applyAlignment="1" applyProtection="1">
      <alignment horizontal="center"/>
      <protection locked="0"/>
    </xf>
    <xf numFmtId="168" fontId="26" fillId="2" borderId="1" xfId="0" applyNumberFormat="1" applyFont="1" applyFill="1" applyBorder="1" applyProtection="1">
      <protection locked="0"/>
    </xf>
    <xf numFmtId="0" fontId="26" fillId="2" borderId="1" xfId="0" applyFont="1" applyFill="1" applyBorder="1" applyAlignment="1" applyProtection="1">
      <alignment wrapText="1"/>
      <protection locked="0"/>
    </xf>
    <xf numFmtId="168" fontId="9" fillId="2" borderId="1" xfId="0" applyNumberFormat="1" applyFont="1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26" fillId="2" borderId="1" xfId="0" applyFont="1" applyFill="1" applyBorder="1" applyAlignment="1" applyProtection="1">
      <alignment horizontal="right"/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left" wrapText="1"/>
    </xf>
    <xf numFmtId="0" fontId="9" fillId="2" borderId="1" xfId="0" applyNumberFormat="1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68" fontId="3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8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68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Protection="1">
      <protection locked="0"/>
    </xf>
    <xf numFmtId="0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168" fontId="2" fillId="2" borderId="1" xfId="0" applyNumberFormat="1" applyFont="1" applyFill="1" applyBorder="1"/>
    <xf numFmtId="0" fontId="2" fillId="2" borderId="1" xfId="2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70" fontId="9" fillId="2" borderId="0" xfId="0" applyNumberFormat="1" applyFont="1" applyFill="1"/>
    <xf numFmtId="49" fontId="2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168" fontId="9" fillId="2" borderId="0" xfId="0" applyNumberFormat="1" applyFont="1" applyFill="1" applyProtection="1">
      <protection locked="0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168" fontId="2" fillId="2" borderId="1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6" fillId="4" borderId="1" xfId="0" applyFont="1" applyFill="1" applyBorder="1" applyAlignment="1" applyProtection="1">
      <alignment horizontal="right"/>
      <protection locked="0"/>
    </xf>
    <xf numFmtId="0" fontId="26" fillId="4" borderId="1" xfId="0" applyFont="1" applyFill="1" applyBorder="1" applyProtection="1">
      <protection locked="0"/>
    </xf>
    <xf numFmtId="49" fontId="26" fillId="4" borderId="1" xfId="0" applyNumberFormat="1" applyFont="1" applyFill="1" applyBorder="1" applyAlignment="1" applyProtection="1">
      <alignment horizontal="center"/>
      <protection locked="0"/>
    </xf>
    <xf numFmtId="170" fontId="24" fillId="2" borderId="0" xfId="0" applyNumberFormat="1" applyFont="1" applyFill="1"/>
    <xf numFmtId="170" fontId="9" fillId="2" borderId="0" xfId="0" applyNumberFormat="1" applyFont="1" applyFill="1" applyProtection="1">
      <protection locked="0"/>
    </xf>
    <xf numFmtId="0" fontId="28" fillId="2" borderId="0" xfId="0" applyFont="1" applyFill="1" applyAlignment="1" applyProtection="1">
      <alignment horizontal="center"/>
      <protection locked="0"/>
    </xf>
    <xf numFmtId="168" fontId="2" fillId="0" borderId="1" xfId="0" applyNumberFormat="1" applyFont="1" applyFill="1" applyBorder="1"/>
    <xf numFmtId="164" fontId="9" fillId="2" borderId="1" xfId="1" applyNumberFormat="1" applyFont="1" applyFill="1" applyBorder="1" applyAlignment="1" applyProtection="1">
      <protection hidden="1"/>
    </xf>
    <xf numFmtId="0" fontId="2" fillId="2" borderId="0" xfId="0" applyFont="1" applyFill="1" applyProtection="1">
      <protection locked="0"/>
    </xf>
    <xf numFmtId="168" fontId="2" fillId="2" borderId="1" xfId="0" applyNumberFormat="1" applyFont="1" applyFill="1" applyBorder="1" applyAlignment="1">
      <alignment wrapText="1"/>
    </xf>
    <xf numFmtId="0" fontId="3" fillId="2" borderId="0" xfId="0" applyFont="1" applyFill="1" applyProtection="1">
      <protection locked="0"/>
    </xf>
    <xf numFmtId="49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/>
    <xf numFmtId="0" fontId="2" fillId="2" borderId="1" xfId="0" applyFont="1" applyFill="1" applyBorder="1"/>
    <xf numFmtId="0" fontId="2" fillId="2" borderId="1" xfId="1" applyFont="1" applyFill="1" applyBorder="1"/>
    <xf numFmtId="165" fontId="2" fillId="2" borderId="1" xfId="1" applyNumberFormat="1" applyFont="1" applyFill="1" applyBorder="1" applyAlignment="1" applyProtection="1">
      <alignment wrapText="1"/>
      <protection hidden="1"/>
    </xf>
    <xf numFmtId="167" fontId="2" fillId="2" borderId="1" xfId="1" applyNumberFormat="1" applyFont="1" applyFill="1" applyBorder="1" applyAlignment="1" applyProtection="1">
      <alignment horizontal="center"/>
      <protection hidden="1"/>
    </xf>
    <xf numFmtId="166" fontId="2" fillId="2" borderId="1" xfId="1" applyNumberFormat="1" applyFont="1" applyFill="1" applyBorder="1" applyAlignment="1" applyProtection="1">
      <alignment horizontal="center"/>
      <protection hidden="1"/>
    </xf>
    <xf numFmtId="165" fontId="2" fillId="2" borderId="1" xfId="1" applyNumberFormat="1" applyFont="1" applyFill="1" applyBorder="1" applyAlignment="1" applyProtection="1">
      <alignment horizontal="center"/>
      <protection hidden="1"/>
    </xf>
    <xf numFmtId="164" fontId="2" fillId="2" borderId="1" xfId="1" applyNumberFormat="1" applyFont="1" applyFill="1" applyBorder="1" applyAlignment="1" applyProtection="1">
      <protection hidden="1"/>
    </xf>
    <xf numFmtId="0" fontId="2" fillId="2" borderId="0" xfId="1" applyFont="1" applyFill="1"/>
    <xf numFmtId="0" fontId="2" fillId="2" borderId="0" xfId="0" applyNumberFormat="1" applyFont="1" applyFill="1" applyAlignment="1">
      <alignment wrapText="1"/>
    </xf>
    <xf numFmtId="0" fontId="2" fillId="2" borderId="1" xfId="7" applyNumberFormat="1" applyFont="1" applyFill="1" applyBorder="1" applyAlignment="1" applyProtection="1">
      <alignment horizontal="left" wrapText="1"/>
      <protection locked="0" hidden="1"/>
    </xf>
    <xf numFmtId="170" fontId="9" fillId="0" borderId="1" xfId="1" applyNumberFormat="1" applyFont="1" applyBorder="1"/>
    <xf numFmtId="0" fontId="2" fillId="0" borderId="0" xfId="0" applyFont="1" applyFill="1"/>
    <xf numFmtId="0" fontId="2" fillId="2" borderId="1" xfId="2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locked="0"/>
    </xf>
    <xf numFmtId="170" fontId="3" fillId="2" borderId="0" xfId="0" applyNumberFormat="1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right" wrapText="1"/>
    </xf>
    <xf numFmtId="168" fontId="2" fillId="0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9" fillId="2" borderId="1" xfId="2" applyNumberFormat="1" applyFont="1" applyFill="1" applyBorder="1" applyAlignment="1" applyProtection="1">
      <alignment wrapText="1"/>
      <protection locked="0" hidden="1"/>
    </xf>
    <xf numFmtId="0" fontId="9" fillId="0" borderId="9" xfId="0" applyFont="1" applyFill="1" applyBorder="1" applyAlignment="1" applyProtection="1">
      <alignment horizontal="right"/>
      <protection locked="0"/>
    </xf>
    <xf numFmtId="0" fontId="9" fillId="0" borderId="1" xfId="7" applyNumberFormat="1" applyFont="1" applyFill="1" applyBorder="1" applyAlignment="1" applyProtection="1">
      <alignment horizontal="left" wrapText="1"/>
      <protection locked="0" hidden="1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 applyProtection="1">
      <alignment horizontal="center"/>
      <protection locked="0"/>
    </xf>
    <xf numFmtId="168" fontId="9" fillId="0" borderId="1" xfId="0" applyNumberFormat="1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center"/>
    </xf>
    <xf numFmtId="168" fontId="9" fillId="2" borderId="1" xfId="0" applyNumberFormat="1" applyFont="1" applyFill="1" applyBorder="1"/>
    <xf numFmtId="0" fontId="9" fillId="2" borderId="9" xfId="0" applyFont="1" applyFill="1" applyBorder="1" applyAlignment="1" applyProtection="1">
      <alignment horizontal="right"/>
      <protection locked="0"/>
    </xf>
    <xf numFmtId="0" fontId="9" fillId="2" borderId="9" xfId="0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26" fillId="2" borderId="9" xfId="0" applyFont="1" applyFill="1" applyBorder="1" applyAlignment="1" applyProtection="1">
      <alignment horizontal="right"/>
      <protection locked="0"/>
    </xf>
    <xf numFmtId="49" fontId="9" fillId="2" borderId="1" xfId="7" applyNumberFormat="1" applyFont="1" applyFill="1" applyBorder="1" applyAlignment="1" applyProtection="1">
      <alignment horizontal="left" vertical="center" wrapText="1"/>
      <protection locked="0" hidden="1"/>
    </xf>
    <xf numFmtId="0" fontId="26" fillId="2" borderId="1" xfId="0" applyFont="1" applyFill="1" applyBorder="1" applyAlignment="1" applyProtection="1">
      <alignment horizontal="right" wrapText="1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49" fontId="26" fillId="2" borderId="1" xfId="0" applyNumberFormat="1" applyFont="1" applyFill="1" applyBorder="1" applyAlignment="1" applyProtection="1">
      <alignment horizontal="center" wrapText="1"/>
      <protection locked="0"/>
    </xf>
    <xf numFmtId="168" fontId="9" fillId="2" borderId="1" xfId="0" applyNumberFormat="1" applyFont="1" applyFill="1" applyBorder="1" applyAlignment="1" applyProtection="1">
      <alignment wrapText="1"/>
      <protection locked="0"/>
    </xf>
    <xf numFmtId="168" fontId="9" fillId="2" borderId="1" xfId="0" applyNumberFormat="1" applyFont="1" applyFill="1" applyBorder="1" applyAlignment="1" applyProtection="1">
      <alignment horizontal="right"/>
      <protection locked="0"/>
    </xf>
    <xf numFmtId="0" fontId="26" fillId="2" borderId="1" xfId="0" applyFont="1" applyFill="1" applyBorder="1" applyProtection="1">
      <protection locked="0"/>
    </xf>
    <xf numFmtId="168" fontId="26" fillId="2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2" borderId="0" xfId="0" applyFont="1" applyFill="1" applyAlignment="1">
      <alignment wrapText="1"/>
    </xf>
    <xf numFmtId="0" fontId="9" fillId="0" borderId="1" xfId="0" applyFont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168" fontId="9" fillId="2" borderId="1" xfId="0" applyNumberFormat="1" applyFont="1" applyFill="1" applyBorder="1" applyAlignment="1">
      <alignment horizontal="right"/>
    </xf>
    <xf numFmtId="0" fontId="26" fillId="2" borderId="0" xfId="0" applyFont="1" applyFill="1" applyAlignment="1">
      <alignment wrapText="1"/>
    </xf>
    <xf numFmtId="0" fontId="9" fillId="0" borderId="1" xfId="7" applyNumberFormat="1" applyFont="1" applyFill="1" applyBorder="1" applyAlignment="1" applyProtection="1">
      <alignment horizontal="left" vertical="top" wrapText="1"/>
      <protection locked="0" hidden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168" fontId="9" fillId="0" borderId="1" xfId="0" applyNumberFormat="1" applyFont="1" applyFill="1" applyBorder="1"/>
    <xf numFmtId="168" fontId="9" fillId="0" borderId="1" xfId="0" applyNumberFormat="1" applyFont="1" applyFill="1" applyBorder="1" applyAlignment="1">
      <alignment horizontal="right"/>
    </xf>
    <xf numFmtId="0" fontId="26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7" fillId="0" borderId="1" xfId="0" applyNumberFormat="1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wrapText="1"/>
    </xf>
    <xf numFmtId="0" fontId="26" fillId="0" borderId="1" xfId="0" applyFont="1" applyFill="1" applyBorder="1" applyAlignment="1">
      <alignment horizontal="right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26" fillId="2" borderId="9" xfId="0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wrapText="1"/>
    </xf>
    <xf numFmtId="49" fontId="2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26" fillId="2" borderId="0" xfId="0" applyFont="1" applyFill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horizontal="right" wrapText="1"/>
      <protection locked="0"/>
    </xf>
    <xf numFmtId="0" fontId="9" fillId="2" borderId="0" xfId="0" applyFont="1" applyFill="1" applyAlignment="1" applyProtection="1">
      <alignment wrapText="1"/>
      <protection locked="0"/>
    </xf>
    <xf numFmtId="168" fontId="9" fillId="2" borderId="0" xfId="0" applyNumberFormat="1" applyFont="1" applyFill="1" applyAlignment="1" applyProtection="1">
      <alignment wrapText="1"/>
      <protection locked="0"/>
    </xf>
    <xf numFmtId="164" fontId="3" fillId="2" borderId="1" xfId="1" applyNumberFormat="1" applyFont="1" applyFill="1" applyBorder="1" applyAlignment="1" applyProtection="1">
      <protection hidden="1"/>
    </xf>
    <xf numFmtId="167" fontId="3" fillId="2" borderId="1" xfId="1" applyNumberFormat="1" applyFont="1" applyFill="1" applyBorder="1" applyAlignment="1" applyProtection="1">
      <alignment horizontal="center"/>
      <protection hidden="1"/>
    </xf>
    <xf numFmtId="166" fontId="3" fillId="2" borderId="1" xfId="1" applyNumberFormat="1" applyFont="1" applyFill="1" applyBorder="1" applyAlignment="1" applyProtection="1">
      <alignment horizontal="center"/>
      <protection hidden="1"/>
    </xf>
    <xf numFmtId="165" fontId="3" fillId="2" borderId="1" xfId="1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locked="0"/>
    </xf>
    <xf numFmtId="49" fontId="26" fillId="4" borderId="1" xfId="0" applyNumberFormat="1" applyFont="1" applyFill="1" applyBorder="1" applyAlignment="1" applyProtection="1">
      <alignment horizontal="right"/>
      <protection locked="0"/>
    </xf>
    <xf numFmtId="168" fontId="26" fillId="4" borderId="1" xfId="0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172" fontId="2" fillId="0" borderId="1" xfId="1" applyNumberFormat="1" applyFont="1" applyFill="1" applyBorder="1" applyAlignment="1" applyProtection="1">
      <protection hidden="1"/>
    </xf>
    <xf numFmtId="172" fontId="3" fillId="0" borderId="1" xfId="1" applyNumberFormat="1" applyFont="1" applyFill="1" applyBorder="1" applyAlignment="1" applyProtection="1">
      <protection hidden="1"/>
    </xf>
    <xf numFmtId="0" fontId="28" fillId="2" borderId="0" xfId="0" applyFont="1" applyFill="1" applyAlignment="1"/>
    <xf numFmtId="2" fontId="2" fillId="0" borderId="0" xfId="0" applyNumberFormat="1" applyFont="1"/>
    <xf numFmtId="0" fontId="26" fillId="0" borderId="1" xfId="0" applyFont="1" applyBorder="1"/>
    <xf numFmtId="49" fontId="26" fillId="0" borderId="1" xfId="0" applyNumberFormat="1" applyFont="1" applyBorder="1" applyAlignment="1">
      <alignment horizontal="center"/>
    </xf>
    <xf numFmtId="168" fontId="26" fillId="0" borderId="1" xfId="0" applyNumberFormat="1" applyFont="1" applyBorder="1" applyAlignment="1">
      <alignment horizontal="right"/>
    </xf>
    <xf numFmtId="0" fontId="0" fillId="0" borderId="0" xfId="0" applyFont="1"/>
    <xf numFmtId="0" fontId="9" fillId="0" borderId="1" xfId="0" applyFont="1" applyBorder="1"/>
    <xf numFmtId="49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9" fillId="0" borderId="8" xfId="6" applyNumberFormat="1" applyFont="1" applyFill="1" applyBorder="1" applyAlignment="1">
      <alignment horizontal="left" wrapText="1" readingOrder="1"/>
    </xf>
    <xf numFmtId="0" fontId="24" fillId="0" borderId="0" xfId="1" applyFont="1"/>
    <xf numFmtId="166" fontId="26" fillId="0" borderId="1" xfId="1" applyNumberFormat="1" applyFont="1" applyFill="1" applyBorder="1" applyAlignment="1" applyProtection="1">
      <alignment wrapText="1"/>
      <protection hidden="1"/>
    </xf>
    <xf numFmtId="166" fontId="26" fillId="0" borderId="1" xfId="1" applyNumberFormat="1" applyFont="1" applyFill="1" applyBorder="1" applyAlignment="1" applyProtection="1">
      <alignment horizontal="right"/>
      <protection hidden="1"/>
    </xf>
    <xf numFmtId="165" fontId="26" fillId="0" borderId="1" xfId="1" applyNumberFormat="1" applyFont="1" applyFill="1" applyBorder="1" applyAlignment="1" applyProtection="1">
      <alignment horizontal="right"/>
      <protection hidden="1"/>
    </xf>
    <xf numFmtId="164" fontId="9" fillId="0" borderId="1" xfId="1" applyNumberFormat="1" applyFont="1" applyBorder="1"/>
    <xf numFmtId="166" fontId="9" fillId="0" borderId="1" xfId="1" applyNumberFormat="1" applyFont="1" applyFill="1" applyBorder="1" applyAlignment="1" applyProtection="1">
      <alignment wrapText="1"/>
      <protection hidden="1"/>
    </xf>
    <xf numFmtId="166" fontId="9" fillId="0" borderId="1" xfId="1" applyNumberFormat="1" applyFont="1" applyFill="1" applyBorder="1" applyAlignment="1" applyProtection="1">
      <alignment horizontal="right"/>
      <protection hidden="1"/>
    </xf>
    <xf numFmtId="165" fontId="9" fillId="0" borderId="1" xfId="1" applyNumberFormat="1" applyFont="1" applyFill="1" applyBorder="1" applyAlignment="1" applyProtection="1">
      <alignment horizontal="right"/>
      <protection hidden="1"/>
    </xf>
    <xf numFmtId="164" fontId="26" fillId="0" borderId="1" xfId="1" applyNumberFormat="1" applyFont="1" applyBorder="1"/>
    <xf numFmtId="166" fontId="17" fillId="0" borderId="1" xfId="1" applyNumberFormat="1" applyFont="1" applyFill="1" applyBorder="1" applyAlignment="1" applyProtection="1">
      <alignment wrapText="1"/>
      <protection hidden="1"/>
    </xf>
    <xf numFmtId="166" fontId="17" fillId="0" borderId="1" xfId="1" applyNumberFormat="1" applyFont="1" applyFill="1" applyBorder="1" applyAlignment="1" applyProtection="1">
      <alignment horizontal="right"/>
      <protection hidden="1"/>
    </xf>
    <xf numFmtId="165" fontId="17" fillId="0" borderId="1" xfId="1" applyNumberFormat="1" applyFont="1" applyFill="1" applyBorder="1" applyAlignment="1" applyProtection="1">
      <alignment horizontal="right"/>
      <protection hidden="1"/>
    </xf>
    <xf numFmtId="164" fontId="17" fillId="0" borderId="1" xfId="1" applyNumberFormat="1" applyFont="1" applyFill="1" applyBorder="1" applyAlignment="1" applyProtection="1">
      <protection hidden="1"/>
    </xf>
    <xf numFmtId="164" fontId="17" fillId="0" borderId="1" xfId="1" applyNumberFormat="1" applyFont="1" applyBorder="1"/>
    <xf numFmtId="0" fontId="9" fillId="2" borderId="1" xfId="0" applyFont="1" applyFill="1" applyBorder="1" applyAlignment="1">
      <alignment horizontal="center" wrapText="1"/>
    </xf>
    <xf numFmtId="0" fontId="9" fillId="2" borderId="0" xfId="0" applyNumberFormat="1" applyFont="1" applyFill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9" fillId="2" borderId="1" xfId="7" applyNumberFormat="1" applyFont="1" applyFill="1" applyBorder="1" applyAlignment="1" applyProtection="1">
      <alignment horizontal="left" wrapText="1"/>
      <protection locked="0" hidden="1"/>
    </xf>
    <xf numFmtId="1" fontId="4" fillId="0" borderId="1" xfId="0" applyNumberFormat="1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wrapText="1"/>
    </xf>
    <xf numFmtId="9" fontId="30" fillId="2" borderId="1" xfId="4" applyFont="1" applyFill="1" applyBorder="1" applyAlignment="1" applyProtection="1">
      <alignment horizontal="center"/>
      <protection locked="0"/>
    </xf>
    <xf numFmtId="0" fontId="2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Protection="1">
      <protection locked="0"/>
    </xf>
    <xf numFmtId="0" fontId="9" fillId="0" borderId="1" xfId="0" applyNumberFormat="1" applyFont="1" applyFill="1" applyBorder="1" applyAlignment="1">
      <alignment horizontal="left" wrapText="1"/>
    </xf>
    <xf numFmtId="0" fontId="2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/>
    <xf numFmtId="0" fontId="22" fillId="0" borderId="0" xfId="1" applyFont="1" applyAlignment="1">
      <alignment horizontal="right"/>
    </xf>
    <xf numFmtId="0" fontId="20" fillId="0" borderId="0" xfId="1" applyFont="1" applyProtection="1">
      <protection hidden="1"/>
    </xf>
    <xf numFmtId="0" fontId="20" fillId="0" borderId="0" xfId="1" applyNumberFormat="1" applyFont="1" applyFill="1" applyAlignment="1" applyProtection="1">
      <protection hidden="1"/>
    </xf>
    <xf numFmtId="0" fontId="22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/>
    <xf numFmtId="0" fontId="4" fillId="0" borderId="1" xfId="1" applyFont="1" applyBorder="1" applyAlignment="1">
      <alignment horizontal="center" wrapText="1"/>
    </xf>
    <xf numFmtId="0" fontId="20" fillId="0" borderId="0" xfId="1" applyFont="1" applyAlignment="1">
      <alignment horizontal="right"/>
    </xf>
    <xf numFmtId="0" fontId="22" fillId="0" borderId="1" xfId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64" fontId="2" fillId="5" borderId="1" xfId="1" applyNumberFormat="1" applyFont="1" applyFill="1" applyBorder="1" applyAlignment="1" applyProtection="1">
      <protection hidden="1"/>
    </xf>
    <xf numFmtId="164" fontId="9" fillId="5" borderId="1" xfId="1" applyNumberFormat="1" applyFont="1" applyFill="1" applyBorder="1" applyAlignment="1" applyProtection="1">
      <protection hidden="1"/>
    </xf>
    <xf numFmtId="0" fontId="2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4" borderId="1" xfId="1" applyNumberFormat="1" applyFont="1" applyFill="1" applyBorder="1" applyAlignment="1" applyProtection="1">
      <alignment horizontal="right"/>
      <protection hidden="1"/>
    </xf>
    <xf numFmtId="164" fontId="26" fillId="4" borderId="1" xfId="1" applyNumberFormat="1" applyFont="1" applyFill="1" applyBorder="1" applyAlignment="1" applyProtection="1">
      <protection hidden="1"/>
    </xf>
    <xf numFmtId="164" fontId="26" fillId="4" borderId="1" xfId="1" applyNumberFormat="1" applyFont="1" applyFill="1" applyBorder="1"/>
    <xf numFmtId="0" fontId="28" fillId="2" borderId="0" xfId="0" applyFont="1" applyFill="1" applyAlignment="1" applyProtection="1">
      <alignment horizontal="right"/>
      <protection locked="0"/>
    </xf>
    <xf numFmtId="0" fontId="12" fillId="2" borderId="0" xfId="0" applyFont="1" applyFill="1" applyAlignment="1">
      <alignment horizontal="right" vertical="top"/>
    </xf>
    <xf numFmtId="0" fontId="0" fillId="0" borderId="0" xfId="0" applyAlignment="1"/>
    <xf numFmtId="0" fontId="7" fillId="2" borderId="0" xfId="0" applyFont="1" applyFill="1" applyBorder="1" applyAlignment="1">
      <alignment horizontal="center" vertical="top"/>
    </xf>
    <xf numFmtId="168" fontId="2" fillId="2" borderId="2" xfId="0" applyNumberFormat="1" applyFont="1" applyFill="1" applyBorder="1" applyAlignment="1">
      <alignment horizontal="right" vertical="top"/>
    </xf>
    <xf numFmtId="0" fontId="0" fillId="0" borderId="2" xfId="0" applyBorder="1" applyAlignment="1"/>
    <xf numFmtId="0" fontId="28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0" applyFont="1" applyAlignment="1">
      <alignment horizontal="center" wrapText="1"/>
    </xf>
    <xf numFmtId="0" fontId="8" fillId="0" borderId="0" xfId="0" applyFont="1" applyAlignment="1"/>
    <xf numFmtId="0" fontId="2" fillId="0" borderId="0" xfId="1" applyNumberFormat="1" applyFont="1" applyFill="1" applyBorder="1" applyAlignment="1" applyProtection="1">
      <alignment wrapText="1"/>
      <protection hidden="1"/>
    </xf>
    <xf numFmtId="0" fontId="25" fillId="2" borderId="0" xfId="0" applyFont="1" applyFill="1" applyAlignment="1">
      <alignment horizontal="center"/>
    </xf>
    <xf numFmtId="0" fontId="2" fillId="0" borderId="0" xfId="1" applyNumberFormat="1" applyFont="1" applyFill="1" applyAlignment="1" applyProtection="1">
      <alignment wrapText="1"/>
      <protection hidden="1"/>
    </xf>
    <xf numFmtId="0" fontId="20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2" fillId="0" borderId="0" xfId="0" applyFont="1" applyAlignment="1"/>
    <xf numFmtId="0" fontId="7" fillId="0" borderId="0" xfId="1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8">
    <cellStyle name="Normal" xfId="6"/>
    <cellStyle name="Обычный" xfId="0" builtinId="0"/>
    <cellStyle name="Обычный 2" xfId="1"/>
    <cellStyle name="Обычный 2 2" xfId="7"/>
    <cellStyle name="Обычный_Tmp7" xfId="2"/>
    <cellStyle name="Процентный" xfId="4" builtinId="5"/>
    <cellStyle name="Финансовый" xfId="3" builtinId="3"/>
    <cellStyle name="Элементы осе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88;&#1072;&#1073;&#1086;&#1095;&#1072;&#1103;%202016%20&#1075;&#1086;&#1076;\&#1088;&#1077;&#1096;&#1077;&#1085;&#1080;&#1103;%20&#1044;&#1091;&#1084;&#1099;\&#1088;&#1077;&#1096;&#1077;&#1085;&#1080;&#1077;%20&#1085;&#1072;%20&#1092;&#1077;&#1074;&#1088;&#1072;&#1083;&#1100;%20&#1091;&#1090;&#1086;&#1095;&#1085;&#1077;&#1085;&#1085;&#1099;&#1081;%20&#1074;&#1072;&#1088;&#1080;&#1072;&#1085;&#1090;\&#1055;&#1088;&#1080;&#1083;&#1086;&#1078;&#1077;&#1085;&#1080;&#1077;%205,6,7,8,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0">
        <row r="19">
          <cell r="H19">
            <v>4221.3999999999996</v>
          </cell>
        </row>
      </sheetData>
      <sheetData sheetId="1"/>
      <sheetData sheetId="2"/>
      <sheetData sheetId="3"/>
      <sheetData sheetId="4"/>
      <sheetData sheetId="5"/>
      <sheetData sheetId="6">
        <row r="37">
          <cell r="J37">
            <v>0</v>
          </cell>
        </row>
      </sheetData>
      <sheetData sheetId="7">
        <row r="18">
          <cell r="I18">
            <v>0</v>
          </cell>
        </row>
        <row r="320">
          <cell r="I320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83"/>
  <sheetViews>
    <sheetView view="pageBreakPreview" zoomScale="110" zoomScaleNormal="100" zoomScaleSheetLayoutView="110" workbookViewId="0">
      <selection activeCell="K6" sqref="K6"/>
    </sheetView>
  </sheetViews>
  <sheetFormatPr defaultRowHeight="15"/>
  <cols>
    <col min="1" max="1" width="34.85546875" style="39" customWidth="1"/>
    <col min="2" max="2" width="23.5703125" style="39" customWidth="1"/>
    <col min="3" max="3" width="16.140625" style="114" customWidth="1"/>
    <col min="4" max="4" width="13.85546875" style="38" customWidth="1"/>
    <col min="5" max="5" width="11.7109375" style="38" customWidth="1"/>
    <col min="6" max="256" width="9.140625" style="38"/>
    <col min="257" max="257" width="34.85546875" style="38" customWidth="1"/>
    <col min="258" max="258" width="23.5703125" style="38" customWidth="1"/>
    <col min="259" max="259" width="16.140625" style="38" customWidth="1"/>
    <col min="260" max="260" width="13.85546875" style="38" customWidth="1"/>
    <col min="261" max="261" width="13.5703125" style="38" customWidth="1"/>
    <col min="262" max="512" width="9.140625" style="38"/>
    <col min="513" max="513" width="34.85546875" style="38" customWidth="1"/>
    <col min="514" max="514" width="23.5703125" style="38" customWidth="1"/>
    <col min="515" max="515" width="16.140625" style="38" customWidth="1"/>
    <col min="516" max="516" width="13.85546875" style="38" customWidth="1"/>
    <col min="517" max="517" width="13.5703125" style="38" customWidth="1"/>
    <col min="518" max="768" width="9.140625" style="38"/>
    <col min="769" max="769" width="34.85546875" style="38" customWidth="1"/>
    <col min="770" max="770" width="23.5703125" style="38" customWidth="1"/>
    <col min="771" max="771" width="16.140625" style="38" customWidth="1"/>
    <col min="772" max="772" width="13.85546875" style="38" customWidth="1"/>
    <col min="773" max="773" width="13.5703125" style="38" customWidth="1"/>
    <col min="774" max="1024" width="9.140625" style="38"/>
    <col min="1025" max="1025" width="34.85546875" style="38" customWidth="1"/>
    <col min="1026" max="1026" width="23.5703125" style="38" customWidth="1"/>
    <col min="1027" max="1027" width="16.140625" style="38" customWidth="1"/>
    <col min="1028" max="1028" width="13.85546875" style="38" customWidth="1"/>
    <col min="1029" max="1029" width="13.5703125" style="38" customWidth="1"/>
    <col min="1030" max="1280" width="9.140625" style="38"/>
    <col min="1281" max="1281" width="34.85546875" style="38" customWidth="1"/>
    <col min="1282" max="1282" width="23.5703125" style="38" customWidth="1"/>
    <col min="1283" max="1283" width="16.140625" style="38" customWidth="1"/>
    <col min="1284" max="1284" width="13.85546875" style="38" customWidth="1"/>
    <col min="1285" max="1285" width="13.5703125" style="38" customWidth="1"/>
    <col min="1286" max="1536" width="9.140625" style="38"/>
    <col min="1537" max="1537" width="34.85546875" style="38" customWidth="1"/>
    <col min="1538" max="1538" width="23.5703125" style="38" customWidth="1"/>
    <col min="1539" max="1539" width="16.140625" style="38" customWidth="1"/>
    <col min="1540" max="1540" width="13.85546875" style="38" customWidth="1"/>
    <col min="1541" max="1541" width="13.5703125" style="38" customWidth="1"/>
    <col min="1542" max="1792" width="9.140625" style="38"/>
    <col min="1793" max="1793" width="34.85546875" style="38" customWidth="1"/>
    <col min="1794" max="1794" width="23.5703125" style="38" customWidth="1"/>
    <col min="1795" max="1795" width="16.140625" style="38" customWidth="1"/>
    <col min="1796" max="1796" width="13.85546875" style="38" customWidth="1"/>
    <col min="1797" max="1797" width="13.5703125" style="38" customWidth="1"/>
    <col min="1798" max="2048" width="9.140625" style="38"/>
    <col min="2049" max="2049" width="34.85546875" style="38" customWidth="1"/>
    <col min="2050" max="2050" width="23.5703125" style="38" customWidth="1"/>
    <col min="2051" max="2051" width="16.140625" style="38" customWidth="1"/>
    <col min="2052" max="2052" width="13.85546875" style="38" customWidth="1"/>
    <col min="2053" max="2053" width="13.5703125" style="38" customWidth="1"/>
    <col min="2054" max="2304" width="9.140625" style="38"/>
    <col min="2305" max="2305" width="34.85546875" style="38" customWidth="1"/>
    <col min="2306" max="2306" width="23.5703125" style="38" customWidth="1"/>
    <col min="2307" max="2307" width="16.140625" style="38" customWidth="1"/>
    <col min="2308" max="2308" width="13.85546875" style="38" customWidth="1"/>
    <col min="2309" max="2309" width="13.5703125" style="38" customWidth="1"/>
    <col min="2310" max="2560" width="9.140625" style="38"/>
    <col min="2561" max="2561" width="34.85546875" style="38" customWidth="1"/>
    <col min="2562" max="2562" width="23.5703125" style="38" customWidth="1"/>
    <col min="2563" max="2563" width="16.140625" style="38" customWidth="1"/>
    <col min="2564" max="2564" width="13.85546875" style="38" customWidth="1"/>
    <col min="2565" max="2565" width="13.5703125" style="38" customWidth="1"/>
    <col min="2566" max="2816" width="9.140625" style="38"/>
    <col min="2817" max="2817" width="34.85546875" style="38" customWidth="1"/>
    <col min="2818" max="2818" width="23.5703125" style="38" customWidth="1"/>
    <col min="2819" max="2819" width="16.140625" style="38" customWidth="1"/>
    <col min="2820" max="2820" width="13.85546875" style="38" customWidth="1"/>
    <col min="2821" max="2821" width="13.5703125" style="38" customWidth="1"/>
    <col min="2822" max="3072" width="9.140625" style="38"/>
    <col min="3073" max="3073" width="34.85546875" style="38" customWidth="1"/>
    <col min="3074" max="3074" width="23.5703125" style="38" customWidth="1"/>
    <col min="3075" max="3075" width="16.140625" style="38" customWidth="1"/>
    <col min="3076" max="3076" width="13.85546875" style="38" customWidth="1"/>
    <col min="3077" max="3077" width="13.5703125" style="38" customWidth="1"/>
    <col min="3078" max="3328" width="9.140625" style="38"/>
    <col min="3329" max="3329" width="34.85546875" style="38" customWidth="1"/>
    <col min="3330" max="3330" width="23.5703125" style="38" customWidth="1"/>
    <col min="3331" max="3331" width="16.140625" style="38" customWidth="1"/>
    <col min="3332" max="3332" width="13.85546875" style="38" customWidth="1"/>
    <col min="3333" max="3333" width="13.5703125" style="38" customWidth="1"/>
    <col min="3334" max="3584" width="9.140625" style="38"/>
    <col min="3585" max="3585" width="34.85546875" style="38" customWidth="1"/>
    <col min="3586" max="3586" width="23.5703125" style="38" customWidth="1"/>
    <col min="3587" max="3587" width="16.140625" style="38" customWidth="1"/>
    <col min="3588" max="3588" width="13.85546875" style="38" customWidth="1"/>
    <col min="3589" max="3589" width="13.5703125" style="38" customWidth="1"/>
    <col min="3590" max="3840" width="9.140625" style="38"/>
    <col min="3841" max="3841" width="34.85546875" style="38" customWidth="1"/>
    <col min="3842" max="3842" width="23.5703125" style="38" customWidth="1"/>
    <col min="3843" max="3843" width="16.140625" style="38" customWidth="1"/>
    <col min="3844" max="3844" width="13.85546875" style="38" customWidth="1"/>
    <col min="3845" max="3845" width="13.5703125" style="38" customWidth="1"/>
    <col min="3846" max="4096" width="9.140625" style="38"/>
    <col min="4097" max="4097" width="34.85546875" style="38" customWidth="1"/>
    <col min="4098" max="4098" width="23.5703125" style="38" customWidth="1"/>
    <col min="4099" max="4099" width="16.140625" style="38" customWidth="1"/>
    <col min="4100" max="4100" width="13.85546875" style="38" customWidth="1"/>
    <col min="4101" max="4101" width="13.5703125" style="38" customWidth="1"/>
    <col min="4102" max="4352" width="9.140625" style="38"/>
    <col min="4353" max="4353" width="34.85546875" style="38" customWidth="1"/>
    <col min="4354" max="4354" width="23.5703125" style="38" customWidth="1"/>
    <col min="4355" max="4355" width="16.140625" style="38" customWidth="1"/>
    <col min="4356" max="4356" width="13.85546875" style="38" customWidth="1"/>
    <col min="4357" max="4357" width="13.5703125" style="38" customWidth="1"/>
    <col min="4358" max="4608" width="9.140625" style="38"/>
    <col min="4609" max="4609" width="34.85546875" style="38" customWidth="1"/>
    <col min="4610" max="4610" width="23.5703125" style="38" customWidth="1"/>
    <col min="4611" max="4611" width="16.140625" style="38" customWidth="1"/>
    <col min="4612" max="4612" width="13.85546875" style="38" customWidth="1"/>
    <col min="4613" max="4613" width="13.5703125" style="38" customWidth="1"/>
    <col min="4614" max="4864" width="9.140625" style="38"/>
    <col min="4865" max="4865" width="34.85546875" style="38" customWidth="1"/>
    <col min="4866" max="4866" width="23.5703125" style="38" customWidth="1"/>
    <col min="4867" max="4867" width="16.140625" style="38" customWidth="1"/>
    <col min="4868" max="4868" width="13.85546875" style="38" customWidth="1"/>
    <col min="4869" max="4869" width="13.5703125" style="38" customWidth="1"/>
    <col min="4870" max="5120" width="9.140625" style="38"/>
    <col min="5121" max="5121" width="34.85546875" style="38" customWidth="1"/>
    <col min="5122" max="5122" width="23.5703125" style="38" customWidth="1"/>
    <col min="5123" max="5123" width="16.140625" style="38" customWidth="1"/>
    <col min="5124" max="5124" width="13.85546875" style="38" customWidth="1"/>
    <col min="5125" max="5125" width="13.5703125" style="38" customWidth="1"/>
    <col min="5126" max="5376" width="9.140625" style="38"/>
    <col min="5377" max="5377" width="34.85546875" style="38" customWidth="1"/>
    <col min="5378" max="5378" width="23.5703125" style="38" customWidth="1"/>
    <col min="5379" max="5379" width="16.140625" style="38" customWidth="1"/>
    <col min="5380" max="5380" width="13.85546875" style="38" customWidth="1"/>
    <col min="5381" max="5381" width="13.5703125" style="38" customWidth="1"/>
    <col min="5382" max="5632" width="9.140625" style="38"/>
    <col min="5633" max="5633" width="34.85546875" style="38" customWidth="1"/>
    <col min="5634" max="5634" width="23.5703125" style="38" customWidth="1"/>
    <col min="5635" max="5635" width="16.140625" style="38" customWidth="1"/>
    <col min="5636" max="5636" width="13.85546875" style="38" customWidth="1"/>
    <col min="5637" max="5637" width="13.5703125" style="38" customWidth="1"/>
    <col min="5638" max="5888" width="9.140625" style="38"/>
    <col min="5889" max="5889" width="34.85546875" style="38" customWidth="1"/>
    <col min="5890" max="5890" width="23.5703125" style="38" customWidth="1"/>
    <col min="5891" max="5891" width="16.140625" style="38" customWidth="1"/>
    <col min="5892" max="5892" width="13.85546875" style="38" customWidth="1"/>
    <col min="5893" max="5893" width="13.5703125" style="38" customWidth="1"/>
    <col min="5894" max="6144" width="9.140625" style="38"/>
    <col min="6145" max="6145" width="34.85546875" style="38" customWidth="1"/>
    <col min="6146" max="6146" width="23.5703125" style="38" customWidth="1"/>
    <col min="6147" max="6147" width="16.140625" style="38" customWidth="1"/>
    <col min="6148" max="6148" width="13.85546875" style="38" customWidth="1"/>
    <col min="6149" max="6149" width="13.5703125" style="38" customWidth="1"/>
    <col min="6150" max="6400" width="9.140625" style="38"/>
    <col min="6401" max="6401" width="34.85546875" style="38" customWidth="1"/>
    <col min="6402" max="6402" width="23.5703125" style="38" customWidth="1"/>
    <col min="6403" max="6403" width="16.140625" style="38" customWidth="1"/>
    <col min="6404" max="6404" width="13.85546875" style="38" customWidth="1"/>
    <col min="6405" max="6405" width="13.5703125" style="38" customWidth="1"/>
    <col min="6406" max="6656" width="9.140625" style="38"/>
    <col min="6657" max="6657" width="34.85546875" style="38" customWidth="1"/>
    <col min="6658" max="6658" width="23.5703125" style="38" customWidth="1"/>
    <col min="6659" max="6659" width="16.140625" style="38" customWidth="1"/>
    <col min="6660" max="6660" width="13.85546875" style="38" customWidth="1"/>
    <col min="6661" max="6661" width="13.5703125" style="38" customWidth="1"/>
    <col min="6662" max="6912" width="9.140625" style="38"/>
    <col min="6913" max="6913" width="34.85546875" style="38" customWidth="1"/>
    <col min="6914" max="6914" width="23.5703125" style="38" customWidth="1"/>
    <col min="6915" max="6915" width="16.140625" style="38" customWidth="1"/>
    <col min="6916" max="6916" width="13.85546875" style="38" customWidth="1"/>
    <col min="6917" max="6917" width="13.5703125" style="38" customWidth="1"/>
    <col min="6918" max="7168" width="9.140625" style="38"/>
    <col min="7169" max="7169" width="34.85546875" style="38" customWidth="1"/>
    <col min="7170" max="7170" width="23.5703125" style="38" customWidth="1"/>
    <col min="7171" max="7171" width="16.140625" style="38" customWidth="1"/>
    <col min="7172" max="7172" width="13.85546875" style="38" customWidth="1"/>
    <col min="7173" max="7173" width="13.5703125" style="38" customWidth="1"/>
    <col min="7174" max="7424" width="9.140625" style="38"/>
    <col min="7425" max="7425" width="34.85546875" style="38" customWidth="1"/>
    <col min="7426" max="7426" width="23.5703125" style="38" customWidth="1"/>
    <col min="7427" max="7427" width="16.140625" style="38" customWidth="1"/>
    <col min="7428" max="7428" width="13.85546875" style="38" customWidth="1"/>
    <col min="7429" max="7429" width="13.5703125" style="38" customWidth="1"/>
    <col min="7430" max="7680" width="9.140625" style="38"/>
    <col min="7681" max="7681" width="34.85546875" style="38" customWidth="1"/>
    <col min="7682" max="7682" width="23.5703125" style="38" customWidth="1"/>
    <col min="7683" max="7683" width="16.140625" style="38" customWidth="1"/>
    <col min="7684" max="7684" width="13.85546875" style="38" customWidth="1"/>
    <col min="7685" max="7685" width="13.5703125" style="38" customWidth="1"/>
    <col min="7686" max="7936" width="9.140625" style="38"/>
    <col min="7937" max="7937" width="34.85546875" style="38" customWidth="1"/>
    <col min="7938" max="7938" width="23.5703125" style="38" customWidth="1"/>
    <col min="7939" max="7939" width="16.140625" style="38" customWidth="1"/>
    <col min="7940" max="7940" width="13.85546875" style="38" customWidth="1"/>
    <col min="7941" max="7941" width="13.5703125" style="38" customWidth="1"/>
    <col min="7942" max="8192" width="9.140625" style="38"/>
    <col min="8193" max="8193" width="34.85546875" style="38" customWidth="1"/>
    <col min="8194" max="8194" width="23.5703125" style="38" customWidth="1"/>
    <col min="8195" max="8195" width="16.140625" style="38" customWidth="1"/>
    <col min="8196" max="8196" width="13.85546875" style="38" customWidth="1"/>
    <col min="8197" max="8197" width="13.5703125" style="38" customWidth="1"/>
    <col min="8198" max="8448" width="9.140625" style="38"/>
    <col min="8449" max="8449" width="34.85546875" style="38" customWidth="1"/>
    <col min="8450" max="8450" width="23.5703125" style="38" customWidth="1"/>
    <col min="8451" max="8451" width="16.140625" style="38" customWidth="1"/>
    <col min="8452" max="8452" width="13.85546875" style="38" customWidth="1"/>
    <col min="8453" max="8453" width="13.5703125" style="38" customWidth="1"/>
    <col min="8454" max="8704" width="9.140625" style="38"/>
    <col min="8705" max="8705" width="34.85546875" style="38" customWidth="1"/>
    <col min="8706" max="8706" width="23.5703125" style="38" customWidth="1"/>
    <col min="8707" max="8707" width="16.140625" style="38" customWidth="1"/>
    <col min="8708" max="8708" width="13.85546875" style="38" customWidth="1"/>
    <col min="8709" max="8709" width="13.5703125" style="38" customWidth="1"/>
    <col min="8710" max="8960" width="9.140625" style="38"/>
    <col min="8961" max="8961" width="34.85546875" style="38" customWidth="1"/>
    <col min="8962" max="8962" width="23.5703125" style="38" customWidth="1"/>
    <col min="8963" max="8963" width="16.140625" style="38" customWidth="1"/>
    <col min="8964" max="8964" width="13.85546875" style="38" customWidth="1"/>
    <col min="8965" max="8965" width="13.5703125" style="38" customWidth="1"/>
    <col min="8966" max="9216" width="9.140625" style="38"/>
    <col min="9217" max="9217" width="34.85546875" style="38" customWidth="1"/>
    <col min="9218" max="9218" width="23.5703125" style="38" customWidth="1"/>
    <col min="9219" max="9219" width="16.140625" style="38" customWidth="1"/>
    <col min="9220" max="9220" width="13.85546875" style="38" customWidth="1"/>
    <col min="9221" max="9221" width="13.5703125" style="38" customWidth="1"/>
    <col min="9222" max="9472" width="9.140625" style="38"/>
    <col min="9473" max="9473" width="34.85546875" style="38" customWidth="1"/>
    <col min="9474" max="9474" width="23.5703125" style="38" customWidth="1"/>
    <col min="9475" max="9475" width="16.140625" style="38" customWidth="1"/>
    <col min="9476" max="9476" width="13.85546875" style="38" customWidth="1"/>
    <col min="9477" max="9477" width="13.5703125" style="38" customWidth="1"/>
    <col min="9478" max="9728" width="9.140625" style="38"/>
    <col min="9729" max="9729" width="34.85546875" style="38" customWidth="1"/>
    <col min="9730" max="9730" width="23.5703125" style="38" customWidth="1"/>
    <col min="9731" max="9731" width="16.140625" style="38" customWidth="1"/>
    <col min="9732" max="9732" width="13.85546875" style="38" customWidth="1"/>
    <col min="9733" max="9733" width="13.5703125" style="38" customWidth="1"/>
    <col min="9734" max="9984" width="9.140625" style="38"/>
    <col min="9985" max="9985" width="34.85546875" style="38" customWidth="1"/>
    <col min="9986" max="9986" width="23.5703125" style="38" customWidth="1"/>
    <col min="9987" max="9987" width="16.140625" style="38" customWidth="1"/>
    <col min="9988" max="9988" width="13.85546875" style="38" customWidth="1"/>
    <col min="9989" max="9989" width="13.5703125" style="38" customWidth="1"/>
    <col min="9990" max="10240" width="9.140625" style="38"/>
    <col min="10241" max="10241" width="34.85546875" style="38" customWidth="1"/>
    <col min="10242" max="10242" width="23.5703125" style="38" customWidth="1"/>
    <col min="10243" max="10243" width="16.140625" style="38" customWidth="1"/>
    <col min="10244" max="10244" width="13.85546875" style="38" customWidth="1"/>
    <col min="10245" max="10245" width="13.5703125" style="38" customWidth="1"/>
    <col min="10246" max="10496" width="9.140625" style="38"/>
    <col min="10497" max="10497" width="34.85546875" style="38" customWidth="1"/>
    <col min="10498" max="10498" width="23.5703125" style="38" customWidth="1"/>
    <col min="10499" max="10499" width="16.140625" style="38" customWidth="1"/>
    <col min="10500" max="10500" width="13.85546875" style="38" customWidth="1"/>
    <col min="10501" max="10501" width="13.5703125" style="38" customWidth="1"/>
    <col min="10502" max="10752" width="9.140625" style="38"/>
    <col min="10753" max="10753" width="34.85546875" style="38" customWidth="1"/>
    <col min="10754" max="10754" width="23.5703125" style="38" customWidth="1"/>
    <col min="10755" max="10755" width="16.140625" style="38" customWidth="1"/>
    <col min="10756" max="10756" width="13.85546875" style="38" customWidth="1"/>
    <col min="10757" max="10757" width="13.5703125" style="38" customWidth="1"/>
    <col min="10758" max="11008" width="9.140625" style="38"/>
    <col min="11009" max="11009" width="34.85546875" style="38" customWidth="1"/>
    <col min="11010" max="11010" width="23.5703125" style="38" customWidth="1"/>
    <col min="11011" max="11011" width="16.140625" style="38" customWidth="1"/>
    <col min="11012" max="11012" width="13.85546875" style="38" customWidth="1"/>
    <col min="11013" max="11013" width="13.5703125" style="38" customWidth="1"/>
    <col min="11014" max="11264" width="9.140625" style="38"/>
    <col min="11265" max="11265" width="34.85546875" style="38" customWidth="1"/>
    <col min="11266" max="11266" width="23.5703125" style="38" customWidth="1"/>
    <col min="11267" max="11267" width="16.140625" style="38" customWidth="1"/>
    <col min="11268" max="11268" width="13.85546875" style="38" customWidth="1"/>
    <col min="11269" max="11269" width="13.5703125" style="38" customWidth="1"/>
    <col min="11270" max="11520" width="9.140625" style="38"/>
    <col min="11521" max="11521" width="34.85546875" style="38" customWidth="1"/>
    <col min="11522" max="11522" width="23.5703125" style="38" customWidth="1"/>
    <col min="11523" max="11523" width="16.140625" style="38" customWidth="1"/>
    <col min="11524" max="11524" width="13.85546875" style="38" customWidth="1"/>
    <col min="11525" max="11525" width="13.5703125" style="38" customWidth="1"/>
    <col min="11526" max="11776" width="9.140625" style="38"/>
    <col min="11777" max="11777" width="34.85546875" style="38" customWidth="1"/>
    <col min="11778" max="11778" width="23.5703125" style="38" customWidth="1"/>
    <col min="11779" max="11779" width="16.140625" style="38" customWidth="1"/>
    <col min="11780" max="11780" width="13.85546875" style="38" customWidth="1"/>
    <col min="11781" max="11781" width="13.5703125" style="38" customWidth="1"/>
    <col min="11782" max="12032" width="9.140625" style="38"/>
    <col min="12033" max="12033" width="34.85546875" style="38" customWidth="1"/>
    <col min="12034" max="12034" width="23.5703125" style="38" customWidth="1"/>
    <col min="12035" max="12035" width="16.140625" style="38" customWidth="1"/>
    <col min="12036" max="12036" width="13.85546875" style="38" customWidth="1"/>
    <col min="12037" max="12037" width="13.5703125" style="38" customWidth="1"/>
    <col min="12038" max="12288" width="9.140625" style="38"/>
    <col min="12289" max="12289" width="34.85546875" style="38" customWidth="1"/>
    <col min="12290" max="12290" width="23.5703125" style="38" customWidth="1"/>
    <col min="12291" max="12291" width="16.140625" style="38" customWidth="1"/>
    <col min="12292" max="12292" width="13.85546875" style="38" customWidth="1"/>
    <col min="12293" max="12293" width="13.5703125" style="38" customWidth="1"/>
    <col min="12294" max="12544" width="9.140625" style="38"/>
    <col min="12545" max="12545" width="34.85546875" style="38" customWidth="1"/>
    <col min="12546" max="12546" width="23.5703125" style="38" customWidth="1"/>
    <col min="12547" max="12547" width="16.140625" style="38" customWidth="1"/>
    <col min="12548" max="12548" width="13.85546875" style="38" customWidth="1"/>
    <col min="12549" max="12549" width="13.5703125" style="38" customWidth="1"/>
    <col min="12550" max="12800" width="9.140625" style="38"/>
    <col min="12801" max="12801" width="34.85546875" style="38" customWidth="1"/>
    <col min="12802" max="12802" width="23.5703125" style="38" customWidth="1"/>
    <col min="12803" max="12803" width="16.140625" style="38" customWidth="1"/>
    <col min="12804" max="12804" width="13.85546875" style="38" customWidth="1"/>
    <col min="12805" max="12805" width="13.5703125" style="38" customWidth="1"/>
    <col min="12806" max="13056" width="9.140625" style="38"/>
    <col min="13057" max="13057" width="34.85546875" style="38" customWidth="1"/>
    <col min="13058" max="13058" width="23.5703125" style="38" customWidth="1"/>
    <col min="13059" max="13059" width="16.140625" style="38" customWidth="1"/>
    <col min="13060" max="13060" width="13.85546875" style="38" customWidth="1"/>
    <col min="13061" max="13061" width="13.5703125" style="38" customWidth="1"/>
    <col min="13062" max="13312" width="9.140625" style="38"/>
    <col min="13313" max="13313" width="34.85546875" style="38" customWidth="1"/>
    <col min="13314" max="13314" width="23.5703125" style="38" customWidth="1"/>
    <col min="13315" max="13315" width="16.140625" style="38" customWidth="1"/>
    <col min="13316" max="13316" width="13.85546875" style="38" customWidth="1"/>
    <col min="13317" max="13317" width="13.5703125" style="38" customWidth="1"/>
    <col min="13318" max="13568" width="9.140625" style="38"/>
    <col min="13569" max="13569" width="34.85546875" style="38" customWidth="1"/>
    <col min="13570" max="13570" width="23.5703125" style="38" customWidth="1"/>
    <col min="13571" max="13571" width="16.140625" style="38" customWidth="1"/>
    <col min="13572" max="13572" width="13.85546875" style="38" customWidth="1"/>
    <col min="13573" max="13573" width="13.5703125" style="38" customWidth="1"/>
    <col min="13574" max="13824" width="9.140625" style="38"/>
    <col min="13825" max="13825" width="34.85546875" style="38" customWidth="1"/>
    <col min="13826" max="13826" width="23.5703125" style="38" customWidth="1"/>
    <col min="13827" max="13827" width="16.140625" style="38" customWidth="1"/>
    <col min="13828" max="13828" width="13.85546875" style="38" customWidth="1"/>
    <col min="13829" max="13829" width="13.5703125" style="38" customWidth="1"/>
    <col min="13830" max="14080" width="9.140625" style="38"/>
    <col min="14081" max="14081" width="34.85546875" style="38" customWidth="1"/>
    <col min="14082" max="14082" width="23.5703125" style="38" customWidth="1"/>
    <col min="14083" max="14083" width="16.140625" style="38" customWidth="1"/>
    <col min="14084" max="14084" width="13.85546875" style="38" customWidth="1"/>
    <col min="14085" max="14085" width="13.5703125" style="38" customWidth="1"/>
    <col min="14086" max="14336" width="9.140625" style="38"/>
    <col min="14337" max="14337" width="34.85546875" style="38" customWidth="1"/>
    <col min="14338" max="14338" width="23.5703125" style="38" customWidth="1"/>
    <col min="14339" max="14339" width="16.140625" style="38" customWidth="1"/>
    <col min="14340" max="14340" width="13.85546875" style="38" customWidth="1"/>
    <col min="14341" max="14341" width="13.5703125" style="38" customWidth="1"/>
    <col min="14342" max="14592" width="9.140625" style="38"/>
    <col min="14593" max="14593" width="34.85546875" style="38" customWidth="1"/>
    <col min="14594" max="14594" width="23.5703125" style="38" customWidth="1"/>
    <col min="14595" max="14595" width="16.140625" style="38" customWidth="1"/>
    <col min="14596" max="14596" width="13.85546875" style="38" customWidth="1"/>
    <col min="14597" max="14597" width="13.5703125" style="38" customWidth="1"/>
    <col min="14598" max="14848" width="9.140625" style="38"/>
    <col min="14849" max="14849" width="34.85546875" style="38" customWidth="1"/>
    <col min="14850" max="14850" width="23.5703125" style="38" customWidth="1"/>
    <col min="14851" max="14851" width="16.140625" style="38" customWidth="1"/>
    <col min="14852" max="14852" width="13.85546875" style="38" customWidth="1"/>
    <col min="14853" max="14853" width="13.5703125" style="38" customWidth="1"/>
    <col min="14854" max="15104" width="9.140625" style="38"/>
    <col min="15105" max="15105" width="34.85546875" style="38" customWidth="1"/>
    <col min="15106" max="15106" width="23.5703125" style="38" customWidth="1"/>
    <col min="15107" max="15107" width="16.140625" style="38" customWidth="1"/>
    <col min="15108" max="15108" width="13.85546875" style="38" customWidth="1"/>
    <col min="15109" max="15109" width="13.5703125" style="38" customWidth="1"/>
    <col min="15110" max="15360" width="9.140625" style="38"/>
    <col min="15361" max="15361" width="34.85546875" style="38" customWidth="1"/>
    <col min="15362" max="15362" width="23.5703125" style="38" customWidth="1"/>
    <col min="15363" max="15363" width="16.140625" style="38" customWidth="1"/>
    <col min="15364" max="15364" width="13.85546875" style="38" customWidth="1"/>
    <col min="15365" max="15365" width="13.5703125" style="38" customWidth="1"/>
    <col min="15366" max="15616" width="9.140625" style="38"/>
    <col min="15617" max="15617" width="34.85546875" style="38" customWidth="1"/>
    <col min="15618" max="15618" width="23.5703125" style="38" customWidth="1"/>
    <col min="15619" max="15619" width="16.140625" style="38" customWidth="1"/>
    <col min="15620" max="15620" width="13.85546875" style="38" customWidth="1"/>
    <col min="15621" max="15621" width="13.5703125" style="38" customWidth="1"/>
    <col min="15622" max="15872" width="9.140625" style="38"/>
    <col min="15873" max="15873" width="34.85546875" style="38" customWidth="1"/>
    <col min="15874" max="15874" width="23.5703125" style="38" customWidth="1"/>
    <col min="15875" max="15875" width="16.140625" style="38" customWidth="1"/>
    <col min="15876" max="15876" width="13.85546875" style="38" customWidth="1"/>
    <col min="15877" max="15877" width="13.5703125" style="38" customWidth="1"/>
    <col min="15878" max="16128" width="9.140625" style="38"/>
    <col min="16129" max="16129" width="34.85546875" style="38" customWidth="1"/>
    <col min="16130" max="16130" width="23.5703125" style="38" customWidth="1"/>
    <col min="16131" max="16131" width="16.140625" style="38" customWidth="1"/>
    <col min="16132" max="16132" width="13.85546875" style="38" customWidth="1"/>
    <col min="16133" max="16133" width="13.5703125" style="38" customWidth="1"/>
    <col min="16134" max="16384" width="9.140625" style="38"/>
  </cols>
  <sheetData>
    <row r="1" spans="1:5">
      <c r="A1" s="367" t="s">
        <v>1044</v>
      </c>
      <c r="B1" s="368"/>
      <c r="C1" s="368"/>
      <c r="D1" s="368"/>
      <c r="E1" s="368"/>
    </row>
    <row r="2" spans="1:5">
      <c r="B2" s="367" t="s">
        <v>1048</v>
      </c>
      <c r="C2" s="367"/>
      <c r="D2" s="368"/>
      <c r="E2" s="368"/>
    </row>
    <row r="3" spans="1:5">
      <c r="A3" s="367" t="s">
        <v>1049</v>
      </c>
      <c r="B3" s="368"/>
      <c r="C3" s="368"/>
      <c r="D3" s="368"/>
      <c r="E3" s="368"/>
    </row>
    <row r="4" spans="1:5">
      <c r="B4" s="40"/>
      <c r="C4" s="41"/>
    </row>
    <row r="5" spans="1:5" s="42" customFormat="1" ht="16.5" customHeight="1">
      <c r="A5" s="369" t="s">
        <v>1046</v>
      </c>
      <c r="B5" s="369"/>
      <c r="C5" s="369"/>
      <c r="D5" s="368"/>
      <c r="E5" s="368"/>
    </row>
    <row r="6" spans="1:5" ht="15" customHeight="1">
      <c r="A6" s="370" t="s">
        <v>252</v>
      </c>
      <c r="B6" s="371"/>
      <c r="C6" s="371"/>
      <c r="D6" s="371"/>
      <c r="E6" s="371"/>
    </row>
    <row r="7" spans="1:5" ht="26.25" customHeight="1">
      <c r="A7" s="43" t="s">
        <v>263</v>
      </c>
      <c r="B7" s="43" t="s">
        <v>264</v>
      </c>
      <c r="C7" s="44" t="s">
        <v>245</v>
      </c>
      <c r="D7" s="44" t="s">
        <v>265</v>
      </c>
      <c r="E7" s="44" t="s">
        <v>254</v>
      </c>
    </row>
    <row r="8" spans="1:5" ht="9.75" customHeight="1">
      <c r="A8" s="340">
        <v>1</v>
      </c>
      <c r="B8" s="340">
        <v>2</v>
      </c>
      <c r="C8" s="340">
        <v>3</v>
      </c>
      <c r="D8" s="340">
        <v>4</v>
      </c>
      <c r="E8" s="340">
        <v>5</v>
      </c>
    </row>
    <row r="9" spans="1:5" ht="25.5">
      <c r="A9" s="45" t="s">
        <v>266</v>
      </c>
      <c r="B9" s="46" t="s">
        <v>267</v>
      </c>
      <c r="C9" s="47">
        <f>C10+C22+C33+C41+C49+C65+C72+C79+C88+C117+C16+C48</f>
        <v>803804.4</v>
      </c>
      <c r="D9" s="47">
        <f>D10+D22+D33+D41+D49+D65+D72+D79+D88+D117+D16+D48</f>
        <v>171416</v>
      </c>
      <c r="E9" s="47">
        <f>D9/C9*100</f>
        <v>21.325586174945048</v>
      </c>
    </row>
    <row r="10" spans="1:5">
      <c r="A10" s="48" t="s">
        <v>268</v>
      </c>
      <c r="B10" s="46" t="s">
        <v>269</v>
      </c>
      <c r="C10" s="47">
        <f>C11</f>
        <v>456958.8</v>
      </c>
      <c r="D10" s="47">
        <f>D11</f>
        <v>98062.8</v>
      </c>
      <c r="E10" s="47">
        <f>D10/C10*100</f>
        <v>21.459877783292498</v>
      </c>
    </row>
    <row r="11" spans="1:5">
      <c r="A11" s="49" t="s">
        <v>270</v>
      </c>
      <c r="B11" s="50" t="s">
        <v>271</v>
      </c>
      <c r="C11" s="51">
        <f>SUM(C12:C15)</f>
        <v>456958.8</v>
      </c>
      <c r="D11" s="51">
        <f>SUM(D12:D15)</f>
        <v>98062.8</v>
      </c>
      <c r="E11" s="51">
        <f>D11/C11*100</f>
        <v>21.459877783292498</v>
      </c>
    </row>
    <row r="12" spans="1:5" ht="105" customHeight="1">
      <c r="A12" s="49" t="s">
        <v>272</v>
      </c>
      <c r="B12" s="50" t="s">
        <v>273</v>
      </c>
      <c r="C12" s="51">
        <v>445534.8</v>
      </c>
      <c r="D12" s="51">
        <v>96651.6</v>
      </c>
      <c r="E12" s="51">
        <f>D12/C12*100</f>
        <v>21.693389607276469</v>
      </c>
    </row>
    <row r="13" spans="1:5" ht="153.75" customHeight="1">
      <c r="A13" s="49" t="s">
        <v>274</v>
      </c>
      <c r="B13" s="50" t="s">
        <v>275</v>
      </c>
      <c r="C13" s="51">
        <v>3655.7</v>
      </c>
      <c r="D13" s="51">
        <v>654.79999999999995</v>
      </c>
      <c r="E13" s="51">
        <f t="shared" ref="E13:E76" si="0">D13/C13*100</f>
        <v>17.911754246792679</v>
      </c>
    </row>
    <row r="14" spans="1:5" s="53" customFormat="1" ht="72" customHeight="1">
      <c r="A14" s="49" t="s">
        <v>276</v>
      </c>
      <c r="B14" s="52" t="s">
        <v>277</v>
      </c>
      <c r="C14" s="51">
        <v>5483.5</v>
      </c>
      <c r="D14" s="51">
        <v>440</v>
      </c>
      <c r="E14" s="51">
        <f t="shared" si="0"/>
        <v>8.0240722166499499</v>
      </c>
    </row>
    <row r="15" spans="1:5" s="53" customFormat="1" ht="120" customHeight="1">
      <c r="A15" s="49" t="s">
        <v>278</v>
      </c>
      <c r="B15" s="50" t="s">
        <v>279</v>
      </c>
      <c r="C15" s="51">
        <v>2284.8000000000002</v>
      </c>
      <c r="D15" s="51">
        <v>316.39999999999998</v>
      </c>
      <c r="E15" s="51">
        <f t="shared" si="0"/>
        <v>13.848039215686272</v>
      </c>
    </row>
    <row r="16" spans="1:5" s="53" customFormat="1" ht="57.75" customHeight="1">
      <c r="A16" s="48" t="s">
        <v>280</v>
      </c>
      <c r="B16" s="46" t="s">
        <v>281</v>
      </c>
      <c r="C16" s="47">
        <f>C17</f>
        <v>10162.6</v>
      </c>
      <c r="D16" s="47">
        <f>D17</f>
        <v>2841.3</v>
      </c>
      <c r="E16" s="47">
        <f t="shared" si="0"/>
        <v>27.958396473343438</v>
      </c>
    </row>
    <row r="17" spans="1:5" s="53" customFormat="1" ht="45" customHeight="1">
      <c r="A17" s="54" t="s">
        <v>282</v>
      </c>
      <c r="B17" s="50" t="s">
        <v>283</v>
      </c>
      <c r="C17" s="51">
        <f>C18+C19+C20+C21</f>
        <v>10162.6</v>
      </c>
      <c r="D17" s="51">
        <f>D18+D19+D20+D21</f>
        <v>2841.3</v>
      </c>
      <c r="E17" s="51">
        <f t="shared" si="0"/>
        <v>27.958396473343438</v>
      </c>
    </row>
    <row r="18" spans="1:5" s="53" customFormat="1" ht="99.75" customHeight="1">
      <c r="A18" s="54" t="s">
        <v>284</v>
      </c>
      <c r="B18" s="50" t="s">
        <v>285</v>
      </c>
      <c r="C18" s="51">
        <v>3455.3</v>
      </c>
      <c r="D18" s="51">
        <v>988.3</v>
      </c>
      <c r="E18" s="51">
        <f t="shared" si="0"/>
        <v>28.602436836164731</v>
      </c>
    </row>
    <row r="19" spans="1:5" s="53" customFormat="1" ht="121.5" customHeight="1">
      <c r="A19" s="54" t="s">
        <v>286</v>
      </c>
      <c r="B19" s="50" t="s">
        <v>287</v>
      </c>
      <c r="C19" s="51">
        <v>101.6</v>
      </c>
      <c r="D19" s="51">
        <v>17.3</v>
      </c>
      <c r="E19" s="51">
        <f t="shared" si="0"/>
        <v>17.027559055118111</v>
      </c>
    </row>
    <row r="20" spans="1:5" s="53" customFormat="1" ht="110.25" customHeight="1">
      <c r="A20" s="54" t="s">
        <v>288</v>
      </c>
      <c r="B20" s="50" t="s">
        <v>289</v>
      </c>
      <c r="C20" s="51">
        <v>6605.7</v>
      </c>
      <c r="D20" s="51">
        <v>2013.4</v>
      </c>
      <c r="E20" s="51">
        <f t="shared" si="0"/>
        <v>30.479737196663493</v>
      </c>
    </row>
    <row r="21" spans="1:5" s="53" customFormat="1" ht="108" customHeight="1">
      <c r="A21" s="54" t="s">
        <v>290</v>
      </c>
      <c r="B21" s="50" t="s">
        <v>291</v>
      </c>
      <c r="C21" s="51">
        <v>0</v>
      </c>
      <c r="D21" s="51">
        <v>-177.7</v>
      </c>
      <c r="E21" s="51">
        <v>0</v>
      </c>
    </row>
    <row r="22" spans="1:5">
      <c r="A22" s="48" t="s">
        <v>292</v>
      </c>
      <c r="B22" s="46" t="s">
        <v>293</v>
      </c>
      <c r="C22" s="47">
        <f>C23+C27+C29+C31</f>
        <v>124118.5</v>
      </c>
      <c r="D22" s="47">
        <f>D23+D27+D29+D31</f>
        <v>28569.000000000004</v>
      </c>
      <c r="E22" s="47">
        <f t="shared" si="0"/>
        <v>23.01751954785145</v>
      </c>
    </row>
    <row r="23" spans="1:5" ht="47.25" customHeight="1">
      <c r="A23" s="48" t="s">
        <v>294</v>
      </c>
      <c r="B23" s="50" t="s">
        <v>295</v>
      </c>
      <c r="C23" s="47">
        <f>C24+C25+C26</f>
        <v>69218.5</v>
      </c>
      <c r="D23" s="47">
        <f>D24+D25+D26</f>
        <v>14774.500000000002</v>
      </c>
      <c r="E23" s="47">
        <f t="shared" si="0"/>
        <v>21.344727204432342</v>
      </c>
    </row>
    <row r="24" spans="1:5" ht="56.25" customHeight="1">
      <c r="A24" s="55" t="s">
        <v>296</v>
      </c>
      <c r="B24" s="56" t="s">
        <v>297</v>
      </c>
      <c r="C24" s="57">
        <v>57451.4</v>
      </c>
      <c r="D24" s="57">
        <v>12368.6</v>
      </c>
      <c r="E24" s="51">
        <f t="shared" si="0"/>
        <v>21.528805216234939</v>
      </c>
    </row>
    <row r="25" spans="1:5" ht="74.25" customHeight="1">
      <c r="A25" s="55" t="s">
        <v>298</v>
      </c>
      <c r="B25" s="56" t="s">
        <v>299</v>
      </c>
      <c r="C25" s="57">
        <v>6921.8</v>
      </c>
      <c r="D25" s="57">
        <v>1346.2</v>
      </c>
      <c r="E25" s="51">
        <f t="shared" si="0"/>
        <v>19.448698315467077</v>
      </c>
    </row>
    <row r="26" spans="1:5" ht="49.5" customHeight="1">
      <c r="A26" s="55" t="s">
        <v>300</v>
      </c>
      <c r="B26" s="58" t="s">
        <v>301</v>
      </c>
      <c r="C26" s="57">
        <v>4845.3</v>
      </c>
      <c r="D26" s="57">
        <v>1059.7</v>
      </c>
      <c r="E26" s="51">
        <f t="shared" si="0"/>
        <v>21.870678802138155</v>
      </c>
    </row>
    <row r="27" spans="1:5" ht="30.75" customHeight="1">
      <c r="A27" s="48" t="s">
        <v>302</v>
      </c>
      <c r="B27" s="46" t="s">
        <v>303</v>
      </c>
      <c r="C27" s="47">
        <f>C28</f>
        <v>49950</v>
      </c>
      <c r="D27" s="47">
        <f>D28</f>
        <v>11356.6</v>
      </c>
      <c r="E27" s="47">
        <f t="shared" si="0"/>
        <v>22.735935935935935</v>
      </c>
    </row>
    <row r="28" spans="1:5" ht="34.5" customHeight="1">
      <c r="A28" s="49" t="s">
        <v>302</v>
      </c>
      <c r="B28" s="50" t="s">
        <v>304</v>
      </c>
      <c r="C28" s="51">
        <v>49950</v>
      </c>
      <c r="D28" s="51">
        <v>11356.6</v>
      </c>
      <c r="E28" s="51">
        <f t="shared" si="0"/>
        <v>22.735935935935935</v>
      </c>
    </row>
    <row r="29" spans="1:5" ht="21" customHeight="1">
      <c r="A29" s="59" t="s">
        <v>305</v>
      </c>
      <c r="B29" s="60" t="s">
        <v>306</v>
      </c>
      <c r="C29" s="47">
        <f>C30</f>
        <v>450</v>
      </c>
      <c r="D29" s="47">
        <f>D30</f>
        <v>37.700000000000003</v>
      </c>
      <c r="E29" s="47">
        <f t="shared" si="0"/>
        <v>8.3777777777777782</v>
      </c>
    </row>
    <row r="30" spans="1:5" s="63" customFormat="1" ht="21.75" customHeight="1">
      <c r="A30" s="61" t="s">
        <v>305</v>
      </c>
      <c r="B30" s="62" t="s">
        <v>307</v>
      </c>
      <c r="C30" s="51">
        <v>450</v>
      </c>
      <c r="D30" s="51">
        <v>37.700000000000003</v>
      </c>
      <c r="E30" s="51">
        <f t="shared" si="0"/>
        <v>8.3777777777777782</v>
      </c>
    </row>
    <row r="31" spans="1:5" s="63" customFormat="1" ht="45" customHeight="1">
      <c r="A31" s="59" t="s">
        <v>308</v>
      </c>
      <c r="B31" s="60" t="s">
        <v>309</v>
      </c>
      <c r="C31" s="47">
        <f>C32</f>
        <v>4500</v>
      </c>
      <c r="D31" s="47">
        <f>D32</f>
        <v>2400.1999999999998</v>
      </c>
      <c r="E31" s="47">
        <f t="shared" si="0"/>
        <v>53.337777777777774</v>
      </c>
    </row>
    <row r="32" spans="1:5" s="63" customFormat="1" ht="56.25" customHeight="1">
      <c r="A32" s="61" t="s">
        <v>310</v>
      </c>
      <c r="B32" s="62" t="s">
        <v>311</v>
      </c>
      <c r="C32" s="51">
        <v>4500</v>
      </c>
      <c r="D32" s="51">
        <v>2400.1999999999998</v>
      </c>
      <c r="E32" s="51">
        <f t="shared" si="0"/>
        <v>53.337777777777774</v>
      </c>
    </row>
    <row r="33" spans="1:5">
      <c r="A33" s="48" t="s">
        <v>312</v>
      </c>
      <c r="B33" s="46" t="s">
        <v>313</v>
      </c>
      <c r="C33" s="47">
        <f>C34+C36</f>
        <v>28261.5</v>
      </c>
      <c r="D33" s="47">
        <f>D34+D36</f>
        <v>3824.2999999999997</v>
      </c>
      <c r="E33" s="47">
        <f t="shared" si="0"/>
        <v>13.531836597491287</v>
      </c>
    </row>
    <row r="34" spans="1:5" s="63" customFormat="1" ht="18.75" customHeight="1">
      <c r="A34" s="48" t="s">
        <v>314</v>
      </c>
      <c r="B34" s="46" t="s">
        <v>315</v>
      </c>
      <c r="C34" s="47">
        <f>C35</f>
        <v>9500</v>
      </c>
      <c r="D34" s="47">
        <f>D35</f>
        <v>188.7</v>
      </c>
      <c r="E34" s="47">
        <f t="shared" si="0"/>
        <v>1.986315789473684</v>
      </c>
    </row>
    <row r="35" spans="1:5" ht="65.25" customHeight="1">
      <c r="A35" s="49" t="s">
        <v>316</v>
      </c>
      <c r="B35" s="50" t="s">
        <v>317</v>
      </c>
      <c r="C35" s="51">
        <v>9500</v>
      </c>
      <c r="D35" s="51">
        <v>188.7</v>
      </c>
      <c r="E35" s="51">
        <f t="shared" si="0"/>
        <v>1.986315789473684</v>
      </c>
    </row>
    <row r="36" spans="1:5">
      <c r="A36" s="48" t="s">
        <v>318</v>
      </c>
      <c r="B36" s="46" t="s">
        <v>319</v>
      </c>
      <c r="C36" s="47">
        <f>C37+C39</f>
        <v>18761.5</v>
      </c>
      <c r="D36" s="47">
        <f>D37+D39</f>
        <v>3635.6</v>
      </c>
      <c r="E36" s="47">
        <f t="shared" si="0"/>
        <v>19.37798150467713</v>
      </c>
    </row>
    <row r="37" spans="1:5" ht="16.5" customHeight="1">
      <c r="A37" s="49" t="s">
        <v>320</v>
      </c>
      <c r="B37" s="50" t="s">
        <v>321</v>
      </c>
      <c r="C37" s="51">
        <f>C38</f>
        <v>13133</v>
      </c>
      <c r="D37" s="51">
        <f>D38</f>
        <v>3466.9</v>
      </c>
      <c r="E37" s="51">
        <f t="shared" si="0"/>
        <v>26.398385745831117</v>
      </c>
    </row>
    <row r="38" spans="1:5" ht="57.75" customHeight="1">
      <c r="A38" s="55" t="s">
        <v>322</v>
      </c>
      <c r="B38" s="56" t="s">
        <v>323</v>
      </c>
      <c r="C38" s="57">
        <v>13133</v>
      </c>
      <c r="D38" s="57">
        <v>3466.9</v>
      </c>
      <c r="E38" s="51">
        <f t="shared" si="0"/>
        <v>26.398385745831117</v>
      </c>
    </row>
    <row r="39" spans="1:5" ht="17.25" customHeight="1">
      <c r="A39" s="49" t="s">
        <v>324</v>
      </c>
      <c r="B39" s="50" t="s">
        <v>325</v>
      </c>
      <c r="C39" s="51">
        <f>SUM(C40)</f>
        <v>5628.5</v>
      </c>
      <c r="D39" s="51">
        <f>SUM(D40)</f>
        <v>168.7</v>
      </c>
      <c r="E39" s="51">
        <f t="shared" si="0"/>
        <v>2.9972461579461664</v>
      </c>
    </row>
    <row r="40" spans="1:5" ht="58.5" customHeight="1">
      <c r="A40" s="55" t="s">
        <v>326</v>
      </c>
      <c r="B40" s="56" t="s">
        <v>327</v>
      </c>
      <c r="C40" s="57">
        <v>5628.5</v>
      </c>
      <c r="D40" s="57">
        <v>168.7</v>
      </c>
      <c r="E40" s="51">
        <f t="shared" si="0"/>
        <v>2.9972461579461664</v>
      </c>
    </row>
    <row r="41" spans="1:5">
      <c r="A41" s="48" t="s">
        <v>328</v>
      </c>
      <c r="B41" s="46" t="s">
        <v>329</v>
      </c>
      <c r="C41" s="47">
        <f>C42+C44</f>
        <v>5305</v>
      </c>
      <c r="D41" s="47">
        <f>D42+D44</f>
        <v>1093.5999999999999</v>
      </c>
      <c r="E41" s="47">
        <f t="shared" si="0"/>
        <v>20.614514608859565</v>
      </c>
    </row>
    <row r="42" spans="1:5" ht="48" customHeight="1">
      <c r="A42" s="49" t="s">
        <v>330</v>
      </c>
      <c r="B42" s="50" t="s">
        <v>331</v>
      </c>
      <c r="C42" s="51">
        <f>C43</f>
        <v>5258</v>
      </c>
      <c r="D42" s="51">
        <f>D43</f>
        <v>1080.8</v>
      </c>
      <c r="E42" s="51">
        <f t="shared" si="0"/>
        <v>20.555344237352603</v>
      </c>
    </row>
    <row r="43" spans="1:5" ht="74.25" customHeight="1">
      <c r="A43" s="55" t="s">
        <v>332</v>
      </c>
      <c r="B43" s="56" t="s">
        <v>333</v>
      </c>
      <c r="C43" s="57">
        <v>5258</v>
      </c>
      <c r="D43" s="57">
        <v>1080.8</v>
      </c>
      <c r="E43" s="51">
        <f t="shared" si="0"/>
        <v>20.555344237352603</v>
      </c>
    </row>
    <row r="44" spans="1:5" ht="52.5" customHeight="1">
      <c r="A44" s="49" t="s">
        <v>334</v>
      </c>
      <c r="B44" s="50" t="s">
        <v>335</v>
      </c>
      <c r="C44" s="51">
        <f>C45+C46</f>
        <v>47</v>
      </c>
      <c r="D44" s="51">
        <f>D45+D46</f>
        <v>12.8</v>
      </c>
      <c r="E44" s="51">
        <f t="shared" si="0"/>
        <v>27.23404255319149</v>
      </c>
    </row>
    <row r="45" spans="1:5" ht="43.5" customHeight="1">
      <c r="A45" s="49" t="s">
        <v>336</v>
      </c>
      <c r="B45" s="50" t="s">
        <v>337</v>
      </c>
      <c r="C45" s="51">
        <v>15</v>
      </c>
      <c r="D45" s="51">
        <v>0</v>
      </c>
      <c r="E45" s="51">
        <v>0</v>
      </c>
    </row>
    <row r="46" spans="1:5" s="64" customFormat="1" ht="86.25" customHeight="1">
      <c r="A46" s="49" t="s">
        <v>338</v>
      </c>
      <c r="B46" s="50" t="s">
        <v>339</v>
      </c>
      <c r="C46" s="51">
        <f>C47</f>
        <v>32</v>
      </c>
      <c r="D46" s="51">
        <f>D47</f>
        <v>12.8</v>
      </c>
      <c r="E46" s="51">
        <f t="shared" si="0"/>
        <v>40</v>
      </c>
    </row>
    <row r="47" spans="1:5" s="64" customFormat="1" ht="129" customHeight="1">
      <c r="A47" s="65" t="s">
        <v>340</v>
      </c>
      <c r="B47" s="66" t="s">
        <v>341</v>
      </c>
      <c r="C47" s="67">
        <v>32</v>
      </c>
      <c r="D47" s="67">
        <v>12.8</v>
      </c>
      <c r="E47" s="51">
        <f t="shared" si="0"/>
        <v>40</v>
      </c>
    </row>
    <row r="48" spans="1:5" ht="57.75" customHeight="1">
      <c r="A48" s="48" t="s">
        <v>342</v>
      </c>
      <c r="B48" s="46" t="s">
        <v>343</v>
      </c>
      <c r="C48" s="47">
        <v>0</v>
      </c>
      <c r="D48" s="47">
        <v>0</v>
      </c>
      <c r="E48" s="47">
        <v>0</v>
      </c>
    </row>
    <row r="49" spans="1:5" ht="75.75" customHeight="1">
      <c r="A49" s="48" t="s">
        <v>344</v>
      </c>
      <c r="B49" s="46" t="s">
        <v>345</v>
      </c>
      <c r="C49" s="47">
        <f>SUM(C54+C62+C50+C52+C59)</f>
        <v>153562.1</v>
      </c>
      <c r="D49" s="47">
        <f>SUM(D54+D62+D50+D52+D59)</f>
        <v>27837.800000000003</v>
      </c>
      <c r="E49" s="47">
        <f t="shared" si="0"/>
        <v>18.128040707961148</v>
      </c>
    </row>
    <row r="50" spans="1:5" s="70" customFormat="1" ht="96.75" customHeight="1">
      <c r="A50" s="49" t="s">
        <v>346</v>
      </c>
      <c r="B50" s="68" t="s">
        <v>347</v>
      </c>
      <c r="C50" s="69">
        <f>C51</f>
        <v>250</v>
      </c>
      <c r="D50" s="69">
        <f>D51</f>
        <v>0</v>
      </c>
      <c r="E50" s="51">
        <f t="shared" si="0"/>
        <v>0</v>
      </c>
    </row>
    <row r="51" spans="1:5" s="73" customFormat="1" ht="86.25" customHeight="1">
      <c r="A51" s="55" t="s">
        <v>348</v>
      </c>
      <c r="B51" s="71" t="s">
        <v>349</v>
      </c>
      <c r="C51" s="72">
        <v>250</v>
      </c>
      <c r="D51" s="72">
        <v>0</v>
      </c>
      <c r="E51" s="51">
        <f t="shared" si="0"/>
        <v>0</v>
      </c>
    </row>
    <row r="52" spans="1:5" ht="42" hidden="1" customHeight="1">
      <c r="A52" s="54" t="s">
        <v>350</v>
      </c>
      <c r="B52" s="68" t="s">
        <v>351</v>
      </c>
      <c r="C52" s="69">
        <f>C53</f>
        <v>0</v>
      </c>
      <c r="D52" s="69">
        <f>D53</f>
        <v>0</v>
      </c>
      <c r="E52" s="51" t="e">
        <f t="shared" si="0"/>
        <v>#DIV/0!</v>
      </c>
    </row>
    <row r="53" spans="1:5" s="75" customFormat="1" ht="67.5" hidden="1" customHeight="1">
      <c r="A53" s="74" t="s">
        <v>352</v>
      </c>
      <c r="B53" s="71" t="s">
        <v>353</v>
      </c>
      <c r="C53" s="72">
        <v>0</v>
      </c>
      <c r="D53" s="72">
        <v>0</v>
      </c>
      <c r="E53" s="51" t="e">
        <f t="shared" si="0"/>
        <v>#DIV/0!</v>
      </c>
    </row>
    <row r="54" spans="1:5" ht="129.75" customHeight="1">
      <c r="A54" s="49" t="s">
        <v>354</v>
      </c>
      <c r="B54" s="50" t="s">
        <v>355</v>
      </c>
      <c r="C54" s="51">
        <f>SUM(C55+C57)</f>
        <v>86236.3</v>
      </c>
      <c r="D54" s="51">
        <f>SUM(D55+D57)</f>
        <v>14887.7</v>
      </c>
      <c r="E54" s="51">
        <f t="shared" si="0"/>
        <v>17.263843648208468</v>
      </c>
    </row>
    <row r="55" spans="1:5" ht="98.25" customHeight="1">
      <c r="A55" s="49" t="s">
        <v>356</v>
      </c>
      <c r="B55" s="50" t="s">
        <v>357</v>
      </c>
      <c r="C55" s="51">
        <f>SUM(C56)</f>
        <v>84364.2</v>
      </c>
      <c r="D55" s="51">
        <f>SUM(D56)</f>
        <v>14481.1</v>
      </c>
      <c r="E55" s="51">
        <f t="shared" si="0"/>
        <v>17.16498230291996</v>
      </c>
    </row>
    <row r="56" spans="1:5" ht="114" customHeight="1">
      <c r="A56" s="55" t="s">
        <v>358</v>
      </c>
      <c r="B56" s="56" t="s">
        <v>359</v>
      </c>
      <c r="C56" s="57">
        <v>84364.2</v>
      </c>
      <c r="D56" s="57">
        <v>14481.1</v>
      </c>
      <c r="E56" s="51">
        <f t="shared" si="0"/>
        <v>17.16498230291996</v>
      </c>
    </row>
    <row r="57" spans="1:5" ht="110.25" customHeight="1">
      <c r="A57" s="49" t="s">
        <v>360</v>
      </c>
      <c r="B57" s="76" t="s">
        <v>361</v>
      </c>
      <c r="C57" s="51">
        <f>SUM(C58)</f>
        <v>1872.1</v>
      </c>
      <c r="D57" s="51">
        <f>SUM(D58)</f>
        <v>406.6</v>
      </c>
      <c r="E57" s="51">
        <f t="shared" si="0"/>
        <v>21.718925271085947</v>
      </c>
    </row>
    <row r="58" spans="1:5" s="78" customFormat="1" ht="95.25" customHeight="1">
      <c r="A58" s="74" t="s">
        <v>362</v>
      </c>
      <c r="B58" s="77" t="s">
        <v>363</v>
      </c>
      <c r="C58" s="57">
        <v>1872.1</v>
      </c>
      <c r="D58" s="57">
        <v>406.6</v>
      </c>
      <c r="E58" s="51">
        <f t="shared" si="0"/>
        <v>21.718925271085947</v>
      </c>
    </row>
    <row r="59" spans="1:5" s="79" customFormat="1" ht="38.25" customHeight="1">
      <c r="A59" s="49" t="s">
        <v>364</v>
      </c>
      <c r="B59" s="50" t="s">
        <v>365</v>
      </c>
      <c r="C59" s="51">
        <f>C60</f>
        <v>59</v>
      </c>
      <c r="D59" s="51">
        <f>D60</f>
        <v>0</v>
      </c>
      <c r="E59" s="51">
        <f t="shared" si="0"/>
        <v>0</v>
      </c>
    </row>
    <row r="60" spans="1:5" s="79" customFormat="1" ht="71.25" customHeight="1">
      <c r="A60" s="49" t="s">
        <v>366</v>
      </c>
      <c r="B60" s="50" t="s">
        <v>367</v>
      </c>
      <c r="C60" s="51">
        <f>C61</f>
        <v>59</v>
      </c>
      <c r="D60" s="51">
        <f>D61</f>
        <v>0</v>
      </c>
      <c r="E60" s="51">
        <f t="shared" si="0"/>
        <v>0</v>
      </c>
    </row>
    <row r="61" spans="1:5" ht="77.25" customHeight="1">
      <c r="A61" s="74" t="s">
        <v>368</v>
      </c>
      <c r="B61" s="56" t="s">
        <v>369</v>
      </c>
      <c r="C61" s="57">
        <v>59</v>
      </c>
      <c r="D61" s="57">
        <v>0</v>
      </c>
      <c r="E61" s="51">
        <f t="shared" si="0"/>
        <v>0</v>
      </c>
    </row>
    <row r="62" spans="1:5" ht="114.75">
      <c r="A62" s="49" t="s">
        <v>370</v>
      </c>
      <c r="B62" s="50" t="s">
        <v>371</v>
      </c>
      <c r="C62" s="51">
        <f>C63</f>
        <v>67016.800000000003</v>
      </c>
      <c r="D62" s="51">
        <f>D63</f>
        <v>12950.1</v>
      </c>
      <c r="E62" s="51">
        <f t="shared" si="0"/>
        <v>19.323662126511561</v>
      </c>
    </row>
    <row r="63" spans="1:5" ht="114.75">
      <c r="A63" s="49" t="s">
        <v>372</v>
      </c>
      <c r="B63" s="50" t="s">
        <v>373</v>
      </c>
      <c r="C63" s="51">
        <f>C64</f>
        <v>67016.800000000003</v>
      </c>
      <c r="D63" s="51">
        <f>D64</f>
        <v>12950.1</v>
      </c>
      <c r="E63" s="51">
        <f t="shared" si="0"/>
        <v>19.323662126511561</v>
      </c>
    </row>
    <row r="64" spans="1:5" ht="114.75">
      <c r="A64" s="55" t="s">
        <v>374</v>
      </c>
      <c r="B64" s="56" t="s">
        <v>375</v>
      </c>
      <c r="C64" s="57">
        <v>67016.800000000003</v>
      </c>
      <c r="D64" s="57">
        <v>12950.1</v>
      </c>
      <c r="E64" s="51">
        <f t="shared" si="0"/>
        <v>19.323662126511561</v>
      </c>
    </row>
    <row r="65" spans="1:5" ht="25.5">
      <c r="A65" s="48" t="s">
        <v>376</v>
      </c>
      <c r="B65" s="46" t="s">
        <v>377</v>
      </c>
      <c r="C65" s="47">
        <f>C66</f>
        <v>687.5</v>
      </c>
      <c r="D65" s="47">
        <f>D66</f>
        <v>590.1</v>
      </c>
      <c r="E65" s="47">
        <f t="shared" si="0"/>
        <v>85.832727272727269</v>
      </c>
    </row>
    <row r="66" spans="1:5" s="53" customFormat="1" ht="32.25" customHeight="1">
      <c r="A66" s="49" t="s">
        <v>378</v>
      </c>
      <c r="B66" s="50" t="s">
        <v>379</v>
      </c>
      <c r="C66" s="51">
        <f>C67+C68+C69+C70+C71</f>
        <v>687.5</v>
      </c>
      <c r="D66" s="51">
        <f>D67+D68+D69+D70+D71</f>
        <v>590.1</v>
      </c>
      <c r="E66" s="51">
        <f t="shared" si="0"/>
        <v>85.832727272727269</v>
      </c>
    </row>
    <row r="67" spans="1:5" ht="42.75" customHeight="1">
      <c r="A67" s="55" t="s">
        <v>380</v>
      </c>
      <c r="B67" s="56" t="s">
        <v>381</v>
      </c>
      <c r="C67" s="51">
        <v>100.4</v>
      </c>
      <c r="D67" s="51">
        <v>69.599999999999994</v>
      </c>
      <c r="E67" s="51">
        <f t="shared" si="0"/>
        <v>69.322709163346602</v>
      </c>
    </row>
    <row r="68" spans="1:5" s="53" customFormat="1" ht="48" customHeight="1">
      <c r="A68" s="55" t="s">
        <v>382</v>
      </c>
      <c r="B68" s="56" t="s">
        <v>383</v>
      </c>
      <c r="C68" s="51">
        <v>0</v>
      </c>
      <c r="D68" s="51">
        <v>1.1000000000000001</v>
      </c>
      <c r="E68" s="51">
        <v>0</v>
      </c>
    </row>
    <row r="69" spans="1:5" ht="34.5" customHeight="1">
      <c r="A69" s="55" t="s">
        <v>384</v>
      </c>
      <c r="B69" s="56" t="s">
        <v>385</v>
      </c>
      <c r="C69" s="51">
        <v>125.1</v>
      </c>
      <c r="D69" s="51">
        <v>107.8</v>
      </c>
      <c r="E69" s="51">
        <f t="shared" si="0"/>
        <v>86.171063149480418</v>
      </c>
    </row>
    <row r="70" spans="1:5" ht="33" customHeight="1">
      <c r="A70" s="55" t="s">
        <v>386</v>
      </c>
      <c r="B70" s="56" t="s">
        <v>387</v>
      </c>
      <c r="C70" s="51">
        <v>460.6</v>
      </c>
      <c r="D70" s="51">
        <v>411.6</v>
      </c>
      <c r="E70" s="51">
        <f t="shared" si="0"/>
        <v>89.361702127659569</v>
      </c>
    </row>
    <row r="71" spans="1:5" ht="29.25" customHeight="1">
      <c r="A71" s="55" t="s">
        <v>388</v>
      </c>
      <c r="B71" s="56" t="s">
        <v>389</v>
      </c>
      <c r="C71" s="51">
        <v>1.4</v>
      </c>
      <c r="D71" s="51">
        <v>0</v>
      </c>
      <c r="E71" s="51">
        <f t="shared" si="0"/>
        <v>0</v>
      </c>
    </row>
    <row r="72" spans="1:5" ht="38.25">
      <c r="A72" s="48" t="s">
        <v>390</v>
      </c>
      <c r="B72" s="46" t="s">
        <v>391</v>
      </c>
      <c r="C72" s="47">
        <f>C73+C76</f>
        <v>1727</v>
      </c>
      <c r="D72" s="47">
        <f>D73+D76</f>
        <v>495.59999999999997</v>
      </c>
      <c r="E72" s="47">
        <f t="shared" si="0"/>
        <v>28.697162709901562</v>
      </c>
    </row>
    <row r="73" spans="1:5" s="53" customFormat="1" ht="25.5">
      <c r="A73" s="49" t="s">
        <v>392</v>
      </c>
      <c r="B73" s="50" t="s">
        <v>393</v>
      </c>
      <c r="C73" s="51">
        <f>C74</f>
        <v>407</v>
      </c>
      <c r="D73" s="51">
        <f>D74</f>
        <v>43.7</v>
      </c>
      <c r="E73" s="51">
        <f t="shared" si="0"/>
        <v>10.737100737100738</v>
      </c>
    </row>
    <row r="74" spans="1:5" ht="25.5">
      <c r="A74" s="49" t="s">
        <v>394</v>
      </c>
      <c r="B74" s="50" t="s">
        <v>395</v>
      </c>
      <c r="C74" s="51">
        <f>C75</f>
        <v>407</v>
      </c>
      <c r="D74" s="51">
        <f>D75</f>
        <v>43.7</v>
      </c>
      <c r="E74" s="51">
        <f t="shared" si="0"/>
        <v>10.737100737100738</v>
      </c>
    </row>
    <row r="75" spans="1:5" ht="38.25">
      <c r="A75" s="55" t="s">
        <v>396</v>
      </c>
      <c r="B75" s="56" t="s">
        <v>397</v>
      </c>
      <c r="C75" s="57">
        <v>407</v>
      </c>
      <c r="D75" s="57">
        <v>43.7</v>
      </c>
      <c r="E75" s="51">
        <f t="shared" si="0"/>
        <v>10.737100737100738</v>
      </c>
    </row>
    <row r="76" spans="1:5" ht="25.5">
      <c r="A76" s="49" t="s">
        <v>398</v>
      </c>
      <c r="B76" s="50" t="s">
        <v>399</v>
      </c>
      <c r="C76" s="51">
        <f>SUM(C77)</f>
        <v>1320</v>
      </c>
      <c r="D76" s="51">
        <f>SUM(D77)</f>
        <v>451.9</v>
      </c>
      <c r="E76" s="51">
        <f t="shared" si="0"/>
        <v>34.234848484848484</v>
      </c>
    </row>
    <row r="77" spans="1:5" ht="25.5">
      <c r="A77" s="49" t="s">
        <v>400</v>
      </c>
      <c r="B77" s="50" t="s">
        <v>401</v>
      </c>
      <c r="C77" s="51">
        <f>SUM(C78)</f>
        <v>1320</v>
      </c>
      <c r="D77" s="51">
        <f>SUM(D78)</f>
        <v>451.9</v>
      </c>
      <c r="E77" s="51">
        <f t="shared" ref="E77:E157" si="1">D77/C77*100</f>
        <v>34.234848484848484</v>
      </c>
    </row>
    <row r="78" spans="1:5" s="75" customFormat="1" ht="32.25" customHeight="1">
      <c r="A78" s="55" t="s">
        <v>402</v>
      </c>
      <c r="B78" s="56" t="s">
        <v>403</v>
      </c>
      <c r="C78" s="57">
        <v>1320</v>
      </c>
      <c r="D78" s="57">
        <v>451.9</v>
      </c>
      <c r="E78" s="51">
        <f t="shared" si="1"/>
        <v>34.234848484848484</v>
      </c>
    </row>
    <row r="79" spans="1:5" ht="48.75" customHeight="1">
      <c r="A79" s="48" t="s">
        <v>404</v>
      </c>
      <c r="B79" s="46" t="s">
        <v>405</v>
      </c>
      <c r="C79" s="47">
        <f>C80+C83</f>
        <v>18660.099999999999</v>
      </c>
      <c r="D79" s="47">
        <f>D80+D83</f>
        <v>5458.9</v>
      </c>
      <c r="E79" s="47">
        <f t="shared" si="1"/>
        <v>29.254398422302131</v>
      </c>
    </row>
    <row r="80" spans="1:5" ht="111" customHeight="1">
      <c r="A80" s="49" t="s">
        <v>406</v>
      </c>
      <c r="B80" s="50" t="s">
        <v>407</v>
      </c>
      <c r="C80" s="51">
        <f>C81</f>
        <v>17950.5</v>
      </c>
      <c r="D80" s="51">
        <f>D81</f>
        <v>5359.4</v>
      </c>
      <c r="E80" s="51">
        <f t="shared" si="1"/>
        <v>29.856549956825713</v>
      </c>
    </row>
    <row r="81" spans="1:7" ht="127.5">
      <c r="A81" s="49" t="s">
        <v>408</v>
      </c>
      <c r="B81" s="50" t="s">
        <v>409</v>
      </c>
      <c r="C81" s="51">
        <f>C82</f>
        <v>17950.5</v>
      </c>
      <c r="D81" s="51">
        <f>D82</f>
        <v>5359.4</v>
      </c>
      <c r="E81" s="51">
        <f t="shared" si="1"/>
        <v>29.856549956825713</v>
      </c>
    </row>
    <row r="82" spans="1:7" ht="127.5" customHeight="1">
      <c r="A82" s="55" t="s">
        <v>410</v>
      </c>
      <c r="B82" s="56" t="s">
        <v>411</v>
      </c>
      <c r="C82" s="57">
        <v>17950.5</v>
      </c>
      <c r="D82" s="57">
        <v>5359.4</v>
      </c>
      <c r="E82" s="57">
        <f t="shared" si="1"/>
        <v>29.856549956825713</v>
      </c>
    </row>
    <row r="83" spans="1:7" ht="76.5" customHeight="1">
      <c r="A83" s="49" t="s">
        <v>412</v>
      </c>
      <c r="B83" s="50" t="s">
        <v>413</v>
      </c>
      <c r="C83" s="51">
        <f>C84+C86</f>
        <v>709.59999999999991</v>
      </c>
      <c r="D83" s="51">
        <f>D84+D86</f>
        <v>99.5</v>
      </c>
      <c r="E83" s="51">
        <f t="shared" si="1"/>
        <v>14.021984216459979</v>
      </c>
    </row>
    <row r="84" spans="1:7" ht="48.75" customHeight="1">
      <c r="A84" s="49" t="s">
        <v>414</v>
      </c>
      <c r="B84" s="50" t="s">
        <v>415</v>
      </c>
      <c r="C84" s="51">
        <f>C85</f>
        <v>445.4</v>
      </c>
      <c r="D84" s="51">
        <f>D85</f>
        <v>99.5</v>
      </c>
      <c r="E84" s="51">
        <f t="shared" si="1"/>
        <v>22.339470139200721</v>
      </c>
    </row>
    <row r="85" spans="1:7" ht="70.5" customHeight="1">
      <c r="A85" s="55" t="s">
        <v>416</v>
      </c>
      <c r="B85" s="56" t="s">
        <v>417</v>
      </c>
      <c r="C85" s="57">
        <v>445.4</v>
      </c>
      <c r="D85" s="57">
        <v>99.5</v>
      </c>
      <c r="E85" s="57">
        <f t="shared" si="1"/>
        <v>22.339470139200721</v>
      </c>
    </row>
    <row r="86" spans="1:7" s="84" customFormat="1" ht="68.25" customHeight="1">
      <c r="A86" s="80" t="s">
        <v>418</v>
      </c>
      <c r="B86" s="81" t="s">
        <v>419</v>
      </c>
      <c r="C86" s="82">
        <f>C87</f>
        <v>264.2</v>
      </c>
      <c r="D86" s="83">
        <f>D87</f>
        <v>0</v>
      </c>
      <c r="E86" s="51">
        <f t="shared" si="1"/>
        <v>0</v>
      </c>
      <c r="F86" s="38"/>
      <c r="G86" s="38"/>
    </row>
    <row r="87" spans="1:7" s="84" customFormat="1" ht="72.75" customHeight="1">
      <c r="A87" s="85" t="s">
        <v>420</v>
      </c>
      <c r="B87" s="86" t="s">
        <v>421</v>
      </c>
      <c r="C87" s="87">
        <v>264.2</v>
      </c>
      <c r="D87" s="88">
        <v>0</v>
      </c>
      <c r="E87" s="57">
        <f t="shared" si="1"/>
        <v>0</v>
      </c>
      <c r="F87" s="38"/>
      <c r="G87" s="38"/>
    </row>
    <row r="88" spans="1:7" ht="27" customHeight="1">
      <c r="A88" s="48" t="s">
        <v>422</v>
      </c>
      <c r="B88" s="46" t="s">
        <v>423</v>
      </c>
      <c r="C88" s="47">
        <f>C89+C102+C115+C95+C98+C107+C111+C92+C113+C93+C94+C114+C103</f>
        <v>4361.3</v>
      </c>
      <c r="D88" s="47">
        <f>D89+D102+D115+D95+D98+D107+D111+D92+D113+D93+D94+D114+D103+D109</f>
        <v>2536.1999999999998</v>
      </c>
      <c r="E88" s="47">
        <f t="shared" si="1"/>
        <v>58.152385756540468</v>
      </c>
    </row>
    <row r="89" spans="1:7" ht="38.25">
      <c r="A89" s="49" t="s">
        <v>424</v>
      </c>
      <c r="B89" s="50" t="s">
        <v>425</v>
      </c>
      <c r="C89" s="51">
        <f>C90+C91</f>
        <v>115</v>
      </c>
      <c r="D89" s="51">
        <f>D90+D91</f>
        <v>22.9</v>
      </c>
      <c r="E89" s="51">
        <f t="shared" si="1"/>
        <v>19.913043478260871</v>
      </c>
    </row>
    <row r="90" spans="1:7" ht="98.25" customHeight="1">
      <c r="A90" s="55" t="s">
        <v>426</v>
      </c>
      <c r="B90" s="56" t="s">
        <v>427</v>
      </c>
      <c r="C90" s="57">
        <v>115</v>
      </c>
      <c r="D90" s="57">
        <v>15.8</v>
      </c>
      <c r="E90" s="51">
        <f t="shared" si="1"/>
        <v>13.739130434782609</v>
      </c>
    </row>
    <row r="91" spans="1:7" ht="86.25" customHeight="1">
      <c r="A91" s="55" t="s">
        <v>428</v>
      </c>
      <c r="B91" s="56" t="s">
        <v>429</v>
      </c>
      <c r="C91" s="57">
        <v>0</v>
      </c>
      <c r="D91" s="57">
        <v>7.1</v>
      </c>
      <c r="E91" s="51">
        <v>0</v>
      </c>
      <c r="F91"/>
      <c r="G91"/>
    </row>
    <row r="92" spans="1:7" ht="89.25" customHeight="1">
      <c r="A92" s="54" t="s">
        <v>430</v>
      </c>
      <c r="B92" s="68" t="s">
        <v>431</v>
      </c>
      <c r="C92" s="51">
        <v>255</v>
      </c>
      <c r="D92" s="51">
        <v>113</v>
      </c>
      <c r="E92" s="51">
        <f t="shared" si="1"/>
        <v>44.313725490196077</v>
      </c>
      <c r="F92"/>
      <c r="G92"/>
    </row>
    <row r="93" spans="1:7" customFormat="1" ht="89.25" hidden="1">
      <c r="A93" s="80" t="s">
        <v>432</v>
      </c>
      <c r="B93" s="89" t="s">
        <v>433</v>
      </c>
      <c r="C93" s="90">
        <v>0</v>
      </c>
      <c r="D93" s="91">
        <v>0</v>
      </c>
      <c r="E93" s="92">
        <v>0</v>
      </c>
      <c r="F93" s="38"/>
      <c r="G93" s="38"/>
    </row>
    <row r="94" spans="1:7" customFormat="1" ht="51" hidden="1">
      <c r="A94" s="93" t="s">
        <v>434</v>
      </c>
      <c r="B94" s="94" t="s">
        <v>435</v>
      </c>
      <c r="C94" s="90">
        <v>0</v>
      </c>
      <c r="D94" s="91">
        <v>0</v>
      </c>
      <c r="E94" s="92">
        <v>0</v>
      </c>
      <c r="F94" s="53"/>
      <c r="G94" s="53"/>
    </row>
    <row r="95" spans="1:7" ht="40.5" hidden="1" customHeight="1">
      <c r="A95" s="54" t="s">
        <v>436</v>
      </c>
      <c r="B95" s="68" t="s">
        <v>437</v>
      </c>
      <c r="C95" s="57">
        <f>SUM(C96)</f>
        <v>0</v>
      </c>
      <c r="D95" s="57">
        <f>SUM(D96)</f>
        <v>0</v>
      </c>
      <c r="E95" s="51" t="e">
        <f t="shared" si="1"/>
        <v>#DIV/0!</v>
      </c>
    </row>
    <row r="96" spans="1:7" s="53" customFormat="1" ht="71.25" hidden="1" customHeight="1">
      <c r="A96" s="54" t="s">
        <v>438</v>
      </c>
      <c r="B96" s="68" t="s">
        <v>439</v>
      </c>
      <c r="C96" s="51">
        <f>C97</f>
        <v>0</v>
      </c>
      <c r="D96" s="51">
        <f>D97</f>
        <v>0</v>
      </c>
      <c r="E96" s="51" t="e">
        <f t="shared" si="1"/>
        <v>#DIV/0!</v>
      </c>
    </row>
    <row r="97" spans="1:7" ht="69" hidden="1" customHeight="1">
      <c r="A97" s="74" t="s">
        <v>440</v>
      </c>
      <c r="B97" s="71" t="s">
        <v>441</v>
      </c>
      <c r="C97" s="57">
        <v>0</v>
      </c>
      <c r="D97" s="57">
        <v>0</v>
      </c>
      <c r="E97" s="51" t="e">
        <f t="shared" si="1"/>
        <v>#DIV/0!</v>
      </c>
    </row>
    <row r="98" spans="1:7" s="53" customFormat="1" ht="153">
      <c r="A98" s="49" t="s">
        <v>442</v>
      </c>
      <c r="B98" s="68" t="s">
        <v>443</v>
      </c>
      <c r="C98" s="51">
        <f>C99+C100+C101</f>
        <v>284</v>
      </c>
      <c r="D98" s="51">
        <f>D99+D100+D101</f>
        <v>351.8</v>
      </c>
      <c r="E98" s="51">
        <f t="shared" si="1"/>
        <v>123.87323943661971</v>
      </c>
    </row>
    <row r="99" spans="1:7" ht="44.25" customHeight="1">
      <c r="A99" s="55" t="s">
        <v>444</v>
      </c>
      <c r="B99" s="71" t="s">
        <v>445</v>
      </c>
      <c r="C99" s="57">
        <v>84</v>
      </c>
      <c r="D99" s="57">
        <v>31</v>
      </c>
      <c r="E99" s="51">
        <f t="shared" si="1"/>
        <v>36.904761904761905</v>
      </c>
    </row>
    <row r="100" spans="1:7" s="53" customFormat="1" ht="53.25" customHeight="1">
      <c r="A100" s="55" t="s">
        <v>446</v>
      </c>
      <c r="B100" s="71" t="s">
        <v>447</v>
      </c>
      <c r="C100" s="57">
        <v>150</v>
      </c>
      <c r="D100" s="57">
        <v>299.3</v>
      </c>
      <c r="E100" s="51">
        <f t="shared" si="1"/>
        <v>199.53333333333333</v>
      </c>
    </row>
    <row r="101" spans="1:7" ht="38.25" customHeight="1">
      <c r="A101" s="55" t="s">
        <v>448</v>
      </c>
      <c r="B101" s="71" t="s">
        <v>449</v>
      </c>
      <c r="C101" s="57">
        <v>50</v>
      </c>
      <c r="D101" s="57">
        <v>21.5</v>
      </c>
      <c r="E101" s="51">
        <f t="shared" si="1"/>
        <v>43</v>
      </c>
    </row>
    <row r="102" spans="1:7" s="53" customFormat="1" ht="84" customHeight="1">
      <c r="A102" s="49" t="s">
        <v>450</v>
      </c>
      <c r="B102" s="50" t="s">
        <v>451</v>
      </c>
      <c r="C102" s="51">
        <v>700</v>
      </c>
      <c r="D102" s="51">
        <v>206.5</v>
      </c>
      <c r="E102" s="51">
        <f t="shared" si="1"/>
        <v>29.5</v>
      </c>
      <c r="F102" s="38"/>
      <c r="G102" s="38"/>
    </row>
    <row r="103" spans="1:7" ht="47.25" customHeight="1">
      <c r="A103" s="49" t="s">
        <v>452</v>
      </c>
      <c r="B103" s="50" t="s">
        <v>453</v>
      </c>
      <c r="C103" s="51">
        <f>C104+C106</f>
        <v>0</v>
      </c>
      <c r="D103" s="51">
        <f>D104+D106</f>
        <v>659.5</v>
      </c>
      <c r="E103" s="51">
        <v>0</v>
      </c>
    </row>
    <row r="104" spans="1:7" ht="72.75" customHeight="1">
      <c r="A104" s="49" t="s">
        <v>454</v>
      </c>
      <c r="B104" s="50" t="s">
        <v>455</v>
      </c>
      <c r="C104" s="51">
        <f>C105</f>
        <v>0</v>
      </c>
      <c r="D104" s="51">
        <f>D105</f>
        <v>5</v>
      </c>
      <c r="E104" s="51">
        <v>0</v>
      </c>
    </row>
    <row r="105" spans="1:7" ht="84.75" customHeight="1">
      <c r="A105" s="55" t="s">
        <v>456</v>
      </c>
      <c r="B105" s="56" t="s">
        <v>457</v>
      </c>
      <c r="C105" s="57">
        <v>0</v>
      </c>
      <c r="D105" s="57">
        <v>5</v>
      </c>
      <c r="E105" s="57">
        <v>0</v>
      </c>
      <c r="F105" s="53"/>
      <c r="G105" s="53"/>
    </row>
    <row r="106" spans="1:7" ht="47.25" customHeight="1">
      <c r="A106" s="49" t="s">
        <v>458</v>
      </c>
      <c r="B106" s="50" t="s">
        <v>459</v>
      </c>
      <c r="C106" s="51">
        <f>C107</f>
        <v>0</v>
      </c>
      <c r="D106" s="51">
        <v>654.5</v>
      </c>
      <c r="E106" s="51">
        <v>0</v>
      </c>
      <c r="F106" s="75"/>
      <c r="G106" s="75"/>
    </row>
    <row r="107" spans="1:7" s="53" customFormat="1" ht="81.75" customHeight="1">
      <c r="A107" s="49" t="s">
        <v>460</v>
      </c>
      <c r="B107" s="50" t="s">
        <v>461</v>
      </c>
      <c r="C107" s="51">
        <f>C108</f>
        <v>0</v>
      </c>
      <c r="D107" s="51">
        <f>D108</f>
        <v>80</v>
      </c>
      <c r="E107" s="51">
        <v>0</v>
      </c>
    </row>
    <row r="108" spans="1:7" s="75" customFormat="1" ht="98.25" customHeight="1">
      <c r="A108" s="55" t="s">
        <v>462</v>
      </c>
      <c r="B108" s="56" t="s">
        <v>463</v>
      </c>
      <c r="C108" s="57">
        <v>0</v>
      </c>
      <c r="D108" s="57">
        <v>80</v>
      </c>
      <c r="E108" s="57">
        <v>0</v>
      </c>
    </row>
    <row r="109" spans="1:7" s="53" customFormat="1" ht="36.75" hidden="1" customHeight="1">
      <c r="A109" s="80" t="s">
        <v>464</v>
      </c>
      <c r="B109" s="50" t="s">
        <v>465</v>
      </c>
      <c r="C109" s="51">
        <f>C110</f>
        <v>0</v>
      </c>
      <c r="D109" s="51">
        <f>D110</f>
        <v>0</v>
      </c>
      <c r="E109" s="51">
        <v>0</v>
      </c>
    </row>
    <row r="110" spans="1:7" s="75" customFormat="1" ht="68.25" hidden="1" customHeight="1">
      <c r="A110" s="85" t="s">
        <v>466</v>
      </c>
      <c r="B110" s="56" t="s">
        <v>467</v>
      </c>
      <c r="C110" s="57">
        <v>0</v>
      </c>
      <c r="D110" s="57">
        <v>0</v>
      </c>
      <c r="E110" s="57">
        <v>0</v>
      </c>
    </row>
    <row r="111" spans="1:7" s="53" customFormat="1" ht="75" customHeight="1">
      <c r="A111" s="49" t="s">
        <v>468</v>
      </c>
      <c r="B111" s="50" t="s">
        <v>469</v>
      </c>
      <c r="C111" s="51">
        <f>C112</f>
        <v>20</v>
      </c>
      <c r="D111" s="51">
        <f>D112</f>
        <v>0</v>
      </c>
      <c r="E111" s="51">
        <f t="shared" si="1"/>
        <v>0</v>
      </c>
    </row>
    <row r="112" spans="1:7" s="75" customFormat="1" ht="108" customHeight="1">
      <c r="A112" s="55" t="s">
        <v>470</v>
      </c>
      <c r="B112" s="56" t="s">
        <v>471</v>
      </c>
      <c r="C112" s="57">
        <v>20</v>
      </c>
      <c r="D112" s="57">
        <v>0</v>
      </c>
      <c r="E112" s="51">
        <f t="shared" si="1"/>
        <v>0</v>
      </c>
      <c r="F112" s="53"/>
      <c r="G112" s="53"/>
    </row>
    <row r="113" spans="1:7" s="53" customFormat="1" ht="89.25">
      <c r="A113" s="49" t="s">
        <v>472</v>
      </c>
      <c r="B113" s="50" t="s">
        <v>473</v>
      </c>
      <c r="C113" s="51">
        <v>400</v>
      </c>
      <c r="D113" s="51">
        <v>299.89999999999998</v>
      </c>
      <c r="E113" s="51">
        <f t="shared" si="1"/>
        <v>74.974999999999994</v>
      </c>
    </row>
    <row r="114" spans="1:7" s="53" customFormat="1" ht="53.25" customHeight="1">
      <c r="A114" s="49" t="s">
        <v>474</v>
      </c>
      <c r="B114" s="50" t="s">
        <v>475</v>
      </c>
      <c r="C114" s="51">
        <v>0</v>
      </c>
      <c r="D114" s="51">
        <v>0.3</v>
      </c>
      <c r="E114" s="51">
        <v>0</v>
      </c>
    </row>
    <row r="115" spans="1:7" s="53" customFormat="1" ht="38.25">
      <c r="A115" s="49" t="s">
        <v>476</v>
      </c>
      <c r="B115" s="50" t="s">
        <v>477</v>
      </c>
      <c r="C115" s="51">
        <f>C116</f>
        <v>2587.3000000000002</v>
      </c>
      <c r="D115" s="51">
        <f>D116</f>
        <v>802.3</v>
      </c>
      <c r="E115" s="51">
        <f t="shared" si="1"/>
        <v>31.009160128319092</v>
      </c>
      <c r="F115" s="75"/>
      <c r="G115" s="75"/>
    </row>
    <row r="116" spans="1:7" s="53" customFormat="1" ht="59.25" customHeight="1">
      <c r="A116" s="55" t="s">
        <v>478</v>
      </c>
      <c r="B116" s="56" t="s">
        <v>479</v>
      </c>
      <c r="C116" s="57">
        <v>2587.3000000000002</v>
      </c>
      <c r="D116" s="57">
        <v>802.3</v>
      </c>
      <c r="E116" s="51">
        <f t="shared" si="1"/>
        <v>31.009160128319092</v>
      </c>
      <c r="F116" s="75"/>
      <c r="G116" s="75"/>
    </row>
    <row r="117" spans="1:7" s="75" customFormat="1" ht="12.75">
      <c r="A117" s="48" t="s">
        <v>480</v>
      </c>
      <c r="B117" s="95" t="s">
        <v>481</v>
      </c>
      <c r="C117" s="47">
        <f>C119+C118</f>
        <v>0</v>
      </c>
      <c r="D117" s="47">
        <f>D119+D118</f>
        <v>106.4</v>
      </c>
      <c r="E117" s="47">
        <v>0</v>
      </c>
    </row>
    <row r="118" spans="1:7" s="75" customFormat="1">
      <c r="A118" s="49" t="s">
        <v>482</v>
      </c>
      <c r="B118" s="96" t="s">
        <v>483</v>
      </c>
      <c r="C118" s="51">
        <f>C119</f>
        <v>0</v>
      </c>
      <c r="D118" s="51">
        <v>106.4</v>
      </c>
      <c r="E118" s="51">
        <v>0</v>
      </c>
      <c r="F118" s="38"/>
      <c r="G118" s="38"/>
    </row>
    <row r="119" spans="1:7" s="75" customFormat="1" hidden="1">
      <c r="A119" s="49" t="s">
        <v>484</v>
      </c>
      <c r="B119" s="96" t="s">
        <v>485</v>
      </c>
      <c r="C119" s="51">
        <f>C120</f>
        <v>0</v>
      </c>
      <c r="D119" s="51">
        <f>D120</f>
        <v>0</v>
      </c>
      <c r="E119" s="51">
        <v>0</v>
      </c>
      <c r="F119" s="38"/>
      <c r="G119" s="38"/>
    </row>
    <row r="120" spans="1:7" ht="25.5" hidden="1">
      <c r="A120" s="74" t="s">
        <v>486</v>
      </c>
      <c r="B120" s="97" t="s">
        <v>487</v>
      </c>
      <c r="C120" s="57">
        <v>0</v>
      </c>
      <c r="D120" s="57">
        <v>0</v>
      </c>
      <c r="E120" s="51">
        <v>0</v>
      </c>
    </row>
    <row r="121" spans="1:7">
      <c r="A121" s="98" t="s">
        <v>488</v>
      </c>
      <c r="B121" s="99" t="s">
        <v>489</v>
      </c>
      <c r="C121" s="100">
        <f>C122+C177+C181</f>
        <v>1964787.4</v>
      </c>
      <c r="D121" s="100">
        <f>D122+D177+D181</f>
        <v>269203.19999999995</v>
      </c>
      <c r="E121" s="47">
        <f t="shared" si="1"/>
        <v>13.701390796785443</v>
      </c>
      <c r="F121" s="53"/>
      <c r="G121" s="53"/>
    </row>
    <row r="122" spans="1:7" ht="38.25">
      <c r="A122" s="49" t="s">
        <v>490</v>
      </c>
      <c r="B122" s="50" t="s">
        <v>491</v>
      </c>
      <c r="C122" s="51">
        <f>C123+C132+C153+C170</f>
        <v>1813187.4</v>
      </c>
      <c r="D122" s="51">
        <f>D123+D132+D153+D170</f>
        <v>318837.19999999995</v>
      </c>
      <c r="E122" s="51">
        <f t="shared" si="1"/>
        <v>17.584348975731906</v>
      </c>
    </row>
    <row r="123" spans="1:7" s="53" customFormat="1" ht="38.25">
      <c r="A123" s="48" t="s">
        <v>492</v>
      </c>
      <c r="B123" s="46" t="s">
        <v>493</v>
      </c>
      <c r="C123" s="47">
        <f>C124+C126+C130+C128</f>
        <v>438952.3</v>
      </c>
      <c r="D123" s="47">
        <f>D124+D126+D130+D128</f>
        <v>87790.399999999994</v>
      </c>
      <c r="E123" s="47">
        <f t="shared" si="1"/>
        <v>19.99998633108882</v>
      </c>
      <c r="F123" s="38"/>
      <c r="G123" s="38"/>
    </row>
    <row r="124" spans="1:7" ht="25.5">
      <c r="A124" s="49" t="s">
        <v>494</v>
      </c>
      <c r="B124" s="50" t="s">
        <v>495</v>
      </c>
      <c r="C124" s="51">
        <f>SUM(C125:C125)</f>
        <v>404664.5</v>
      </c>
      <c r="D124" s="51">
        <f>SUM(D125:D125)</f>
        <v>80932.899999999994</v>
      </c>
      <c r="E124" s="51">
        <f t="shared" si="1"/>
        <v>20</v>
      </c>
    </row>
    <row r="125" spans="1:7" ht="38.25">
      <c r="A125" s="55" t="s">
        <v>496</v>
      </c>
      <c r="B125" s="56" t="s">
        <v>497</v>
      </c>
      <c r="C125" s="57">
        <v>404664.5</v>
      </c>
      <c r="D125" s="57">
        <v>80932.899999999994</v>
      </c>
      <c r="E125" s="51">
        <f t="shared" si="1"/>
        <v>20</v>
      </c>
    </row>
    <row r="126" spans="1:7" ht="47.25" customHeight="1">
      <c r="A126" s="49" t="s">
        <v>498</v>
      </c>
      <c r="B126" s="50" t="s">
        <v>499</v>
      </c>
      <c r="C126" s="51">
        <f>SUM(C127)</f>
        <v>34287.800000000003</v>
      </c>
      <c r="D126" s="51">
        <f>SUM(D127)</f>
        <v>6857.5</v>
      </c>
      <c r="E126" s="51">
        <f t="shared" si="1"/>
        <v>19.999825010645182</v>
      </c>
    </row>
    <row r="127" spans="1:7" ht="54.75" customHeight="1">
      <c r="A127" s="55" t="s">
        <v>500</v>
      </c>
      <c r="B127" s="56" t="s">
        <v>501</v>
      </c>
      <c r="C127" s="57">
        <v>34287.800000000003</v>
      </c>
      <c r="D127" s="57">
        <v>6857.5</v>
      </c>
      <c r="E127" s="51">
        <f t="shared" si="1"/>
        <v>19.999825010645182</v>
      </c>
      <c r="F127" s="75"/>
      <c r="G127" s="75"/>
    </row>
    <row r="128" spans="1:7" ht="80.25" hidden="1" customHeight="1">
      <c r="A128" s="80" t="s">
        <v>502</v>
      </c>
      <c r="B128" s="50" t="s">
        <v>503</v>
      </c>
      <c r="C128" s="51">
        <f>SUM(C129)</f>
        <v>0</v>
      </c>
      <c r="D128" s="51">
        <f>SUM(D129)</f>
        <v>0</v>
      </c>
      <c r="E128" s="51">
        <v>0</v>
      </c>
    </row>
    <row r="129" spans="1:7" s="75" customFormat="1" ht="57" hidden="1" customHeight="1">
      <c r="A129" s="85" t="s">
        <v>504</v>
      </c>
      <c r="B129" s="56" t="s">
        <v>505</v>
      </c>
      <c r="C129" s="57">
        <v>0</v>
      </c>
      <c r="D129" s="57">
        <v>0</v>
      </c>
      <c r="E129" s="51">
        <v>0</v>
      </c>
    </row>
    <row r="130" spans="1:7" ht="34.5" hidden="1" customHeight="1">
      <c r="A130" s="49" t="s">
        <v>506</v>
      </c>
      <c r="B130" s="50" t="s">
        <v>507</v>
      </c>
      <c r="C130" s="51">
        <f>SUM(C131)</f>
        <v>0</v>
      </c>
      <c r="D130" s="51">
        <f>SUM(D131)</f>
        <v>0</v>
      </c>
      <c r="E130" s="51" t="e">
        <f t="shared" si="1"/>
        <v>#DIV/0!</v>
      </c>
    </row>
    <row r="131" spans="1:7" s="75" customFormat="1" ht="57" hidden="1" customHeight="1">
      <c r="A131" s="55" t="s">
        <v>508</v>
      </c>
      <c r="B131" s="56" t="s">
        <v>509</v>
      </c>
      <c r="C131" s="57">
        <v>0</v>
      </c>
      <c r="D131" s="57">
        <v>0</v>
      </c>
      <c r="E131" s="51" t="e">
        <f t="shared" si="1"/>
        <v>#DIV/0!</v>
      </c>
      <c r="F131" s="38"/>
      <c r="G131" s="38"/>
    </row>
    <row r="132" spans="1:7" ht="58.5" customHeight="1">
      <c r="A132" s="48" t="s">
        <v>510</v>
      </c>
      <c r="B132" s="46" t="s">
        <v>511</v>
      </c>
      <c r="C132" s="47">
        <f>C139+C149+C151+C135+C141+C145+C137+C133</f>
        <v>226144.2</v>
      </c>
      <c r="D132" s="47">
        <f>D139+D149+D151+D135+D141+D145+D137+D133</f>
        <v>16957.400000000001</v>
      </c>
      <c r="E132" s="47">
        <f t="shared" si="1"/>
        <v>7.4984899015760744</v>
      </c>
    </row>
    <row r="133" spans="1:7" ht="36.75" hidden="1" customHeight="1">
      <c r="A133" s="49" t="s">
        <v>512</v>
      </c>
      <c r="B133" s="101" t="s">
        <v>513</v>
      </c>
      <c r="C133" s="51">
        <f>C134</f>
        <v>0</v>
      </c>
      <c r="D133" s="51">
        <f>D134</f>
        <v>0</v>
      </c>
      <c r="E133" s="51" t="e">
        <f t="shared" si="1"/>
        <v>#DIV/0!</v>
      </c>
    </row>
    <row r="134" spans="1:7" ht="27" hidden="1" customHeight="1">
      <c r="A134" s="55" t="s">
        <v>514</v>
      </c>
      <c r="B134" s="56" t="s">
        <v>515</v>
      </c>
      <c r="C134" s="57"/>
      <c r="D134" s="57"/>
      <c r="E134" s="51" t="e">
        <f t="shared" si="1"/>
        <v>#DIV/0!</v>
      </c>
    </row>
    <row r="135" spans="1:7" ht="101.25" customHeight="1">
      <c r="A135" s="102" t="s">
        <v>516</v>
      </c>
      <c r="B135" s="103" t="s">
        <v>517</v>
      </c>
      <c r="C135" s="69">
        <f>SUM(C136)</f>
        <v>25495</v>
      </c>
      <c r="D135" s="69">
        <f>SUM(D136)</f>
        <v>0</v>
      </c>
      <c r="E135" s="51">
        <f t="shared" si="1"/>
        <v>0</v>
      </c>
    </row>
    <row r="136" spans="1:7" ht="105" customHeight="1">
      <c r="A136" s="55" t="s">
        <v>518</v>
      </c>
      <c r="B136" s="56" t="s">
        <v>519</v>
      </c>
      <c r="C136" s="57">
        <v>25495</v>
      </c>
      <c r="D136" s="57">
        <f>6111-6111</f>
        <v>0</v>
      </c>
      <c r="E136" s="51">
        <f t="shared" si="1"/>
        <v>0</v>
      </c>
    </row>
    <row r="137" spans="1:7" ht="32.25" customHeight="1">
      <c r="A137" s="49" t="s">
        <v>520</v>
      </c>
      <c r="B137" s="101" t="s">
        <v>521</v>
      </c>
      <c r="C137" s="51">
        <f>C138</f>
        <v>5858.2</v>
      </c>
      <c r="D137" s="51">
        <f>D138</f>
        <v>0</v>
      </c>
      <c r="E137" s="51">
        <f t="shared" si="1"/>
        <v>0</v>
      </c>
    </row>
    <row r="138" spans="1:7" ht="45.75" customHeight="1">
      <c r="A138" s="55" t="s">
        <v>522</v>
      </c>
      <c r="B138" s="56" t="s">
        <v>523</v>
      </c>
      <c r="C138" s="57">
        <v>5858.2</v>
      </c>
      <c r="D138" s="57">
        <v>0</v>
      </c>
      <c r="E138" s="51">
        <f t="shared" si="1"/>
        <v>0</v>
      </c>
    </row>
    <row r="139" spans="1:7" ht="51">
      <c r="A139" s="49" t="s">
        <v>524</v>
      </c>
      <c r="B139" s="50" t="s">
        <v>525</v>
      </c>
      <c r="C139" s="51">
        <f>C140</f>
        <v>27793</v>
      </c>
      <c r="D139" s="51">
        <f>D140</f>
        <v>0</v>
      </c>
      <c r="E139" s="51">
        <f t="shared" si="1"/>
        <v>0</v>
      </c>
    </row>
    <row r="140" spans="1:7" ht="51.75" customHeight="1">
      <c r="A140" s="55" t="s">
        <v>526</v>
      </c>
      <c r="B140" s="56" t="s">
        <v>527</v>
      </c>
      <c r="C140" s="57">
        <v>27793</v>
      </c>
      <c r="D140" s="57">
        <v>0</v>
      </c>
      <c r="E140" s="51">
        <f t="shared" si="1"/>
        <v>0</v>
      </c>
    </row>
    <row r="141" spans="1:7" ht="96" hidden="1" customHeight="1">
      <c r="A141" s="49" t="s">
        <v>528</v>
      </c>
      <c r="B141" s="50" t="s">
        <v>529</v>
      </c>
      <c r="C141" s="57">
        <f>C142</f>
        <v>0</v>
      </c>
      <c r="D141" s="57">
        <f>D142</f>
        <v>0</v>
      </c>
      <c r="E141" s="51" t="e">
        <f t="shared" si="1"/>
        <v>#DIV/0!</v>
      </c>
    </row>
    <row r="142" spans="1:7" ht="96" hidden="1" customHeight="1">
      <c r="A142" s="49" t="s">
        <v>530</v>
      </c>
      <c r="B142" s="50" t="s">
        <v>531</v>
      </c>
      <c r="C142" s="57">
        <f>C143+C144</f>
        <v>0</v>
      </c>
      <c r="D142" s="57">
        <f>D143+D144</f>
        <v>0</v>
      </c>
      <c r="E142" s="51" t="e">
        <f t="shared" si="1"/>
        <v>#DIV/0!</v>
      </c>
    </row>
    <row r="143" spans="1:7" ht="73.5" hidden="1" customHeight="1">
      <c r="A143" s="55" t="s">
        <v>532</v>
      </c>
      <c r="B143" s="56" t="s">
        <v>533</v>
      </c>
      <c r="C143" s="57">
        <v>0</v>
      </c>
      <c r="D143" s="57">
        <v>0</v>
      </c>
      <c r="E143" s="51" t="e">
        <f t="shared" si="1"/>
        <v>#DIV/0!</v>
      </c>
    </row>
    <row r="144" spans="1:7" ht="67.5" hidden="1" customHeight="1">
      <c r="A144" s="55" t="s">
        <v>534</v>
      </c>
      <c r="B144" s="56" t="s">
        <v>535</v>
      </c>
      <c r="C144" s="57">
        <v>0</v>
      </c>
      <c r="D144" s="57">
        <v>0</v>
      </c>
      <c r="E144" s="51" t="e">
        <f t="shared" si="1"/>
        <v>#DIV/0!</v>
      </c>
    </row>
    <row r="145" spans="1:7" ht="67.5" hidden="1" customHeight="1">
      <c r="A145" s="49" t="s">
        <v>536</v>
      </c>
      <c r="B145" s="50" t="s">
        <v>537</v>
      </c>
      <c r="C145" s="51">
        <f>C146</f>
        <v>0</v>
      </c>
      <c r="D145" s="51">
        <f>D146</f>
        <v>0</v>
      </c>
      <c r="E145" s="51" t="e">
        <f t="shared" si="1"/>
        <v>#DIV/0!</v>
      </c>
    </row>
    <row r="146" spans="1:7" ht="67.5" hidden="1" customHeight="1">
      <c r="A146" s="49" t="s">
        <v>536</v>
      </c>
      <c r="B146" s="50" t="s">
        <v>538</v>
      </c>
      <c r="C146" s="51">
        <f>C147+C148</f>
        <v>0</v>
      </c>
      <c r="D146" s="51">
        <f>D147+D148</f>
        <v>0</v>
      </c>
      <c r="E146" s="51" t="e">
        <f t="shared" si="1"/>
        <v>#DIV/0!</v>
      </c>
    </row>
    <row r="147" spans="1:7" ht="51" hidden="1">
      <c r="A147" s="55" t="s">
        <v>539</v>
      </c>
      <c r="B147" s="56" t="s">
        <v>540</v>
      </c>
      <c r="C147" s="57">
        <v>0</v>
      </c>
      <c r="D147" s="57">
        <v>0</v>
      </c>
      <c r="E147" s="51" t="e">
        <f t="shared" si="1"/>
        <v>#DIV/0!</v>
      </c>
    </row>
    <row r="148" spans="1:7" ht="63.75" hidden="1">
      <c r="A148" s="55" t="s">
        <v>541</v>
      </c>
      <c r="B148" s="56" t="s">
        <v>542</v>
      </c>
      <c r="C148" s="57">
        <v>0</v>
      </c>
      <c r="D148" s="57">
        <v>0</v>
      </c>
      <c r="E148" s="51" t="e">
        <f t="shared" si="1"/>
        <v>#DIV/0!</v>
      </c>
    </row>
    <row r="149" spans="1:7" ht="51" hidden="1">
      <c r="A149" s="49" t="s">
        <v>543</v>
      </c>
      <c r="B149" s="104" t="s">
        <v>544</v>
      </c>
      <c r="C149" s="51">
        <f>SUM(C150)</f>
        <v>0</v>
      </c>
      <c r="D149" s="51">
        <f>SUM(D150)</f>
        <v>0</v>
      </c>
      <c r="E149" s="51" t="e">
        <f t="shared" si="1"/>
        <v>#DIV/0!</v>
      </c>
    </row>
    <row r="150" spans="1:7" ht="38.25" hidden="1">
      <c r="A150" s="74" t="s">
        <v>545</v>
      </c>
      <c r="B150" s="103" t="s">
        <v>546</v>
      </c>
      <c r="C150" s="57">
        <v>0</v>
      </c>
      <c r="D150" s="57">
        <v>0</v>
      </c>
      <c r="E150" s="51" t="e">
        <f t="shared" si="1"/>
        <v>#DIV/0!</v>
      </c>
    </row>
    <row r="151" spans="1:7">
      <c r="A151" s="49" t="s">
        <v>547</v>
      </c>
      <c r="B151" s="50" t="s">
        <v>548</v>
      </c>
      <c r="C151" s="51">
        <f>C152</f>
        <v>166998</v>
      </c>
      <c r="D151" s="51">
        <f>D152</f>
        <v>16957.400000000001</v>
      </c>
      <c r="E151" s="51">
        <f t="shared" si="1"/>
        <v>10.15425334435143</v>
      </c>
    </row>
    <row r="152" spans="1:7" ht="30" customHeight="1">
      <c r="A152" s="55" t="s">
        <v>549</v>
      </c>
      <c r="B152" s="56" t="s">
        <v>550</v>
      </c>
      <c r="C152" s="57">
        <v>166998</v>
      </c>
      <c r="D152" s="57">
        <v>16957.400000000001</v>
      </c>
      <c r="E152" s="51">
        <f t="shared" si="1"/>
        <v>10.15425334435143</v>
      </c>
    </row>
    <row r="153" spans="1:7" ht="57" customHeight="1">
      <c r="A153" s="48" t="s">
        <v>551</v>
      </c>
      <c r="B153" s="46" t="s">
        <v>552</v>
      </c>
      <c r="C153" s="47">
        <f>SUM(C154+C156+C158+C160+C162+C164+C166+C168)</f>
        <v>1142895.2</v>
      </c>
      <c r="D153" s="47">
        <f>SUM(D154+D156+D158+D160+D162+D164+D166+D168)</f>
        <v>211685.4</v>
      </c>
      <c r="E153" s="47">
        <f t="shared" si="1"/>
        <v>18.52185572220445</v>
      </c>
    </row>
    <row r="154" spans="1:7" ht="38.25">
      <c r="A154" s="49" t="s">
        <v>553</v>
      </c>
      <c r="B154" s="50" t="s">
        <v>554</v>
      </c>
      <c r="C154" s="51">
        <f>C155</f>
        <v>5920.5</v>
      </c>
      <c r="D154" s="51">
        <f>D155</f>
        <v>1782</v>
      </c>
      <c r="E154" s="51">
        <f t="shared" si="1"/>
        <v>30.098809222194074</v>
      </c>
    </row>
    <row r="155" spans="1:7" ht="51">
      <c r="A155" s="55" t="s">
        <v>555</v>
      </c>
      <c r="B155" s="56" t="s">
        <v>556</v>
      </c>
      <c r="C155" s="57">
        <v>5920.5</v>
      </c>
      <c r="D155" s="57">
        <v>1782</v>
      </c>
      <c r="E155" s="57">
        <f t="shared" si="1"/>
        <v>30.098809222194074</v>
      </c>
      <c r="F155" s="53"/>
      <c r="G155" s="53"/>
    </row>
    <row r="156" spans="1:7" ht="66.75" customHeight="1">
      <c r="A156" s="49" t="s">
        <v>557</v>
      </c>
      <c r="B156" s="50" t="s">
        <v>558</v>
      </c>
      <c r="C156" s="51">
        <f>C157</f>
        <v>29.5</v>
      </c>
      <c r="D156" s="51">
        <f>D157</f>
        <v>0</v>
      </c>
      <c r="E156" s="51">
        <f t="shared" si="1"/>
        <v>0</v>
      </c>
      <c r="F156" s="53"/>
      <c r="G156" s="53"/>
    </row>
    <row r="157" spans="1:7" s="53" customFormat="1" ht="72.75" customHeight="1">
      <c r="A157" s="55" t="s">
        <v>559</v>
      </c>
      <c r="B157" s="56" t="s">
        <v>560</v>
      </c>
      <c r="C157" s="57">
        <v>29.5</v>
      </c>
      <c r="D157" s="57">
        <v>0</v>
      </c>
      <c r="E157" s="57">
        <f t="shared" si="1"/>
        <v>0</v>
      </c>
      <c r="F157" s="38"/>
      <c r="G157" s="38"/>
    </row>
    <row r="158" spans="1:7" s="53" customFormat="1" ht="51" hidden="1">
      <c r="A158" s="49" t="s">
        <v>561</v>
      </c>
      <c r="B158" s="50" t="s">
        <v>562</v>
      </c>
      <c r="C158" s="51">
        <f>C159</f>
        <v>0</v>
      </c>
      <c r="D158" s="51">
        <f>D159</f>
        <v>0</v>
      </c>
      <c r="E158" s="51" t="e">
        <f t="shared" ref="E158:E183" si="2">D158/C158*100</f>
        <v>#DIV/0!</v>
      </c>
      <c r="F158" s="38"/>
      <c r="G158" s="38"/>
    </row>
    <row r="159" spans="1:7" ht="63.75" hidden="1">
      <c r="A159" s="55" t="s">
        <v>563</v>
      </c>
      <c r="B159" s="56" t="s">
        <v>564</v>
      </c>
      <c r="C159" s="57">
        <v>0</v>
      </c>
      <c r="D159" s="57">
        <v>0</v>
      </c>
      <c r="E159" s="51" t="e">
        <f t="shared" si="2"/>
        <v>#DIV/0!</v>
      </c>
    </row>
    <row r="160" spans="1:7" ht="38.25">
      <c r="A160" s="49" t="s">
        <v>565</v>
      </c>
      <c r="B160" s="50" t="s">
        <v>566</v>
      </c>
      <c r="C160" s="51">
        <f>SUM(C161)</f>
        <v>1080955.8999999999</v>
      </c>
      <c r="D160" s="51">
        <f>SUM(D161)</f>
        <v>185769.9</v>
      </c>
      <c r="E160" s="51">
        <f t="shared" si="2"/>
        <v>17.185705725830257</v>
      </c>
    </row>
    <row r="161" spans="1:7" ht="51">
      <c r="A161" s="55" t="s">
        <v>567</v>
      </c>
      <c r="B161" s="56" t="s">
        <v>568</v>
      </c>
      <c r="C161" s="57">
        <v>1080955.8999999999</v>
      </c>
      <c r="D161" s="57">
        <v>185769.9</v>
      </c>
      <c r="E161" s="51">
        <f t="shared" si="2"/>
        <v>17.185705725830257</v>
      </c>
      <c r="F161" s="105"/>
      <c r="G161" s="105"/>
    </row>
    <row r="162" spans="1:7" ht="108" customHeight="1">
      <c r="A162" s="49" t="s">
        <v>569</v>
      </c>
      <c r="B162" s="50" t="s">
        <v>570</v>
      </c>
      <c r="C162" s="51">
        <f>C163</f>
        <v>36039</v>
      </c>
      <c r="D162" s="51">
        <f>D163</f>
        <v>4925</v>
      </c>
      <c r="E162" s="51">
        <f t="shared" si="2"/>
        <v>13.665750991980911</v>
      </c>
    </row>
    <row r="163" spans="1:7" s="105" customFormat="1" ht="130.5" customHeight="1">
      <c r="A163" s="55" t="s">
        <v>571</v>
      </c>
      <c r="B163" s="56" t="s">
        <v>572</v>
      </c>
      <c r="C163" s="57">
        <v>36039</v>
      </c>
      <c r="D163" s="57">
        <v>4925</v>
      </c>
      <c r="E163" s="51">
        <f t="shared" si="2"/>
        <v>13.665750991980911</v>
      </c>
      <c r="F163" s="38"/>
      <c r="G163" s="38"/>
    </row>
    <row r="164" spans="1:7" ht="114.75" hidden="1" customHeight="1">
      <c r="A164" s="106" t="s">
        <v>573</v>
      </c>
      <c r="B164" s="50" t="s">
        <v>574</v>
      </c>
      <c r="C164" s="51">
        <f>SUM(C165)</f>
        <v>0</v>
      </c>
      <c r="D164" s="51">
        <f>SUM(D165)</f>
        <v>0</v>
      </c>
      <c r="E164" s="51" t="e">
        <f t="shared" si="2"/>
        <v>#DIV/0!</v>
      </c>
    </row>
    <row r="165" spans="1:7" ht="129" hidden="1" customHeight="1">
      <c r="A165" s="107" t="s">
        <v>575</v>
      </c>
      <c r="B165" s="56" t="s">
        <v>576</v>
      </c>
      <c r="C165" s="57"/>
      <c r="D165" s="57"/>
      <c r="E165" s="51" t="e">
        <f t="shared" si="2"/>
        <v>#DIV/0!</v>
      </c>
    </row>
    <row r="166" spans="1:7" ht="108.75" customHeight="1">
      <c r="A166" s="49" t="s">
        <v>577</v>
      </c>
      <c r="B166" s="50" t="s">
        <v>578</v>
      </c>
      <c r="C166" s="51">
        <f>SUM(C167)</f>
        <v>741.8</v>
      </c>
      <c r="D166" s="51">
        <f>SUM(D167)</f>
        <v>0</v>
      </c>
      <c r="E166" s="51">
        <f t="shared" si="2"/>
        <v>0</v>
      </c>
    </row>
    <row r="167" spans="1:7" ht="114" customHeight="1">
      <c r="A167" s="55" t="s">
        <v>579</v>
      </c>
      <c r="B167" s="56" t="s">
        <v>580</v>
      </c>
      <c r="C167" s="57">
        <v>741.8</v>
      </c>
      <c r="D167" s="57">
        <v>0</v>
      </c>
      <c r="E167" s="57">
        <f t="shared" si="2"/>
        <v>0</v>
      </c>
    </row>
    <row r="168" spans="1:7" ht="102" customHeight="1">
      <c r="A168" s="49" t="s">
        <v>581</v>
      </c>
      <c r="B168" s="50" t="s">
        <v>582</v>
      </c>
      <c r="C168" s="51">
        <f>C169</f>
        <v>19208.5</v>
      </c>
      <c r="D168" s="51">
        <f>D169</f>
        <v>19208.5</v>
      </c>
      <c r="E168" s="51">
        <f t="shared" si="2"/>
        <v>100</v>
      </c>
    </row>
    <row r="169" spans="1:7" ht="102">
      <c r="A169" s="55" t="s">
        <v>583</v>
      </c>
      <c r="B169" s="56" t="s">
        <v>584</v>
      </c>
      <c r="C169" s="57">
        <v>19208.5</v>
      </c>
      <c r="D169" s="57">
        <v>19208.5</v>
      </c>
      <c r="E169" s="57">
        <f t="shared" si="2"/>
        <v>100</v>
      </c>
    </row>
    <row r="170" spans="1:7" ht="25.5">
      <c r="A170" s="48" t="s">
        <v>585</v>
      </c>
      <c r="B170" s="46" t="s">
        <v>586</v>
      </c>
      <c r="C170" s="47">
        <f>C175+C171+C173</f>
        <v>5195.7</v>
      </c>
      <c r="D170" s="47">
        <f>D175+D171+D173</f>
        <v>2404</v>
      </c>
      <c r="E170" s="47">
        <f t="shared" si="2"/>
        <v>46.269030159555022</v>
      </c>
    </row>
    <row r="171" spans="1:7" ht="76.5">
      <c r="A171" s="49" t="s">
        <v>587</v>
      </c>
      <c r="B171" s="50" t="s">
        <v>588</v>
      </c>
      <c r="C171" s="51">
        <f>SUM(C172)</f>
        <v>11.9</v>
      </c>
      <c r="D171" s="51">
        <f>SUM(D172)</f>
        <v>0</v>
      </c>
      <c r="E171" s="51">
        <f t="shared" si="2"/>
        <v>0</v>
      </c>
    </row>
    <row r="172" spans="1:7" ht="70.5" customHeight="1">
      <c r="A172" s="55" t="s">
        <v>589</v>
      </c>
      <c r="B172" s="56" t="s">
        <v>590</v>
      </c>
      <c r="C172" s="57">
        <v>11.9</v>
      </c>
      <c r="D172" s="57">
        <v>0</v>
      </c>
      <c r="E172" s="57">
        <f t="shared" si="2"/>
        <v>0</v>
      </c>
    </row>
    <row r="173" spans="1:7" ht="69" hidden="1" customHeight="1">
      <c r="A173" s="49" t="s">
        <v>591</v>
      </c>
      <c r="B173" s="50" t="s">
        <v>592</v>
      </c>
      <c r="C173" s="51">
        <f>C174</f>
        <v>0</v>
      </c>
      <c r="D173" s="51">
        <f>D174</f>
        <v>0</v>
      </c>
      <c r="E173" s="51" t="e">
        <f t="shared" si="2"/>
        <v>#DIV/0!</v>
      </c>
    </row>
    <row r="174" spans="1:7" ht="84" hidden="1" customHeight="1">
      <c r="A174" s="55" t="s">
        <v>593</v>
      </c>
      <c r="B174" s="56" t="s">
        <v>594</v>
      </c>
      <c r="C174" s="57">
        <v>0</v>
      </c>
      <c r="D174" s="57">
        <v>0</v>
      </c>
      <c r="E174" s="51" t="e">
        <f t="shared" si="2"/>
        <v>#DIV/0!</v>
      </c>
    </row>
    <row r="175" spans="1:7" ht="31.5" customHeight="1">
      <c r="A175" s="54" t="s">
        <v>595</v>
      </c>
      <c r="B175" s="50" t="s">
        <v>596</v>
      </c>
      <c r="C175" s="51">
        <f>SUM(C176)</f>
        <v>5183.8</v>
      </c>
      <c r="D175" s="51">
        <f>SUM(D176)</f>
        <v>2404</v>
      </c>
      <c r="E175" s="51">
        <f t="shared" si="2"/>
        <v>46.375245958563212</v>
      </c>
    </row>
    <row r="176" spans="1:7" ht="43.5" customHeight="1">
      <c r="A176" s="74" t="s">
        <v>597</v>
      </c>
      <c r="B176" s="103" t="s">
        <v>598</v>
      </c>
      <c r="C176" s="57">
        <v>5183.8</v>
      </c>
      <c r="D176" s="57">
        <v>2404</v>
      </c>
      <c r="E176" s="57">
        <f t="shared" si="2"/>
        <v>46.375245958563212</v>
      </c>
      <c r="F176" s="53"/>
      <c r="G176" s="53"/>
    </row>
    <row r="177" spans="1:7" ht="28.5" customHeight="1">
      <c r="A177" s="108" t="s">
        <v>599</v>
      </c>
      <c r="B177" s="99" t="s">
        <v>600</v>
      </c>
      <c r="C177" s="100">
        <f>C180+C179</f>
        <v>151600</v>
      </c>
      <c r="D177" s="100">
        <f>D180+D179</f>
        <v>0</v>
      </c>
      <c r="E177" s="47">
        <f t="shared" si="2"/>
        <v>0</v>
      </c>
    </row>
    <row r="178" spans="1:7" s="53" customFormat="1" ht="41.25" customHeight="1">
      <c r="A178" s="49" t="s">
        <v>601</v>
      </c>
      <c r="B178" s="50" t="s">
        <v>602</v>
      </c>
      <c r="C178" s="51">
        <f>C179+C180</f>
        <v>151600</v>
      </c>
      <c r="D178" s="51">
        <f>D179+D180</f>
        <v>0</v>
      </c>
      <c r="E178" s="51">
        <f t="shared" si="2"/>
        <v>0</v>
      </c>
      <c r="F178" s="38"/>
      <c r="G178" s="38"/>
    </row>
    <row r="179" spans="1:7" ht="105.75" hidden="1" customHeight="1">
      <c r="A179" s="55" t="s">
        <v>603</v>
      </c>
      <c r="B179" s="56" t="s">
        <v>604</v>
      </c>
      <c r="C179" s="57">
        <v>0</v>
      </c>
      <c r="D179" s="57">
        <v>0</v>
      </c>
      <c r="E179" s="51" t="e">
        <f t="shared" si="2"/>
        <v>#DIV/0!</v>
      </c>
    </row>
    <row r="180" spans="1:7" ht="35.25" customHeight="1">
      <c r="A180" s="85" t="s">
        <v>605</v>
      </c>
      <c r="B180" s="86" t="s">
        <v>606</v>
      </c>
      <c r="C180" s="87">
        <v>151600</v>
      </c>
      <c r="D180" s="87">
        <v>0</v>
      </c>
      <c r="E180" s="51">
        <f t="shared" si="2"/>
        <v>0</v>
      </c>
    </row>
    <row r="181" spans="1:7" ht="76.5">
      <c r="A181" s="98" t="s">
        <v>607</v>
      </c>
      <c r="B181" s="109" t="s">
        <v>608</v>
      </c>
      <c r="C181" s="110">
        <f>C182</f>
        <v>0</v>
      </c>
      <c r="D181" s="110">
        <f>D182</f>
        <v>-49634</v>
      </c>
      <c r="E181" s="47">
        <v>0</v>
      </c>
    </row>
    <row r="182" spans="1:7" ht="66.75" customHeight="1">
      <c r="A182" s="93" t="s">
        <v>609</v>
      </c>
      <c r="B182" s="111" t="s">
        <v>610</v>
      </c>
      <c r="C182" s="112">
        <v>0</v>
      </c>
      <c r="D182" s="113">
        <v>-49634</v>
      </c>
      <c r="E182" s="51">
        <v>0</v>
      </c>
    </row>
    <row r="183" spans="1:7" ht="22.5" customHeight="1">
      <c r="A183" s="45" t="s">
        <v>611</v>
      </c>
      <c r="B183" s="46"/>
      <c r="C183" s="47">
        <f>C9+C121</f>
        <v>2768591.8</v>
      </c>
      <c r="D183" s="47">
        <f>D9+D121</f>
        <v>440619.19999999995</v>
      </c>
      <c r="E183" s="47">
        <f t="shared" si="2"/>
        <v>15.914921080095665</v>
      </c>
    </row>
  </sheetData>
  <mergeCells count="5">
    <mergeCell ref="A1:E1"/>
    <mergeCell ref="B2:E2"/>
    <mergeCell ref="A3:E3"/>
    <mergeCell ref="A5:E5"/>
    <mergeCell ref="A6:E6"/>
  </mergeCells>
  <pageMargins left="0.39370078740157483" right="0" top="0.35433070866141736" bottom="0.15748031496062992" header="0.31496062992125984" footer="0.31496062992125984"/>
  <pageSetup paperSize="9" scale="95" fitToHeight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6"/>
  <sheetViews>
    <sheetView tabSelected="1" view="pageBreakPreview" zoomScale="60" zoomScaleNormal="90" workbookViewId="0">
      <selection activeCell="I4" sqref="I4"/>
    </sheetView>
  </sheetViews>
  <sheetFormatPr defaultColWidth="9.140625" defaultRowHeight="12.75"/>
  <cols>
    <col min="1" max="1" width="4.140625" style="155" customWidth="1"/>
    <col min="2" max="2" width="31.85546875" style="155" customWidth="1"/>
    <col min="3" max="3" width="4.85546875" style="155" customWidth="1"/>
    <col min="4" max="4" width="4.28515625" style="155" customWidth="1"/>
    <col min="5" max="5" width="14" style="155" customWidth="1"/>
    <col min="6" max="6" width="5.7109375" style="155" customWidth="1"/>
    <col min="7" max="7" width="12.28515625" style="155" customWidth="1"/>
    <col min="8" max="8" width="14.140625" style="155" customWidth="1"/>
    <col min="9" max="9" width="12.85546875" style="155" customWidth="1"/>
    <col min="10" max="10" width="9.7109375" style="155" bestFit="1" customWidth="1"/>
    <col min="11" max="11" width="9.28515625" style="155" bestFit="1" customWidth="1"/>
    <col min="12" max="15" width="9.140625" style="155"/>
    <col min="16" max="16" width="9.28515625" style="155" bestFit="1" customWidth="1"/>
    <col min="17" max="16384" width="9.140625" style="155"/>
  </cols>
  <sheetData>
    <row r="1" spans="1:9" ht="15.75">
      <c r="H1" s="372" t="s">
        <v>1014</v>
      </c>
      <c r="I1" s="372"/>
    </row>
    <row r="2" spans="1:9" ht="15.75">
      <c r="F2" s="372" t="s">
        <v>1048</v>
      </c>
      <c r="G2" s="375"/>
      <c r="H2" s="375"/>
      <c r="I2" s="375"/>
    </row>
    <row r="3" spans="1:9" ht="15.75">
      <c r="I3" s="366" t="s">
        <v>1049</v>
      </c>
    </row>
    <row r="4" spans="1:9" ht="15.75">
      <c r="I4" s="157"/>
    </row>
    <row r="6" spans="1:9" s="158" customFormat="1" ht="15">
      <c r="A6" s="373" t="s">
        <v>1015</v>
      </c>
      <c r="B6" s="374"/>
      <c r="C6" s="374"/>
      <c r="D6" s="374"/>
      <c r="E6" s="374"/>
      <c r="F6" s="374"/>
      <c r="G6" s="374"/>
      <c r="H6" s="374"/>
      <c r="I6" s="374"/>
    </row>
    <row r="7" spans="1:9" s="158" customFormat="1" ht="15">
      <c r="A7" s="373" t="s">
        <v>708</v>
      </c>
      <c r="B7" s="374"/>
      <c r="C7" s="374"/>
      <c r="D7" s="374"/>
      <c r="E7" s="374"/>
      <c r="F7" s="374"/>
      <c r="G7" s="374"/>
      <c r="H7" s="374"/>
      <c r="I7" s="374"/>
    </row>
    <row r="8" spans="1:9" s="158" customFormat="1" ht="15">
      <c r="A8" s="373" t="s">
        <v>709</v>
      </c>
      <c r="B8" s="374"/>
      <c r="C8" s="374"/>
      <c r="D8" s="374"/>
      <c r="E8" s="374"/>
      <c r="F8" s="374"/>
      <c r="G8" s="374"/>
      <c r="H8" s="374"/>
      <c r="I8" s="374"/>
    </row>
    <row r="9" spans="1:9" s="158" customFormat="1" ht="15">
      <c r="A9" s="373" t="s">
        <v>1018</v>
      </c>
      <c r="B9" s="374"/>
      <c r="C9" s="374"/>
      <c r="D9" s="374"/>
      <c r="E9" s="374"/>
      <c r="F9" s="374"/>
      <c r="G9" s="374"/>
      <c r="H9" s="374"/>
      <c r="I9" s="374"/>
    </row>
    <row r="10" spans="1:9" ht="15.75">
      <c r="A10" s="159" t="s">
        <v>710</v>
      </c>
      <c r="B10" s="160"/>
      <c r="C10" s="157"/>
      <c r="D10" s="157"/>
      <c r="E10" s="157"/>
      <c r="F10" s="157"/>
      <c r="G10" s="157"/>
      <c r="H10" s="157"/>
      <c r="I10" s="219" t="s">
        <v>252</v>
      </c>
    </row>
    <row r="11" spans="1:9" s="344" customFormat="1" ht="43.5">
      <c r="A11" s="161" t="s">
        <v>256</v>
      </c>
      <c r="B11" s="162" t="s">
        <v>251</v>
      </c>
      <c r="C11" s="162" t="s">
        <v>711</v>
      </c>
      <c r="D11" s="162" t="s">
        <v>248</v>
      </c>
      <c r="E11" s="162" t="s">
        <v>247</v>
      </c>
      <c r="F11" s="342" t="s">
        <v>246</v>
      </c>
      <c r="G11" s="343" t="s">
        <v>245</v>
      </c>
      <c r="H11" s="343" t="s">
        <v>255</v>
      </c>
      <c r="I11" s="341" t="s">
        <v>254</v>
      </c>
    </row>
    <row r="12" spans="1:9" s="166" customFormat="1" ht="11.25">
      <c r="A12" s="163">
        <v>1</v>
      </c>
      <c r="B12" s="164">
        <v>2</v>
      </c>
      <c r="C12" s="308" t="s">
        <v>712</v>
      </c>
      <c r="D12" s="308" t="s">
        <v>713</v>
      </c>
      <c r="E12" s="164">
        <v>5</v>
      </c>
      <c r="F12" s="164">
        <v>6</v>
      </c>
      <c r="G12" s="164">
        <v>7</v>
      </c>
      <c r="H12" s="164">
        <v>8</v>
      </c>
      <c r="I12" s="164">
        <v>9</v>
      </c>
    </row>
    <row r="13" spans="1:9" s="297" customFormat="1">
      <c r="A13" s="264"/>
      <c r="B13" s="271" t="s">
        <v>82</v>
      </c>
      <c r="C13" s="167" t="s">
        <v>714</v>
      </c>
      <c r="D13" s="167" t="s">
        <v>715</v>
      </c>
      <c r="E13" s="167"/>
      <c r="F13" s="167"/>
      <c r="G13" s="168">
        <f>G14+G25+G41+G51+G57+G81+G87+G93</f>
        <v>269197.8</v>
      </c>
      <c r="H13" s="168">
        <f>H14+H25+H41+H51+H57+H81+H87+H93</f>
        <v>66161.3</v>
      </c>
      <c r="I13" s="168">
        <f>H13/G13*100</f>
        <v>24.577206797380963</v>
      </c>
    </row>
    <row r="14" spans="1:9" s="240" customFormat="1" ht="51">
      <c r="A14" s="186"/>
      <c r="B14" s="177" t="s">
        <v>716</v>
      </c>
      <c r="C14" s="208" t="s">
        <v>714</v>
      </c>
      <c r="D14" s="208" t="s">
        <v>717</v>
      </c>
      <c r="E14" s="208"/>
      <c r="F14" s="208"/>
      <c r="G14" s="179">
        <f>G15</f>
        <v>21430.300000000003</v>
      </c>
      <c r="H14" s="179">
        <f>H15</f>
        <v>5799.3</v>
      </c>
      <c r="I14" s="179">
        <f>H14/G14*100</f>
        <v>27.06121706182368</v>
      </c>
    </row>
    <row r="15" spans="1:9" s="240" customFormat="1" ht="51">
      <c r="A15" s="186"/>
      <c r="B15" s="181" t="s">
        <v>5</v>
      </c>
      <c r="C15" s="206" t="s">
        <v>714</v>
      </c>
      <c r="D15" s="206" t="s">
        <v>717</v>
      </c>
      <c r="E15" s="206" t="s">
        <v>718</v>
      </c>
      <c r="F15" s="206"/>
      <c r="G15" s="183">
        <f>G16</f>
        <v>21430.300000000003</v>
      </c>
      <c r="H15" s="183">
        <f>H16</f>
        <v>5799.3</v>
      </c>
      <c r="I15" s="183"/>
    </row>
    <row r="16" spans="1:9" s="240" customFormat="1" ht="38.25">
      <c r="A16" s="186"/>
      <c r="B16" s="181" t="s">
        <v>719</v>
      </c>
      <c r="C16" s="206" t="s">
        <v>714</v>
      </c>
      <c r="D16" s="206" t="s">
        <v>717</v>
      </c>
      <c r="E16" s="206" t="s">
        <v>720</v>
      </c>
      <c r="F16" s="206"/>
      <c r="G16" s="183">
        <f>G17+G20</f>
        <v>21430.300000000003</v>
      </c>
      <c r="H16" s="183">
        <f>H17+H20</f>
        <v>5799.3</v>
      </c>
      <c r="I16" s="183"/>
    </row>
    <row r="17" spans="1:10" s="190" customFormat="1">
      <c r="A17" s="191"/>
      <c r="B17" s="187" t="s">
        <v>108</v>
      </c>
      <c r="C17" s="188" t="s">
        <v>714</v>
      </c>
      <c r="D17" s="188" t="s">
        <v>717</v>
      </c>
      <c r="E17" s="188" t="s">
        <v>721</v>
      </c>
      <c r="F17" s="188"/>
      <c r="G17" s="199">
        <f>G18</f>
        <v>4221.3999999999996</v>
      </c>
      <c r="H17" s="199">
        <f t="shared" ref="H17" si="0">H18</f>
        <v>435.29999999999995</v>
      </c>
      <c r="I17" s="199"/>
    </row>
    <row r="18" spans="1:10" s="190" customFormat="1" ht="89.25">
      <c r="A18" s="191"/>
      <c r="B18" s="187" t="s">
        <v>695</v>
      </c>
      <c r="C18" s="188" t="s">
        <v>714</v>
      </c>
      <c r="D18" s="188" t="s">
        <v>717</v>
      </c>
      <c r="E18" s="188" t="s">
        <v>721</v>
      </c>
      <c r="F18" s="188" t="s">
        <v>722</v>
      </c>
      <c r="G18" s="199">
        <f>G19</f>
        <v>4221.3999999999996</v>
      </c>
      <c r="H18" s="199">
        <f>H19</f>
        <v>435.29999999999995</v>
      </c>
      <c r="I18" s="199"/>
    </row>
    <row r="19" spans="1:10" s="190" customFormat="1" ht="38.25">
      <c r="A19" s="191"/>
      <c r="B19" s="187" t="s">
        <v>258</v>
      </c>
      <c r="C19" s="188" t="s">
        <v>714</v>
      </c>
      <c r="D19" s="188" t="s">
        <v>717</v>
      </c>
      <c r="E19" s="188" t="s">
        <v>721</v>
      </c>
      <c r="F19" s="188" t="s">
        <v>723</v>
      </c>
      <c r="G19" s="199">
        <f>'приложение 5'!H61</f>
        <v>4221.3999999999996</v>
      </c>
      <c r="H19" s="199">
        <f>'приложение 5'!I61</f>
        <v>435.29999999999995</v>
      </c>
      <c r="I19" s="199"/>
    </row>
    <row r="20" spans="1:10" s="240" customFormat="1" ht="25.5">
      <c r="A20" s="176"/>
      <c r="B20" s="181" t="s">
        <v>34</v>
      </c>
      <c r="C20" s="182" t="s">
        <v>714</v>
      </c>
      <c r="D20" s="182" t="s">
        <v>717</v>
      </c>
      <c r="E20" s="206" t="s">
        <v>724</v>
      </c>
      <c r="F20" s="178"/>
      <c r="G20" s="183">
        <f>G21+G23</f>
        <v>17208.900000000001</v>
      </c>
      <c r="H20" s="183">
        <f>H21+H23</f>
        <v>5364</v>
      </c>
      <c r="I20" s="183"/>
      <c r="J20" s="241"/>
    </row>
    <row r="21" spans="1:10" s="242" customFormat="1" ht="89.25">
      <c r="A21" s="180"/>
      <c r="B21" s="181" t="s">
        <v>695</v>
      </c>
      <c r="C21" s="182" t="s">
        <v>714</v>
      </c>
      <c r="D21" s="182" t="s">
        <v>717</v>
      </c>
      <c r="E21" s="206" t="s">
        <v>724</v>
      </c>
      <c r="F21" s="182" t="s">
        <v>722</v>
      </c>
      <c r="G21" s="183">
        <f>G22</f>
        <v>16628.900000000001</v>
      </c>
      <c r="H21" s="183">
        <f>H22</f>
        <v>5242.3</v>
      </c>
      <c r="I21" s="183"/>
    </row>
    <row r="22" spans="1:10" s="242" customFormat="1" ht="38.25">
      <c r="A22" s="180"/>
      <c r="B22" s="181" t="s">
        <v>258</v>
      </c>
      <c r="C22" s="182" t="s">
        <v>714</v>
      </c>
      <c r="D22" s="182" t="s">
        <v>717</v>
      </c>
      <c r="E22" s="206" t="s">
        <v>724</v>
      </c>
      <c r="F22" s="182" t="s">
        <v>723</v>
      </c>
      <c r="G22" s="183">
        <f>'приложение 5'!H67</f>
        <v>16628.900000000001</v>
      </c>
      <c r="H22" s="183">
        <f>'приложение 5'!I67</f>
        <v>5242.3</v>
      </c>
      <c r="I22" s="183"/>
    </row>
    <row r="23" spans="1:10" s="242" customFormat="1" ht="38.25">
      <c r="A23" s="180"/>
      <c r="B23" s="181" t="s">
        <v>725</v>
      </c>
      <c r="C23" s="182" t="s">
        <v>714</v>
      </c>
      <c r="D23" s="182" t="s">
        <v>717</v>
      </c>
      <c r="E23" s="206" t="s">
        <v>724</v>
      </c>
      <c r="F23" s="182" t="s">
        <v>726</v>
      </c>
      <c r="G23" s="183">
        <f>G24</f>
        <v>580</v>
      </c>
      <c r="H23" s="183">
        <f>H24</f>
        <v>121.7</v>
      </c>
      <c r="I23" s="183"/>
    </row>
    <row r="24" spans="1:10" s="242" customFormat="1" ht="38.25">
      <c r="A24" s="180"/>
      <c r="B24" s="181" t="s">
        <v>260</v>
      </c>
      <c r="C24" s="182" t="s">
        <v>714</v>
      </c>
      <c r="D24" s="182" t="s">
        <v>717</v>
      </c>
      <c r="E24" s="206" t="s">
        <v>724</v>
      </c>
      <c r="F24" s="182" t="s">
        <v>727</v>
      </c>
      <c r="G24" s="183">
        <f>'приложение 5'!H72</f>
        <v>580</v>
      </c>
      <c r="H24" s="183">
        <f>'приложение 5'!I72</f>
        <v>121.7</v>
      </c>
      <c r="I24" s="183"/>
    </row>
    <row r="25" spans="1:10" s="240" customFormat="1" ht="76.5">
      <c r="A25" s="186"/>
      <c r="B25" s="177" t="s">
        <v>244</v>
      </c>
      <c r="C25" s="208" t="s">
        <v>714</v>
      </c>
      <c r="D25" s="208" t="s">
        <v>729</v>
      </c>
      <c r="E25" s="208"/>
      <c r="F25" s="208"/>
      <c r="G25" s="179">
        <f>G26</f>
        <v>13274.099999999999</v>
      </c>
      <c r="H25" s="179">
        <f>H26</f>
        <v>4594.8</v>
      </c>
      <c r="I25" s="179">
        <f>H25/G25*100</f>
        <v>34.614776143015355</v>
      </c>
    </row>
    <row r="26" spans="1:10" s="242" customFormat="1" ht="51">
      <c r="A26" s="243"/>
      <c r="B26" s="181" t="s">
        <v>730</v>
      </c>
      <c r="C26" s="206" t="s">
        <v>714</v>
      </c>
      <c r="D26" s="206" t="s">
        <v>729</v>
      </c>
      <c r="E26" s="206" t="s">
        <v>718</v>
      </c>
      <c r="F26" s="208"/>
      <c r="G26" s="183">
        <f>G27</f>
        <v>13274.099999999999</v>
      </c>
      <c r="H26" s="209">
        <f>H27</f>
        <v>4594.8</v>
      </c>
      <c r="I26" s="209"/>
    </row>
    <row r="27" spans="1:10" s="242" customFormat="1" ht="38.25">
      <c r="A27" s="243"/>
      <c r="B27" s="181" t="s">
        <v>719</v>
      </c>
      <c r="C27" s="206" t="s">
        <v>714</v>
      </c>
      <c r="D27" s="206" t="s">
        <v>729</v>
      </c>
      <c r="E27" s="206" t="s">
        <v>720</v>
      </c>
      <c r="F27" s="206"/>
      <c r="G27" s="183">
        <f>G28+G35+G38</f>
        <v>13274.099999999999</v>
      </c>
      <c r="H27" s="183">
        <f>H28+H35+H38</f>
        <v>4594.8</v>
      </c>
      <c r="I27" s="209"/>
    </row>
    <row r="28" spans="1:10" s="242" customFormat="1" ht="25.5">
      <c r="A28" s="243"/>
      <c r="B28" s="181" t="s">
        <v>34</v>
      </c>
      <c r="C28" s="206" t="s">
        <v>714</v>
      </c>
      <c r="D28" s="206" t="s">
        <v>729</v>
      </c>
      <c r="E28" s="206" t="s">
        <v>724</v>
      </c>
      <c r="F28" s="206"/>
      <c r="G28" s="183">
        <f>G29+G31+G33</f>
        <v>6081.2</v>
      </c>
      <c r="H28" s="183">
        <f>H29+H31+H33</f>
        <v>2412.3000000000002</v>
      </c>
      <c r="I28" s="209"/>
    </row>
    <row r="29" spans="1:10" s="242" customFormat="1" ht="89.25">
      <c r="A29" s="243"/>
      <c r="B29" s="181" t="s">
        <v>695</v>
      </c>
      <c r="C29" s="206" t="s">
        <v>714</v>
      </c>
      <c r="D29" s="206" t="s">
        <v>729</v>
      </c>
      <c r="E29" s="206" t="s">
        <v>724</v>
      </c>
      <c r="F29" s="206" t="s">
        <v>722</v>
      </c>
      <c r="G29" s="183">
        <f>G30</f>
        <v>5668</v>
      </c>
      <c r="H29" s="209">
        <f>H30</f>
        <v>2387.4</v>
      </c>
      <c r="I29" s="209"/>
    </row>
    <row r="30" spans="1:10" s="242" customFormat="1" ht="38.25">
      <c r="A30" s="243"/>
      <c r="B30" s="181" t="s">
        <v>258</v>
      </c>
      <c r="C30" s="206" t="s">
        <v>714</v>
      </c>
      <c r="D30" s="206" t="s">
        <v>729</v>
      </c>
      <c r="E30" s="206" t="s">
        <v>724</v>
      </c>
      <c r="F30" s="206" t="s">
        <v>723</v>
      </c>
      <c r="G30" s="183">
        <f>'приложение 5'!H18</f>
        <v>5668</v>
      </c>
      <c r="H30" s="183">
        <f>'приложение 5'!I18</f>
        <v>2387.4</v>
      </c>
      <c r="I30" s="209"/>
    </row>
    <row r="31" spans="1:10" s="242" customFormat="1" ht="38.25">
      <c r="A31" s="243"/>
      <c r="B31" s="181" t="s">
        <v>725</v>
      </c>
      <c r="C31" s="206" t="s">
        <v>714</v>
      </c>
      <c r="D31" s="206" t="s">
        <v>729</v>
      </c>
      <c r="E31" s="206" t="s">
        <v>724</v>
      </c>
      <c r="F31" s="206" t="s">
        <v>726</v>
      </c>
      <c r="G31" s="183">
        <f>G32</f>
        <v>393.2</v>
      </c>
      <c r="H31" s="209">
        <f>H32</f>
        <v>24.9</v>
      </c>
      <c r="I31" s="209"/>
    </row>
    <row r="32" spans="1:10" s="242" customFormat="1" ht="38.25">
      <c r="A32" s="243"/>
      <c r="B32" s="181" t="s">
        <v>260</v>
      </c>
      <c r="C32" s="206" t="s">
        <v>714</v>
      </c>
      <c r="D32" s="206" t="s">
        <v>729</v>
      </c>
      <c r="E32" s="206" t="s">
        <v>724</v>
      </c>
      <c r="F32" s="206" t="s">
        <v>727</v>
      </c>
      <c r="G32" s="183">
        <f>'приложение 5'!H23</f>
        <v>393.2</v>
      </c>
      <c r="H32" s="183">
        <f>'приложение 5'!I23</f>
        <v>24.9</v>
      </c>
      <c r="I32" s="209"/>
    </row>
    <row r="33" spans="1:9" s="242" customFormat="1">
      <c r="A33" s="180"/>
      <c r="B33" s="200" t="s">
        <v>261</v>
      </c>
      <c r="C33" s="206" t="s">
        <v>714</v>
      </c>
      <c r="D33" s="206" t="s">
        <v>729</v>
      </c>
      <c r="E33" s="206" t="s">
        <v>724</v>
      </c>
      <c r="F33" s="182" t="s">
        <v>731</v>
      </c>
      <c r="G33" s="183">
        <f>G34</f>
        <v>20</v>
      </c>
      <c r="H33" s="183">
        <f>H34</f>
        <v>0</v>
      </c>
      <c r="I33" s="183"/>
    </row>
    <row r="34" spans="1:9" s="242" customFormat="1" ht="25.5">
      <c r="A34" s="180"/>
      <c r="B34" s="33" t="s">
        <v>262</v>
      </c>
      <c r="C34" s="206" t="s">
        <v>714</v>
      </c>
      <c r="D34" s="206" t="s">
        <v>729</v>
      </c>
      <c r="E34" s="206" t="s">
        <v>724</v>
      </c>
      <c r="F34" s="182" t="s">
        <v>735</v>
      </c>
      <c r="G34" s="183">
        <f>'приложение 5'!H26</f>
        <v>20</v>
      </c>
      <c r="H34" s="183">
        <f>'приложение 5'!I26</f>
        <v>0</v>
      </c>
      <c r="I34" s="183"/>
    </row>
    <row r="35" spans="1:9" s="202" customFormat="1" ht="25.5">
      <c r="A35" s="244"/>
      <c r="B35" s="174" t="s">
        <v>243</v>
      </c>
      <c r="C35" s="205" t="s">
        <v>714</v>
      </c>
      <c r="D35" s="205" t="s">
        <v>729</v>
      </c>
      <c r="E35" s="205" t="s">
        <v>728</v>
      </c>
      <c r="F35" s="205"/>
      <c r="G35" s="245">
        <f>G36</f>
        <v>4214.6000000000004</v>
      </c>
      <c r="H35" s="245">
        <f t="shared" ref="H35:H36" si="1">H36</f>
        <v>1258.7</v>
      </c>
      <c r="I35" s="245"/>
    </row>
    <row r="36" spans="1:9" s="202" customFormat="1" ht="89.25">
      <c r="A36" s="244"/>
      <c r="B36" s="197" t="s">
        <v>695</v>
      </c>
      <c r="C36" s="205" t="s">
        <v>714</v>
      </c>
      <c r="D36" s="205" t="s">
        <v>729</v>
      </c>
      <c r="E36" s="205" t="s">
        <v>728</v>
      </c>
      <c r="F36" s="205" t="s">
        <v>722</v>
      </c>
      <c r="G36" s="245">
        <f>G37</f>
        <v>4214.6000000000004</v>
      </c>
      <c r="H36" s="245">
        <f t="shared" si="1"/>
        <v>1258.7</v>
      </c>
      <c r="I36" s="245"/>
    </row>
    <row r="37" spans="1:9" s="202" customFormat="1" ht="38.25">
      <c r="A37" s="244"/>
      <c r="B37" s="197" t="s">
        <v>258</v>
      </c>
      <c r="C37" s="205" t="s">
        <v>714</v>
      </c>
      <c r="D37" s="205" t="s">
        <v>729</v>
      </c>
      <c r="E37" s="205" t="s">
        <v>728</v>
      </c>
      <c r="F37" s="205" t="s">
        <v>723</v>
      </c>
      <c r="G37" s="245">
        <f>'приложение 5'!H29</f>
        <v>4214.6000000000004</v>
      </c>
      <c r="H37" s="245">
        <f>'приложение 5'!I29</f>
        <v>1258.7</v>
      </c>
      <c r="I37" s="245"/>
    </row>
    <row r="38" spans="1:9" s="242" customFormat="1" ht="25.5">
      <c r="A38" s="243"/>
      <c r="B38" s="181" t="s">
        <v>242</v>
      </c>
      <c r="C38" s="206" t="s">
        <v>714</v>
      </c>
      <c r="D38" s="206" t="s">
        <v>729</v>
      </c>
      <c r="E38" s="206" t="s">
        <v>732</v>
      </c>
      <c r="F38" s="206"/>
      <c r="G38" s="183">
        <f>G39</f>
        <v>2978.3</v>
      </c>
      <c r="H38" s="209">
        <f>H39</f>
        <v>923.8</v>
      </c>
      <c r="I38" s="209"/>
    </row>
    <row r="39" spans="1:9" s="242" customFormat="1" ht="89.25">
      <c r="A39" s="243"/>
      <c r="B39" s="181" t="s">
        <v>695</v>
      </c>
      <c r="C39" s="206" t="s">
        <v>714</v>
      </c>
      <c r="D39" s="206" t="s">
        <v>729</v>
      </c>
      <c r="E39" s="206" t="s">
        <v>732</v>
      </c>
      <c r="F39" s="206" t="s">
        <v>722</v>
      </c>
      <c r="G39" s="183">
        <f>G40</f>
        <v>2978.3</v>
      </c>
      <c r="H39" s="209">
        <f>H40</f>
        <v>923.8</v>
      </c>
      <c r="I39" s="209"/>
    </row>
    <row r="40" spans="1:9" s="242" customFormat="1" ht="38.25">
      <c r="A40" s="243"/>
      <c r="B40" s="181" t="s">
        <v>258</v>
      </c>
      <c r="C40" s="206" t="s">
        <v>714</v>
      </c>
      <c r="D40" s="206" t="s">
        <v>729</v>
      </c>
      <c r="E40" s="206" t="s">
        <v>732</v>
      </c>
      <c r="F40" s="206" t="s">
        <v>723</v>
      </c>
      <c r="G40" s="183">
        <f>'приложение 5'!H34</f>
        <v>2978.3</v>
      </c>
      <c r="H40" s="183">
        <f>'приложение 5'!I34</f>
        <v>923.8</v>
      </c>
      <c r="I40" s="209"/>
    </row>
    <row r="41" spans="1:9" s="240" customFormat="1" ht="76.5">
      <c r="A41" s="176"/>
      <c r="B41" s="177" t="s">
        <v>733</v>
      </c>
      <c r="C41" s="178" t="s">
        <v>714</v>
      </c>
      <c r="D41" s="178" t="s">
        <v>734</v>
      </c>
      <c r="E41" s="178"/>
      <c r="F41" s="178"/>
      <c r="G41" s="179">
        <f t="shared" ref="G41:H43" si="2">G42</f>
        <v>172562.6</v>
      </c>
      <c r="H41" s="179">
        <f t="shared" si="2"/>
        <v>44126.3</v>
      </c>
      <c r="I41" s="179">
        <f>H41/G41*100</f>
        <v>25.571184022493863</v>
      </c>
    </row>
    <row r="42" spans="1:9" s="240" customFormat="1" ht="51">
      <c r="A42" s="176"/>
      <c r="B42" s="181" t="s">
        <v>730</v>
      </c>
      <c r="C42" s="182" t="s">
        <v>714</v>
      </c>
      <c r="D42" s="182" t="s">
        <v>734</v>
      </c>
      <c r="E42" s="206" t="s">
        <v>718</v>
      </c>
      <c r="F42" s="178"/>
      <c r="G42" s="183">
        <f t="shared" si="2"/>
        <v>172562.6</v>
      </c>
      <c r="H42" s="183">
        <f t="shared" si="2"/>
        <v>44126.3</v>
      </c>
      <c r="I42" s="183"/>
    </row>
    <row r="43" spans="1:9" s="240" customFormat="1" ht="38.25">
      <c r="A43" s="176"/>
      <c r="B43" s="181" t="s">
        <v>719</v>
      </c>
      <c r="C43" s="182" t="s">
        <v>714</v>
      </c>
      <c r="D43" s="182" t="s">
        <v>734</v>
      </c>
      <c r="E43" s="206" t="s">
        <v>720</v>
      </c>
      <c r="F43" s="178"/>
      <c r="G43" s="183">
        <f t="shared" si="2"/>
        <v>172562.6</v>
      </c>
      <c r="H43" s="183">
        <f t="shared" si="2"/>
        <v>44126.3</v>
      </c>
      <c r="I43" s="183"/>
    </row>
    <row r="44" spans="1:9" s="240" customFormat="1" ht="25.5">
      <c r="A44" s="176"/>
      <c r="B44" s="181" t="s">
        <v>34</v>
      </c>
      <c r="C44" s="182" t="s">
        <v>714</v>
      </c>
      <c r="D44" s="182" t="s">
        <v>734</v>
      </c>
      <c r="E44" s="206" t="s">
        <v>724</v>
      </c>
      <c r="F44" s="178"/>
      <c r="G44" s="183">
        <f>G45+G47+G49</f>
        <v>172562.6</v>
      </c>
      <c r="H44" s="183">
        <f>H45+H47+H49</f>
        <v>44126.3</v>
      </c>
      <c r="I44" s="183"/>
    </row>
    <row r="45" spans="1:9" s="242" customFormat="1" ht="89.25">
      <c r="A45" s="180"/>
      <c r="B45" s="181" t="s">
        <v>695</v>
      </c>
      <c r="C45" s="182" t="s">
        <v>714</v>
      </c>
      <c r="D45" s="182" t="s">
        <v>734</v>
      </c>
      <c r="E45" s="206" t="s">
        <v>724</v>
      </c>
      <c r="F45" s="182" t="s">
        <v>722</v>
      </c>
      <c r="G45" s="183">
        <f>G46</f>
        <v>160402.79999999999</v>
      </c>
      <c r="H45" s="183">
        <f>H46</f>
        <v>42663.8</v>
      </c>
      <c r="I45" s="183"/>
    </row>
    <row r="46" spans="1:9" s="242" customFormat="1" ht="38.25">
      <c r="A46" s="180"/>
      <c r="B46" s="181" t="s">
        <v>258</v>
      </c>
      <c r="C46" s="182" t="s">
        <v>714</v>
      </c>
      <c r="D46" s="182" t="s">
        <v>734</v>
      </c>
      <c r="E46" s="206" t="s">
        <v>724</v>
      </c>
      <c r="F46" s="182" t="s">
        <v>723</v>
      </c>
      <c r="G46" s="183">
        <f>'приложение 5'!H80</f>
        <v>160402.79999999999</v>
      </c>
      <c r="H46" s="183">
        <f>'приложение 5'!I80</f>
        <v>42663.8</v>
      </c>
      <c r="I46" s="183"/>
    </row>
    <row r="47" spans="1:9" s="242" customFormat="1" ht="38.25">
      <c r="A47" s="180"/>
      <c r="B47" s="181" t="s">
        <v>725</v>
      </c>
      <c r="C47" s="182" t="s">
        <v>714</v>
      </c>
      <c r="D47" s="182" t="s">
        <v>734</v>
      </c>
      <c r="E47" s="206" t="s">
        <v>724</v>
      </c>
      <c r="F47" s="182" t="s">
        <v>726</v>
      </c>
      <c r="G47" s="183">
        <f>G48</f>
        <v>11813.2</v>
      </c>
      <c r="H47" s="183">
        <f>H48</f>
        <v>1439.6</v>
      </c>
      <c r="I47" s="183"/>
    </row>
    <row r="48" spans="1:9" s="242" customFormat="1" ht="38.25">
      <c r="A48" s="180"/>
      <c r="B48" s="181" t="s">
        <v>260</v>
      </c>
      <c r="C48" s="182" t="s">
        <v>714</v>
      </c>
      <c r="D48" s="182" t="s">
        <v>734</v>
      </c>
      <c r="E48" s="206" t="s">
        <v>724</v>
      </c>
      <c r="F48" s="182" t="s">
        <v>727</v>
      </c>
      <c r="G48" s="183">
        <f>'приложение 5'!H85</f>
        <v>11813.2</v>
      </c>
      <c r="H48" s="183">
        <f>'приложение 5'!I85</f>
        <v>1439.6</v>
      </c>
      <c r="I48" s="183"/>
    </row>
    <row r="49" spans="1:9" s="242" customFormat="1">
      <c r="A49" s="180"/>
      <c r="B49" s="200" t="s">
        <v>261</v>
      </c>
      <c r="C49" s="182" t="s">
        <v>714</v>
      </c>
      <c r="D49" s="182" t="s">
        <v>734</v>
      </c>
      <c r="E49" s="206" t="s">
        <v>724</v>
      </c>
      <c r="F49" s="182" t="s">
        <v>731</v>
      </c>
      <c r="G49" s="183">
        <f>G50</f>
        <v>346.6</v>
      </c>
      <c r="H49" s="183">
        <f>H50</f>
        <v>22.9</v>
      </c>
      <c r="I49" s="183"/>
    </row>
    <row r="50" spans="1:9" s="242" customFormat="1" ht="25.5">
      <c r="A50" s="180"/>
      <c r="B50" s="200" t="s">
        <v>262</v>
      </c>
      <c r="C50" s="182" t="s">
        <v>714</v>
      </c>
      <c r="D50" s="182" t="s">
        <v>734</v>
      </c>
      <c r="E50" s="206" t="s">
        <v>724</v>
      </c>
      <c r="F50" s="182" t="s">
        <v>735</v>
      </c>
      <c r="G50" s="183">
        <f>'приложение 5'!H89</f>
        <v>346.6</v>
      </c>
      <c r="H50" s="183">
        <f>'приложение 5'!I89</f>
        <v>22.9</v>
      </c>
      <c r="I50" s="183"/>
    </row>
    <row r="51" spans="1:9" s="193" customFormat="1">
      <c r="A51" s="189"/>
      <c r="B51" s="246" t="s">
        <v>236</v>
      </c>
      <c r="C51" s="225" t="s">
        <v>714</v>
      </c>
      <c r="D51" s="225" t="s">
        <v>736</v>
      </c>
      <c r="E51" s="225"/>
      <c r="F51" s="225"/>
      <c r="G51" s="226">
        <f t="shared" ref="G51:H55" si="3">G52</f>
        <v>29.5</v>
      </c>
      <c r="H51" s="226">
        <f t="shared" si="3"/>
        <v>0</v>
      </c>
      <c r="I51" s="179">
        <f>H51/G51*100</f>
        <v>0</v>
      </c>
    </row>
    <row r="52" spans="1:9" s="193" customFormat="1" ht="51">
      <c r="A52" s="189"/>
      <c r="B52" s="187" t="s">
        <v>730</v>
      </c>
      <c r="C52" s="188" t="s">
        <v>714</v>
      </c>
      <c r="D52" s="188" t="s">
        <v>736</v>
      </c>
      <c r="E52" s="204" t="s">
        <v>718</v>
      </c>
      <c r="F52" s="225"/>
      <c r="G52" s="199">
        <f t="shared" si="3"/>
        <v>29.5</v>
      </c>
      <c r="H52" s="199">
        <f t="shared" si="3"/>
        <v>0</v>
      </c>
      <c r="I52" s="199"/>
    </row>
    <row r="53" spans="1:9" s="193" customFormat="1" ht="38.25">
      <c r="A53" s="189"/>
      <c r="B53" s="187" t="s">
        <v>719</v>
      </c>
      <c r="C53" s="188" t="s">
        <v>714</v>
      </c>
      <c r="D53" s="188" t="s">
        <v>736</v>
      </c>
      <c r="E53" s="204" t="s">
        <v>720</v>
      </c>
      <c r="F53" s="225"/>
      <c r="G53" s="199">
        <f t="shared" si="3"/>
        <v>29.5</v>
      </c>
      <c r="H53" s="199">
        <f t="shared" si="3"/>
        <v>0</v>
      </c>
      <c r="I53" s="199"/>
    </row>
    <row r="54" spans="1:9" s="190" customFormat="1" ht="267.75">
      <c r="A54" s="191"/>
      <c r="B54" s="210" t="s">
        <v>235</v>
      </c>
      <c r="C54" s="188" t="s">
        <v>714</v>
      </c>
      <c r="D54" s="188" t="s">
        <v>736</v>
      </c>
      <c r="E54" s="188" t="s">
        <v>737</v>
      </c>
      <c r="F54" s="188"/>
      <c r="G54" s="199">
        <f t="shared" si="3"/>
        <v>29.5</v>
      </c>
      <c r="H54" s="199">
        <f t="shared" si="3"/>
        <v>0</v>
      </c>
      <c r="I54" s="199"/>
    </row>
    <row r="55" spans="1:9" s="190" customFormat="1" ht="38.25">
      <c r="A55" s="191"/>
      <c r="B55" s="181" t="s">
        <v>725</v>
      </c>
      <c r="C55" s="188" t="s">
        <v>714</v>
      </c>
      <c r="D55" s="188" t="s">
        <v>736</v>
      </c>
      <c r="E55" s="188" t="s">
        <v>737</v>
      </c>
      <c r="F55" s="188" t="s">
        <v>726</v>
      </c>
      <c r="G55" s="199">
        <f t="shared" si="3"/>
        <v>29.5</v>
      </c>
      <c r="H55" s="199">
        <f t="shared" si="3"/>
        <v>0</v>
      </c>
      <c r="I55" s="199"/>
    </row>
    <row r="56" spans="1:9" s="190" customFormat="1" ht="38.25">
      <c r="A56" s="191"/>
      <c r="B56" s="187" t="s">
        <v>260</v>
      </c>
      <c r="C56" s="188" t="s">
        <v>714</v>
      </c>
      <c r="D56" s="188" t="s">
        <v>736</v>
      </c>
      <c r="E56" s="188" t="s">
        <v>737</v>
      </c>
      <c r="F56" s="188" t="s">
        <v>727</v>
      </c>
      <c r="G56" s="199">
        <f>'приложение 5'!H98</f>
        <v>29.5</v>
      </c>
      <c r="H56" s="199">
        <f>'приложение 5'!I98</f>
        <v>0</v>
      </c>
      <c r="I56" s="199"/>
    </row>
    <row r="57" spans="1:9" s="297" customFormat="1" ht="63.75">
      <c r="A57" s="266"/>
      <c r="B57" s="169" t="s">
        <v>81</v>
      </c>
      <c r="C57" s="167" t="s">
        <v>714</v>
      </c>
      <c r="D57" s="167" t="s">
        <v>738</v>
      </c>
      <c r="E57" s="167"/>
      <c r="F57" s="167"/>
      <c r="G57" s="168">
        <f>G58+G71</f>
        <v>41636.699999999997</v>
      </c>
      <c r="H57" s="168">
        <f>H58+H71</f>
        <v>9722.4</v>
      </c>
      <c r="I57" s="168">
        <f>H57/G57*100</f>
        <v>23.350553718234153</v>
      </c>
    </row>
    <row r="58" spans="1:9" s="297" customFormat="1" ht="114.75">
      <c r="A58" s="266"/>
      <c r="B58" s="294" t="s">
        <v>739</v>
      </c>
      <c r="C58" s="165" t="s">
        <v>714</v>
      </c>
      <c r="D58" s="165" t="s">
        <v>738</v>
      </c>
      <c r="E58" s="258" t="s">
        <v>740</v>
      </c>
      <c r="F58" s="167"/>
      <c r="G58" s="170">
        <f>G59+G67</f>
        <v>32409.7</v>
      </c>
      <c r="H58" s="170">
        <f>H59+H67</f>
        <v>7660.4</v>
      </c>
      <c r="I58" s="170"/>
    </row>
    <row r="59" spans="1:9" s="297" customFormat="1" ht="38.25">
      <c r="A59" s="266"/>
      <c r="B59" s="294" t="s">
        <v>80</v>
      </c>
      <c r="C59" s="165" t="s">
        <v>714</v>
      </c>
      <c r="D59" s="165" t="s">
        <v>738</v>
      </c>
      <c r="E59" s="258" t="s">
        <v>741</v>
      </c>
      <c r="F59" s="167"/>
      <c r="G59" s="170">
        <f>G60</f>
        <v>32359.7</v>
      </c>
      <c r="H59" s="170">
        <f>H60</f>
        <v>7660.4</v>
      </c>
      <c r="I59" s="170"/>
    </row>
    <row r="60" spans="1:9" s="297" customFormat="1" ht="25.5">
      <c r="A60" s="266"/>
      <c r="B60" s="32" t="s">
        <v>34</v>
      </c>
      <c r="C60" s="258" t="s">
        <v>714</v>
      </c>
      <c r="D60" s="258" t="s">
        <v>738</v>
      </c>
      <c r="E60" s="258" t="s">
        <v>742</v>
      </c>
      <c r="F60" s="258"/>
      <c r="G60" s="170">
        <f>G61+G63+G65</f>
        <v>32359.7</v>
      </c>
      <c r="H60" s="170">
        <f>H61+H63+H65</f>
        <v>7660.4</v>
      </c>
      <c r="I60" s="170"/>
    </row>
    <row r="61" spans="1:9" s="297" customFormat="1" ht="89.25">
      <c r="A61" s="266"/>
      <c r="B61" s="32" t="s">
        <v>695</v>
      </c>
      <c r="C61" s="258" t="s">
        <v>714</v>
      </c>
      <c r="D61" s="258" t="s">
        <v>738</v>
      </c>
      <c r="E61" s="258" t="s">
        <v>742</v>
      </c>
      <c r="F61" s="258" t="s">
        <v>722</v>
      </c>
      <c r="G61" s="170">
        <f>G62</f>
        <v>29200.1</v>
      </c>
      <c r="H61" s="170">
        <f>H62</f>
        <v>7196</v>
      </c>
      <c r="I61" s="170"/>
    </row>
    <row r="62" spans="1:9" s="297" customFormat="1" ht="38.25">
      <c r="A62" s="266"/>
      <c r="B62" s="32" t="s">
        <v>258</v>
      </c>
      <c r="C62" s="258" t="s">
        <v>714</v>
      </c>
      <c r="D62" s="258" t="s">
        <v>738</v>
      </c>
      <c r="E62" s="258" t="s">
        <v>742</v>
      </c>
      <c r="F62" s="258" t="s">
        <v>723</v>
      </c>
      <c r="G62" s="170">
        <f>'приложение 5'!H896</f>
        <v>29200.1</v>
      </c>
      <c r="H62" s="170">
        <f>'приложение 5'!I896</f>
        <v>7196</v>
      </c>
      <c r="I62" s="170"/>
    </row>
    <row r="63" spans="1:9" s="297" customFormat="1" ht="38.25">
      <c r="A63" s="266"/>
      <c r="B63" s="171" t="s">
        <v>725</v>
      </c>
      <c r="C63" s="258" t="s">
        <v>714</v>
      </c>
      <c r="D63" s="258" t="s">
        <v>738</v>
      </c>
      <c r="E63" s="258" t="s">
        <v>742</v>
      </c>
      <c r="F63" s="258" t="s">
        <v>726</v>
      </c>
      <c r="G63" s="170">
        <f>G64</f>
        <v>3150.4</v>
      </c>
      <c r="H63" s="170">
        <f>H64</f>
        <v>464.40000000000003</v>
      </c>
      <c r="I63" s="170"/>
    </row>
    <row r="64" spans="1:9" s="297" customFormat="1" ht="38.25">
      <c r="A64" s="266"/>
      <c r="B64" s="32" t="s">
        <v>691</v>
      </c>
      <c r="C64" s="258" t="s">
        <v>714</v>
      </c>
      <c r="D64" s="258" t="s">
        <v>738</v>
      </c>
      <c r="E64" s="258" t="s">
        <v>742</v>
      </c>
      <c r="F64" s="258" t="s">
        <v>727</v>
      </c>
      <c r="G64" s="170">
        <f>'приложение 5'!H901</f>
        <v>3150.4</v>
      </c>
      <c r="H64" s="170">
        <f>'приложение 5'!I901</f>
        <v>464.40000000000003</v>
      </c>
      <c r="I64" s="170"/>
    </row>
    <row r="65" spans="1:11" s="297" customFormat="1">
      <c r="A65" s="266"/>
      <c r="B65" s="33" t="s">
        <v>261</v>
      </c>
      <c r="C65" s="258" t="s">
        <v>714</v>
      </c>
      <c r="D65" s="258" t="s">
        <v>738</v>
      </c>
      <c r="E65" s="258" t="s">
        <v>742</v>
      </c>
      <c r="F65" s="258" t="s">
        <v>731</v>
      </c>
      <c r="G65" s="170">
        <f>G66</f>
        <v>9.1999999999999993</v>
      </c>
      <c r="H65" s="170">
        <f>H66</f>
        <v>0</v>
      </c>
      <c r="I65" s="170"/>
    </row>
    <row r="66" spans="1:11" s="297" customFormat="1" ht="25.5">
      <c r="A66" s="266"/>
      <c r="B66" s="33" t="s">
        <v>262</v>
      </c>
      <c r="C66" s="258" t="s">
        <v>714</v>
      </c>
      <c r="D66" s="258" t="s">
        <v>738</v>
      </c>
      <c r="E66" s="258" t="s">
        <v>742</v>
      </c>
      <c r="F66" s="258" t="s">
        <v>735</v>
      </c>
      <c r="G66" s="170">
        <f>'приложение 5'!H905</f>
        <v>9.1999999999999993</v>
      </c>
      <c r="H66" s="170">
        <f>'приложение 5'!I905</f>
        <v>0</v>
      </c>
      <c r="I66" s="170"/>
    </row>
    <row r="67" spans="1:11" s="297" customFormat="1" ht="38.25">
      <c r="A67" s="266"/>
      <c r="B67" s="294" t="s">
        <v>73</v>
      </c>
      <c r="C67" s="258" t="s">
        <v>714</v>
      </c>
      <c r="D67" s="258" t="s">
        <v>738</v>
      </c>
      <c r="E67" s="258" t="s">
        <v>743</v>
      </c>
      <c r="F67" s="258"/>
      <c r="G67" s="170">
        <f t="shared" ref="G67:H69" si="4">G68</f>
        <v>50</v>
      </c>
      <c r="H67" s="170">
        <f t="shared" si="4"/>
        <v>0</v>
      </c>
      <c r="I67" s="170"/>
    </row>
    <row r="68" spans="1:11" s="297" customFormat="1" ht="25.5">
      <c r="A68" s="266"/>
      <c r="B68" s="32" t="s">
        <v>72</v>
      </c>
      <c r="C68" s="258" t="s">
        <v>714</v>
      </c>
      <c r="D68" s="258" t="s">
        <v>738</v>
      </c>
      <c r="E68" s="258" t="s">
        <v>744</v>
      </c>
      <c r="F68" s="258"/>
      <c r="G68" s="170">
        <f t="shared" si="4"/>
        <v>50</v>
      </c>
      <c r="H68" s="170">
        <f t="shared" si="4"/>
        <v>0</v>
      </c>
      <c r="I68" s="170"/>
    </row>
    <row r="69" spans="1:11" s="297" customFormat="1" ht="38.25">
      <c r="A69" s="266"/>
      <c r="B69" s="171" t="s">
        <v>725</v>
      </c>
      <c r="C69" s="258" t="s">
        <v>714</v>
      </c>
      <c r="D69" s="258" t="s">
        <v>738</v>
      </c>
      <c r="E69" s="258" t="s">
        <v>744</v>
      </c>
      <c r="F69" s="258" t="s">
        <v>726</v>
      </c>
      <c r="G69" s="170">
        <f t="shared" si="4"/>
        <v>50</v>
      </c>
      <c r="H69" s="170">
        <f t="shared" si="4"/>
        <v>0</v>
      </c>
      <c r="I69" s="170"/>
    </row>
    <row r="70" spans="1:11" s="297" customFormat="1" ht="38.25">
      <c r="A70" s="266"/>
      <c r="B70" s="32" t="s">
        <v>691</v>
      </c>
      <c r="C70" s="258" t="s">
        <v>714</v>
      </c>
      <c r="D70" s="258" t="s">
        <v>738</v>
      </c>
      <c r="E70" s="258" t="s">
        <v>744</v>
      </c>
      <c r="F70" s="258" t="s">
        <v>727</v>
      </c>
      <c r="G70" s="170">
        <f>'приложение 5'!H911</f>
        <v>50</v>
      </c>
      <c r="H70" s="170">
        <f>'приложение 5'!I911</f>
        <v>0</v>
      </c>
      <c r="I70" s="170"/>
    </row>
    <row r="71" spans="1:11" s="297" customFormat="1" ht="51">
      <c r="A71" s="266"/>
      <c r="B71" s="171" t="s">
        <v>5</v>
      </c>
      <c r="C71" s="267" t="s">
        <v>714</v>
      </c>
      <c r="D71" s="267" t="s">
        <v>738</v>
      </c>
      <c r="E71" s="267" t="s">
        <v>718</v>
      </c>
      <c r="F71" s="167"/>
      <c r="G71" s="170">
        <f>G72</f>
        <v>9227</v>
      </c>
      <c r="H71" s="170">
        <f>H72</f>
        <v>2062</v>
      </c>
      <c r="I71" s="170"/>
    </row>
    <row r="72" spans="1:11" s="297" customFormat="1" ht="38.25">
      <c r="A72" s="266"/>
      <c r="B72" s="171" t="s">
        <v>719</v>
      </c>
      <c r="C72" s="267" t="s">
        <v>714</v>
      </c>
      <c r="D72" s="267" t="s">
        <v>738</v>
      </c>
      <c r="E72" s="267" t="s">
        <v>720</v>
      </c>
      <c r="F72" s="167"/>
      <c r="G72" s="170">
        <f>G73+G78</f>
        <v>9227</v>
      </c>
      <c r="H72" s="170">
        <f>H73+H78</f>
        <v>2062</v>
      </c>
      <c r="I72" s="170"/>
    </row>
    <row r="73" spans="1:11" s="297" customFormat="1" ht="25.5">
      <c r="A73" s="266"/>
      <c r="B73" s="171" t="s">
        <v>34</v>
      </c>
      <c r="C73" s="267" t="s">
        <v>714</v>
      </c>
      <c r="D73" s="267" t="s">
        <v>738</v>
      </c>
      <c r="E73" s="267" t="s">
        <v>724</v>
      </c>
      <c r="F73" s="167"/>
      <c r="G73" s="170">
        <f>G74+G76</f>
        <v>5185.3</v>
      </c>
      <c r="H73" s="170">
        <f>H74+H76</f>
        <v>1269.7</v>
      </c>
      <c r="I73" s="170"/>
    </row>
    <row r="74" spans="1:11" s="299" customFormat="1" ht="89.25">
      <c r="A74" s="298"/>
      <c r="B74" s="171" t="s">
        <v>695</v>
      </c>
      <c r="C74" s="267" t="s">
        <v>714</v>
      </c>
      <c r="D74" s="267" t="s">
        <v>738</v>
      </c>
      <c r="E74" s="267" t="s">
        <v>724</v>
      </c>
      <c r="F74" s="165" t="s">
        <v>722</v>
      </c>
      <c r="G74" s="170">
        <f>G75</f>
        <v>4876.1000000000004</v>
      </c>
      <c r="H74" s="170">
        <f>H75</f>
        <v>1269.7</v>
      </c>
      <c r="I74" s="170"/>
    </row>
    <row r="75" spans="1:11" s="299" customFormat="1" ht="38.25">
      <c r="A75" s="298"/>
      <c r="B75" s="171" t="s">
        <v>258</v>
      </c>
      <c r="C75" s="267" t="s">
        <v>714</v>
      </c>
      <c r="D75" s="267" t="s">
        <v>738</v>
      </c>
      <c r="E75" s="267" t="s">
        <v>724</v>
      </c>
      <c r="F75" s="165" t="s">
        <v>723</v>
      </c>
      <c r="G75" s="170">
        <f>'приложение 5'!H42</f>
        <v>4876.1000000000004</v>
      </c>
      <c r="H75" s="170">
        <f>'приложение 5'!I42</f>
        <v>1269.7</v>
      </c>
      <c r="I75" s="170"/>
    </row>
    <row r="76" spans="1:11" s="299" customFormat="1" ht="38.25">
      <c r="A76" s="298"/>
      <c r="B76" s="171" t="s">
        <v>725</v>
      </c>
      <c r="C76" s="267" t="s">
        <v>714</v>
      </c>
      <c r="D76" s="267" t="s">
        <v>738</v>
      </c>
      <c r="E76" s="267" t="s">
        <v>724</v>
      </c>
      <c r="F76" s="165" t="s">
        <v>726</v>
      </c>
      <c r="G76" s="170">
        <f>G77</f>
        <v>309.2</v>
      </c>
      <c r="H76" s="170">
        <f>H77</f>
        <v>0</v>
      </c>
      <c r="I76" s="170"/>
    </row>
    <row r="77" spans="1:11" s="299" customFormat="1" ht="38.25">
      <c r="A77" s="298"/>
      <c r="B77" s="171" t="s">
        <v>260</v>
      </c>
      <c r="C77" s="267" t="s">
        <v>714</v>
      </c>
      <c r="D77" s="267" t="s">
        <v>738</v>
      </c>
      <c r="E77" s="267" t="s">
        <v>724</v>
      </c>
      <c r="F77" s="165" t="s">
        <v>727</v>
      </c>
      <c r="G77" s="170">
        <f>'приложение 5'!H47</f>
        <v>309.2</v>
      </c>
      <c r="H77" s="170">
        <f>'приложение 5'!I47</f>
        <v>0</v>
      </c>
      <c r="I77" s="170"/>
    </row>
    <row r="78" spans="1:11" s="299" customFormat="1" ht="38.25">
      <c r="A78" s="298"/>
      <c r="B78" s="171" t="s">
        <v>241</v>
      </c>
      <c r="C78" s="165" t="s">
        <v>714</v>
      </c>
      <c r="D78" s="165" t="s">
        <v>738</v>
      </c>
      <c r="E78" s="165" t="s">
        <v>745</v>
      </c>
      <c r="F78" s="165"/>
      <c r="G78" s="170">
        <f>G79</f>
        <v>4041.7000000000003</v>
      </c>
      <c r="H78" s="170">
        <f t="shared" ref="H78:H79" si="5">H79</f>
        <v>792.3</v>
      </c>
      <c r="I78" s="170"/>
    </row>
    <row r="79" spans="1:11" s="299" customFormat="1" ht="89.25">
      <c r="A79" s="298"/>
      <c r="B79" s="171" t="s">
        <v>695</v>
      </c>
      <c r="C79" s="165" t="s">
        <v>714</v>
      </c>
      <c r="D79" s="165" t="s">
        <v>738</v>
      </c>
      <c r="E79" s="165" t="s">
        <v>745</v>
      </c>
      <c r="F79" s="165" t="s">
        <v>722</v>
      </c>
      <c r="G79" s="170">
        <f>G80</f>
        <v>4041.7000000000003</v>
      </c>
      <c r="H79" s="170">
        <f t="shared" si="5"/>
        <v>792.3</v>
      </c>
      <c r="I79" s="170"/>
      <c r="K79" s="300"/>
    </row>
    <row r="80" spans="1:11" s="299" customFormat="1" ht="38.25">
      <c r="A80" s="298"/>
      <c r="B80" s="171" t="s">
        <v>258</v>
      </c>
      <c r="C80" s="165" t="s">
        <v>714</v>
      </c>
      <c r="D80" s="165" t="s">
        <v>738</v>
      </c>
      <c r="E80" s="165" t="s">
        <v>745</v>
      </c>
      <c r="F80" s="165" t="s">
        <v>723</v>
      </c>
      <c r="G80" s="170">
        <f>'приложение 5'!H50</f>
        <v>4041.7000000000003</v>
      </c>
      <c r="H80" s="170">
        <f>'приложение 5'!I50</f>
        <v>792.3</v>
      </c>
      <c r="I80" s="170"/>
    </row>
    <row r="81" spans="1:9" s="297" customFormat="1" ht="25.5">
      <c r="A81" s="172"/>
      <c r="B81" s="169" t="s">
        <v>234</v>
      </c>
      <c r="C81" s="167" t="s">
        <v>714</v>
      </c>
      <c r="D81" s="167" t="s">
        <v>746</v>
      </c>
      <c r="E81" s="167"/>
      <c r="F81" s="167"/>
      <c r="G81" s="170">
        <f>G82</f>
        <v>2000</v>
      </c>
      <c r="H81" s="170">
        <f>H82</f>
        <v>0</v>
      </c>
      <c r="I81" s="168">
        <f>H81/G81*100</f>
        <v>0</v>
      </c>
    </row>
    <row r="82" spans="1:9" s="297" customFormat="1" ht="51">
      <c r="A82" s="172"/>
      <c r="B82" s="171" t="s">
        <v>730</v>
      </c>
      <c r="C82" s="165" t="s">
        <v>714</v>
      </c>
      <c r="D82" s="165" t="s">
        <v>746</v>
      </c>
      <c r="E82" s="267" t="s">
        <v>718</v>
      </c>
      <c r="F82" s="167"/>
      <c r="G82" s="170">
        <f>G83</f>
        <v>2000</v>
      </c>
      <c r="H82" s="170">
        <f>H83</f>
        <v>0</v>
      </c>
      <c r="I82" s="170"/>
    </row>
    <row r="83" spans="1:9" s="297" customFormat="1" ht="38.25">
      <c r="A83" s="172"/>
      <c r="B83" s="171" t="s">
        <v>719</v>
      </c>
      <c r="C83" s="165" t="s">
        <v>714</v>
      </c>
      <c r="D83" s="165" t="s">
        <v>746</v>
      </c>
      <c r="E83" s="267" t="s">
        <v>720</v>
      </c>
      <c r="F83" s="167"/>
      <c r="G83" s="170">
        <f>G84</f>
        <v>2000</v>
      </c>
      <c r="H83" s="170">
        <f>H85</f>
        <v>0</v>
      </c>
      <c r="I83" s="170"/>
    </row>
    <row r="84" spans="1:9" s="297" customFormat="1" ht="25.5">
      <c r="A84" s="172"/>
      <c r="B84" s="32" t="s">
        <v>72</v>
      </c>
      <c r="C84" s="165" t="s">
        <v>714</v>
      </c>
      <c r="D84" s="165" t="s">
        <v>746</v>
      </c>
      <c r="E84" s="267" t="s">
        <v>747</v>
      </c>
      <c r="F84" s="167"/>
      <c r="G84" s="170">
        <f>G85</f>
        <v>2000</v>
      </c>
      <c r="H84" s="170">
        <f>H85</f>
        <v>0</v>
      </c>
      <c r="I84" s="170"/>
    </row>
    <row r="85" spans="1:9" s="299" customFormat="1" ht="38.25">
      <c r="A85" s="173"/>
      <c r="B85" s="171" t="s">
        <v>725</v>
      </c>
      <c r="C85" s="165" t="s">
        <v>714</v>
      </c>
      <c r="D85" s="165" t="s">
        <v>746</v>
      </c>
      <c r="E85" s="267" t="s">
        <v>747</v>
      </c>
      <c r="F85" s="165" t="s">
        <v>726</v>
      </c>
      <c r="G85" s="170">
        <f>G86</f>
        <v>2000</v>
      </c>
      <c r="H85" s="170">
        <f>H86</f>
        <v>0</v>
      </c>
      <c r="I85" s="170"/>
    </row>
    <row r="86" spans="1:9" s="299" customFormat="1" ht="38.25">
      <c r="A86" s="173"/>
      <c r="B86" s="171" t="s">
        <v>260</v>
      </c>
      <c r="C86" s="165" t="s">
        <v>714</v>
      </c>
      <c r="D86" s="165" t="s">
        <v>746</v>
      </c>
      <c r="E86" s="267" t="s">
        <v>747</v>
      </c>
      <c r="F86" s="165" t="s">
        <v>727</v>
      </c>
      <c r="G86" s="170">
        <f>'приложение 5'!H105</f>
        <v>2000</v>
      </c>
      <c r="H86" s="170">
        <f>'приложение 5'!I105</f>
        <v>0</v>
      </c>
      <c r="I86" s="170"/>
    </row>
    <row r="87" spans="1:9">
      <c r="A87" s="172"/>
      <c r="B87" s="271" t="s">
        <v>79</v>
      </c>
      <c r="C87" s="167" t="s">
        <v>714</v>
      </c>
      <c r="D87" s="167" t="s">
        <v>748</v>
      </c>
      <c r="E87" s="167"/>
      <c r="F87" s="167"/>
      <c r="G87" s="168">
        <f t="shared" ref="G87:H91" si="6">G88</f>
        <v>5000</v>
      </c>
      <c r="H87" s="168">
        <f t="shared" si="6"/>
        <v>0</v>
      </c>
      <c r="I87" s="168">
        <f>H87/G87*100</f>
        <v>0</v>
      </c>
    </row>
    <row r="88" spans="1:9" ht="114.75">
      <c r="A88" s="173"/>
      <c r="B88" s="175" t="s">
        <v>739</v>
      </c>
      <c r="C88" s="165" t="s">
        <v>714</v>
      </c>
      <c r="D88" s="165" t="s">
        <v>748</v>
      </c>
      <c r="E88" s="165" t="s">
        <v>740</v>
      </c>
      <c r="F88" s="165"/>
      <c r="G88" s="170">
        <f t="shared" si="6"/>
        <v>5000</v>
      </c>
      <c r="H88" s="170">
        <f t="shared" si="6"/>
        <v>0</v>
      </c>
      <c r="I88" s="170"/>
    </row>
    <row r="89" spans="1:9" ht="38.25">
      <c r="A89" s="173"/>
      <c r="B89" s="175" t="s">
        <v>73</v>
      </c>
      <c r="C89" s="165" t="s">
        <v>714</v>
      </c>
      <c r="D89" s="165" t="s">
        <v>748</v>
      </c>
      <c r="E89" s="165" t="s">
        <v>743</v>
      </c>
      <c r="F89" s="165"/>
      <c r="G89" s="170">
        <f t="shared" si="6"/>
        <v>5000</v>
      </c>
      <c r="H89" s="170">
        <f t="shared" si="6"/>
        <v>0</v>
      </c>
      <c r="I89" s="170"/>
    </row>
    <row r="90" spans="1:9" ht="25.5">
      <c r="A90" s="173"/>
      <c r="B90" s="171" t="s">
        <v>72</v>
      </c>
      <c r="C90" s="165" t="s">
        <v>714</v>
      </c>
      <c r="D90" s="165" t="s">
        <v>748</v>
      </c>
      <c r="E90" s="165" t="s">
        <v>744</v>
      </c>
      <c r="F90" s="165"/>
      <c r="G90" s="170">
        <f t="shared" si="6"/>
        <v>5000</v>
      </c>
      <c r="H90" s="170">
        <f t="shared" si="6"/>
        <v>0</v>
      </c>
      <c r="I90" s="170"/>
    </row>
    <row r="91" spans="1:9">
      <c r="A91" s="173"/>
      <c r="B91" s="171" t="s">
        <v>261</v>
      </c>
      <c r="C91" s="165" t="s">
        <v>714</v>
      </c>
      <c r="D91" s="165" t="s">
        <v>748</v>
      </c>
      <c r="E91" s="165" t="s">
        <v>744</v>
      </c>
      <c r="F91" s="165" t="s">
        <v>731</v>
      </c>
      <c r="G91" s="170">
        <f t="shared" si="6"/>
        <v>5000</v>
      </c>
      <c r="H91" s="170">
        <f t="shared" si="6"/>
        <v>0</v>
      </c>
      <c r="I91" s="170"/>
    </row>
    <row r="92" spans="1:9">
      <c r="A92" s="173"/>
      <c r="B92" s="171" t="s">
        <v>78</v>
      </c>
      <c r="C92" s="165" t="s">
        <v>714</v>
      </c>
      <c r="D92" s="165" t="s">
        <v>748</v>
      </c>
      <c r="E92" s="165" t="s">
        <v>744</v>
      </c>
      <c r="F92" s="165" t="s">
        <v>77</v>
      </c>
      <c r="G92" s="170">
        <f>'приложение 5'!H918</f>
        <v>5000</v>
      </c>
      <c r="H92" s="170">
        <f>'приложение 5'!I918</f>
        <v>0</v>
      </c>
      <c r="I92" s="170"/>
    </row>
    <row r="93" spans="1:9" ht="25.5">
      <c r="A93" s="172"/>
      <c r="B93" s="169" t="s">
        <v>233</v>
      </c>
      <c r="C93" s="167" t="s">
        <v>714</v>
      </c>
      <c r="D93" s="167" t="s">
        <v>749</v>
      </c>
      <c r="E93" s="167"/>
      <c r="F93" s="167"/>
      <c r="G93" s="168">
        <f>G94+G106</f>
        <v>13264.6</v>
      </c>
      <c r="H93" s="168">
        <f>H94+H106</f>
        <v>1918.5</v>
      </c>
      <c r="I93" s="168">
        <f>H93/G93*100</f>
        <v>14.463308354567797</v>
      </c>
    </row>
    <row r="94" spans="1:9" ht="51">
      <c r="A94" s="260"/>
      <c r="B94" s="171" t="s">
        <v>67</v>
      </c>
      <c r="C94" s="165" t="s">
        <v>714</v>
      </c>
      <c r="D94" s="165" t="s">
        <v>749</v>
      </c>
      <c r="E94" s="165" t="s">
        <v>750</v>
      </c>
      <c r="F94" s="165"/>
      <c r="G94" s="170">
        <f>G95</f>
        <v>8325.5</v>
      </c>
      <c r="H94" s="170">
        <f>H95</f>
        <v>1624.6</v>
      </c>
      <c r="I94" s="170"/>
    </row>
    <row r="95" spans="1:9" ht="25.5">
      <c r="A95" s="260"/>
      <c r="B95" s="171" t="s">
        <v>66</v>
      </c>
      <c r="C95" s="165" t="s">
        <v>714</v>
      </c>
      <c r="D95" s="165" t="s">
        <v>749</v>
      </c>
      <c r="E95" s="165" t="s">
        <v>751</v>
      </c>
      <c r="F95" s="165"/>
      <c r="G95" s="170">
        <f>G96+G101</f>
        <v>8325.5</v>
      </c>
      <c r="H95" s="170">
        <f>H96+H101</f>
        <v>1624.6</v>
      </c>
      <c r="I95" s="170"/>
    </row>
    <row r="96" spans="1:9" ht="229.5">
      <c r="A96" s="260"/>
      <c r="B96" s="292" t="s">
        <v>752</v>
      </c>
      <c r="C96" s="165" t="s">
        <v>714</v>
      </c>
      <c r="D96" s="165" t="s">
        <v>749</v>
      </c>
      <c r="E96" s="165" t="s">
        <v>753</v>
      </c>
      <c r="F96" s="165"/>
      <c r="G96" s="170">
        <f>G97+G99</f>
        <v>1559.2</v>
      </c>
      <c r="H96" s="170">
        <f>H97+H99</f>
        <v>515.79999999999995</v>
      </c>
      <c r="I96" s="170"/>
    </row>
    <row r="97" spans="1:9" ht="89.25">
      <c r="A97" s="173"/>
      <c r="B97" s="171" t="s">
        <v>695</v>
      </c>
      <c r="C97" s="165" t="s">
        <v>714</v>
      </c>
      <c r="D97" s="165" t="s">
        <v>749</v>
      </c>
      <c r="E97" s="165" t="s">
        <v>753</v>
      </c>
      <c r="F97" s="165" t="s">
        <v>722</v>
      </c>
      <c r="G97" s="170">
        <f>G98</f>
        <v>1542.7</v>
      </c>
      <c r="H97" s="170">
        <f>H98</f>
        <v>508.8</v>
      </c>
      <c r="I97" s="170"/>
    </row>
    <row r="98" spans="1:9" ht="38.25">
      <c r="A98" s="173"/>
      <c r="B98" s="171" t="s">
        <v>258</v>
      </c>
      <c r="C98" s="165" t="s">
        <v>714</v>
      </c>
      <c r="D98" s="165" t="s">
        <v>749</v>
      </c>
      <c r="E98" s="165" t="s">
        <v>753</v>
      </c>
      <c r="F98" s="165" t="s">
        <v>723</v>
      </c>
      <c r="G98" s="170">
        <f>'приложение 5'!H112</f>
        <v>1542.7</v>
      </c>
      <c r="H98" s="170">
        <f>'приложение 5'!I112</f>
        <v>508.8</v>
      </c>
      <c r="I98" s="170"/>
    </row>
    <row r="99" spans="1:9" ht="38.25">
      <c r="A99" s="173"/>
      <c r="B99" s="171" t="s">
        <v>725</v>
      </c>
      <c r="C99" s="165" t="s">
        <v>714</v>
      </c>
      <c r="D99" s="165" t="s">
        <v>749</v>
      </c>
      <c r="E99" s="165" t="s">
        <v>753</v>
      </c>
      <c r="F99" s="165" t="s">
        <v>726</v>
      </c>
      <c r="G99" s="170">
        <f>G100</f>
        <v>16.5</v>
      </c>
      <c r="H99" s="170">
        <f>H100</f>
        <v>7</v>
      </c>
      <c r="I99" s="170"/>
    </row>
    <row r="100" spans="1:9" ht="38.25">
      <c r="A100" s="173"/>
      <c r="B100" s="171" t="s">
        <v>260</v>
      </c>
      <c r="C100" s="165" t="s">
        <v>714</v>
      </c>
      <c r="D100" s="165" t="s">
        <v>749</v>
      </c>
      <c r="E100" s="165" t="s">
        <v>753</v>
      </c>
      <c r="F100" s="165" t="s">
        <v>727</v>
      </c>
      <c r="G100" s="170">
        <f>'приложение 5'!H117</f>
        <v>16.5</v>
      </c>
      <c r="H100" s="170">
        <f>'приложение 5'!I117</f>
        <v>7</v>
      </c>
      <c r="I100" s="170"/>
    </row>
    <row r="101" spans="1:9" ht="114.75">
      <c r="A101" s="260"/>
      <c r="B101" s="292" t="s">
        <v>754</v>
      </c>
      <c r="C101" s="165" t="s">
        <v>714</v>
      </c>
      <c r="D101" s="296">
        <v>13</v>
      </c>
      <c r="E101" s="165" t="s">
        <v>755</v>
      </c>
      <c r="F101" s="165"/>
      <c r="G101" s="170">
        <f>G102+G104</f>
        <v>6766.3</v>
      </c>
      <c r="H101" s="170">
        <f>H102+H104</f>
        <v>1108.8</v>
      </c>
      <c r="I101" s="170"/>
    </row>
    <row r="102" spans="1:9" ht="89.25">
      <c r="A102" s="173"/>
      <c r="B102" s="171" t="s">
        <v>695</v>
      </c>
      <c r="C102" s="165" t="s">
        <v>714</v>
      </c>
      <c r="D102" s="296">
        <v>13</v>
      </c>
      <c r="E102" s="165" t="s">
        <v>755</v>
      </c>
      <c r="F102" s="165" t="s">
        <v>722</v>
      </c>
      <c r="G102" s="170">
        <f>G103</f>
        <v>5462.5</v>
      </c>
      <c r="H102" s="170">
        <f>H103</f>
        <v>855.3</v>
      </c>
      <c r="I102" s="170"/>
    </row>
    <row r="103" spans="1:9" ht="38.25">
      <c r="A103" s="173"/>
      <c r="B103" s="171" t="s">
        <v>258</v>
      </c>
      <c r="C103" s="165" t="s">
        <v>714</v>
      </c>
      <c r="D103" s="296">
        <v>13</v>
      </c>
      <c r="E103" s="165" t="s">
        <v>755</v>
      </c>
      <c r="F103" s="165" t="s">
        <v>723</v>
      </c>
      <c r="G103" s="170">
        <f>'приложение 5'!H122</f>
        <v>5462.5</v>
      </c>
      <c r="H103" s="170">
        <f>'приложение 5'!I122</f>
        <v>855.3</v>
      </c>
      <c r="I103" s="170"/>
    </row>
    <row r="104" spans="1:9" ht="38.25">
      <c r="A104" s="173"/>
      <c r="B104" s="171" t="s">
        <v>725</v>
      </c>
      <c r="C104" s="165" t="s">
        <v>714</v>
      </c>
      <c r="D104" s="296">
        <v>13</v>
      </c>
      <c r="E104" s="165" t="s">
        <v>755</v>
      </c>
      <c r="F104" s="165" t="s">
        <v>726</v>
      </c>
      <c r="G104" s="170">
        <f>G105</f>
        <v>1303.8000000000002</v>
      </c>
      <c r="H104" s="170">
        <f>H105</f>
        <v>253.5</v>
      </c>
      <c r="I104" s="170"/>
    </row>
    <row r="105" spans="1:9" ht="38.25">
      <c r="A105" s="173"/>
      <c r="B105" s="171" t="s">
        <v>260</v>
      </c>
      <c r="C105" s="165" t="s">
        <v>714</v>
      </c>
      <c r="D105" s="296">
        <v>13</v>
      </c>
      <c r="E105" s="165" t="s">
        <v>755</v>
      </c>
      <c r="F105" s="165" t="s">
        <v>727</v>
      </c>
      <c r="G105" s="170">
        <f>'приложение 5'!H127</f>
        <v>1303.8000000000002</v>
      </c>
      <c r="H105" s="170">
        <f>'приложение 5'!I127</f>
        <v>253.5</v>
      </c>
      <c r="I105" s="170"/>
    </row>
    <row r="106" spans="1:9" ht="51">
      <c r="A106" s="173"/>
      <c r="B106" s="171" t="s">
        <v>756</v>
      </c>
      <c r="C106" s="165" t="s">
        <v>714</v>
      </c>
      <c r="D106" s="165" t="s">
        <v>749</v>
      </c>
      <c r="E106" s="165" t="s">
        <v>718</v>
      </c>
      <c r="F106" s="165"/>
      <c r="G106" s="170">
        <f>G107+G111+G115</f>
        <v>4939.1000000000004</v>
      </c>
      <c r="H106" s="170">
        <f>H107+H111+H115</f>
        <v>293.89999999999998</v>
      </c>
      <c r="I106" s="170"/>
    </row>
    <row r="107" spans="1:9" ht="38.25">
      <c r="A107" s="173"/>
      <c r="B107" s="171" t="s">
        <v>4</v>
      </c>
      <c r="C107" s="165" t="s">
        <v>714</v>
      </c>
      <c r="D107" s="165" t="s">
        <v>749</v>
      </c>
      <c r="E107" s="165" t="s">
        <v>720</v>
      </c>
      <c r="F107" s="165"/>
      <c r="G107" s="170">
        <f t="shared" ref="G107:H109" si="7">G108</f>
        <v>258.89999999999998</v>
      </c>
      <c r="H107" s="170">
        <f t="shared" si="7"/>
        <v>0</v>
      </c>
      <c r="I107" s="170"/>
    </row>
    <row r="108" spans="1:9" ht="25.5">
      <c r="A108" s="173"/>
      <c r="B108" s="171" t="s">
        <v>72</v>
      </c>
      <c r="C108" s="165" t="s">
        <v>714</v>
      </c>
      <c r="D108" s="165" t="s">
        <v>749</v>
      </c>
      <c r="E108" s="165" t="s">
        <v>747</v>
      </c>
      <c r="F108" s="165"/>
      <c r="G108" s="170">
        <f t="shared" si="7"/>
        <v>258.89999999999998</v>
      </c>
      <c r="H108" s="170">
        <f t="shared" si="7"/>
        <v>0</v>
      </c>
      <c r="I108" s="170"/>
    </row>
    <row r="109" spans="1:9" ht="38.25">
      <c r="A109" s="173"/>
      <c r="B109" s="171" t="s">
        <v>725</v>
      </c>
      <c r="C109" s="165" t="s">
        <v>714</v>
      </c>
      <c r="D109" s="165" t="s">
        <v>749</v>
      </c>
      <c r="E109" s="165" t="s">
        <v>747</v>
      </c>
      <c r="F109" s="165" t="s">
        <v>726</v>
      </c>
      <c r="G109" s="170">
        <f t="shared" si="7"/>
        <v>258.89999999999998</v>
      </c>
      <c r="H109" s="170">
        <f t="shared" si="7"/>
        <v>0</v>
      </c>
      <c r="I109" s="170"/>
    </row>
    <row r="110" spans="1:9" ht="38.25">
      <c r="A110" s="173"/>
      <c r="B110" s="171" t="s">
        <v>260</v>
      </c>
      <c r="C110" s="165" t="s">
        <v>714</v>
      </c>
      <c r="D110" s="165" t="s">
        <v>749</v>
      </c>
      <c r="E110" s="165" t="s">
        <v>747</v>
      </c>
      <c r="F110" s="165" t="s">
        <v>727</v>
      </c>
      <c r="G110" s="170">
        <f>'приложение 5'!H134</f>
        <v>258.89999999999998</v>
      </c>
      <c r="H110" s="170">
        <f>'приложение 5'!I134</f>
        <v>0</v>
      </c>
      <c r="I110" s="170"/>
    </row>
    <row r="111" spans="1:9" ht="38.25">
      <c r="A111" s="173"/>
      <c r="B111" s="171" t="s">
        <v>230</v>
      </c>
      <c r="C111" s="165" t="s">
        <v>714</v>
      </c>
      <c r="D111" s="165" t="s">
        <v>749</v>
      </c>
      <c r="E111" s="165" t="s">
        <v>757</v>
      </c>
      <c r="F111" s="165"/>
      <c r="G111" s="170">
        <f t="shared" ref="G111:H113" si="8">G112</f>
        <v>231.4</v>
      </c>
      <c r="H111" s="170">
        <f t="shared" si="8"/>
        <v>109.5</v>
      </c>
      <c r="I111" s="170"/>
    </row>
    <row r="112" spans="1:9" ht="25.5">
      <c r="A112" s="173"/>
      <c r="B112" s="171" t="s">
        <v>21</v>
      </c>
      <c r="C112" s="165" t="s">
        <v>714</v>
      </c>
      <c r="D112" s="165" t="s">
        <v>749</v>
      </c>
      <c r="E112" s="165" t="s">
        <v>758</v>
      </c>
      <c r="F112" s="165"/>
      <c r="G112" s="170">
        <f t="shared" si="8"/>
        <v>231.4</v>
      </c>
      <c r="H112" s="170">
        <f t="shared" si="8"/>
        <v>109.5</v>
      </c>
      <c r="I112" s="170"/>
    </row>
    <row r="113" spans="1:9" ht="38.25">
      <c r="A113" s="173"/>
      <c r="B113" s="171" t="s">
        <v>725</v>
      </c>
      <c r="C113" s="165" t="s">
        <v>714</v>
      </c>
      <c r="D113" s="165" t="s">
        <v>749</v>
      </c>
      <c r="E113" s="165" t="s">
        <v>758</v>
      </c>
      <c r="F113" s="165" t="s">
        <v>726</v>
      </c>
      <c r="G113" s="170">
        <f t="shared" si="8"/>
        <v>231.4</v>
      </c>
      <c r="H113" s="170">
        <f t="shared" si="8"/>
        <v>109.5</v>
      </c>
      <c r="I113" s="170"/>
    </row>
    <row r="114" spans="1:9" ht="38.25">
      <c r="A114" s="173"/>
      <c r="B114" s="171" t="s">
        <v>260</v>
      </c>
      <c r="C114" s="165" t="s">
        <v>714</v>
      </c>
      <c r="D114" s="165" t="s">
        <v>749</v>
      </c>
      <c r="E114" s="165" t="s">
        <v>758</v>
      </c>
      <c r="F114" s="165" t="s">
        <v>727</v>
      </c>
      <c r="G114" s="170">
        <f>'приложение 5'!H139</f>
        <v>231.4</v>
      </c>
      <c r="H114" s="170">
        <f>'приложение 5'!I139</f>
        <v>109.5</v>
      </c>
      <c r="I114" s="170"/>
    </row>
    <row r="115" spans="1:9" ht="51">
      <c r="A115" s="173"/>
      <c r="B115" s="171" t="s">
        <v>179</v>
      </c>
      <c r="C115" s="165" t="s">
        <v>714</v>
      </c>
      <c r="D115" s="296">
        <v>13</v>
      </c>
      <c r="E115" s="165" t="s">
        <v>759</v>
      </c>
      <c r="F115" s="165"/>
      <c r="G115" s="170">
        <f t="shared" ref="G115:H117" si="9">G116</f>
        <v>4448.8</v>
      </c>
      <c r="H115" s="170">
        <f t="shared" si="9"/>
        <v>184.4</v>
      </c>
      <c r="I115" s="170"/>
    </row>
    <row r="116" spans="1:9" ht="25.5">
      <c r="A116" s="173"/>
      <c r="B116" s="171" t="s">
        <v>21</v>
      </c>
      <c r="C116" s="165" t="s">
        <v>714</v>
      </c>
      <c r="D116" s="296">
        <v>13</v>
      </c>
      <c r="E116" s="165" t="s">
        <v>760</v>
      </c>
      <c r="F116" s="165"/>
      <c r="G116" s="170">
        <f t="shared" si="9"/>
        <v>4448.8</v>
      </c>
      <c r="H116" s="170">
        <f t="shared" si="9"/>
        <v>184.4</v>
      </c>
      <c r="I116" s="170"/>
    </row>
    <row r="117" spans="1:9" ht="38.25">
      <c r="A117" s="173"/>
      <c r="B117" s="171" t="s">
        <v>725</v>
      </c>
      <c r="C117" s="165" t="s">
        <v>714</v>
      </c>
      <c r="D117" s="296">
        <v>13</v>
      </c>
      <c r="E117" s="165" t="s">
        <v>760</v>
      </c>
      <c r="F117" s="165" t="s">
        <v>726</v>
      </c>
      <c r="G117" s="170">
        <f t="shared" si="9"/>
        <v>4448.8</v>
      </c>
      <c r="H117" s="170">
        <f t="shared" si="9"/>
        <v>184.4</v>
      </c>
      <c r="I117" s="170"/>
    </row>
    <row r="118" spans="1:9" ht="38.25">
      <c r="A118" s="173"/>
      <c r="B118" s="171" t="s">
        <v>260</v>
      </c>
      <c r="C118" s="165" t="s">
        <v>714</v>
      </c>
      <c r="D118" s="296">
        <v>13</v>
      </c>
      <c r="E118" s="165" t="s">
        <v>760</v>
      </c>
      <c r="F118" s="165" t="s">
        <v>727</v>
      </c>
      <c r="G118" s="170">
        <f>'приложение 5'!H144</f>
        <v>4448.8</v>
      </c>
      <c r="H118" s="170">
        <f>'приложение 5'!I144</f>
        <v>184.4</v>
      </c>
      <c r="I118" s="170"/>
    </row>
    <row r="119" spans="1:9" ht="25.5">
      <c r="A119" s="172"/>
      <c r="B119" s="169" t="s">
        <v>69</v>
      </c>
      <c r="C119" s="167" t="s">
        <v>729</v>
      </c>
      <c r="D119" s="167" t="s">
        <v>715</v>
      </c>
      <c r="E119" s="167"/>
      <c r="F119" s="167"/>
      <c r="G119" s="168">
        <f>G120+G131+G144</f>
        <v>37037.1</v>
      </c>
      <c r="H119" s="168">
        <f>H120+H131+H144</f>
        <v>5060.0999999999995</v>
      </c>
      <c r="I119" s="168">
        <f>H119/G119*100</f>
        <v>13.662246774180483</v>
      </c>
    </row>
    <row r="120" spans="1:9">
      <c r="A120" s="264"/>
      <c r="B120" s="169" t="s">
        <v>229</v>
      </c>
      <c r="C120" s="167" t="s">
        <v>729</v>
      </c>
      <c r="D120" s="167" t="s">
        <v>734</v>
      </c>
      <c r="E120" s="167"/>
      <c r="F120" s="167"/>
      <c r="G120" s="168">
        <f>G121</f>
        <v>5920.5</v>
      </c>
      <c r="H120" s="168">
        <f>H121</f>
        <v>1072.5999999999999</v>
      </c>
      <c r="I120" s="168">
        <f>H120/G120*100</f>
        <v>18.116713115446327</v>
      </c>
    </row>
    <row r="121" spans="1:9" ht="51">
      <c r="A121" s="264"/>
      <c r="B121" s="171" t="s">
        <v>730</v>
      </c>
      <c r="C121" s="165" t="s">
        <v>729</v>
      </c>
      <c r="D121" s="165" t="s">
        <v>734</v>
      </c>
      <c r="E121" s="267" t="s">
        <v>718</v>
      </c>
      <c r="F121" s="167"/>
      <c r="G121" s="170">
        <f>G122</f>
        <v>5920.5</v>
      </c>
      <c r="H121" s="170">
        <f>H122</f>
        <v>1072.5999999999999</v>
      </c>
      <c r="I121" s="170"/>
    </row>
    <row r="122" spans="1:9" ht="38.25">
      <c r="A122" s="264"/>
      <c r="B122" s="171" t="s">
        <v>4</v>
      </c>
      <c r="C122" s="165" t="s">
        <v>729</v>
      </c>
      <c r="D122" s="165" t="s">
        <v>734</v>
      </c>
      <c r="E122" s="267" t="s">
        <v>720</v>
      </c>
      <c r="F122" s="167"/>
      <c r="G122" s="170">
        <f>G123+G126</f>
        <v>5920.5</v>
      </c>
      <c r="H122" s="170">
        <f>H123+H126</f>
        <v>1072.5999999999999</v>
      </c>
      <c r="I122" s="170"/>
    </row>
    <row r="123" spans="1:9" s="279" customFormat="1" ht="357">
      <c r="A123" s="293"/>
      <c r="B123" s="294" t="s">
        <v>761</v>
      </c>
      <c r="C123" s="258" t="s">
        <v>729</v>
      </c>
      <c r="D123" s="258" t="s">
        <v>734</v>
      </c>
      <c r="E123" s="277" t="s">
        <v>762</v>
      </c>
      <c r="F123" s="295"/>
      <c r="G123" s="259">
        <f>G124</f>
        <v>4664</v>
      </c>
      <c r="H123" s="259">
        <f>H124</f>
        <v>572.6</v>
      </c>
      <c r="I123" s="259"/>
    </row>
    <row r="124" spans="1:9" s="274" customFormat="1" ht="89.25">
      <c r="A124" s="257"/>
      <c r="B124" s="32" t="s">
        <v>695</v>
      </c>
      <c r="C124" s="258" t="s">
        <v>729</v>
      </c>
      <c r="D124" s="258" t="s">
        <v>734</v>
      </c>
      <c r="E124" s="277" t="s">
        <v>762</v>
      </c>
      <c r="F124" s="258" t="s">
        <v>722</v>
      </c>
      <c r="G124" s="259">
        <f>G125</f>
        <v>4664</v>
      </c>
      <c r="H124" s="259">
        <f t="shared" ref="H124" si="10">H125</f>
        <v>572.6</v>
      </c>
      <c r="I124" s="259"/>
    </row>
    <row r="125" spans="1:9" s="274" customFormat="1" ht="38.25">
      <c r="A125" s="257"/>
      <c r="B125" s="32" t="s">
        <v>258</v>
      </c>
      <c r="C125" s="258" t="s">
        <v>729</v>
      </c>
      <c r="D125" s="258" t="s">
        <v>734</v>
      </c>
      <c r="E125" s="277" t="s">
        <v>762</v>
      </c>
      <c r="F125" s="258" t="s">
        <v>723</v>
      </c>
      <c r="G125" s="259">
        <f>'приложение 5'!H152</f>
        <v>4664</v>
      </c>
      <c r="H125" s="259">
        <f>'приложение 5'!I152</f>
        <v>572.6</v>
      </c>
      <c r="I125" s="259"/>
    </row>
    <row r="126" spans="1:9" ht="357">
      <c r="A126" s="264"/>
      <c r="B126" s="292" t="s">
        <v>763</v>
      </c>
      <c r="C126" s="165" t="s">
        <v>729</v>
      </c>
      <c r="D126" s="165" t="s">
        <v>734</v>
      </c>
      <c r="E126" s="267" t="s">
        <v>764</v>
      </c>
      <c r="F126" s="167"/>
      <c r="G126" s="170">
        <f>G127+G129</f>
        <v>1256.5</v>
      </c>
      <c r="H126" s="170">
        <f>H127+H129</f>
        <v>500</v>
      </c>
      <c r="I126" s="170"/>
    </row>
    <row r="127" spans="1:9" ht="89.25">
      <c r="A127" s="173"/>
      <c r="B127" s="171" t="s">
        <v>695</v>
      </c>
      <c r="C127" s="165" t="s">
        <v>729</v>
      </c>
      <c r="D127" s="165" t="s">
        <v>734</v>
      </c>
      <c r="E127" s="267" t="s">
        <v>764</v>
      </c>
      <c r="F127" s="165" t="s">
        <v>722</v>
      </c>
      <c r="G127" s="170">
        <f>G128</f>
        <v>651</v>
      </c>
      <c r="H127" s="170">
        <f>H128</f>
        <v>470.7</v>
      </c>
      <c r="I127" s="170"/>
    </row>
    <row r="128" spans="1:9" ht="38.25">
      <c r="A128" s="173"/>
      <c r="B128" s="171" t="s">
        <v>258</v>
      </c>
      <c r="C128" s="165" t="s">
        <v>729</v>
      </c>
      <c r="D128" s="165" t="s">
        <v>734</v>
      </c>
      <c r="E128" s="267" t="s">
        <v>764</v>
      </c>
      <c r="F128" s="165" t="s">
        <v>723</v>
      </c>
      <c r="G128" s="170">
        <f>'приложение 5'!H158</f>
        <v>651</v>
      </c>
      <c r="H128" s="170">
        <f>'приложение 5'!I158</f>
        <v>470.7</v>
      </c>
      <c r="I128" s="170"/>
    </row>
    <row r="129" spans="1:9" ht="38.25">
      <c r="A129" s="173"/>
      <c r="B129" s="171" t="s">
        <v>725</v>
      </c>
      <c r="C129" s="165" t="s">
        <v>729</v>
      </c>
      <c r="D129" s="165" t="s">
        <v>734</v>
      </c>
      <c r="E129" s="267" t="s">
        <v>764</v>
      </c>
      <c r="F129" s="165" t="s">
        <v>726</v>
      </c>
      <c r="G129" s="170">
        <f>G130</f>
        <v>605.5</v>
      </c>
      <c r="H129" s="170">
        <f>H130</f>
        <v>29.3</v>
      </c>
      <c r="I129" s="170"/>
    </row>
    <row r="130" spans="1:9" ht="38.25">
      <c r="A130" s="173"/>
      <c r="B130" s="171" t="s">
        <v>260</v>
      </c>
      <c r="C130" s="165" t="s">
        <v>729</v>
      </c>
      <c r="D130" s="165" t="s">
        <v>734</v>
      </c>
      <c r="E130" s="267" t="s">
        <v>764</v>
      </c>
      <c r="F130" s="165" t="s">
        <v>727</v>
      </c>
      <c r="G130" s="170">
        <f>'приложение 5'!H162</f>
        <v>605.5</v>
      </c>
      <c r="H130" s="170">
        <f>'приложение 5'!I162</f>
        <v>29.3</v>
      </c>
      <c r="I130" s="170"/>
    </row>
    <row r="131" spans="1:9" ht="51">
      <c r="A131" s="172"/>
      <c r="B131" s="169" t="s">
        <v>226</v>
      </c>
      <c r="C131" s="167" t="s">
        <v>729</v>
      </c>
      <c r="D131" s="167" t="s">
        <v>765</v>
      </c>
      <c r="E131" s="167"/>
      <c r="F131" s="167"/>
      <c r="G131" s="168">
        <f>G132</f>
        <v>23213.200000000001</v>
      </c>
      <c r="H131" s="168">
        <f>H132</f>
        <v>3916.9999999999995</v>
      </c>
      <c r="I131" s="168">
        <f>H131/G131*100</f>
        <v>16.874019954164009</v>
      </c>
    </row>
    <row r="132" spans="1:9" ht="76.5">
      <c r="A132" s="173"/>
      <c r="B132" s="171" t="s">
        <v>219</v>
      </c>
      <c r="C132" s="165" t="s">
        <v>729</v>
      </c>
      <c r="D132" s="165" t="s">
        <v>765</v>
      </c>
      <c r="E132" s="165" t="s">
        <v>766</v>
      </c>
      <c r="F132" s="165"/>
      <c r="G132" s="170">
        <f>G133</f>
        <v>23213.200000000001</v>
      </c>
      <c r="H132" s="170">
        <f>H133</f>
        <v>3916.9999999999995</v>
      </c>
      <c r="I132" s="170"/>
    </row>
    <row r="133" spans="1:9" ht="63.75">
      <c r="A133" s="173"/>
      <c r="B133" s="171" t="s">
        <v>218</v>
      </c>
      <c r="C133" s="165" t="s">
        <v>729</v>
      </c>
      <c r="D133" s="165" t="s">
        <v>765</v>
      </c>
      <c r="E133" s="165" t="s">
        <v>767</v>
      </c>
      <c r="F133" s="165"/>
      <c r="G133" s="170">
        <f>G134+G141</f>
        <v>23213.200000000001</v>
      </c>
      <c r="H133" s="170">
        <f>H134+H141</f>
        <v>3916.9999999999995</v>
      </c>
      <c r="I133" s="170"/>
    </row>
    <row r="134" spans="1:9" ht="38.25">
      <c r="A134" s="173"/>
      <c r="B134" s="171" t="s">
        <v>37</v>
      </c>
      <c r="C134" s="165" t="s">
        <v>729</v>
      </c>
      <c r="D134" s="165" t="s">
        <v>765</v>
      </c>
      <c r="E134" s="165" t="s">
        <v>768</v>
      </c>
      <c r="F134" s="165"/>
      <c r="G134" s="170">
        <f>G135+G137+G139</f>
        <v>22987.7</v>
      </c>
      <c r="H134" s="170">
        <f>H135+H137+H139</f>
        <v>3916.9999999999995</v>
      </c>
      <c r="I134" s="170"/>
    </row>
    <row r="135" spans="1:9" ht="89.25">
      <c r="A135" s="173"/>
      <c r="B135" s="171" t="s">
        <v>695</v>
      </c>
      <c r="C135" s="165" t="s">
        <v>729</v>
      </c>
      <c r="D135" s="165" t="s">
        <v>765</v>
      </c>
      <c r="E135" s="165" t="s">
        <v>768</v>
      </c>
      <c r="F135" s="165" t="s">
        <v>722</v>
      </c>
      <c r="G135" s="170">
        <f>G136</f>
        <v>19898.5</v>
      </c>
      <c r="H135" s="170">
        <f>H136</f>
        <v>3611.7</v>
      </c>
      <c r="I135" s="170"/>
    </row>
    <row r="136" spans="1:9" ht="25.5">
      <c r="A136" s="173"/>
      <c r="B136" s="171" t="s">
        <v>702</v>
      </c>
      <c r="C136" s="165" t="s">
        <v>729</v>
      </c>
      <c r="D136" s="165" t="s">
        <v>765</v>
      </c>
      <c r="E136" s="165" t="s">
        <v>768</v>
      </c>
      <c r="F136" s="165" t="s">
        <v>769</v>
      </c>
      <c r="G136" s="170">
        <f>'приложение 5'!H170</f>
        <v>19898.5</v>
      </c>
      <c r="H136" s="170">
        <f>'приложение 5'!I170</f>
        <v>3611.7</v>
      </c>
      <c r="I136" s="170"/>
    </row>
    <row r="137" spans="1:9" ht="38.25">
      <c r="A137" s="173"/>
      <c r="B137" s="171" t="s">
        <v>725</v>
      </c>
      <c r="C137" s="165" t="s">
        <v>729</v>
      </c>
      <c r="D137" s="165" t="s">
        <v>765</v>
      </c>
      <c r="E137" s="165" t="s">
        <v>768</v>
      </c>
      <c r="F137" s="165" t="s">
        <v>726</v>
      </c>
      <c r="G137" s="170">
        <f>G138</f>
        <v>3010.2</v>
      </c>
      <c r="H137" s="170">
        <f>H138</f>
        <v>280.60000000000002</v>
      </c>
      <c r="I137" s="170"/>
    </row>
    <row r="138" spans="1:9" ht="38.25">
      <c r="A138" s="173"/>
      <c r="B138" s="171" t="s">
        <v>260</v>
      </c>
      <c r="C138" s="165" t="s">
        <v>729</v>
      </c>
      <c r="D138" s="165" t="s">
        <v>765</v>
      </c>
      <c r="E138" s="165" t="s">
        <v>768</v>
      </c>
      <c r="F138" s="165" t="s">
        <v>727</v>
      </c>
      <c r="G138" s="170">
        <f>'приложение 5'!H175</f>
        <v>3010.2</v>
      </c>
      <c r="H138" s="170">
        <f>'приложение 5'!I175</f>
        <v>280.60000000000002</v>
      </c>
      <c r="I138" s="170"/>
    </row>
    <row r="139" spans="1:9">
      <c r="A139" s="173"/>
      <c r="B139" s="247" t="s">
        <v>261</v>
      </c>
      <c r="C139" s="165" t="s">
        <v>729</v>
      </c>
      <c r="D139" s="165" t="s">
        <v>765</v>
      </c>
      <c r="E139" s="165" t="s">
        <v>768</v>
      </c>
      <c r="F139" s="165" t="s">
        <v>731</v>
      </c>
      <c r="G139" s="170">
        <f>G140</f>
        <v>79</v>
      </c>
      <c r="H139" s="170">
        <f>H140</f>
        <v>24.7</v>
      </c>
      <c r="I139" s="170"/>
    </row>
    <row r="140" spans="1:9" ht="25.5">
      <c r="A140" s="173"/>
      <c r="B140" s="247" t="s">
        <v>262</v>
      </c>
      <c r="C140" s="165" t="s">
        <v>729</v>
      </c>
      <c r="D140" s="165" t="s">
        <v>765</v>
      </c>
      <c r="E140" s="165" t="s">
        <v>768</v>
      </c>
      <c r="F140" s="165" t="s">
        <v>735</v>
      </c>
      <c r="G140" s="170">
        <f>'приложение 5'!H179</f>
        <v>79</v>
      </c>
      <c r="H140" s="170">
        <f>'приложение 5'!I179</f>
        <v>24.7</v>
      </c>
      <c r="I140" s="170"/>
    </row>
    <row r="141" spans="1:9" ht="25.5">
      <c r="A141" s="173"/>
      <c r="B141" s="171" t="s">
        <v>21</v>
      </c>
      <c r="C141" s="165" t="s">
        <v>729</v>
      </c>
      <c r="D141" s="165" t="s">
        <v>765</v>
      </c>
      <c r="E141" s="165" t="s">
        <v>770</v>
      </c>
      <c r="F141" s="165"/>
      <c r="G141" s="170">
        <f>G142</f>
        <v>225.5</v>
      </c>
      <c r="H141" s="170">
        <f>H142</f>
        <v>0</v>
      </c>
      <c r="I141" s="170"/>
    </row>
    <row r="142" spans="1:9" ht="38.25">
      <c r="A142" s="173"/>
      <c r="B142" s="171" t="s">
        <v>725</v>
      </c>
      <c r="C142" s="165" t="s">
        <v>729</v>
      </c>
      <c r="D142" s="165" t="s">
        <v>765</v>
      </c>
      <c r="E142" s="165" t="s">
        <v>770</v>
      </c>
      <c r="F142" s="165" t="s">
        <v>726</v>
      </c>
      <c r="G142" s="170">
        <f>G143</f>
        <v>225.5</v>
      </c>
      <c r="H142" s="170">
        <f>H143</f>
        <v>0</v>
      </c>
      <c r="I142" s="170"/>
    </row>
    <row r="143" spans="1:9" ht="38.25">
      <c r="A143" s="173"/>
      <c r="B143" s="171" t="s">
        <v>260</v>
      </c>
      <c r="C143" s="165" t="s">
        <v>729</v>
      </c>
      <c r="D143" s="165" t="s">
        <v>765</v>
      </c>
      <c r="E143" s="165" t="s">
        <v>770</v>
      </c>
      <c r="F143" s="165" t="s">
        <v>727</v>
      </c>
      <c r="G143" s="170">
        <f>'приложение 5'!H184</f>
        <v>225.5</v>
      </c>
      <c r="H143" s="170">
        <f>'приложение 5'!I184</f>
        <v>0</v>
      </c>
      <c r="I143" s="170"/>
    </row>
    <row r="144" spans="1:9" ht="38.25">
      <c r="A144" s="172"/>
      <c r="B144" s="169" t="s">
        <v>68</v>
      </c>
      <c r="C144" s="167" t="s">
        <v>729</v>
      </c>
      <c r="D144" s="167" t="s">
        <v>771</v>
      </c>
      <c r="E144" s="167"/>
      <c r="F144" s="167"/>
      <c r="G144" s="168">
        <f>G145+G174</f>
        <v>7903.4000000000005</v>
      </c>
      <c r="H144" s="168">
        <f>H145+H174</f>
        <v>70.5</v>
      </c>
      <c r="I144" s="168">
        <f>H144/G144*100</f>
        <v>0.89202115545208382</v>
      </c>
    </row>
    <row r="145" spans="1:9" ht="51">
      <c r="A145" s="173"/>
      <c r="B145" s="171" t="s">
        <v>67</v>
      </c>
      <c r="C145" s="165" t="s">
        <v>729</v>
      </c>
      <c r="D145" s="165" t="s">
        <v>771</v>
      </c>
      <c r="E145" s="165" t="s">
        <v>750</v>
      </c>
      <c r="F145" s="165"/>
      <c r="G145" s="170">
        <f>G146+G164+G169</f>
        <v>2000.8</v>
      </c>
      <c r="H145" s="170">
        <f>H146+H164+H169</f>
        <v>40.799999999999997</v>
      </c>
      <c r="I145" s="170"/>
    </row>
    <row r="146" spans="1:9" ht="25.5">
      <c r="A146" s="260"/>
      <c r="B146" s="171" t="s">
        <v>66</v>
      </c>
      <c r="C146" s="165" t="s">
        <v>729</v>
      </c>
      <c r="D146" s="165" t="s">
        <v>771</v>
      </c>
      <c r="E146" s="165" t="s">
        <v>751</v>
      </c>
      <c r="F146" s="165"/>
      <c r="G146" s="170">
        <f>G147+G150+G153+G156+G159</f>
        <v>1890.8</v>
      </c>
      <c r="H146" s="170">
        <f>H147+H150+H153+H156+H159</f>
        <v>40.799999999999997</v>
      </c>
      <c r="I146" s="170"/>
    </row>
    <row r="147" spans="1:9" ht="204">
      <c r="A147" s="260"/>
      <c r="B147" s="292" t="s">
        <v>772</v>
      </c>
      <c r="C147" s="165" t="s">
        <v>729</v>
      </c>
      <c r="D147" s="165" t="s">
        <v>771</v>
      </c>
      <c r="E147" s="165" t="s">
        <v>773</v>
      </c>
      <c r="F147" s="165"/>
      <c r="G147" s="170">
        <f>G148</f>
        <v>89.8</v>
      </c>
      <c r="H147" s="170">
        <f>H148</f>
        <v>0</v>
      </c>
      <c r="I147" s="170"/>
    </row>
    <row r="148" spans="1:9" ht="89.25">
      <c r="A148" s="173"/>
      <c r="B148" s="171" t="s">
        <v>695</v>
      </c>
      <c r="C148" s="165" t="s">
        <v>729</v>
      </c>
      <c r="D148" s="165" t="s">
        <v>771</v>
      </c>
      <c r="E148" s="165" t="s">
        <v>773</v>
      </c>
      <c r="F148" s="165" t="s">
        <v>722</v>
      </c>
      <c r="G148" s="170">
        <f>G149</f>
        <v>89.8</v>
      </c>
      <c r="H148" s="170">
        <f>H149</f>
        <v>0</v>
      </c>
      <c r="I148" s="170"/>
    </row>
    <row r="149" spans="1:9" ht="38.25">
      <c r="A149" s="173"/>
      <c r="B149" s="171" t="s">
        <v>258</v>
      </c>
      <c r="C149" s="165" t="s">
        <v>729</v>
      </c>
      <c r="D149" s="165" t="s">
        <v>771</v>
      </c>
      <c r="E149" s="165" t="s">
        <v>773</v>
      </c>
      <c r="F149" s="165" t="s">
        <v>723</v>
      </c>
      <c r="G149" s="170">
        <f>'приложение 5'!H191</f>
        <v>89.8</v>
      </c>
      <c r="H149" s="170">
        <f>'приложение 5'!I191</f>
        <v>0</v>
      </c>
      <c r="I149" s="170"/>
    </row>
    <row r="150" spans="1:9" ht="229.5">
      <c r="A150" s="173"/>
      <c r="B150" s="292" t="s">
        <v>774</v>
      </c>
      <c r="C150" s="165" t="s">
        <v>729</v>
      </c>
      <c r="D150" s="165" t="s">
        <v>771</v>
      </c>
      <c r="E150" s="165" t="s">
        <v>775</v>
      </c>
      <c r="F150" s="165"/>
      <c r="G150" s="170">
        <f>G151</f>
        <v>38.5</v>
      </c>
      <c r="H150" s="170">
        <f>H151</f>
        <v>0</v>
      </c>
      <c r="I150" s="170"/>
    </row>
    <row r="151" spans="1:9" ht="89.25">
      <c r="A151" s="173"/>
      <c r="B151" s="171" t="s">
        <v>695</v>
      </c>
      <c r="C151" s="165" t="s">
        <v>729</v>
      </c>
      <c r="D151" s="165" t="s">
        <v>771</v>
      </c>
      <c r="E151" s="165" t="s">
        <v>775</v>
      </c>
      <c r="F151" s="165" t="s">
        <v>722</v>
      </c>
      <c r="G151" s="170">
        <f>G152</f>
        <v>38.5</v>
      </c>
      <c r="H151" s="170">
        <f>H152</f>
        <v>0</v>
      </c>
      <c r="I151" s="170"/>
    </row>
    <row r="152" spans="1:9" ht="38.25">
      <c r="A152" s="173"/>
      <c r="B152" s="171" t="s">
        <v>258</v>
      </c>
      <c r="C152" s="165" t="s">
        <v>729</v>
      </c>
      <c r="D152" s="165" t="s">
        <v>771</v>
      </c>
      <c r="E152" s="165" t="s">
        <v>775</v>
      </c>
      <c r="F152" s="165" t="s">
        <v>723</v>
      </c>
      <c r="G152" s="170">
        <f>'приложение 5'!H195</f>
        <v>38.5</v>
      </c>
      <c r="H152" s="170">
        <f>'приложение 5'!I195</f>
        <v>0</v>
      </c>
      <c r="I152" s="170"/>
    </row>
    <row r="153" spans="1:9" ht="293.25">
      <c r="A153" s="173"/>
      <c r="B153" s="171" t="s">
        <v>776</v>
      </c>
      <c r="C153" s="165" t="s">
        <v>729</v>
      </c>
      <c r="D153" s="165" t="s">
        <v>771</v>
      </c>
      <c r="E153" s="165" t="s">
        <v>777</v>
      </c>
      <c r="F153" s="165"/>
      <c r="G153" s="170">
        <f>G154</f>
        <v>350</v>
      </c>
      <c r="H153" s="170">
        <f>H154</f>
        <v>0</v>
      </c>
      <c r="I153" s="170"/>
    </row>
    <row r="154" spans="1:9" ht="38.25">
      <c r="A154" s="173"/>
      <c r="B154" s="171" t="s">
        <v>725</v>
      </c>
      <c r="C154" s="165" t="s">
        <v>729</v>
      </c>
      <c r="D154" s="165" t="s">
        <v>771</v>
      </c>
      <c r="E154" s="165" t="s">
        <v>777</v>
      </c>
      <c r="F154" s="165" t="s">
        <v>726</v>
      </c>
      <c r="G154" s="170">
        <f>G155</f>
        <v>350</v>
      </c>
      <c r="H154" s="170">
        <f>H155</f>
        <v>0</v>
      </c>
      <c r="I154" s="170"/>
    </row>
    <row r="155" spans="1:9" ht="38.25">
      <c r="A155" s="173"/>
      <c r="B155" s="171" t="s">
        <v>260</v>
      </c>
      <c r="C155" s="165" t="s">
        <v>729</v>
      </c>
      <c r="D155" s="165" t="s">
        <v>771</v>
      </c>
      <c r="E155" s="165" t="s">
        <v>777</v>
      </c>
      <c r="F155" s="165" t="s">
        <v>727</v>
      </c>
      <c r="G155" s="170">
        <f>'приложение 5'!H199</f>
        <v>350</v>
      </c>
      <c r="H155" s="170">
        <f>'приложение 5'!I199</f>
        <v>0</v>
      </c>
      <c r="I155" s="170"/>
    </row>
    <row r="156" spans="1:9" ht="306">
      <c r="A156" s="260"/>
      <c r="B156" s="171" t="s">
        <v>778</v>
      </c>
      <c r="C156" s="165" t="s">
        <v>729</v>
      </c>
      <c r="D156" s="165" t="s">
        <v>771</v>
      </c>
      <c r="E156" s="165" t="s">
        <v>779</v>
      </c>
      <c r="F156" s="165"/>
      <c r="G156" s="170">
        <f>G157</f>
        <v>87.5</v>
      </c>
      <c r="H156" s="170">
        <f>H157</f>
        <v>0</v>
      </c>
      <c r="I156" s="170"/>
    </row>
    <row r="157" spans="1:9" ht="38.25">
      <c r="A157" s="173"/>
      <c r="B157" s="171" t="s">
        <v>725</v>
      </c>
      <c r="C157" s="165" t="s">
        <v>729</v>
      </c>
      <c r="D157" s="165" t="s">
        <v>771</v>
      </c>
      <c r="E157" s="165" t="s">
        <v>779</v>
      </c>
      <c r="F157" s="165" t="s">
        <v>726</v>
      </c>
      <c r="G157" s="170">
        <f>G158</f>
        <v>87.5</v>
      </c>
      <c r="H157" s="170">
        <f>H158</f>
        <v>0</v>
      </c>
      <c r="I157" s="170"/>
    </row>
    <row r="158" spans="1:9" ht="38.25">
      <c r="A158" s="173"/>
      <c r="B158" s="171" t="s">
        <v>260</v>
      </c>
      <c r="C158" s="165" t="s">
        <v>729</v>
      </c>
      <c r="D158" s="165" t="s">
        <v>771</v>
      </c>
      <c r="E158" s="165" t="s">
        <v>779</v>
      </c>
      <c r="F158" s="165" t="s">
        <v>727</v>
      </c>
      <c r="G158" s="170">
        <f>'приложение 5'!H203</f>
        <v>87.5</v>
      </c>
      <c r="H158" s="170">
        <f>'приложение 5'!I203</f>
        <v>0</v>
      </c>
      <c r="I158" s="170"/>
    </row>
    <row r="159" spans="1:9" ht="25.5">
      <c r="A159" s="260"/>
      <c r="B159" s="171" t="s">
        <v>21</v>
      </c>
      <c r="C159" s="165" t="s">
        <v>729</v>
      </c>
      <c r="D159" s="165" t="s">
        <v>771</v>
      </c>
      <c r="E159" s="165" t="s">
        <v>780</v>
      </c>
      <c r="F159" s="165"/>
      <c r="G159" s="170">
        <f>G160+G162</f>
        <v>1325</v>
      </c>
      <c r="H159" s="170">
        <f>H160+H162</f>
        <v>40.799999999999997</v>
      </c>
      <c r="I159" s="170"/>
    </row>
    <row r="160" spans="1:9" ht="38.25">
      <c r="A160" s="173"/>
      <c r="B160" s="171" t="s">
        <v>725</v>
      </c>
      <c r="C160" s="165" t="s">
        <v>729</v>
      </c>
      <c r="D160" s="165" t="s">
        <v>771</v>
      </c>
      <c r="E160" s="165" t="s">
        <v>780</v>
      </c>
      <c r="F160" s="165" t="s">
        <v>726</v>
      </c>
      <c r="G160" s="170">
        <f>G161</f>
        <v>1225</v>
      </c>
      <c r="H160" s="170">
        <f>H161</f>
        <v>40.799999999999997</v>
      </c>
      <c r="I160" s="170"/>
    </row>
    <row r="161" spans="1:9" ht="38.25">
      <c r="A161" s="173"/>
      <c r="B161" s="171" t="s">
        <v>260</v>
      </c>
      <c r="C161" s="165" t="s">
        <v>729</v>
      </c>
      <c r="D161" s="165" t="s">
        <v>771</v>
      </c>
      <c r="E161" s="165" t="s">
        <v>780</v>
      </c>
      <c r="F161" s="165" t="s">
        <v>727</v>
      </c>
      <c r="G161" s="170">
        <f>'приложение 5'!H207</f>
        <v>1225</v>
      </c>
      <c r="H161" s="170">
        <f>'приложение 5'!I207</f>
        <v>40.799999999999997</v>
      </c>
      <c r="I161" s="170"/>
    </row>
    <row r="162" spans="1:9" ht="51">
      <c r="A162" s="173"/>
      <c r="B162" s="171" t="s">
        <v>704</v>
      </c>
      <c r="C162" s="165" t="s">
        <v>729</v>
      </c>
      <c r="D162" s="165" t="s">
        <v>771</v>
      </c>
      <c r="E162" s="165" t="s">
        <v>780</v>
      </c>
      <c r="F162" s="165" t="s">
        <v>781</v>
      </c>
      <c r="G162" s="170">
        <f>G163</f>
        <v>100</v>
      </c>
      <c r="H162" s="170">
        <f>H163</f>
        <v>0</v>
      </c>
      <c r="I162" s="170"/>
    </row>
    <row r="163" spans="1:9">
      <c r="A163" s="173"/>
      <c r="B163" s="171" t="s">
        <v>690</v>
      </c>
      <c r="C163" s="165" t="s">
        <v>729</v>
      </c>
      <c r="D163" s="165" t="s">
        <v>771</v>
      </c>
      <c r="E163" s="165" t="s">
        <v>780</v>
      </c>
      <c r="F163" s="165" t="s">
        <v>782</v>
      </c>
      <c r="G163" s="170">
        <f>'приложение 5'!H210+'приложение 5'!H943</f>
        <v>100</v>
      </c>
      <c r="H163" s="170">
        <f>'приложение 5'!I210+'приложение 5'!I943</f>
        <v>0</v>
      </c>
      <c r="I163" s="170"/>
    </row>
    <row r="164" spans="1:9" ht="51">
      <c r="A164" s="260"/>
      <c r="B164" s="171" t="s">
        <v>64</v>
      </c>
      <c r="C164" s="165" t="s">
        <v>729</v>
      </c>
      <c r="D164" s="165" t="s">
        <v>771</v>
      </c>
      <c r="E164" s="165" t="s">
        <v>783</v>
      </c>
      <c r="F164" s="165"/>
      <c r="G164" s="170">
        <f>G165</f>
        <v>60</v>
      </c>
      <c r="H164" s="170">
        <f>H165</f>
        <v>0</v>
      </c>
      <c r="I164" s="270"/>
    </row>
    <row r="165" spans="1:9" ht="25.5">
      <c r="A165" s="260"/>
      <c r="B165" s="171" t="s">
        <v>21</v>
      </c>
      <c r="C165" s="165" t="s">
        <v>729</v>
      </c>
      <c r="D165" s="165" t="s">
        <v>771</v>
      </c>
      <c r="E165" s="165" t="s">
        <v>784</v>
      </c>
      <c r="F165" s="165"/>
      <c r="G165" s="170">
        <f>G166</f>
        <v>60</v>
      </c>
      <c r="H165" s="170">
        <f>H166</f>
        <v>0</v>
      </c>
      <c r="I165" s="270"/>
    </row>
    <row r="166" spans="1:9" ht="51">
      <c r="A166" s="173"/>
      <c r="B166" s="171" t="s">
        <v>704</v>
      </c>
      <c r="C166" s="165" t="s">
        <v>729</v>
      </c>
      <c r="D166" s="165" t="s">
        <v>771</v>
      </c>
      <c r="E166" s="165" t="s">
        <v>784</v>
      </c>
      <c r="F166" s="165" t="s">
        <v>781</v>
      </c>
      <c r="G166" s="170">
        <f>G167+G168</f>
        <v>60</v>
      </c>
      <c r="H166" s="170">
        <f>H167+H168</f>
        <v>0</v>
      </c>
      <c r="I166" s="170"/>
    </row>
    <row r="167" spans="1:9">
      <c r="A167" s="173"/>
      <c r="B167" s="171" t="s">
        <v>690</v>
      </c>
      <c r="C167" s="165" t="s">
        <v>729</v>
      </c>
      <c r="D167" s="165" t="s">
        <v>771</v>
      </c>
      <c r="E167" s="165" t="s">
        <v>784</v>
      </c>
      <c r="F167" s="165" t="s">
        <v>782</v>
      </c>
      <c r="G167" s="170">
        <f>'приложение 5'!H216+'приложение 5'!H938</f>
        <v>47</v>
      </c>
      <c r="H167" s="170">
        <f>'приложение 5'!I216+'приложение 5'!I938</f>
        <v>0</v>
      </c>
      <c r="I167" s="170"/>
    </row>
    <row r="168" spans="1:9">
      <c r="A168" s="260"/>
      <c r="B168" s="171" t="s">
        <v>694</v>
      </c>
      <c r="C168" s="165" t="s">
        <v>729</v>
      </c>
      <c r="D168" s="165" t="s">
        <v>771</v>
      </c>
      <c r="E168" s="165" t="s">
        <v>784</v>
      </c>
      <c r="F168" s="165" t="s">
        <v>785</v>
      </c>
      <c r="G168" s="170">
        <f>'приложение 5'!H218</f>
        <v>13</v>
      </c>
      <c r="H168" s="170">
        <f>'приложение 5'!I218</f>
        <v>0</v>
      </c>
      <c r="I168" s="270"/>
    </row>
    <row r="169" spans="1:9" ht="25.5">
      <c r="A169" s="260"/>
      <c r="B169" s="171" t="s">
        <v>63</v>
      </c>
      <c r="C169" s="165" t="s">
        <v>729</v>
      </c>
      <c r="D169" s="165" t="s">
        <v>771</v>
      </c>
      <c r="E169" s="165" t="s">
        <v>786</v>
      </c>
      <c r="F169" s="165"/>
      <c r="G169" s="170">
        <f>G170</f>
        <v>50</v>
      </c>
      <c r="H169" s="270">
        <f>H170</f>
        <v>0</v>
      </c>
      <c r="I169" s="270"/>
    </row>
    <row r="170" spans="1:9" ht="25.5">
      <c r="A170" s="260"/>
      <c r="B170" s="171" t="s">
        <v>21</v>
      </c>
      <c r="C170" s="165" t="s">
        <v>729</v>
      </c>
      <c r="D170" s="165" t="s">
        <v>771</v>
      </c>
      <c r="E170" s="165" t="s">
        <v>787</v>
      </c>
      <c r="F170" s="165"/>
      <c r="G170" s="170">
        <f>G171</f>
        <v>50</v>
      </c>
      <c r="H170" s="170">
        <f>H171</f>
        <v>0</v>
      </c>
      <c r="I170" s="270"/>
    </row>
    <row r="171" spans="1:9" ht="51">
      <c r="A171" s="173"/>
      <c r="B171" s="171" t="s">
        <v>704</v>
      </c>
      <c r="C171" s="165" t="s">
        <v>729</v>
      </c>
      <c r="D171" s="165" t="s">
        <v>771</v>
      </c>
      <c r="E171" s="165" t="s">
        <v>787</v>
      </c>
      <c r="F171" s="165" t="s">
        <v>781</v>
      </c>
      <c r="G171" s="170">
        <f>G172+G173</f>
        <v>50</v>
      </c>
      <c r="H171" s="170">
        <f>H172+H173</f>
        <v>0</v>
      </c>
      <c r="I171" s="170"/>
    </row>
    <row r="172" spans="1:9">
      <c r="A172" s="173"/>
      <c r="B172" s="171" t="s">
        <v>690</v>
      </c>
      <c r="C172" s="165" t="s">
        <v>729</v>
      </c>
      <c r="D172" s="165" t="s">
        <v>771</v>
      </c>
      <c r="E172" s="165" t="s">
        <v>787</v>
      </c>
      <c r="F172" s="165" t="s">
        <v>782</v>
      </c>
      <c r="G172" s="170">
        <f>'приложение 5'!H223+'приложение 5'!H943</f>
        <v>25</v>
      </c>
      <c r="H172" s="170">
        <f>'приложение 5'!I223+'приложение 5'!I943</f>
        <v>0</v>
      </c>
      <c r="I172" s="170"/>
    </row>
    <row r="173" spans="1:9">
      <c r="A173" s="260"/>
      <c r="B173" s="171" t="s">
        <v>694</v>
      </c>
      <c r="C173" s="165" t="s">
        <v>729</v>
      </c>
      <c r="D173" s="165" t="s">
        <v>771</v>
      </c>
      <c r="E173" s="165" t="s">
        <v>787</v>
      </c>
      <c r="F173" s="165" t="s">
        <v>785</v>
      </c>
      <c r="G173" s="170">
        <f>'приложение 5'!H225</f>
        <v>25</v>
      </c>
      <c r="H173" s="170">
        <f>'приложение 5'!I225</f>
        <v>0</v>
      </c>
      <c r="I173" s="270"/>
    </row>
    <row r="174" spans="1:9" ht="76.5">
      <c r="A174" s="260"/>
      <c r="B174" s="171" t="s">
        <v>219</v>
      </c>
      <c r="C174" s="165" t="s">
        <v>729</v>
      </c>
      <c r="D174" s="165" t="s">
        <v>771</v>
      </c>
      <c r="E174" s="165" t="s">
        <v>766</v>
      </c>
      <c r="F174" s="165"/>
      <c r="G174" s="170">
        <f>G175+G179</f>
        <v>5902.6</v>
      </c>
      <c r="H174" s="170">
        <f>H175+H179</f>
        <v>29.7</v>
      </c>
      <c r="I174" s="270"/>
    </row>
    <row r="175" spans="1:9" ht="63.75">
      <c r="A175" s="260"/>
      <c r="B175" s="171" t="s">
        <v>788</v>
      </c>
      <c r="C175" s="165" t="s">
        <v>729</v>
      </c>
      <c r="D175" s="165" t="s">
        <v>771</v>
      </c>
      <c r="E175" s="165" t="s">
        <v>767</v>
      </c>
      <c r="F175" s="165"/>
      <c r="G175" s="170">
        <f t="shared" ref="G175:H177" si="11">G176</f>
        <v>5320</v>
      </c>
      <c r="H175" s="170">
        <f t="shared" si="11"/>
        <v>0</v>
      </c>
      <c r="I175" s="270"/>
    </row>
    <row r="176" spans="1:9" ht="25.5">
      <c r="A176" s="260"/>
      <c r="B176" s="171" t="s">
        <v>21</v>
      </c>
      <c r="C176" s="165" t="s">
        <v>729</v>
      </c>
      <c r="D176" s="165" t="s">
        <v>771</v>
      </c>
      <c r="E176" s="165" t="s">
        <v>770</v>
      </c>
      <c r="F176" s="165"/>
      <c r="G176" s="170">
        <f t="shared" si="11"/>
        <v>5320</v>
      </c>
      <c r="H176" s="270">
        <f t="shared" si="11"/>
        <v>0</v>
      </c>
      <c r="I176" s="270"/>
    </row>
    <row r="177" spans="1:9" ht="38.25">
      <c r="A177" s="173"/>
      <c r="B177" s="171" t="s">
        <v>725</v>
      </c>
      <c r="C177" s="165" t="s">
        <v>729</v>
      </c>
      <c r="D177" s="165" t="s">
        <v>771</v>
      </c>
      <c r="E177" s="165" t="s">
        <v>770</v>
      </c>
      <c r="F177" s="165" t="s">
        <v>726</v>
      </c>
      <c r="G177" s="170">
        <f t="shared" si="11"/>
        <v>5320</v>
      </c>
      <c r="H177" s="170">
        <f t="shared" si="11"/>
        <v>0</v>
      </c>
      <c r="I177" s="170"/>
    </row>
    <row r="178" spans="1:9" ht="38.25">
      <c r="A178" s="173"/>
      <c r="B178" s="171" t="s">
        <v>260</v>
      </c>
      <c r="C178" s="165" t="s">
        <v>729</v>
      </c>
      <c r="D178" s="165" t="s">
        <v>771</v>
      </c>
      <c r="E178" s="165" t="s">
        <v>770</v>
      </c>
      <c r="F178" s="165" t="s">
        <v>727</v>
      </c>
      <c r="G178" s="170">
        <f>'приложение 5'!H231</f>
        <v>5320</v>
      </c>
      <c r="H178" s="170">
        <f>'приложение 5'!I231</f>
        <v>0</v>
      </c>
      <c r="I178" s="170"/>
    </row>
    <row r="179" spans="1:9" ht="38.25">
      <c r="A179" s="260"/>
      <c r="B179" s="171" t="s">
        <v>217</v>
      </c>
      <c r="C179" s="165" t="s">
        <v>729</v>
      </c>
      <c r="D179" s="165" t="s">
        <v>771</v>
      </c>
      <c r="E179" s="165" t="s">
        <v>789</v>
      </c>
      <c r="F179" s="165"/>
      <c r="G179" s="170">
        <f t="shared" ref="G179:H181" si="12">G180</f>
        <v>582.6</v>
      </c>
      <c r="H179" s="270">
        <f t="shared" si="12"/>
        <v>29.7</v>
      </c>
      <c r="I179" s="270"/>
    </row>
    <row r="180" spans="1:9" ht="25.5">
      <c r="A180" s="260"/>
      <c r="B180" s="171" t="s">
        <v>21</v>
      </c>
      <c r="C180" s="165" t="s">
        <v>729</v>
      </c>
      <c r="D180" s="165" t="s">
        <v>771</v>
      </c>
      <c r="E180" s="165" t="s">
        <v>790</v>
      </c>
      <c r="F180" s="165"/>
      <c r="G180" s="170">
        <f t="shared" si="12"/>
        <v>582.6</v>
      </c>
      <c r="H180" s="270">
        <f t="shared" si="12"/>
        <v>29.7</v>
      </c>
      <c r="I180" s="270"/>
    </row>
    <row r="181" spans="1:9" ht="38.25">
      <c r="A181" s="173"/>
      <c r="B181" s="171" t="s">
        <v>725</v>
      </c>
      <c r="C181" s="165" t="s">
        <v>729</v>
      </c>
      <c r="D181" s="165" t="s">
        <v>771</v>
      </c>
      <c r="E181" s="165" t="s">
        <v>790</v>
      </c>
      <c r="F181" s="165" t="s">
        <v>726</v>
      </c>
      <c r="G181" s="170">
        <f t="shared" si="12"/>
        <v>582.6</v>
      </c>
      <c r="H181" s="170">
        <f t="shared" si="12"/>
        <v>29.7</v>
      </c>
      <c r="I181" s="170"/>
    </row>
    <row r="182" spans="1:9" ht="38.25">
      <c r="A182" s="173"/>
      <c r="B182" s="171" t="s">
        <v>260</v>
      </c>
      <c r="C182" s="165" t="s">
        <v>729</v>
      </c>
      <c r="D182" s="165" t="s">
        <v>771</v>
      </c>
      <c r="E182" s="165" t="s">
        <v>790</v>
      </c>
      <c r="F182" s="165" t="s">
        <v>727</v>
      </c>
      <c r="G182" s="170">
        <f>'приложение 5'!H236</f>
        <v>582.6</v>
      </c>
      <c r="H182" s="170">
        <f>'приложение 5'!I236</f>
        <v>29.7</v>
      </c>
      <c r="I182" s="170"/>
    </row>
    <row r="183" spans="1:9" s="222" customFormat="1">
      <c r="A183" s="176"/>
      <c r="B183" s="194" t="s">
        <v>791</v>
      </c>
      <c r="C183" s="178" t="s">
        <v>734</v>
      </c>
      <c r="D183" s="178" t="s">
        <v>715</v>
      </c>
      <c r="E183" s="178"/>
      <c r="F183" s="178"/>
      <c r="G183" s="179">
        <f>G184+G200+G214+G220+G254+G262</f>
        <v>251792.49999999997</v>
      </c>
      <c r="H183" s="179">
        <f>H184+H200+H214+H220+H254+H262</f>
        <v>48543.200000000004</v>
      </c>
      <c r="I183" s="179">
        <f>H183/G183*100</f>
        <v>19.2790492171133</v>
      </c>
    </row>
    <row r="184" spans="1:9" s="222" customFormat="1">
      <c r="A184" s="176"/>
      <c r="B184" s="194" t="s">
        <v>216</v>
      </c>
      <c r="C184" s="178" t="s">
        <v>734</v>
      </c>
      <c r="D184" s="178" t="s">
        <v>714</v>
      </c>
      <c r="E184" s="178"/>
      <c r="F184" s="178"/>
      <c r="G184" s="179">
        <f>G185</f>
        <v>7298.0999999999995</v>
      </c>
      <c r="H184" s="179">
        <f>H185</f>
        <v>1347.7</v>
      </c>
      <c r="I184" s="179">
        <f>H184/G184*100</f>
        <v>18.466450171962567</v>
      </c>
    </row>
    <row r="185" spans="1:9" s="222" customFormat="1" ht="51">
      <c r="A185" s="176"/>
      <c r="B185" s="181" t="s">
        <v>5</v>
      </c>
      <c r="C185" s="182" t="s">
        <v>734</v>
      </c>
      <c r="D185" s="182" t="s">
        <v>714</v>
      </c>
      <c r="E185" s="182" t="s">
        <v>718</v>
      </c>
      <c r="F185" s="178"/>
      <c r="G185" s="183">
        <f>G186</f>
        <v>7298.0999999999995</v>
      </c>
      <c r="H185" s="183">
        <f>H186</f>
        <v>1347.7</v>
      </c>
      <c r="I185" s="183"/>
    </row>
    <row r="186" spans="1:9" s="222" customFormat="1" ht="38.25">
      <c r="A186" s="176"/>
      <c r="B186" s="181" t="s">
        <v>4</v>
      </c>
      <c r="C186" s="182" t="s">
        <v>734</v>
      </c>
      <c r="D186" s="182" t="s">
        <v>714</v>
      </c>
      <c r="E186" s="182" t="s">
        <v>720</v>
      </c>
      <c r="F186" s="178"/>
      <c r="G186" s="183">
        <f>G187+G190+G197</f>
        <v>7298.0999999999995</v>
      </c>
      <c r="H186" s="183">
        <f>H187+H190+H197</f>
        <v>1347.7</v>
      </c>
      <c r="I186" s="183"/>
    </row>
    <row r="187" spans="1:9" s="222" customFormat="1" ht="25.5">
      <c r="A187" s="180"/>
      <c r="B187" s="181" t="s">
        <v>21</v>
      </c>
      <c r="C187" s="182" t="s">
        <v>734</v>
      </c>
      <c r="D187" s="182" t="s">
        <v>714</v>
      </c>
      <c r="E187" s="182" t="s">
        <v>797</v>
      </c>
      <c r="F187" s="182"/>
      <c r="G187" s="183">
        <f>G188</f>
        <v>1578.6000000000001</v>
      </c>
      <c r="H187" s="209">
        <f>H188</f>
        <v>344</v>
      </c>
      <c r="I187" s="209"/>
    </row>
    <row r="188" spans="1:9" s="222" customFormat="1" ht="89.25">
      <c r="A188" s="180"/>
      <c r="B188" s="181" t="s">
        <v>695</v>
      </c>
      <c r="C188" s="182" t="s">
        <v>734</v>
      </c>
      <c r="D188" s="182" t="s">
        <v>714</v>
      </c>
      <c r="E188" s="182" t="s">
        <v>797</v>
      </c>
      <c r="F188" s="182" t="s">
        <v>722</v>
      </c>
      <c r="G188" s="183">
        <f>G189</f>
        <v>1578.6000000000001</v>
      </c>
      <c r="H188" s="183">
        <f>H189</f>
        <v>344</v>
      </c>
      <c r="I188" s="183"/>
    </row>
    <row r="189" spans="1:9" s="222" customFormat="1" ht="25.5">
      <c r="A189" s="180"/>
      <c r="B189" s="181" t="s">
        <v>702</v>
      </c>
      <c r="C189" s="182" t="s">
        <v>734</v>
      </c>
      <c r="D189" s="182" t="s">
        <v>714</v>
      </c>
      <c r="E189" s="182" t="s">
        <v>797</v>
      </c>
      <c r="F189" s="182" t="s">
        <v>769</v>
      </c>
      <c r="G189" s="183">
        <f>'приложение 5'!H244</f>
        <v>1578.6000000000001</v>
      </c>
      <c r="H189" s="183">
        <f>'приложение 5'!I244</f>
        <v>344</v>
      </c>
      <c r="I189" s="183"/>
    </row>
    <row r="190" spans="1:9" s="222" customFormat="1" ht="114.75">
      <c r="A190" s="176"/>
      <c r="B190" s="181" t="s">
        <v>792</v>
      </c>
      <c r="C190" s="182" t="s">
        <v>734</v>
      </c>
      <c r="D190" s="182" t="s">
        <v>714</v>
      </c>
      <c r="E190" s="182" t="s">
        <v>793</v>
      </c>
      <c r="F190" s="178"/>
      <c r="G190" s="183">
        <f>G191+G193+G195</f>
        <v>3983.7999999999997</v>
      </c>
      <c r="H190" s="183">
        <f>H191+H193+H195</f>
        <v>672.5</v>
      </c>
      <c r="I190" s="183"/>
    </row>
    <row r="191" spans="1:9" s="222" customFormat="1" ht="89.25">
      <c r="A191" s="180"/>
      <c r="B191" s="181" t="s">
        <v>695</v>
      </c>
      <c r="C191" s="182" t="s">
        <v>734</v>
      </c>
      <c r="D191" s="182" t="s">
        <v>714</v>
      </c>
      <c r="E191" s="182" t="s">
        <v>793</v>
      </c>
      <c r="F191" s="182" t="s">
        <v>722</v>
      </c>
      <c r="G191" s="183">
        <f>G192</f>
        <v>3277.2</v>
      </c>
      <c r="H191" s="183">
        <f>H192</f>
        <v>644.5</v>
      </c>
      <c r="I191" s="183"/>
    </row>
    <row r="192" spans="1:9" s="222" customFormat="1" ht="25.5">
      <c r="A192" s="180"/>
      <c r="B192" s="181" t="s">
        <v>702</v>
      </c>
      <c r="C192" s="182" t="s">
        <v>734</v>
      </c>
      <c r="D192" s="182" t="s">
        <v>714</v>
      </c>
      <c r="E192" s="182" t="s">
        <v>793</v>
      </c>
      <c r="F192" s="182" t="s">
        <v>769</v>
      </c>
      <c r="G192" s="183">
        <f>'приложение 5'!H249</f>
        <v>3277.2</v>
      </c>
      <c r="H192" s="183">
        <f>'приложение 5'!I249</f>
        <v>644.5</v>
      </c>
      <c r="I192" s="183"/>
    </row>
    <row r="193" spans="1:9" s="222" customFormat="1" ht="38.25">
      <c r="A193" s="180"/>
      <c r="B193" s="181" t="s">
        <v>725</v>
      </c>
      <c r="C193" s="182" t="s">
        <v>734</v>
      </c>
      <c r="D193" s="182" t="s">
        <v>714</v>
      </c>
      <c r="E193" s="182" t="s">
        <v>793</v>
      </c>
      <c r="F193" s="182" t="s">
        <v>726</v>
      </c>
      <c r="G193" s="183">
        <f>G194</f>
        <v>50</v>
      </c>
      <c r="H193" s="183">
        <f t="shared" ref="H193" si="13">H194</f>
        <v>0</v>
      </c>
      <c r="I193" s="183"/>
    </row>
    <row r="194" spans="1:9" s="222" customFormat="1" ht="38.25">
      <c r="A194" s="180"/>
      <c r="B194" s="181" t="s">
        <v>260</v>
      </c>
      <c r="C194" s="182" t="s">
        <v>734</v>
      </c>
      <c r="D194" s="182" t="s">
        <v>714</v>
      </c>
      <c r="E194" s="182" t="s">
        <v>793</v>
      </c>
      <c r="F194" s="182" t="s">
        <v>727</v>
      </c>
      <c r="G194" s="183">
        <f>'приложение 5'!H254</f>
        <v>50</v>
      </c>
      <c r="H194" s="183">
        <f>'приложение 5'!I254</f>
        <v>0</v>
      </c>
      <c r="I194" s="183"/>
    </row>
    <row r="195" spans="1:9" s="222" customFormat="1" ht="51">
      <c r="A195" s="180"/>
      <c r="B195" s="181" t="s">
        <v>794</v>
      </c>
      <c r="C195" s="182" t="s">
        <v>734</v>
      </c>
      <c r="D195" s="182" t="s">
        <v>714</v>
      </c>
      <c r="E195" s="182" t="s">
        <v>793</v>
      </c>
      <c r="F195" s="182" t="s">
        <v>781</v>
      </c>
      <c r="G195" s="183">
        <f>G196</f>
        <v>656.6</v>
      </c>
      <c r="H195" s="183">
        <f t="shared" ref="H195" si="14">H196</f>
        <v>28</v>
      </c>
      <c r="I195" s="183"/>
    </row>
    <row r="196" spans="1:9" s="222" customFormat="1">
      <c r="A196" s="180"/>
      <c r="B196" s="181" t="s">
        <v>690</v>
      </c>
      <c r="C196" s="182" t="s">
        <v>734</v>
      </c>
      <c r="D196" s="182" t="s">
        <v>714</v>
      </c>
      <c r="E196" s="182" t="s">
        <v>793</v>
      </c>
      <c r="F196" s="182" t="s">
        <v>782</v>
      </c>
      <c r="G196" s="183">
        <f>'приложение 5'!H257</f>
        <v>656.6</v>
      </c>
      <c r="H196" s="183">
        <f>'приложение 5'!I257</f>
        <v>28</v>
      </c>
      <c r="I196" s="183"/>
    </row>
    <row r="197" spans="1:9" s="222" customFormat="1" ht="114.75">
      <c r="A197" s="176"/>
      <c r="B197" s="181" t="s">
        <v>795</v>
      </c>
      <c r="C197" s="182" t="s">
        <v>734</v>
      </c>
      <c r="D197" s="182" t="s">
        <v>714</v>
      </c>
      <c r="E197" s="182" t="s">
        <v>796</v>
      </c>
      <c r="F197" s="178"/>
      <c r="G197" s="183">
        <f>G198</f>
        <v>1735.6999999999998</v>
      </c>
      <c r="H197" s="183">
        <f>H198</f>
        <v>331.20000000000005</v>
      </c>
      <c r="I197" s="183"/>
    </row>
    <row r="198" spans="1:9" s="222" customFormat="1" ht="89.25">
      <c r="A198" s="180"/>
      <c r="B198" s="181" t="s">
        <v>695</v>
      </c>
      <c r="C198" s="182" t="s">
        <v>734</v>
      </c>
      <c r="D198" s="182" t="s">
        <v>714</v>
      </c>
      <c r="E198" s="182" t="s">
        <v>796</v>
      </c>
      <c r="F198" s="182" t="s">
        <v>722</v>
      </c>
      <c r="G198" s="183">
        <f>G199</f>
        <v>1735.6999999999998</v>
      </c>
      <c r="H198" s="183">
        <f>H199</f>
        <v>331.20000000000005</v>
      </c>
      <c r="I198" s="183"/>
    </row>
    <row r="199" spans="1:9" s="222" customFormat="1" ht="25.5">
      <c r="A199" s="180"/>
      <c r="B199" s="181" t="s">
        <v>702</v>
      </c>
      <c r="C199" s="182" t="s">
        <v>734</v>
      </c>
      <c r="D199" s="182" t="s">
        <v>714</v>
      </c>
      <c r="E199" s="182" t="s">
        <v>796</v>
      </c>
      <c r="F199" s="182" t="s">
        <v>769</v>
      </c>
      <c r="G199" s="183">
        <f>'приложение 5'!H261</f>
        <v>1735.6999999999998</v>
      </c>
      <c r="H199" s="183">
        <f>'приложение 5'!I261</f>
        <v>331.20000000000005</v>
      </c>
      <c r="I199" s="183"/>
    </row>
    <row r="200" spans="1:9" s="222" customFormat="1">
      <c r="A200" s="176"/>
      <c r="B200" s="177" t="s">
        <v>213</v>
      </c>
      <c r="C200" s="178" t="s">
        <v>734</v>
      </c>
      <c r="D200" s="178" t="s">
        <v>736</v>
      </c>
      <c r="E200" s="178"/>
      <c r="F200" s="178"/>
      <c r="G200" s="179">
        <f>G201+G206</f>
        <v>31788.1</v>
      </c>
      <c r="H200" s="179">
        <f>H201+H206</f>
        <v>9976.4</v>
      </c>
      <c r="I200" s="179">
        <f>H200/G200*100</f>
        <v>31.384071397787221</v>
      </c>
    </row>
    <row r="201" spans="1:9" s="222" customFormat="1" ht="89.25">
      <c r="A201" s="186"/>
      <c r="B201" s="187" t="s">
        <v>199</v>
      </c>
      <c r="C201" s="182" t="s">
        <v>734</v>
      </c>
      <c r="D201" s="182" t="s">
        <v>736</v>
      </c>
      <c r="E201" s="188" t="s">
        <v>798</v>
      </c>
      <c r="F201" s="182"/>
      <c r="G201" s="183">
        <f t="shared" ref="G201:H204" si="15">G202</f>
        <v>30627</v>
      </c>
      <c r="H201" s="183">
        <f t="shared" si="15"/>
        <v>9976.4</v>
      </c>
      <c r="I201" s="183"/>
    </row>
    <row r="202" spans="1:9" s="222" customFormat="1" ht="38.25">
      <c r="A202" s="186"/>
      <c r="B202" s="187" t="s">
        <v>194</v>
      </c>
      <c r="C202" s="182" t="s">
        <v>734</v>
      </c>
      <c r="D202" s="182" t="s">
        <v>736</v>
      </c>
      <c r="E202" s="188" t="s">
        <v>799</v>
      </c>
      <c r="F202" s="182"/>
      <c r="G202" s="183">
        <f t="shared" si="15"/>
        <v>30627</v>
      </c>
      <c r="H202" s="183">
        <f t="shared" si="15"/>
        <v>9976.4</v>
      </c>
      <c r="I202" s="183"/>
    </row>
    <row r="203" spans="1:9" s="222" customFormat="1" ht="140.25">
      <c r="A203" s="186"/>
      <c r="B203" s="181" t="s">
        <v>800</v>
      </c>
      <c r="C203" s="182" t="s">
        <v>734</v>
      </c>
      <c r="D203" s="182" t="s">
        <v>736</v>
      </c>
      <c r="E203" s="188" t="s">
        <v>801</v>
      </c>
      <c r="F203" s="182"/>
      <c r="G203" s="183">
        <f t="shared" si="15"/>
        <v>30627</v>
      </c>
      <c r="H203" s="183">
        <f t="shared" si="15"/>
        <v>9976.4</v>
      </c>
      <c r="I203" s="183"/>
    </row>
    <row r="204" spans="1:9" s="222" customFormat="1">
      <c r="A204" s="180"/>
      <c r="B204" s="181" t="s">
        <v>261</v>
      </c>
      <c r="C204" s="182" t="s">
        <v>734</v>
      </c>
      <c r="D204" s="182" t="s">
        <v>736</v>
      </c>
      <c r="E204" s="188" t="s">
        <v>801</v>
      </c>
      <c r="F204" s="182" t="s">
        <v>731</v>
      </c>
      <c r="G204" s="183">
        <f t="shared" si="15"/>
        <v>30627</v>
      </c>
      <c r="H204" s="183">
        <f t="shared" si="15"/>
        <v>9976.4</v>
      </c>
      <c r="I204" s="183"/>
    </row>
    <row r="205" spans="1:9" s="222" customFormat="1" ht="76.5">
      <c r="A205" s="180"/>
      <c r="B205" s="181" t="s">
        <v>160</v>
      </c>
      <c r="C205" s="182" t="s">
        <v>734</v>
      </c>
      <c r="D205" s="182" t="s">
        <v>736</v>
      </c>
      <c r="E205" s="188" t="s">
        <v>801</v>
      </c>
      <c r="F205" s="182" t="s">
        <v>159</v>
      </c>
      <c r="G205" s="183">
        <f>'приложение 5'!H269</f>
        <v>30627</v>
      </c>
      <c r="H205" s="183">
        <f>'приложение 5'!I269</f>
        <v>9976.4</v>
      </c>
      <c r="I205" s="183"/>
    </row>
    <row r="206" spans="1:9" s="190" customFormat="1" ht="63.75">
      <c r="A206" s="189"/>
      <c r="B206" s="187" t="s">
        <v>157</v>
      </c>
      <c r="C206" s="188" t="s">
        <v>734</v>
      </c>
      <c r="D206" s="188" t="s">
        <v>736</v>
      </c>
      <c r="E206" s="188" t="s">
        <v>802</v>
      </c>
      <c r="F206" s="188"/>
      <c r="G206" s="199">
        <f>G207</f>
        <v>1161.0999999999999</v>
      </c>
      <c r="H206" s="199">
        <f>H207</f>
        <v>0</v>
      </c>
      <c r="I206" s="199"/>
    </row>
    <row r="207" spans="1:9" s="190" customFormat="1" ht="63.75">
      <c r="A207" s="189"/>
      <c r="B207" s="187" t="s">
        <v>156</v>
      </c>
      <c r="C207" s="188" t="s">
        <v>734</v>
      </c>
      <c r="D207" s="188" t="s">
        <v>736</v>
      </c>
      <c r="E207" s="188" t="s">
        <v>803</v>
      </c>
      <c r="F207" s="188"/>
      <c r="G207" s="199">
        <f>G208+G211</f>
        <v>1161.0999999999999</v>
      </c>
      <c r="H207" s="199">
        <f>H208+H211</f>
        <v>0</v>
      </c>
      <c r="I207" s="199"/>
    </row>
    <row r="208" spans="1:9" s="190" customFormat="1" ht="25.5">
      <c r="A208" s="189"/>
      <c r="B208" s="187" t="s">
        <v>804</v>
      </c>
      <c r="C208" s="188" t="s">
        <v>734</v>
      </c>
      <c r="D208" s="188" t="s">
        <v>736</v>
      </c>
      <c r="E208" s="188" t="s">
        <v>805</v>
      </c>
      <c r="F208" s="188"/>
      <c r="G208" s="199">
        <f>G209</f>
        <v>875.1</v>
      </c>
      <c r="H208" s="199">
        <f>H209</f>
        <v>0</v>
      </c>
      <c r="I208" s="199"/>
    </row>
    <row r="209" spans="1:9" s="190" customFormat="1" ht="38.25">
      <c r="A209" s="191"/>
      <c r="B209" s="181" t="s">
        <v>725</v>
      </c>
      <c r="C209" s="188" t="s">
        <v>734</v>
      </c>
      <c r="D209" s="188" t="s">
        <v>736</v>
      </c>
      <c r="E209" s="188" t="s">
        <v>805</v>
      </c>
      <c r="F209" s="188" t="s">
        <v>726</v>
      </c>
      <c r="G209" s="199">
        <f>G210</f>
        <v>875.1</v>
      </c>
      <c r="H209" s="199">
        <f>H210</f>
        <v>0</v>
      </c>
      <c r="I209" s="199"/>
    </row>
    <row r="210" spans="1:9" s="190" customFormat="1" ht="38.25">
      <c r="A210" s="191"/>
      <c r="B210" s="187" t="s">
        <v>260</v>
      </c>
      <c r="C210" s="188" t="s">
        <v>734</v>
      </c>
      <c r="D210" s="188" t="s">
        <v>736</v>
      </c>
      <c r="E210" s="188" t="s">
        <v>805</v>
      </c>
      <c r="F210" s="188" t="s">
        <v>727</v>
      </c>
      <c r="G210" s="199">
        <f>'приложение 5'!H274</f>
        <v>875.1</v>
      </c>
      <c r="H210" s="199">
        <f>'приложение 5'!I274</f>
        <v>0</v>
      </c>
      <c r="I210" s="199"/>
    </row>
    <row r="211" spans="1:9" s="193" customFormat="1" ht="229.5">
      <c r="A211" s="192"/>
      <c r="B211" s="187" t="s">
        <v>806</v>
      </c>
      <c r="C211" s="188" t="s">
        <v>734</v>
      </c>
      <c r="D211" s="188" t="s">
        <v>736</v>
      </c>
      <c r="E211" s="188" t="s">
        <v>807</v>
      </c>
      <c r="F211" s="188"/>
      <c r="G211" s="199">
        <f>G212</f>
        <v>286</v>
      </c>
      <c r="H211" s="199">
        <f t="shared" ref="H211:H212" si="16">H212</f>
        <v>0</v>
      </c>
      <c r="I211" s="199"/>
    </row>
    <row r="212" spans="1:9" s="190" customFormat="1" ht="38.25">
      <c r="A212" s="191"/>
      <c r="B212" s="181" t="s">
        <v>725</v>
      </c>
      <c r="C212" s="188" t="s">
        <v>734</v>
      </c>
      <c r="D212" s="188" t="s">
        <v>736</v>
      </c>
      <c r="E212" s="188" t="s">
        <v>807</v>
      </c>
      <c r="F212" s="188" t="s">
        <v>726</v>
      </c>
      <c r="G212" s="199">
        <f>G213</f>
        <v>286</v>
      </c>
      <c r="H212" s="199">
        <f t="shared" si="16"/>
        <v>0</v>
      </c>
      <c r="I212" s="199"/>
    </row>
    <row r="213" spans="1:9" s="190" customFormat="1" ht="38.25">
      <c r="A213" s="191"/>
      <c r="B213" s="187" t="s">
        <v>260</v>
      </c>
      <c r="C213" s="188" t="s">
        <v>734</v>
      </c>
      <c r="D213" s="188" t="s">
        <v>736</v>
      </c>
      <c r="E213" s="188" t="s">
        <v>807</v>
      </c>
      <c r="F213" s="188" t="s">
        <v>727</v>
      </c>
      <c r="G213" s="199">
        <f>'приложение 5'!H279</f>
        <v>286</v>
      </c>
      <c r="H213" s="199">
        <f>'приложение 5'!I279</f>
        <v>0</v>
      </c>
      <c r="I213" s="199"/>
    </row>
    <row r="214" spans="1:9" s="222" customFormat="1">
      <c r="A214" s="176"/>
      <c r="B214" s="194" t="s">
        <v>808</v>
      </c>
      <c r="C214" s="178" t="s">
        <v>734</v>
      </c>
      <c r="D214" s="178" t="s">
        <v>809</v>
      </c>
      <c r="E214" s="178"/>
      <c r="F214" s="178"/>
      <c r="G214" s="179">
        <f t="shared" ref="G214:H218" si="17">G215</f>
        <v>11013.2</v>
      </c>
      <c r="H214" s="179">
        <f t="shared" si="17"/>
        <v>1356.2</v>
      </c>
      <c r="I214" s="179">
        <f>H214/G214*100</f>
        <v>12.314313732611774</v>
      </c>
    </row>
    <row r="215" spans="1:9" s="222" customFormat="1" ht="38.25">
      <c r="A215" s="180"/>
      <c r="B215" s="181" t="s">
        <v>206</v>
      </c>
      <c r="C215" s="182" t="s">
        <v>734</v>
      </c>
      <c r="D215" s="182" t="s">
        <v>809</v>
      </c>
      <c r="E215" s="182" t="s">
        <v>810</v>
      </c>
      <c r="F215" s="182"/>
      <c r="G215" s="183">
        <f t="shared" si="17"/>
        <v>11013.2</v>
      </c>
      <c r="H215" s="183">
        <f t="shared" si="17"/>
        <v>1356.2</v>
      </c>
      <c r="I215" s="183"/>
    </row>
    <row r="216" spans="1:9" s="222" customFormat="1">
      <c r="A216" s="180"/>
      <c r="B216" s="181" t="s">
        <v>208</v>
      </c>
      <c r="C216" s="182" t="s">
        <v>734</v>
      </c>
      <c r="D216" s="182" t="s">
        <v>809</v>
      </c>
      <c r="E216" s="182" t="s">
        <v>811</v>
      </c>
      <c r="F216" s="182"/>
      <c r="G216" s="183">
        <f t="shared" si="17"/>
        <v>11013.2</v>
      </c>
      <c r="H216" s="183">
        <f t="shared" si="17"/>
        <v>1356.2</v>
      </c>
      <c r="I216" s="183"/>
    </row>
    <row r="217" spans="1:9" s="222" customFormat="1" ht="25.5">
      <c r="A217" s="180"/>
      <c r="B217" s="181" t="s">
        <v>21</v>
      </c>
      <c r="C217" s="182" t="s">
        <v>734</v>
      </c>
      <c r="D217" s="182" t="s">
        <v>809</v>
      </c>
      <c r="E217" s="182" t="s">
        <v>812</v>
      </c>
      <c r="F217" s="182"/>
      <c r="G217" s="183">
        <f t="shared" si="17"/>
        <v>11013.2</v>
      </c>
      <c r="H217" s="183">
        <f t="shared" si="17"/>
        <v>1356.2</v>
      </c>
      <c r="I217" s="183"/>
    </row>
    <row r="218" spans="1:9" s="222" customFormat="1">
      <c r="A218" s="180"/>
      <c r="B218" s="181" t="s">
        <v>261</v>
      </c>
      <c r="C218" s="182" t="s">
        <v>734</v>
      </c>
      <c r="D218" s="182" t="s">
        <v>809</v>
      </c>
      <c r="E218" s="182" t="s">
        <v>812</v>
      </c>
      <c r="F218" s="182" t="s">
        <v>731</v>
      </c>
      <c r="G218" s="183">
        <f t="shared" si="17"/>
        <v>11013.2</v>
      </c>
      <c r="H218" s="183">
        <f t="shared" si="17"/>
        <v>1356.2</v>
      </c>
      <c r="I218" s="183"/>
    </row>
    <row r="219" spans="1:9" s="222" customFormat="1" ht="63.75">
      <c r="A219" s="180"/>
      <c r="B219" s="181" t="s">
        <v>813</v>
      </c>
      <c r="C219" s="182" t="s">
        <v>734</v>
      </c>
      <c r="D219" s="182" t="s">
        <v>809</v>
      </c>
      <c r="E219" s="182" t="s">
        <v>812</v>
      </c>
      <c r="F219" s="182" t="s">
        <v>159</v>
      </c>
      <c r="G219" s="183">
        <f>'приложение 5'!H286</f>
        <v>11013.2</v>
      </c>
      <c r="H219" s="183">
        <f>'приложение 5'!I286</f>
        <v>1356.2</v>
      </c>
      <c r="I219" s="183"/>
    </row>
    <row r="220" spans="1:9" s="222" customFormat="1">
      <c r="A220" s="176"/>
      <c r="B220" s="177" t="s">
        <v>814</v>
      </c>
      <c r="C220" s="178" t="s">
        <v>734</v>
      </c>
      <c r="D220" s="178" t="s">
        <v>765</v>
      </c>
      <c r="E220" s="178"/>
      <c r="F220" s="178"/>
      <c r="G220" s="179">
        <f>G222+G248</f>
        <v>104045.7</v>
      </c>
      <c r="H220" s="179">
        <f>H222+H248</f>
        <v>12601.6</v>
      </c>
      <c r="I220" s="179">
        <f>H220/G220*100</f>
        <v>12.111600959962786</v>
      </c>
    </row>
    <row r="221" spans="1:9" s="222" customFormat="1" ht="25.5">
      <c r="A221" s="186"/>
      <c r="B221" s="181" t="s">
        <v>815</v>
      </c>
      <c r="C221" s="182" t="s">
        <v>734</v>
      </c>
      <c r="D221" s="182" t="s">
        <v>765</v>
      </c>
      <c r="E221" s="182"/>
      <c r="F221" s="182"/>
      <c r="G221" s="183">
        <f>'приложение 5'!H288</f>
        <v>90198.399999999994</v>
      </c>
      <c r="H221" s="183">
        <f>'приложение 5'!I288</f>
        <v>12279.7</v>
      </c>
      <c r="I221" s="183">
        <f>H221/G221*100</f>
        <v>13.614099584915035</v>
      </c>
    </row>
    <row r="222" spans="1:9" s="222" customFormat="1" ht="38.25">
      <c r="A222" s="180"/>
      <c r="B222" s="181" t="s">
        <v>206</v>
      </c>
      <c r="C222" s="182" t="s">
        <v>734</v>
      </c>
      <c r="D222" s="182" t="s">
        <v>765</v>
      </c>
      <c r="E222" s="182" t="s">
        <v>810</v>
      </c>
      <c r="F222" s="182"/>
      <c r="G222" s="183">
        <f>G223</f>
        <v>33364.199999999997</v>
      </c>
      <c r="H222" s="183">
        <f>H223</f>
        <v>321.89999999999998</v>
      </c>
      <c r="I222" s="183"/>
    </row>
    <row r="223" spans="1:9" s="222" customFormat="1" ht="25.5">
      <c r="A223" s="184"/>
      <c r="B223" s="181" t="s">
        <v>205</v>
      </c>
      <c r="C223" s="182" t="s">
        <v>734</v>
      </c>
      <c r="D223" s="182" t="s">
        <v>765</v>
      </c>
      <c r="E223" s="182" t="s">
        <v>816</v>
      </c>
      <c r="F223" s="182"/>
      <c r="G223" s="183">
        <f>G224+G235</f>
        <v>33364.199999999997</v>
      </c>
      <c r="H223" s="183">
        <f>H224+H235</f>
        <v>321.89999999999998</v>
      </c>
      <c r="I223" s="183"/>
    </row>
    <row r="224" spans="1:9" s="222" customFormat="1" ht="38.25">
      <c r="A224" s="184"/>
      <c r="B224" s="181" t="s">
        <v>204</v>
      </c>
      <c r="C224" s="182" t="s">
        <v>734</v>
      </c>
      <c r="D224" s="182" t="s">
        <v>765</v>
      </c>
      <c r="E224" s="182" t="s">
        <v>817</v>
      </c>
      <c r="F224" s="182"/>
      <c r="G224" s="183">
        <f>G225+G228+G232</f>
        <v>4876.7</v>
      </c>
      <c r="H224" s="183">
        <f>H225+H228+H232</f>
        <v>0</v>
      </c>
      <c r="I224" s="183"/>
    </row>
    <row r="225" spans="1:9" s="70" customFormat="1" ht="25.5">
      <c r="A225" s="191"/>
      <c r="B225" s="187" t="s">
        <v>804</v>
      </c>
      <c r="C225" s="188" t="s">
        <v>734</v>
      </c>
      <c r="D225" s="188" t="s">
        <v>765</v>
      </c>
      <c r="E225" s="188" t="s">
        <v>818</v>
      </c>
      <c r="F225" s="188"/>
      <c r="G225" s="199">
        <f>G226</f>
        <v>99</v>
      </c>
      <c r="H225" s="199">
        <f>H226</f>
        <v>0</v>
      </c>
      <c r="I225" s="199"/>
    </row>
    <row r="226" spans="1:9" s="190" customFormat="1" ht="38.25">
      <c r="A226" s="191"/>
      <c r="B226" s="187" t="s">
        <v>703</v>
      </c>
      <c r="C226" s="188" t="s">
        <v>734</v>
      </c>
      <c r="D226" s="188" t="s">
        <v>765</v>
      </c>
      <c r="E226" s="188" t="s">
        <v>818</v>
      </c>
      <c r="F226" s="188" t="s">
        <v>819</v>
      </c>
      <c r="G226" s="199">
        <f>G227</f>
        <v>99</v>
      </c>
      <c r="H226" s="199">
        <f>H227</f>
        <v>0</v>
      </c>
      <c r="I226" s="199"/>
    </row>
    <row r="227" spans="1:9" s="190" customFormat="1">
      <c r="A227" s="191"/>
      <c r="B227" s="187" t="s">
        <v>697</v>
      </c>
      <c r="C227" s="188" t="s">
        <v>734</v>
      </c>
      <c r="D227" s="188" t="s">
        <v>765</v>
      </c>
      <c r="E227" s="188" t="s">
        <v>818</v>
      </c>
      <c r="F227" s="188" t="s">
        <v>820</v>
      </c>
      <c r="G227" s="199">
        <f>'приложение 5'!H294</f>
        <v>99</v>
      </c>
      <c r="H227" s="199">
        <f>'приложение 5'!I294</f>
        <v>0</v>
      </c>
      <c r="I227" s="199"/>
    </row>
    <row r="228" spans="1:9" s="222" customFormat="1" ht="114.75">
      <c r="A228" s="184"/>
      <c r="B228" s="181" t="s">
        <v>821</v>
      </c>
      <c r="C228" s="182" t="s">
        <v>734</v>
      </c>
      <c r="D228" s="182" t="s">
        <v>765</v>
      </c>
      <c r="E228" s="182" t="s">
        <v>822</v>
      </c>
      <c r="F228" s="182"/>
      <c r="G228" s="183">
        <f>G229</f>
        <v>4538.8</v>
      </c>
      <c r="H228" s="183">
        <f>H229</f>
        <v>0</v>
      </c>
      <c r="I228" s="183"/>
    </row>
    <row r="229" spans="1:9" s="222" customFormat="1" ht="38.25">
      <c r="A229" s="180"/>
      <c r="B229" s="181" t="s">
        <v>703</v>
      </c>
      <c r="C229" s="182" t="s">
        <v>734</v>
      </c>
      <c r="D229" s="182" t="s">
        <v>765</v>
      </c>
      <c r="E229" s="182" t="s">
        <v>822</v>
      </c>
      <c r="F229" s="182" t="s">
        <v>819</v>
      </c>
      <c r="G229" s="183">
        <f>G230</f>
        <v>4538.8</v>
      </c>
      <c r="H229" s="183">
        <f>H230</f>
        <v>0</v>
      </c>
      <c r="I229" s="183"/>
    </row>
    <row r="230" spans="1:9" s="222" customFormat="1">
      <c r="A230" s="180"/>
      <c r="B230" s="181" t="s">
        <v>697</v>
      </c>
      <c r="C230" s="182" t="s">
        <v>734</v>
      </c>
      <c r="D230" s="182" t="s">
        <v>765</v>
      </c>
      <c r="E230" s="182" t="s">
        <v>822</v>
      </c>
      <c r="F230" s="182" t="s">
        <v>820</v>
      </c>
      <c r="G230" s="183">
        <f>'приложение 5'!H297</f>
        <v>4538.8</v>
      </c>
      <c r="H230" s="183">
        <f>'приложение 5'!I297</f>
        <v>0</v>
      </c>
      <c r="I230" s="183"/>
    </row>
    <row r="231" spans="1:9" s="222" customFormat="1">
      <c r="A231" s="184"/>
      <c r="B231" s="181" t="s">
        <v>823</v>
      </c>
      <c r="C231" s="182" t="s">
        <v>734</v>
      </c>
      <c r="D231" s="182" t="s">
        <v>765</v>
      </c>
      <c r="E231" s="182" t="s">
        <v>822</v>
      </c>
      <c r="F231" s="182" t="s">
        <v>820</v>
      </c>
      <c r="G231" s="183">
        <f>'приложение 5'!H299</f>
        <v>4538.8</v>
      </c>
      <c r="H231" s="183">
        <f>'приложение 5'!I300</f>
        <v>0</v>
      </c>
      <c r="I231" s="183"/>
    </row>
    <row r="232" spans="1:9" s="238" customFormat="1" ht="153">
      <c r="A232" s="201"/>
      <c r="B232" s="195" t="s">
        <v>201</v>
      </c>
      <c r="C232" s="196" t="s">
        <v>734</v>
      </c>
      <c r="D232" s="196" t="s">
        <v>765</v>
      </c>
      <c r="E232" s="196" t="s">
        <v>824</v>
      </c>
      <c r="F232" s="196"/>
      <c r="G232" s="220">
        <f>G233</f>
        <v>238.9</v>
      </c>
      <c r="H232" s="220">
        <f t="shared" ref="H232:H233" si="18">H233</f>
        <v>0</v>
      </c>
      <c r="I232" s="220"/>
    </row>
    <row r="233" spans="1:9" s="238" customFormat="1" ht="38.25">
      <c r="A233" s="201"/>
      <c r="B233" s="197" t="s">
        <v>703</v>
      </c>
      <c r="C233" s="196" t="s">
        <v>734</v>
      </c>
      <c r="D233" s="196" t="s">
        <v>765</v>
      </c>
      <c r="E233" s="196" t="s">
        <v>824</v>
      </c>
      <c r="F233" s="196" t="s">
        <v>819</v>
      </c>
      <c r="G233" s="220">
        <f>G234</f>
        <v>238.9</v>
      </c>
      <c r="H233" s="220">
        <f t="shared" si="18"/>
        <v>0</v>
      </c>
      <c r="I233" s="220"/>
    </row>
    <row r="234" spans="1:9" s="238" customFormat="1">
      <c r="A234" s="201"/>
      <c r="B234" s="197" t="s">
        <v>697</v>
      </c>
      <c r="C234" s="196" t="s">
        <v>734</v>
      </c>
      <c r="D234" s="196" t="s">
        <v>765</v>
      </c>
      <c r="E234" s="196" t="s">
        <v>824</v>
      </c>
      <c r="F234" s="196" t="s">
        <v>820</v>
      </c>
      <c r="G234" s="220">
        <f>'приложение 5'!H303</f>
        <v>238.9</v>
      </c>
      <c r="H234" s="220">
        <f>'приложение 5'!I303</f>
        <v>0</v>
      </c>
      <c r="I234" s="220"/>
    </row>
    <row r="235" spans="1:9" s="222" customFormat="1" ht="38.25">
      <c r="A235" s="184"/>
      <c r="B235" s="181" t="s">
        <v>203</v>
      </c>
      <c r="C235" s="182" t="s">
        <v>734</v>
      </c>
      <c r="D235" s="182" t="s">
        <v>765</v>
      </c>
      <c r="E235" s="182" t="s">
        <v>825</v>
      </c>
      <c r="F235" s="182"/>
      <c r="G235" s="183">
        <f>G236+G241+G245</f>
        <v>28487.5</v>
      </c>
      <c r="H235" s="183">
        <f>H236+H241+H245</f>
        <v>321.89999999999998</v>
      </c>
      <c r="I235" s="183"/>
    </row>
    <row r="236" spans="1:9" s="222" customFormat="1" ht="25.5">
      <c r="A236" s="184"/>
      <c r="B236" s="181" t="s">
        <v>21</v>
      </c>
      <c r="C236" s="182" t="s">
        <v>734</v>
      </c>
      <c r="D236" s="182" t="s">
        <v>765</v>
      </c>
      <c r="E236" s="182" t="s">
        <v>826</v>
      </c>
      <c r="F236" s="182"/>
      <c r="G236" s="183">
        <f>G237+G239</f>
        <v>1650.7</v>
      </c>
      <c r="H236" s="183">
        <f>H237+H239</f>
        <v>321.89999999999998</v>
      </c>
      <c r="I236" s="183"/>
    </row>
    <row r="237" spans="1:9" s="222" customFormat="1" ht="38.25">
      <c r="A237" s="180"/>
      <c r="B237" s="181" t="s">
        <v>725</v>
      </c>
      <c r="C237" s="182" t="s">
        <v>734</v>
      </c>
      <c r="D237" s="182" t="s">
        <v>765</v>
      </c>
      <c r="E237" s="182" t="s">
        <v>826</v>
      </c>
      <c r="F237" s="182" t="s">
        <v>726</v>
      </c>
      <c r="G237" s="183">
        <f>G238</f>
        <v>1562.5</v>
      </c>
      <c r="H237" s="183">
        <f>H238</f>
        <v>321.89999999999998</v>
      </c>
      <c r="I237" s="183"/>
    </row>
    <row r="238" spans="1:9" s="222" customFormat="1" ht="38.25">
      <c r="A238" s="180"/>
      <c r="B238" s="181" t="s">
        <v>260</v>
      </c>
      <c r="C238" s="182" t="s">
        <v>734</v>
      </c>
      <c r="D238" s="182" t="s">
        <v>765</v>
      </c>
      <c r="E238" s="182" t="s">
        <v>826</v>
      </c>
      <c r="F238" s="182" t="s">
        <v>727</v>
      </c>
      <c r="G238" s="183">
        <f>'приложение 5'!H308</f>
        <v>1562.5</v>
      </c>
      <c r="H238" s="183">
        <f>'приложение 5'!I308</f>
        <v>321.89999999999998</v>
      </c>
      <c r="I238" s="183"/>
    </row>
    <row r="239" spans="1:9" s="70" customFormat="1" ht="38.25">
      <c r="A239" s="191"/>
      <c r="B239" s="187" t="s">
        <v>703</v>
      </c>
      <c r="C239" s="188" t="s">
        <v>734</v>
      </c>
      <c r="D239" s="188" t="s">
        <v>765</v>
      </c>
      <c r="E239" s="188" t="s">
        <v>826</v>
      </c>
      <c r="F239" s="188" t="s">
        <v>819</v>
      </c>
      <c r="G239" s="199">
        <f>G240</f>
        <v>88.2</v>
      </c>
      <c r="H239" s="199">
        <f>H240</f>
        <v>0</v>
      </c>
      <c r="I239" s="199"/>
    </row>
    <row r="240" spans="1:9" s="70" customFormat="1">
      <c r="A240" s="191"/>
      <c r="B240" s="187" t="s">
        <v>697</v>
      </c>
      <c r="C240" s="188" t="s">
        <v>734</v>
      </c>
      <c r="D240" s="188" t="s">
        <v>765</v>
      </c>
      <c r="E240" s="188" t="s">
        <v>826</v>
      </c>
      <c r="F240" s="188" t="s">
        <v>820</v>
      </c>
      <c r="G240" s="199">
        <f>'приложение 5'!H311</f>
        <v>88.2</v>
      </c>
      <c r="H240" s="199">
        <f>'приложение 5'!I311</f>
        <v>0</v>
      </c>
      <c r="I240" s="199"/>
    </row>
    <row r="241" spans="1:9" s="222" customFormat="1" ht="114.75">
      <c r="A241" s="184"/>
      <c r="B241" s="181" t="s">
        <v>821</v>
      </c>
      <c r="C241" s="182" t="s">
        <v>734</v>
      </c>
      <c r="D241" s="182" t="s">
        <v>765</v>
      </c>
      <c r="E241" s="182" t="s">
        <v>827</v>
      </c>
      <c r="F241" s="182"/>
      <c r="G241" s="183">
        <f>G242</f>
        <v>25495</v>
      </c>
      <c r="H241" s="183">
        <f>H242</f>
        <v>0</v>
      </c>
      <c r="I241" s="183"/>
    </row>
    <row r="242" spans="1:9" s="222" customFormat="1" ht="38.25">
      <c r="A242" s="180"/>
      <c r="B242" s="181" t="s">
        <v>725</v>
      </c>
      <c r="C242" s="182" t="s">
        <v>734</v>
      </c>
      <c r="D242" s="182" t="s">
        <v>765</v>
      </c>
      <c r="E242" s="182" t="s">
        <v>827</v>
      </c>
      <c r="F242" s="182" t="s">
        <v>726</v>
      </c>
      <c r="G242" s="183">
        <f>G243</f>
        <v>25495</v>
      </c>
      <c r="H242" s="183">
        <f>H243</f>
        <v>0</v>
      </c>
      <c r="I242" s="183"/>
    </row>
    <row r="243" spans="1:9" s="222" customFormat="1" ht="38.25">
      <c r="A243" s="180"/>
      <c r="B243" s="181" t="s">
        <v>260</v>
      </c>
      <c r="C243" s="182" t="s">
        <v>734</v>
      </c>
      <c r="D243" s="182" t="s">
        <v>765</v>
      </c>
      <c r="E243" s="182" t="s">
        <v>827</v>
      </c>
      <c r="F243" s="182" t="s">
        <v>727</v>
      </c>
      <c r="G243" s="183">
        <f>'приложение 5'!H315</f>
        <v>25495</v>
      </c>
      <c r="H243" s="183">
        <f>'[1]приложение 8'!I320</f>
        <v>0</v>
      </c>
      <c r="I243" s="183"/>
    </row>
    <row r="244" spans="1:9" s="222" customFormat="1">
      <c r="A244" s="184"/>
      <c r="B244" s="181" t="s">
        <v>823</v>
      </c>
      <c r="C244" s="182" t="s">
        <v>734</v>
      </c>
      <c r="D244" s="182" t="s">
        <v>765</v>
      </c>
      <c r="E244" s="182" t="s">
        <v>827</v>
      </c>
      <c r="F244" s="182" t="s">
        <v>727</v>
      </c>
      <c r="G244" s="183">
        <f>'приложение 5'!H317</f>
        <v>25495</v>
      </c>
      <c r="H244" s="183">
        <f>'приложение 5'!I315</f>
        <v>0</v>
      </c>
      <c r="I244" s="183"/>
    </row>
    <row r="245" spans="1:9" s="238" customFormat="1" ht="153">
      <c r="A245" s="201"/>
      <c r="B245" s="195" t="s">
        <v>201</v>
      </c>
      <c r="C245" s="196" t="s">
        <v>734</v>
      </c>
      <c r="D245" s="196" t="s">
        <v>765</v>
      </c>
      <c r="E245" s="196" t="s">
        <v>828</v>
      </c>
      <c r="F245" s="196"/>
      <c r="G245" s="220">
        <f>G246</f>
        <v>1341.8</v>
      </c>
      <c r="H245" s="220">
        <f>H246</f>
        <v>0</v>
      </c>
      <c r="I245" s="220"/>
    </row>
    <row r="246" spans="1:9" s="238" customFormat="1" ht="38.25">
      <c r="A246" s="201"/>
      <c r="B246" s="181" t="s">
        <v>725</v>
      </c>
      <c r="C246" s="196" t="s">
        <v>734</v>
      </c>
      <c r="D246" s="196" t="s">
        <v>765</v>
      </c>
      <c r="E246" s="196" t="s">
        <v>828</v>
      </c>
      <c r="F246" s="196" t="s">
        <v>726</v>
      </c>
      <c r="G246" s="220">
        <f>G247</f>
        <v>1341.8</v>
      </c>
      <c r="H246" s="220">
        <f>H247</f>
        <v>0</v>
      </c>
      <c r="I246" s="220"/>
    </row>
    <row r="247" spans="1:9" s="238" customFormat="1" ht="38.25">
      <c r="A247" s="201"/>
      <c r="B247" s="197" t="s">
        <v>260</v>
      </c>
      <c r="C247" s="196" t="s">
        <v>734</v>
      </c>
      <c r="D247" s="196" t="s">
        <v>765</v>
      </c>
      <c r="E247" s="196" t="s">
        <v>828</v>
      </c>
      <c r="F247" s="196" t="s">
        <v>727</v>
      </c>
      <c r="G247" s="220">
        <f>'приложение 5'!H320</f>
        <v>1341.8</v>
      </c>
      <c r="H247" s="220">
        <f>'приложение 5'!I320</f>
        <v>0</v>
      </c>
      <c r="I247" s="220"/>
    </row>
    <row r="248" spans="1:9" s="222" customFormat="1" ht="63.75">
      <c r="A248" s="184"/>
      <c r="B248" s="181" t="s">
        <v>157</v>
      </c>
      <c r="C248" s="182" t="s">
        <v>734</v>
      </c>
      <c r="D248" s="182" t="s">
        <v>765</v>
      </c>
      <c r="E248" s="182" t="s">
        <v>802</v>
      </c>
      <c r="F248" s="182"/>
      <c r="G248" s="183">
        <f>G249</f>
        <v>70681.5</v>
      </c>
      <c r="H248" s="183">
        <f>H249</f>
        <v>12279.7</v>
      </c>
      <c r="I248" s="183"/>
    </row>
    <row r="249" spans="1:9" s="222" customFormat="1" ht="63.75">
      <c r="A249" s="180"/>
      <c r="B249" s="181" t="s">
        <v>156</v>
      </c>
      <c r="C249" s="182" t="s">
        <v>734</v>
      </c>
      <c r="D249" s="182" t="s">
        <v>765</v>
      </c>
      <c r="E249" s="182" t="s">
        <v>803</v>
      </c>
      <c r="F249" s="182"/>
      <c r="G249" s="183">
        <f>G250</f>
        <v>70681.5</v>
      </c>
      <c r="H249" s="183">
        <f t="shared" ref="H249:H250" si="19">H251</f>
        <v>12279.7</v>
      </c>
      <c r="I249" s="183"/>
    </row>
    <row r="250" spans="1:9" s="222" customFormat="1" ht="25.5">
      <c r="A250" s="180"/>
      <c r="B250" s="181" t="s">
        <v>21</v>
      </c>
      <c r="C250" s="182" t="s">
        <v>734</v>
      </c>
      <c r="D250" s="182" t="s">
        <v>765</v>
      </c>
      <c r="E250" s="182" t="s">
        <v>805</v>
      </c>
      <c r="F250" s="182"/>
      <c r="G250" s="183">
        <f>G251</f>
        <v>70681.5</v>
      </c>
      <c r="H250" s="183">
        <f t="shared" si="19"/>
        <v>12279.7</v>
      </c>
      <c r="I250" s="183"/>
    </row>
    <row r="251" spans="1:9" s="222" customFormat="1" ht="38.25">
      <c r="A251" s="180"/>
      <c r="B251" s="181" t="s">
        <v>725</v>
      </c>
      <c r="C251" s="182" t="s">
        <v>734</v>
      </c>
      <c r="D251" s="182" t="s">
        <v>765</v>
      </c>
      <c r="E251" s="182" t="s">
        <v>805</v>
      </c>
      <c r="F251" s="182" t="s">
        <v>726</v>
      </c>
      <c r="G251" s="183">
        <f>G252</f>
        <v>70681.5</v>
      </c>
      <c r="H251" s="183">
        <f>H252</f>
        <v>12279.7</v>
      </c>
      <c r="I251" s="183"/>
    </row>
    <row r="252" spans="1:9" s="222" customFormat="1" ht="38.25">
      <c r="A252" s="180"/>
      <c r="B252" s="181" t="s">
        <v>260</v>
      </c>
      <c r="C252" s="182" t="s">
        <v>734</v>
      </c>
      <c r="D252" s="182" t="s">
        <v>765</v>
      </c>
      <c r="E252" s="182" t="s">
        <v>805</v>
      </c>
      <c r="F252" s="182" t="s">
        <v>727</v>
      </c>
      <c r="G252" s="183">
        <f>'приложение 5'!H326</f>
        <v>70681.5</v>
      </c>
      <c r="H252" s="183">
        <f>'приложение 5'!I326</f>
        <v>12279.7</v>
      </c>
      <c r="I252" s="183"/>
    </row>
    <row r="253" spans="1:9" s="222" customFormat="1">
      <c r="A253" s="180"/>
      <c r="B253" s="181" t="s">
        <v>823</v>
      </c>
      <c r="C253" s="182" t="s">
        <v>734</v>
      </c>
      <c r="D253" s="182" t="s">
        <v>765</v>
      </c>
      <c r="E253" s="182" t="s">
        <v>805</v>
      </c>
      <c r="F253" s="182" t="s">
        <v>727</v>
      </c>
      <c r="G253" s="183">
        <f>'приложение 5'!H328</f>
        <v>60164.6</v>
      </c>
      <c r="H253" s="183">
        <f>'приложение 5'!I328</f>
        <v>12279.7</v>
      </c>
      <c r="I253" s="183"/>
    </row>
    <row r="254" spans="1:9" s="222" customFormat="1">
      <c r="A254" s="176"/>
      <c r="B254" s="177" t="s">
        <v>61</v>
      </c>
      <c r="C254" s="178" t="s">
        <v>734</v>
      </c>
      <c r="D254" s="178" t="s">
        <v>829</v>
      </c>
      <c r="E254" s="178"/>
      <c r="F254" s="178"/>
      <c r="G254" s="179">
        <f>G255</f>
        <v>1926</v>
      </c>
      <c r="H254" s="179">
        <f>H255</f>
        <v>251.9</v>
      </c>
      <c r="I254" s="179">
        <f>H254/G254*100</f>
        <v>13.078920041536865</v>
      </c>
    </row>
    <row r="255" spans="1:9" s="222" customFormat="1" ht="38.25">
      <c r="A255" s="180"/>
      <c r="B255" s="181" t="s">
        <v>60</v>
      </c>
      <c r="C255" s="182" t="s">
        <v>734</v>
      </c>
      <c r="D255" s="182" t="s">
        <v>829</v>
      </c>
      <c r="E255" s="182" t="s">
        <v>830</v>
      </c>
      <c r="F255" s="182"/>
      <c r="G255" s="183">
        <f>G256</f>
        <v>1926</v>
      </c>
      <c r="H255" s="183">
        <f>H256</f>
        <v>251.9</v>
      </c>
      <c r="I255" s="183"/>
    </row>
    <row r="256" spans="1:9" s="222" customFormat="1" ht="25.5">
      <c r="A256" s="176"/>
      <c r="B256" s="181" t="s">
        <v>21</v>
      </c>
      <c r="C256" s="182" t="s">
        <v>734</v>
      </c>
      <c r="D256" s="182" t="s">
        <v>829</v>
      </c>
      <c r="E256" s="206" t="s">
        <v>831</v>
      </c>
      <c r="F256" s="182"/>
      <c r="G256" s="183">
        <f>G257+G259</f>
        <v>1926</v>
      </c>
      <c r="H256" s="183">
        <f>H257+H259</f>
        <v>251.9</v>
      </c>
      <c r="I256" s="183"/>
    </row>
    <row r="257" spans="1:9" s="222" customFormat="1" ht="38.25">
      <c r="A257" s="180"/>
      <c r="B257" s="181" t="s">
        <v>725</v>
      </c>
      <c r="C257" s="182" t="s">
        <v>734</v>
      </c>
      <c r="D257" s="182" t="s">
        <v>829</v>
      </c>
      <c r="E257" s="206" t="s">
        <v>831</v>
      </c>
      <c r="F257" s="182" t="s">
        <v>726</v>
      </c>
      <c r="G257" s="183">
        <f>G258</f>
        <v>1176</v>
      </c>
      <c r="H257" s="183">
        <f t="shared" ref="H257" si="20">H258</f>
        <v>164.4</v>
      </c>
      <c r="I257" s="183"/>
    </row>
    <row r="258" spans="1:9" s="222" customFormat="1" ht="38.25">
      <c r="A258" s="180"/>
      <c r="B258" s="181" t="s">
        <v>260</v>
      </c>
      <c r="C258" s="182" t="s">
        <v>734</v>
      </c>
      <c r="D258" s="182" t="s">
        <v>829</v>
      </c>
      <c r="E258" s="206" t="s">
        <v>831</v>
      </c>
      <c r="F258" s="182" t="s">
        <v>727</v>
      </c>
      <c r="G258" s="183">
        <f>'приложение 5'!H333</f>
        <v>1176</v>
      </c>
      <c r="H258" s="183">
        <f>'приложение 5'!I333</f>
        <v>164.4</v>
      </c>
      <c r="I258" s="183"/>
    </row>
    <row r="259" spans="1:9" s="222" customFormat="1" ht="51">
      <c r="A259" s="180"/>
      <c r="B259" s="181" t="s">
        <v>794</v>
      </c>
      <c r="C259" s="182" t="s">
        <v>734</v>
      </c>
      <c r="D259" s="182" t="s">
        <v>829</v>
      </c>
      <c r="E259" s="206" t="s">
        <v>831</v>
      </c>
      <c r="F259" s="182" t="s">
        <v>781</v>
      </c>
      <c r="G259" s="183">
        <f>G260+G261</f>
        <v>750</v>
      </c>
      <c r="H259" s="183">
        <f>H260+H261</f>
        <v>87.5</v>
      </c>
      <c r="I259" s="183"/>
    </row>
    <row r="260" spans="1:9" s="222" customFormat="1">
      <c r="A260" s="180"/>
      <c r="B260" s="181" t="s">
        <v>690</v>
      </c>
      <c r="C260" s="182" t="s">
        <v>734</v>
      </c>
      <c r="D260" s="182" t="s">
        <v>829</v>
      </c>
      <c r="E260" s="206" t="s">
        <v>831</v>
      </c>
      <c r="F260" s="182" t="s">
        <v>782</v>
      </c>
      <c r="G260" s="183">
        <f>'приложение 5'!H336</f>
        <v>150</v>
      </c>
      <c r="H260" s="183">
        <f>'приложение 5'!I336</f>
        <v>37.5</v>
      </c>
      <c r="I260" s="183"/>
    </row>
    <row r="261" spans="1:9" s="222" customFormat="1">
      <c r="A261" s="180"/>
      <c r="B261" s="181" t="s">
        <v>694</v>
      </c>
      <c r="C261" s="182" t="s">
        <v>734</v>
      </c>
      <c r="D261" s="182" t="s">
        <v>829</v>
      </c>
      <c r="E261" s="206" t="s">
        <v>831</v>
      </c>
      <c r="F261" s="182" t="s">
        <v>785</v>
      </c>
      <c r="G261" s="183">
        <f>'приложение 5'!H338+'приложение 5'!H950</f>
        <v>600</v>
      </c>
      <c r="H261" s="183">
        <f>'приложение 5'!I338+'приложение 5'!I950</f>
        <v>50</v>
      </c>
      <c r="I261" s="183"/>
    </row>
    <row r="262" spans="1:9" s="222" customFormat="1" ht="25.5">
      <c r="A262" s="176"/>
      <c r="B262" s="177" t="s">
        <v>200</v>
      </c>
      <c r="C262" s="178" t="s">
        <v>734</v>
      </c>
      <c r="D262" s="178" t="s">
        <v>832</v>
      </c>
      <c r="E262" s="178"/>
      <c r="F262" s="178"/>
      <c r="G262" s="179">
        <f>G263+G283+G302</f>
        <v>95721.4</v>
      </c>
      <c r="H262" s="179">
        <f>H263+H283+H302</f>
        <v>23009.4</v>
      </c>
      <c r="I262" s="179">
        <f>H262/G262*100</f>
        <v>24.037884945268249</v>
      </c>
    </row>
    <row r="263" spans="1:9" s="222" customFormat="1" ht="89.25">
      <c r="A263" s="176"/>
      <c r="B263" s="181" t="s">
        <v>199</v>
      </c>
      <c r="C263" s="182" t="s">
        <v>734</v>
      </c>
      <c r="D263" s="182" t="s">
        <v>832</v>
      </c>
      <c r="E263" s="182" t="s">
        <v>798</v>
      </c>
      <c r="F263" s="182"/>
      <c r="G263" s="183">
        <f>G264+G275+G279</f>
        <v>5556.2</v>
      </c>
      <c r="H263" s="183">
        <f>H264+H275+H279</f>
        <v>49.099999999999994</v>
      </c>
      <c r="I263" s="183"/>
    </row>
    <row r="264" spans="1:9" s="222" customFormat="1" ht="25.5">
      <c r="A264" s="176"/>
      <c r="B264" s="181" t="s">
        <v>198</v>
      </c>
      <c r="C264" s="182" t="s">
        <v>734</v>
      </c>
      <c r="D264" s="182" t="s">
        <v>832</v>
      </c>
      <c r="E264" s="182" t="s">
        <v>833</v>
      </c>
      <c r="F264" s="182"/>
      <c r="G264" s="183">
        <f>G265+G268</f>
        <v>5316.2</v>
      </c>
      <c r="H264" s="183">
        <f>H265+H268</f>
        <v>30.9</v>
      </c>
      <c r="I264" s="183"/>
    </row>
    <row r="265" spans="1:9" s="222" customFormat="1" ht="25.5">
      <c r="A265" s="176"/>
      <c r="B265" s="181" t="s">
        <v>21</v>
      </c>
      <c r="C265" s="182" t="s">
        <v>734</v>
      </c>
      <c r="D265" s="182" t="s">
        <v>832</v>
      </c>
      <c r="E265" s="182" t="s">
        <v>834</v>
      </c>
      <c r="F265" s="182"/>
      <c r="G265" s="183">
        <f>G266</f>
        <v>233.5</v>
      </c>
      <c r="H265" s="183">
        <f>H266</f>
        <v>0</v>
      </c>
      <c r="I265" s="183"/>
    </row>
    <row r="266" spans="1:9" s="222" customFormat="1">
      <c r="A266" s="180"/>
      <c r="B266" s="181" t="s">
        <v>261</v>
      </c>
      <c r="C266" s="182" t="s">
        <v>734</v>
      </c>
      <c r="D266" s="182" t="s">
        <v>832</v>
      </c>
      <c r="E266" s="182" t="s">
        <v>834</v>
      </c>
      <c r="F266" s="182" t="s">
        <v>731</v>
      </c>
      <c r="G266" s="183">
        <f>G267</f>
        <v>233.5</v>
      </c>
      <c r="H266" s="183">
        <f>H267</f>
        <v>0</v>
      </c>
      <c r="I266" s="183"/>
    </row>
    <row r="267" spans="1:9" s="222" customFormat="1" ht="76.5">
      <c r="A267" s="180"/>
      <c r="B267" s="181" t="s">
        <v>160</v>
      </c>
      <c r="C267" s="182" t="s">
        <v>734</v>
      </c>
      <c r="D267" s="182" t="s">
        <v>832</v>
      </c>
      <c r="E267" s="182" t="s">
        <v>834</v>
      </c>
      <c r="F267" s="182" t="s">
        <v>159</v>
      </c>
      <c r="G267" s="183">
        <f>'приложение 5'!H345</f>
        <v>233.5</v>
      </c>
      <c r="H267" s="183">
        <f>'приложение 5'!I345</f>
        <v>0</v>
      </c>
      <c r="I267" s="183"/>
    </row>
    <row r="268" spans="1:9" s="1" customFormat="1" ht="118.5" customHeight="1">
      <c r="A268" s="10"/>
      <c r="B268" s="16" t="s">
        <v>197</v>
      </c>
      <c r="C268" s="29">
        <v>4</v>
      </c>
      <c r="D268" s="29">
        <v>12</v>
      </c>
      <c r="E268" s="30" t="s">
        <v>1021</v>
      </c>
      <c r="F268" s="31"/>
      <c r="G268" s="7">
        <f>G269+G272</f>
        <v>5082.7</v>
      </c>
      <c r="H268" s="7">
        <f>H269+H272</f>
        <v>30.9</v>
      </c>
      <c r="I268" s="10"/>
    </row>
    <row r="269" spans="1:9" s="1" customFormat="1" ht="127.5">
      <c r="A269" s="10"/>
      <c r="B269" s="16" t="s">
        <v>197</v>
      </c>
      <c r="C269" s="29">
        <v>4</v>
      </c>
      <c r="D269" s="29">
        <v>12</v>
      </c>
      <c r="E269" s="30" t="s">
        <v>1022</v>
      </c>
      <c r="F269" s="31"/>
      <c r="G269" s="7">
        <f>G270</f>
        <v>5081.2</v>
      </c>
      <c r="H269" s="7">
        <f>H270</f>
        <v>29.4</v>
      </c>
      <c r="I269" s="10"/>
    </row>
    <row r="270" spans="1:9" s="1" customFormat="1">
      <c r="A270" s="10"/>
      <c r="B270" s="239" t="s">
        <v>261</v>
      </c>
      <c r="C270" s="29">
        <v>4</v>
      </c>
      <c r="D270" s="29">
        <v>12</v>
      </c>
      <c r="E270" s="30" t="s">
        <v>1022</v>
      </c>
      <c r="F270" s="31">
        <v>800</v>
      </c>
      <c r="G270" s="7">
        <f>G271</f>
        <v>5081.2</v>
      </c>
      <c r="H270" s="7">
        <f>H271</f>
        <v>29.4</v>
      </c>
      <c r="I270" s="10"/>
    </row>
    <row r="271" spans="1:9" s="1" customFormat="1" ht="76.5">
      <c r="A271" s="10"/>
      <c r="B271" s="16" t="s">
        <v>160</v>
      </c>
      <c r="C271" s="29">
        <v>4</v>
      </c>
      <c r="D271" s="29">
        <v>12</v>
      </c>
      <c r="E271" s="30" t="s">
        <v>1022</v>
      </c>
      <c r="F271" s="31" t="s">
        <v>159</v>
      </c>
      <c r="G271" s="7">
        <f>'приложение 5'!H349</f>
        <v>5081.2</v>
      </c>
      <c r="H271" s="7">
        <f>'приложение 5'!I349</f>
        <v>29.4</v>
      </c>
      <c r="I271" s="10"/>
    </row>
    <row r="272" spans="1:9" s="1" customFormat="1" ht="132.75" customHeight="1">
      <c r="A272" s="10"/>
      <c r="B272" s="16" t="s">
        <v>196</v>
      </c>
      <c r="C272" s="29">
        <v>4</v>
      </c>
      <c r="D272" s="29">
        <v>12</v>
      </c>
      <c r="E272" s="30" t="s">
        <v>1023</v>
      </c>
      <c r="F272" s="31"/>
      <c r="G272" s="7">
        <f>G273</f>
        <v>1.5</v>
      </c>
      <c r="H272" s="7">
        <f>H273</f>
        <v>1.5</v>
      </c>
      <c r="I272" s="10"/>
    </row>
    <row r="273" spans="1:9" s="1" customFormat="1">
      <c r="A273" s="10"/>
      <c r="B273" s="239" t="s">
        <v>261</v>
      </c>
      <c r="C273" s="29">
        <v>4</v>
      </c>
      <c r="D273" s="29">
        <v>12</v>
      </c>
      <c r="E273" s="30" t="s">
        <v>1023</v>
      </c>
      <c r="F273" s="31">
        <v>800</v>
      </c>
      <c r="G273" s="7">
        <f>G274</f>
        <v>1.5</v>
      </c>
      <c r="H273" s="7">
        <f>H274</f>
        <v>1.5</v>
      </c>
      <c r="I273" s="10"/>
    </row>
    <row r="274" spans="1:9" s="1" customFormat="1" ht="76.5">
      <c r="A274" s="10"/>
      <c r="B274" s="16" t="s">
        <v>160</v>
      </c>
      <c r="C274" s="29">
        <v>4</v>
      </c>
      <c r="D274" s="29">
        <v>12</v>
      </c>
      <c r="E274" s="30" t="s">
        <v>1023</v>
      </c>
      <c r="F274" s="31" t="s">
        <v>159</v>
      </c>
      <c r="G274" s="7">
        <f>'приложение 5'!H352</f>
        <v>1.5</v>
      </c>
      <c r="H274" s="7">
        <f>'приложение 5'!I352</f>
        <v>1.5</v>
      </c>
      <c r="I274" s="10"/>
    </row>
    <row r="275" spans="1:9" s="222" customFormat="1" ht="25.5">
      <c r="A275" s="176"/>
      <c r="B275" s="181" t="s">
        <v>195</v>
      </c>
      <c r="C275" s="182" t="s">
        <v>734</v>
      </c>
      <c r="D275" s="182" t="s">
        <v>832</v>
      </c>
      <c r="E275" s="182" t="s">
        <v>835</v>
      </c>
      <c r="F275" s="182"/>
      <c r="G275" s="183">
        <f t="shared" ref="G275:H277" si="21">G276</f>
        <v>200</v>
      </c>
      <c r="H275" s="183">
        <f t="shared" si="21"/>
        <v>18.2</v>
      </c>
      <c r="I275" s="183"/>
    </row>
    <row r="276" spans="1:9" s="222" customFormat="1" ht="25.5">
      <c r="A276" s="176"/>
      <c r="B276" s="181" t="s">
        <v>21</v>
      </c>
      <c r="C276" s="182" t="s">
        <v>734</v>
      </c>
      <c r="D276" s="182" t="s">
        <v>832</v>
      </c>
      <c r="E276" s="182" t="s">
        <v>836</v>
      </c>
      <c r="F276" s="182"/>
      <c r="G276" s="183">
        <f t="shared" si="21"/>
        <v>200</v>
      </c>
      <c r="H276" s="183">
        <f t="shared" si="21"/>
        <v>18.2</v>
      </c>
      <c r="I276" s="183"/>
    </row>
    <row r="277" spans="1:9" s="222" customFormat="1" ht="38.25">
      <c r="A277" s="180"/>
      <c r="B277" s="181" t="s">
        <v>725</v>
      </c>
      <c r="C277" s="182" t="s">
        <v>734</v>
      </c>
      <c r="D277" s="182" t="s">
        <v>832</v>
      </c>
      <c r="E277" s="182" t="s">
        <v>836</v>
      </c>
      <c r="F277" s="182" t="s">
        <v>726</v>
      </c>
      <c r="G277" s="183">
        <f t="shared" si="21"/>
        <v>200</v>
      </c>
      <c r="H277" s="183">
        <f t="shared" si="21"/>
        <v>18.2</v>
      </c>
      <c r="I277" s="183"/>
    </row>
    <row r="278" spans="1:9" s="222" customFormat="1" ht="38.25">
      <c r="A278" s="180"/>
      <c r="B278" s="181" t="s">
        <v>260</v>
      </c>
      <c r="C278" s="182" t="s">
        <v>734</v>
      </c>
      <c r="D278" s="182" t="s">
        <v>832</v>
      </c>
      <c r="E278" s="182" t="s">
        <v>836</v>
      </c>
      <c r="F278" s="182" t="s">
        <v>727</v>
      </c>
      <c r="G278" s="183">
        <f>'приложение 5'!H356</f>
        <v>200</v>
      </c>
      <c r="H278" s="183">
        <f>'приложение 5'!I356</f>
        <v>18.2</v>
      </c>
      <c r="I278" s="183"/>
    </row>
    <row r="279" spans="1:9" s="222" customFormat="1" ht="38.25">
      <c r="A279" s="176"/>
      <c r="B279" s="181" t="s">
        <v>194</v>
      </c>
      <c r="C279" s="182" t="s">
        <v>734</v>
      </c>
      <c r="D279" s="182" t="s">
        <v>832</v>
      </c>
      <c r="E279" s="182" t="s">
        <v>799</v>
      </c>
      <c r="F279" s="182"/>
      <c r="G279" s="183">
        <f t="shared" ref="G279:H281" si="22">G280</f>
        <v>40</v>
      </c>
      <c r="H279" s="183">
        <f t="shared" si="22"/>
        <v>0</v>
      </c>
      <c r="I279" s="183"/>
    </row>
    <row r="280" spans="1:9" s="222" customFormat="1" ht="25.5">
      <c r="A280" s="176"/>
      <c r="B280" s="181" t="s">
        <v>21</v>
      </c>
      <c r="C280" s="182" t="s">
        <v>734</v>
      </c>
      <c r="D280" s="182" t="s">
        <v>832</v>
      </c>
      <c r="E280" s="182" t="s">
        <v>837</v>
      </c>
      <c r="F280" s="182"/>
      <c r="G280" s="183">
        <f t="shared" si="22"/>
        <v>40</v>
      </c>
      <c r="H280" s="183">
        <f t="shared" si="22"/>
        <v>0</v>
      </c>
      <c r="I280" s="183"/>
    </row>
    <row r="281" spans="1:9" s="222" customFormat="1">
      <c r="A281" s="180"/>
      <c r="B281" s="181" t="s">
        <v>261</v>
      </c>
      <c r="C281" s="182" t="s">
        <v>734</v>
      </c>
      <c r="D281" s="182" t="s">
        <v>832</v>
      </c>
      <c r="E281" s="182" t="s">
        <v>837</v>
      </c>
      <c r="F281" s="182" t="s">
        <v>731</v>
      </c>
      <c r="G281" s="183">
        <f t="shared" si="22"/>
        <v>40</v>
      </c>
      <c r="H281" s="183">
        <f t="shared" si="22"/>
        <v>0</v>
      </c>
      <c r="I281" s="183"/>
    </row>
    <row r="282" spans="1:9" s="222" customFormat="1" ht="76.5">
      <c r="A282" s="180"/>
      <c r="B282" s="181" t="s">
        <v>160</v>
      </c>
      <c r="C282" s="182" t="s">
        <v>734</v>
      </c>
      <c r="D282" s="182" t="s">
        <v>832</v>
      </c>
      <c r="E282" s="182" t="s">
        <v>837</v>
      </c>
      <c r="F282" s="182" t="s">
        <v>159</v>
      </c>
      <c r="G282" s="183">
        <f>'приложение 5'!H361</f>
        <v>40</v>
      </c>
      <c r="H282" s="183">
        <f>'приложение 5'!I361</f>
        <v>0</v>
      </c>
      <c r="I282" s="183"/>
    </row>
    <row r="283" spans="1:9" s="222" customFormat="1" ht="51">
      <c r="A283" s="176"/>
      <c r="B283" s="181" t="s">
        <v>730</v>
      </c>
      <c r="C283" s="182" t="s">
        <v>734</v>
      </c>
      <c r="D283" s="182" t="s">
        <v>832</v>
      </c>
      <c r="E283" s="206" t="s">
        <v>718</v>
      </c>
      <c r="F283" s="178"/>
      <c r="G283" s="183">
        <f>G284</f>
        <v>28055.100000000002</v>
      </c>
      <c r="H283" s="183">
        <f>H284</f>
        <v>9538.1</v>
      </c>
      <c r="I283" s="183"/>
    </row>
    <row r="284" spans="1:9" s="222" customFormat="1" ht="38.25">
      <c r="A284" s="176"/>
      <c r="B284" s="181" t="s">
        <v>719</v>
      </c>
      <c r="C284" s="182" t="s">
        <v>734</v>
      </c>
      <c r="D284" s="182" t="s">
        <v>832</v>
      </c>
      <c r="E284" s="206" t="s">
        <v>720</v>
      </c>
      <c r="F284" s="178"/>
      <c r="G284" s="183">
        <f>G285+G288+G291+G294+G297</f>
        <v>28055.100000000002</v>
      </c>
      <c r="H284" s="183">
        <f>H285+H288+H291+H294+H297</f>
        <v>9538.1</v>
      </c>
      <c r="I284" s="183"/>
    </row>
    <row r="285" spans="1:9" s="222" customFormat="1" ht="38.25">
      <c r="A285" s="180"/>
      <c r="B285" s="181" t="s">
        <v>37</v>
      </c>
      <c r="C285" s="182" t="s">
        <v>734</v>
      </c>
      <c r="D285" s="182" t="s">
        <v>832</v>
      </c>
      <c r="E285" s="206" t="s">
        <v>838</v>
      </c>
      <c r="F285" s="182"/>
      <c r="G285" s="183">
        <f>G286</f>
        <v>8957.5</v>
      </c>
      <c r="H285" s="183">
        <f>H286</f>
        <v>378.3</v>
      </c>
      <c r="I285" s="183"/>
    </row>
    <row r="286" spans="1:9" s="222" customFormat="1" ht="51">
      <c r="A286" s="180"/>
      <c r="B286" s="181" t="s">
        <v>689</v>
      </c>
      <c r="C286" s="182" t="s">
        <v>734</v>
      </c>
      <c r="D286" s="182" t="s">
        <v>832</v>
      </c>
      <c r="E286" s="206" t="s">
        <v>838</v>
      </c>
      <c r="F286" s="182" t="s">
        <v>781</v>
      </c>
      <c r="G286" s="183">
        <f>G287</f>
        <v>8957.5</v>
      </c>
      <c r="H286" s="183">
        <f>H287</f>
        <v>378.3</v>
      </c>
      <c r="I286" s="183"/>
    </row>
    <row r="287" spans="1:9" s="222" customFormat="1">
      <c r="A287" s="180"/>
      <c r="B287" s="181" t="s">
        <v>694</v>
      </c>
      <c r="C287" s="182" t="s">
        <v>734</v>
      </c>
      <c r="D287" s="182" t="s">
        <v>832</v>
      </c>
      <c r="E287" s="206" t="s">
        <v>838</v>
      </c>
      <c r="F287" s="182" t="s">
        <v>785</v>
      </c>
      <c r="G287" s="183">
        <f>'приложение 5'!H366</f>
        <v>8957.5</v>
      </c>
      <c r="H287" s="183">
        <f>'приложение 5'!I366</f>
        <v>378.3</v>
      </c>
      <c r="I287" s="183"/>
    </row>
    <row r="288" spans="1:9" s="1" customFormat="1" ht="153">
      <c r="A288" s="10"/>
      <c r="B288" s="16" t="s">
        <v>193</v>
      </c>
      <c r="C288" s="29">
        <v>4</v>
      </c>
      <c r="D288" s="29">
        <v>12</v>
      </c>
      <c r="E288" s="30" t="s">
        <v>1024</v>
      </c>
      <c r="F288" s="31"/>
      <c r="G288" s="7">
        <f>G289</f>
        <v>4886.6000000000004</v>
      </c>
      <c r="H288" s="7">
        <f t="shared" ref="H288:H289" si="23">H289</f>
        <v>4886.6000000000004</v>
      </c>
      <c r="I288" s="10"/>
    </row>
    <row r="289" spans="1:9" s="1" customFormat="1" ht="51">
      <c r="A289" s="10"/>
      <c r="B289" s="187" t="s">
        <v>689</v>
      </c>
      <c r="C289" s="29">
        <v>4</v>
      </c>
      <c r="D289" s="29">
        <v>12</v>
      </c>
      <c r="E289" s="30" t="s">
        <v>1024</v>
      </c>
      <c r="F289" s="31">
        <v>600</v>
      </c>
      <c r="G289" s="7">
        <f>G290</f>
        <v>4886.6000000000004</v>
      </c>
      <c r="H289" s="7">
        <f t="shared" si="23"/>
        <v>4886.6000000000004</v>
      </c>
      <c r="I289" s="10"/>
    </row>
    <row r="290" spans="1:9" s="1" customFormat="1">
      <c r="A290" s="10"/>
      <c r="B290" s="187" t="s">
        <v>694</v>
      </c>
      <c r="C290" s="29">
        <v>4</v>
      </c>
      <c r="D290" s="29">
        <v>12</v>
      </c>
      <c r="E290" s="30" t="s">
        <v>1024</v>
      </c>
      <c r="F290" s="31">
        <v>620</v>
      </c>
      <c r="G290" s="7">
        <f>'приложение 5'!H370</f>
        <v>4886.6000000000004</v>
      </c>
      <c r="H290" s="7">
        <f>'приложение 5'!I370</f>
        <v>4886.6000000000004</v>
      </c>
      <c r="I290" s="10"/>
    </row>
    <row r="291" spans="1:9" s="190" customFormat="1" ht="165.75">
      <c r="A291" s="191"/>
      <c r="B291" s="198" t="s">
        <v>192</v>
      </c>
      <c r="C291" s="188" t="s">
        <v>734</v>
      </c>
      <c r="D291" s="188" t="s">
        <v>832</v>
      </c>
      <c r="E291" s="204" t="s">
        <v>839</v>
      </c>
      <c r="F291" s="188"/>
      <c r="G291" s="199">
        <f>G292</f>
        <v>12078.1</v>
      </c>
      <c r="H291" s="199">
        <f t="shared" ref="H291:H292" si="24">H292</f>
        <v>3550.7</v>
      </c>
      <c r="I291" s="199"/>
    </row>
    <row r="292" spans="1:9" s="190" customFormat="1" ht="51">
      <c r="A292" s="191"/>
      <c r="B292" s="187" t="s">
        <v>689</v>
      </c>
      <c r="C292" s="188" t="s">
        <v>734</v>
      </c>
      <c r="D292" s="188" t="s">
        <v>832</v>
      </c>
      <c r="E292" s="204" t="s">
        <v>839</v>
      </c>
      <c r="F292" s="188" t="s">
        <v>781</v>
      </c>
      <c r="G292" s="199">
        <f>G293</f>
        <v>12078.1</v>
      </c>
      <c r="H292" s="199">
        <f t="shared" si="24"/>
        <v>3550.7</v>
      </c>
      <c r="I292" s="199"/>
    </row>
    <row r="293" spans="1:9" s="190" customFormat="1">
      <c r="A293" s="191"/>
      <c r="B293" s="187" t="s">
        <v>694</v>
      </c>
      <c r="C293" s="188" t="s">
        <v>734</v>
      </c>
      <c r="D293" s="188" t="s">
        <v>832</v>
      </c>
      <c r="E293" s="204" t="s">
        <v>839</v>
      </c>
      <c r="F293" s="188" t="s">
        <v>785</v>
      </c>
      <c r="G293" s="199">
        <f>'приложение 5'!H374</f>
        <v>12078.1</v>
      </c>
      <c r="H293" s="199">
        <f>'приложение 5'!I374</f>
        <v>3550.7</v>
      </c>
      <c r="I293" s="199"/>
    </row>
    <row r="294" spans="1:9" s="1" customFormat="1" ht="178.5">
      <c r="A294" s="10"/>
      <c r="B294" s="16" t="s">
        <v>191</v>
      </c>
      <c r="C294" s="29">
        <v>4</v>
      </c>
      <c r="D294" s="29">
        <v>12</v>
      </c>
      <c r="E294" s="30" t="s">
        <v>1038</v>
      </c>
      <c r="F294" s="31"/>
      <c r="G294" s="7">
        <f t="shared" ref="G294:H295" si="25">G295</f>
        <v>543</v>
      </c>
      <c r="H294" s="7">
        <f t="shared" si="25"/>
        <v>542.9</v>
      </c>
      <c r="I294" s="10"/>
    </row>
    <row r="295" spans="1:9" s="1" customFormat="1" ht="51">
      <c r="A295" s="10"/>
      <c r="B295" s="187" t="s">
        <v>689</v>
      </c>
      <c r="C295" s="29">
        <v>4</v>
      </c>
      <c r="D295" s="29">
        <v>12</v>
      </c>
      <c r="E295" s="30" t="s">
        <v>1038</v>
      </c>
      <c r="F295" s="31">
        <v>600</v>
      </c>
      <c r="G295" s="7">
        <f t="shared" si="25"/>
        <v>543</v>
      </c>
      <c r="H295" s="7">
        <f t="shared" si="25"/>
        <v>542.9</v>
      </c>
      <c r="I295" s="10"/>
    </row>
    <row r="296" spans="1:9" s="1" customFormat="1">
      <c r="A296" s="10"/>
      <c r="B296" s="187" t="s">
        <v>694</v>
      </c>
      <c r="C296" s="29">
        <v>4</v>
      </c>
      <c r="D296" s="29">
        <v>12</v>
      </c>
      <c r="E296" s="30" t="s">
        <v>1038</v>
      </c>
      <c r="F296" s="31">
        <v>620</v>
      </c>
      <c r="G296" s="7">
        <f>'приложение 5'!H378</f>
        <v>543</v>
      </c>
      <c r="H296" s="7">
        <f>'приложение 5'!I378</f>
        <v>542.9</v>
      </c>
      <c r="I296" s="10"/>
    </row>
    <row r="297" spans="1:9" s="222" customFormat="1" ht="127.5">
      <c r="A297" s="176"/>
      <c r="B297" s="181" t="s">
        <v>840</v>
      </c>
      <c r="C297" s="182" t="s">
        <v>734</v>
      </c>
      <c r="D297" s="182" t="s">
        <v>832</v>
      </c>
      <c r="E297" s="206" t="s">
        <v>841</v>
      </c>
      <c r="F297" s="178"/>
      <c r="G297" s="183">
        <f>G298+G300</f>
        <v>1589.9</v>
      </c>
      <c r="H297" s="183">
        <f>H298+H300</f>
        <v>179.6</v>
      </c>
      <c r="I297" s="183"/>
    </row>
    <row r="298" spans="1:9" s="222" customFormat="1" ht="89.25">
      <c r="A298" s="180"/>
      <c r="B298" s="181" t="s">
        <v>695</v>
      </c>
      <c r="C298" s="182" t="s">
        <v>734</v>
      </c>
      <c r="D298" s="182" t="s">
        <v>832</v>
      </c>
      <c r="E298" s="206" t="s">
        <v>841</v>
      </c>
      <c r="F298" s="182" t="s">
        <v>722</v>
      </c>
      <c r="G298" s="183">
        <f>G299</f>
        <v>1181.3</v>
      </c>
      <c r="H298" s="183">
        <f>H299</f>
        <v>158</v>
      </c>
      <c r="I298" s="183"/>
    </row>
    <row r="299" spans="1:9" s="222" customFormat="1" ht="38.25">
      <c r="A299" s="180"/>
      <c r="B299" s="181" t="s">
        <v>258</v>
      </c>
      <c r="C299" s="182" t="s">
        <v>734</v>
      </c>
      <c r="D299" s="182" t="s">
        <v>832</v>
      </c>
      <c r="E299" s="206" t="s">
        <v>841</v>
      </c>
      <c r="F299" s="182" t="s">
        <v>723</v>
      </c>
      <c r="G299" s="183">
        <f>'приложение 5'!H382</f>
        <v>1181.3</v>
      </c>
      <c r="H299" s="183">
        <f>'приложение 5'!I382</f>
        <v>158</v>
      </c>
      <c r="I299" s="183"/>
    </row>
    <row r="300" spans="1:9" s="222" customFormat="1" ht="38.25">
      <c r="A300" s="180"/>
      <c r="B300" s="181" t="s">
        <v>725</v>
      </c>
      <c r="C300" s="182" t="s">
        <v>734</v>
      </c>
      <c r="D300" s="182" t="s">
        <v>832</v>
      </c>
      <c r="E300" s="206" t="s">
        <v>841</v>
      </c>
      <c r="F300" s="182" t="s">
        <v>726</v>
      </c>
      <c r="G300" s="183">
        <f>G301</f>
        <v>408.6</v>
      </c>
      <c r="H300" s="183">
        <f>H301</f>
        <v>21.6</v>
      </c>
      <c r="I300" s="183"/>
    </row>
    <row r="301" spans="1:9" s="222" customFormat="1" ht="38.25">
      <c r="A301" s="180"/>
      <c r="B301" s="181" t="s">
        <v>260</v>
      </c>
      <c r="C301" s="182" t="s">
        <v>734</v>
      </c>
      <c r="D301" s="182" t="s">
        <v>832</v>
      </c>
      <c r="E301" s="206" t="s">
        <v>841</v>
      </c>
      <c r="F301" s="182" t="s">
        <v>727</v>
      </c>
      <c r="G301" s="183">
        <f>'приложение 5'!H387</f>
        <v>408.6</v>
      </c>
      <c r="H301" s="183">
        <f>'приложение 5'!I387</f>
        <v>21.6</v>
      </c>
      <c r="I301" s="183"/>
    </row>
    <row r="302" spans="1:9" s="222" customFormat="1" ht="51">
      <c r="A302" s="180"/>
      <c r="B302" s="181" t="s">
        <v>169</v>
      </c>
      <c r="C302" s="182" t="s">
        <v>734</v>
      </c>
      <c r="D302" s="182" t="s">
        <v>832</v>
      </c>
      <c r="E302" s="206" t="s">
        <v>842</v>
      </c>
      <c r="F302" s="182"/>
      <c r="G302" s="183">
        <f>G303+G320+G324</f>
        <v>62110.099999999991</v>
      </c>
      <c r="H302" s="183">
        <f>H303+H320+H324</f>
        <v>13422.2</v>
      </c>
      <c r="I302" s="183"/>
    </row>
    <row r="303" spans="1:9" s="222" customFormat="1" ht="38.25">
      <c r="A303" s="180"/>
      <c r="B303" s="181" t="s">
        <v>189</v>
      </c>
      <c r="C303" s="182" t="s">
        <v>734</v>
      </c>
      <c r="D303" s="182" t="s">
        <v>832</v>
      </c>
      <c r="E303" s="206" t="s">
        <v>843</v>
      </c>
      <c r="F303" s="182"/>
      <c r="G303" s="183">
        <f>G304+G311+G314+G317</f>
        <v>60215.099999999991</v>
      </c>
      <c r="H303" s="183">
        <f>H304+H311+H314+H317</f>
        <v>13253.2</v>
      </c>
      <c r="I303" s="183"/>
    </row>
    <row r="304" spans="1:9" s="222" customFormat="1" ht="38.25">
      <c r="A304" s="180"/>
      <c r="B304" s="181" t="s">
        <v>37</v>
      </c>
      <c r="C304" s="182" t="s">
        <v>734</v>
      </c>
      <c r="D304" s="182" t="s">
        <v>832</v>
      </c>
      <c r="E304" s="206" t="s">
        <v>844</v>
      </c>
      <c r="F304" s="182"/>
      <c r="G304" s="183">
        <f>G305+G307+G309</f>
        <v>54337.099999999991</v>
      </c>
      <c r="H304" s="183">
        <f>H305+H307+H309</f>
        <v>13253.2</v>
      </c>
      <c r="I304" s="183"/>
    </row>
    <row r="305" spans="1:9" s="222" customFormat="1" ht="89.25">
      <c r="A305" s="180"/>
      <c r="B305" s="181" t="s">
        <v>695</v>
      </c>
      <c r="C305" s="182" t="s">
        <v>734</v>
      </c>
      <c r="D305" s="182" t="s">
        <v>832</v>
      </c>
      <c r="E305" s="206" t="s">
        <v>844</v>
      </c>
      <c r="F305" s="182" t="s">
        <v>722</v>
      </c>
      <c r="G305" s="183">
        <f>G306</f>
        <v>50126.899999999994</v>
      </c>
      <c r="H305" s="183">
        <f>H306</f>
        <v>12567.1</v>
      </c>
      <c r="I305" s="183"/>
    </row>
    <row r="306" spans="1:9" s="222" customFormat="1" ht="25.5">
      <c r="A306" s="180"/>
      <c r="B306" s="181" t="s">
        <v>702</v>
      </c>
      <c r="C306" s="182" t="s">
        <v>734</v>
      </c>
      <c r="D306" s="182" t="s">
        <v>832</v>
      </c>
      <c r="E306" s="206" t="s">
        <v>844</v>
      </c>
      <c r="F306" s="182" t="s">
        <v>769</v>
      </c>
      <c r="G306" s="183">
        <f>'приложение 5'!H394</f>
        <v>50126.899999999994</v>
      </c>
      <c r="H306" s="183">
        <f>'приложение 5'!I394</f>
        <v>12567.1</v>
      </c>
      <c r="I306" s="183"/>
    </row>
    <row r="307" spans="1:9" s="222" customFormat="1" ht="38.25">
      <c r="A307" s="180"/>
      <c r="B307" s="181" t="s">
        <v>725</v>
      </c>
      <c r="C307" s="182" t="s">
        <v>734</v>
      </c>
      <c r="D307" s="182" t="s">
        <v>832</v>
      </c>
      <c r="E307" s="206" t="s">
        <v>844</v>
      </c>
      <c r="F307" s="182" t="s">
        <v>726</v>
      </c>
      <c r="G307" s="183">
        <f>G308</f>
        <v>3928.1</v>
      </c>
      <c r="H307" s="183">
        <f>H308</f>
        <v>655</v>
      </c>
      <c r="I307" s="183"/>
    </row>
    <row r="308" spans="1:9" s="222" customFormat="1" ht="38.25">
      <c r="A308" s="180"/>
      <c r="B308" s="181" t="s">
        <v>260</v>
      </c>
      <c r="C308" s="182" t="s">
        <v>734</v>
      </c>
      <c r="D308" s="182" t="s">
        <v>832</v>
      </c>
      <c r="E308" s="206" t="s">
        <v>844</v>
      </c>
      <c r="F308" s="182" t="s">
        <v>727</v>
      </c>
      <c r="G308" s="183">
        <f>'приложение 5'!H399</f>
        <v>3928.1</v>
      </c>
      <c r="H308" s="183">
        <f>'приложение 5'!I399</f>
        <v>655</v>
      </c>
      <c r="I308" s="183"/>
    </row>
    <row r="309" spans="1:9" s="222" customFormat="1">
      <c r="A309" s="180"/>
      <c r="B309" s="200" t="s">
        <v>261</v>
      </c>
      <c r="C309" s="182" t="s">
        <v>734</v>
      </c>
      <c r="D309" s="182" t="s">
        <v>832</v>
      </c>
      <c r="E309" s="206" t="s">
        <v>844</v>
      </c>
      <c r="F309" s="182" t="s">
        <v>731</v>
      </c>
      <c r="G309" s="183">
        <f>G310</f>
        <v>282.09999999999997</v>
      </c>
      <c r="H309" s="183">
        <f>H310</f>
        <v>31.1</v>
      </c>
      <c r="I309" s="183"/>
    </row>
    <row r="310" spans="1:9" s="222" customFormat="1" ht="25.5">
      <c r="A310" s="180"/>
      <c r="B310" s="200" t="s">
        <v>262</v>
      </c>
      <c r="C310" s="182" t="s">
        <v>734</v>
      </c>
      <c r="D310" s="182" t="s">
        <v>832</v>
      </c>
      <c r="E310" s="206" t="s">
        <v>844</v>
      </c>
      <c r="F310" s="182" t="s">
        <v>735</v>
      </c>
      <c r="G310" s="183">
        <f>'приложение 5'!H403</f>
        <v>282.09999999999997</v>
      </c>
      <c r="H310" s="183">
        <f>'приложение 5'!I403</f>
        <v>31.1</v>
      </c>
      <c r="I310" s="183"/>
    </row>
    <row r="311" spans="1:9" s="222" customFormat="1" ht="25.5">
      <c r="A311" s="180"/>
      <c r="B311" s="181" t="s">
        <v>21</v>
      </c>
      <c r="C311" s="182" t="s">
        <v>734</v>
      </c>
      <c r="D311" s="182" t="s">
        <v>832</v>
      </c>
      <c r="E311" s="206" t="s">
        <v>845</v>
      </c>
      <c r="F311" s="182"/>
      <c r="G311" s="183">
        <f>G312</f>
        <v>3038</v>
      </c>
      <c r="H311" s="183">
        <f>H312</f>
        <v>0</v>
      </c>
      <c r="I311" s="183"/>
    </row>
    <row r="312" spans="1:9" s="222" customFormat="1" ht="38.25">
      <c r="A312" s="180"/>
      <c r="B312" s="181" t="s">
        <v>725</v>
      </c>
      <c r="C312" s="182" t="s">
        <v>734</v>
      </c>
      <c r="D312" s="182" t="s">
        <v>832</v>
      </c>
      <c r="E312" s="206" t="s">
        <v>845</v>
      </c>
      <c r="F312" s="182" t="s">
        <v>726</v>
      </c>
      <c r="G312" s="183">
        <f>G313</f>
        <v>3038</v>
      </c>
      <c r="H312" s="183">
        <f>H313</f>
        <v>0</v>
      </c>
      <c r="I312" s="183"/>
    </row>
    <row r="313" spans="1:9" s="222" customFormat="1" ht="38.25">
      <c r="A313" s="180"/>
      <c r="B313" s="181" t="s">
        <v>260</v>
      </c>
      <c r="C313" s="182" t="s">
        <v>734</v>
      </c>
      <c r="D313" s="182" t="s">
        <v>832</v>
      </c>
      <c r="E313" s="206" t="s">
        <v>845</v>
      </c>
      <c r="F313" s="182" t="s">
        <v>727</v>
      </c>
      <c r="G313" s="183">
        <f>'приложение 5'!H408</f>
        <v>3038</v>
      </c>
      <c r="H313" s="183">
        <f>'приложение 5'!I408</f>
        <v>0</v>
      </c>
      <c r="I313" s="183"/>
    </row>
    <row r="314" spans="1:9" s="202" customFormat="1" ht="127.5">
      <c r="A314" s="201"/>
      <c r="B314" s="197" t="s">
        <v>846</v>
      </c>
      <c r="C314" s="196" t="s">
        <v>734</v>
      </c>
      <c r="D314" s="196" t="s">
        <v>832</v>
      </c>
      <c r="E314" s="196" t="s">
        <v>847</v>
      </c>
      <c r="F314" s="196"/>
      <c r="G314" s="220">
        <f>G315</f>
        <v>2527.6</v>
      </c>
      <c r="H314" s="220">
        <f>H315</f>
        <v>0</v>
      </c>
      <c r="I314" s="220"/>
    </row>
    <row r="315" spans="1:9" s="202" customFormat="1" ht="38.25">
      <c r="A315" s="201"/>
      <c r="B315" s="181" t="s">
        <v>725</v>
      </c>
      <c r="C315" s="196" t="s">
        <v>734</v>
      </c>
      <c r="D315" s="196" t="s">
        <v>832</v>
      </c>
      <c r="E315" s="196" t="s">
        <v>847</v>
      </c>
      <c r="F315" s="196" t="s">
        <v>726</v>
      </c>
      <c r="G315" s="220">
        <f>G316</f>
        <v>2527.6</v>
      </c>
      <c r="H315" s="220">
        <f>H316</f>
        <v>0</v>
      </c>
      <c r="I315" s="220"/>
    </row>
    <row r="316" spans="1:9" s="202" customFormat="1" ht="38.25">
      <c r="A316" s="201"/>
      <c r="B316" s="197" t="s">
        <v>260</v>
      </c>
      <c r="C316" s="196" t="s">
        <v>734</v>
      </c>
      <c r="D316" s="196" t="s">
        <v>832</v>
      </c>
      <c r="E316" s="196" t="s">
        <v>847</v>
      </c>
      <c r="F316" s="196" t="s">
        <v>727</v>
      </c>
      <c r="G316" s="220">
        <f>'приложение 5'!H412</f>
        <v>2527.6</v>
      </c>
      <c r="H316" s="220">
        <f>'приложение 5'!I412</f>
        <v>0</v>
      </c>
      <c r="I316" s="220"/>
    </row>
    <row r="317" spans="1:9" s="202" customFormat="1" ht="165.75">
      <c r="A317" s="201"/>
      <c r="B317" s="197" t="s">
        <v>848</v>
      </c>
      <c r="C317" s="196" t="s">
        <v>734</v>
      </c>
      <c r="D317" s="196" t="s">
        <v>832</v>
      </c>
      <c r="E317" s="196" t="s">
        <v>849</v>
      </c>
      <c r="F317" s="196"/>
      <c r="G317" s="220">
        <f>G318</f>
        <v>312.39999999999998</v>
      </c>
      <c r="H317" s="220">
        <f>H318</f>
        <v>0</v>
      </c>
      <c r="I317" s="220"/>
    </row>
    <row r="318" spans="1:9" s="202" customFormat="1" ht="38.25">
      <c r="A318" s="201"/>
      <c r="B318" s="181" t="s">
        <v>725</v>
      </c>
      <c r="C318" s="196" t="s">
        <v>734</v>
      </c>
      <c r="D318" s="196" t="s">
        <v>832</v>
      </c>
      <c r="E318" s="196" t="s">
        <v>849</v>
      </c>
      <c r="F318" s="196" t="s">
        <v>726</v>
      </c>
      <c r="G318" s="220">
        <f>G319</f>
        <v>312.39999999999998</v>
      </c>
      <c r="H318" s="220">
        <f>H319</f>
        <v>0</v>
      </c>
      <c r="I318" s="220"/>
    </row>
    <row r="319" spans="1:9" s="202" customFormat="1" ht="38.25">
      <c r="A319" s="201"/>
      <c r="B319" s="197" t="s">
        <v>260</v>
      </c>
      <c r="C319" s="196" t="s">
        <v>734</v>
      </c>
      <c r="D319" s="196" t="s">
        <v>832</v>
      </c>
      <c r="E319" s="196" t="s">
        <v>849</v>
      </c>
      <c r="F319" s="196" t="s">
        <v>727</v>
      </c>
      <c r="G319" s="220">
        <f>'приложение 5'!H416</f>
        <v>312.39999999999998</v>
      </c>
      <c r="H319" s="220">
        <f>'приложение 5'!I416</f>
        <v>0</v>
      </c>
      <c r="I319" s="220"/>
    </row>
    <row r="320" spans="1:9" s="222" customFormat="1" ht="25.5">
      <c r="A320" s="180"/>
      <c r="B320" s="181" t="s">
        <v>187</v>
      </c>
      <c r="C320" s="182" t="s">
        <v>734</v>
      </c>
      <c r="D320" s="182" t="s">
        <v>832</v>
      </c>
      <c r="E320" s="206" t="s">
        <v>850</v>
      </c>
      <c r="F320" s="182"/>
      <c r="G320" s="183">
        <f t="shared" ref="G320:H322" si="26">G321</f>
        <v>1645</v>
      </c>
      <c r="H320" s="183">
        <f t="shared" si="26"/>
        <v>169</v>
      </c>
      <c r="I320" s="183"/>
    </row>
    <row r="321" spans="1:9" s="222" customFormat="1" ht="25.5">
      <c r="A321" s="180"/>
      <c r="B321" s="181" t="s">
        <v>21</v>
      </c>
      <c r="C321" s="182" t="s">
        <v>734</v>
      </c>
      <c r="D321" s="182" t="s">
        <v>832</v>
      </c>
      <c r="E321" s="206" t="s">
        <v>851</v>
      </c>
      <c r="F321" s="182"/>
      <c r="G321" s="183">
        <f t="shared" si="26"/>
        <v>1645</v>
      </c>
      <c r="H321" s="183">
        <f t="shared" si="26"/>
        <v>169</v>
      </c>
      <c r="I321" s="183"/>
    </row>
    <row r="322" spans="1:9" s="222" customFormat="1" ht="38.25">
      <c r="A322" s="180"/>
      <c r="B322" s="181" t="s">
        <v>725</v>
      </c>
      <c r="C322" s="182" t="s">
        <v>734</v>
      </c>
      <c r="D322" s="182" t="s">
        <v>832</v>
      </c>
      <c r="E322" s="206" t="s">
        <v>851</v>
      </c>
      <c r="F322" s="182" t="s">
        <v>726</v>
      </c>
      <c r="G322" s="183">
        <f t="shared" si="26"/>
        <v>1645</v>
      </c>
      <c r="H322" s="183">
        <f t="shared" si="26"/>
        <v>169</v>
      </c>
      <c r="I322" s="183"/>
    </row>
    <row r="323" spans="1:9" s="240" customFormat="1" ht="38.25">
      <c r="A323" s="180"/>
      <c r="B323" s="181" t="s">
        <v>260</v>
      </c>
      <c r="C323" s="182" t="s">
        <v>734</v>
      </c>
      <c r="D323" s="182" t="s">
        <v>832</v>
      </c>
      <c r="E323" s="206" t="s">
        <v>851</v>
      </c>
      <c r="F323" s="182" t="s">
        <v>727</v>
      </c>
      <c r="G323" s="183">
        <f>'приложение 5'!H421</f>
        <v>1645</v>
      </c>
      <c r="H323" s="183">
        <f>'приложение 5'!I421</f>
        <v>169</v>
      </c>
      <c r="I323" s="183"/>
    </row>
    <row r="324" spans="1:9" s="240" customFormat="1" ht="51">
      <c r="A324" s="180"/>
      <c r="B324" s="181" t="s">
        <v>186</v>
      </c>
      <c r="C324" s="182" t="s">
        <v>734</v>
      </c>
      <c r="D324" s="182" t="s">
        <v>832</v>
      </c>
      <c r="E324" s="206" t="s">
        <v>852</v>
      </c>
      <c r="F324" s="182"/>
      <c r="G324" s="183">
        <f t="shared" ref="G324:H326" si="27">G325</f>
        <v>250</v>
      </c>
      <c r="H324" s="183">
        <f t="shared" si="27"/>
        <v>0</v>
      </c>
      <c r="I324" s="183"/>
    </row>
    <row r="325" spans="1:9" s="240" customFormat="1" ht="25.5">
      <c r="A325" s="180"/>
      <c r="B325" s="181" t="s">
        <v>21</v>
      </c>
      <c r="C325" s="182" t="s">
        <v>734</v>
      </c>
      <c r="D325" s="182" t="s">
        <v>832</v>
      </c>
      <c r="E325" s="206" t="s">
        <v>853</v>
      </c>
      <c r="F325" s="182"/>
      <c r="G325" s="183">
        <f t="shared" si="27"/>
        <v>250</v>
      </c>
      <c r="H325" s="183">
        <f t="shared" si="27"/>
        <v>0</v>
      </c>
      <c r="I325" s="183"/>
    </row>
    <row r="326" spans="1:9" s="240" customFormat="1" ht="38.25">
      <c r="A326" s="180"/>
      <c r="B326" s="181" t="s">
        <v>725</v>
      </c>
      <c r="C326" s="182" t="s">
        <v>734</v>
      </c>
      <c r="D326" s="182" t="s">
        <v>832</v>
      </c>
      <c r="E326" s="206" t="s">
        <v>853</v>
      </c>
      <c r="F326" s="182" t="s">
        <v>726</v>
      </c>
      <c r="G326" s="183">
        <f t="shared" si="27"/>
        <v>250</v>
      </c>
      <c r="H326" s="183">
        <f t="shared" si="27"/>
        <v>0</v>
      </c>
      <c r="I326" s="183"/>
    </row>
    <row r="327" spans="1:9" s="222" customFormat="1" ht="38.25">
      <c r="A327" s="180"/>
      <c r="B327" s="181" t="s">
        <v>260</v>
      </c>
      <c r="C327" s="182" t="s">
        <v>734</v>
      </c>
      <c r="D327" s="182" t="s">
        <v>832</v>
      </c>
      <c r="E327" s="206" t="s">
        <v>853</v>
      </c>
      <c r="F327" s="182" t="s">
        <v>727</v>
      </c>
      <c r="G327" s="183">
        <f>'приложение 5'!H426</f>
        <v>250</v>
      </c>
      <c r="H327" s="183">
        <f>'приложение 5'!I426</f>
        <v>0</v>
      </c>
      <c r="I327" s="183"/>
    </row>
    <row r="328" spans="1:9">
      <c r="A328" s="172"/>
      <c r="B328" s="169" t="s">
        <v>185</v>
      </c>
      <c r="C328" s="167" t="s">
        <v>736</v>
      </c>
      <c r="D328" s="167" t="s">
        <v>715</v>
      </c>
      <c r="E328" s="167"/>
      <c r="F328" s="167"/>
      <c r="G328" s="168">
        <f>G329+G352+G384+G403</f>
        <v>484004.19999999995</v>
      </c>
      <c r="H328" s="168">
        <f>H329+H352+H384+H403</f>
        <v>39941.699999999997</v>
      </c>
      <c r="I328" s="168">
        <f>H328/G328*100</f>
        <v>8.2523457441071795</v>
      </c>
    </row>
    <row r="329" spans="1:9">
      <c r="A329" s="172"/>
      <c r="B329" s="271" t="s">
        <v>184</v>
      </c>
      <c r="C329" s="167" t="s">
        <v>736</v>
      </c>
      <c r="D329" s="167" t="s">
        <v>714</v>
      </c>
      <c r="E329" s="167"/>
      <c r="F329" s="167"/>
      <c r="G329" s="168">
        <f>G330+G340+G345</f>
        <v>145712.19999999998</v>
      </c>
      <c r="H329" s="168">
        <f>H330+H340+H345</f>
        <v>4421.7000000000007</v>
      </c>
      <c r="I329" s="168">
        <f>H329/G329*100</f>
        <v>3.0345434356217265</v>
      </c>
    </row>
    <row r="330" spans="1:9" ht="76.5">
      <c r="A330" s="172"/>
      <c r="B330" s="171" t="s">
        <v>99</v>
      </c>
      <c r="C330" s="165" t="s">
        <v>736</v>
      </c>
      <c r="D330" s="165" t="s">
        <v>714</v>
      </c>
      <c r="E330" s="165" t="s">
        <v>854</v>
      </c>
      <c r="F330" s="165"/>
      <c r="G330" s="170">
        <f>G331+G334+G337</f>
        <v>123386.5</v>
      </c>
      <c r="H330" s="170">
        <f>H331+H334+H337</f>
        <v>0</v>
      </c>
      <c r="I330" s="170"/>
    </row>
    <row r="331" spans="1:9" ht="25.5">
      <c r="A331" s="172"/>
      <c r="B331" s="171" t="s">
        <v>21</v>
      </c>
      <c r="C331" s="165" t="s">
        <v>736</v>
      </c>
      <c r="D331" s="165" t="s">
        <v>714</v>
      </c>
      <c r="E331" s="165" t="s">
        <v>855</v>
      </c>
      <c r="F331" s="165"/>
      <c r="G331" s="170">
        <f>G332</f>
        <v>45766.400000000001</v>
      </c>
      <c r="H331" s="170">
        <f>H332</f>
        <v>0</v>
      </c>
      <c r="I331" s="170"/>
    </row>
    <row r="332" spans="1:9" s="274" customFormat="1" ht="38.25">
      <c r="A332" s="289"/>
      <c r="B332" s="32" t="s">
        <v>703</v>
      </c>
      <c r="C332" s="258" t="s">
        <v>736</v>
      </c>
      <c r="D332" s="258" t="s">
        <v>714</v>
      </c>
      <c r="E332" s="258" t="s">
        <v>855</v>
      </c>
      <c r="F332" s="258" t="s">
        <v>819</v>
      </c>
      <c r="G332" s="259">
        <f>G333</f>
        <v>45766.400000000001</v>
      </c>
      <c r="H332" s="259">
        <f>H333</f>
        <v>0</v>
      </c>
      <c r="I332" s="259"/>
    </row>
    <row r="333" spans="1:9" s="274" customFormat="1">
      <c r="A333" s="289"/>
      <c r="B333" s="32" t="s">
        <v>697</v>
      </c>
      <c r="C333" s="258" t="s">
        <v>736</v>
      </c>
      <c r="D333" s="258" t="s">
        <v>714</v>
      </c>
      <c r="E333" s="258" t="s">
        <v>855</v>
      </c>
      <c r="F333" s="258" t="s">
        <v>820</v>
      </c>
      <c r="G333" s="259">
        <f>'приложение 5'!H433</f>
        <v>45766.400000000001</v>
      </c>
      <c r="H333" s="259">
        <f>'приложение 5'!I433</f>
        <v>0</v>
      </c>
      <c r="I333" s="259"/>
    </row>
    <row r="334" spans="1:9" ht="127.5">
      <c r="A334" s="173"/>
      <c r="B334" s="171" t="s">
        <v>846</v>
      </c>
      <c r="C334" s="165" t="s">
        <v>736</v>
      </c>
      <c r="D334" s="165" t="s">
        <v>714</v>
      </c>
      <c r="E334" s="165" t="s">
        <v>856</v>
      </c>
      <c r="F334" s="165"/>
      <c r="G334" s="170">
        <f>G335</f>
        <v>69610.7</v>
      </c>
      <c r="H334" s="170">
        <f>H335</f>
        <v>0</v>
      </c>
      <c r="I334" s="170"/>
    </row>
    <row r="335" spans="1:9" ht="38.25">
      <c r="A335" s="173"/>
      <c r="B335" s="171" t="s">
        <v>703</v>
      </c>
      <c r="C335" s="165" t="s">
        <v>736</v>
      </c>
      <c r="D335" s="165" t="s">
        <v>714</v>
      </c>
      <c r="E335" s="165" t="s">
        <v>856</v>
      </c>
      <c r="F335" s="165" t="s">
        <v>819</v>
      </c>
      <c r="G335" s="170">
        <f>G336</f>
        <v>69610.7</v>
      </c>
      <c r="H335" s="170">
        <f>H336</f>
        <v>0</v>
      </c>
      <c r="I335" s="170"/>
    </row>
    <row r="336" spans="1:9">
      <c r="A336" s="173"/>
      <c r="B336" s="171" t="s">
        <v>697</v>
      </c>
      <c r="C336" s="165" t="s">
        <v>736</v>
      </c>
      <c r="D336" s="165" t="s">
        <v>714</v>
      </c>
      <c r="E336" s="165" t="s">
        <v>856</v>
      </c>
      <c r="F336" s="165" t="s">
        <v>820</v>
      </c>
      <c r="G336" s="170">
        <f>'приложение 5'!H437</f>
        <v>69610.7</v>
      </c>
      <c r="H336" s="170">
        <f>'приложение 5'!I437</f>
        <v>0</v>
      </c>
      <c r="I336" s="170"/>
    </row>
    <row r="337" spans="1:9" s="274" customFormat="1" ht="165.75">
      <c r="A337" s="257"/>
      <c r="B337" s="276" t="s">
        <v>848</v>
      </c>
      <c r="C337" s="258" t="s">
        <v>736</v>
      </c>
      <c r="D337" s="258" t="s">
        <v>714</v>
      </c>
      <c r="E337" s="258" t="s">
        <v>857</v>
      </c>
      <c r="F337" s="258"/>
      <c r="G337" s="259">
        <f>G338</f>
        <v>8009.4</v>
      </c>
      <c r="H337" s="259">
        <f t="shared" ref="H337:H338" si="28">H338</f>
        <v>0</v>
      </c>
      <c r="I337" s="259"/>
    </row>
    <row r="338" spans="1:9" s="274" customFormat="1" ht="38.25">
      <c r="A338" s="257"/>
      <c r="B338" s="32" t="s">
        <v>703</v>
      </c>
      <c r="C338" s="258" t="s">
        <v>736</v>
      </c>
      <c r="D338" s="258" t="s">
        <v>714</v>
      </c>
      <c r="E338" s="258" t="s">
        <v>857</v>
      </c>
      <c r="F338" s="258" t="s">
        <v>819</v>
      </c>
      <c r="G338" s="259">
        <f>G339</f>
        <v>8009.4</v>
      </c>
      <c r="H338" s="259">
        <f t="shared" si="28"/>
        <v>0</v>
      </c>
      <c r="I338" s="259"/>
    </row>
    <row r="339" spans="1:9" s="274" customFormat="1">
      <c r="A339" s="257"/>
      <c r="B339" s="32" t="s">
        <v>697</v>
      </c>
      <c r="C339" s="258" t="s">
        <v>736</v>
      </c>
      <c r="D339" s="258" t="s">
        <v>714</v>
      </c>
      <c r="E339" s="258" t="s">
        <v>857</v>
      </c>
      <c r="F339" s="258" t="s">
        <v>820</v>
      </c>
      <c r="G339" s="259">
        <f>'приложение 5'!H441</f>
        <v>8009.4</v>
      </c>
      <c r="H339" s="259">
        <f>'приложение 5'!I441</f>
        <v>0</v>
      </c>
      <c r="I339" s="259"/>
    </row>
    <row r="340" spans="1:9" ht="51">
      <c r="A340" s="173"/>
      <c r="B340" s="171" t="s">
        <v>730</v>
      </c>
      <c r="C340" s="165" t="s">
        <v>736</v>
      </c>
      <c r="D340" s="165" t="s">
        <v>714</v>
      </c>
      <c r="E340" s="165" t="s">
        <v>718</v>
      </c>
      <c r="F340" s="165"/>
      <c r="G340" s="170">
        <f t="shared" ref="G340:H343" si="29">G341</f>
        <v>8515.9</v>
      </c>
      <c r="H340" s="170">
        <f t="shared" si="29"/>
        <v>3284.3</v>
      </c>
      <c r="I340" s="170"/>
    </row>
    <row r="341" spans="1:9" ht="51">
      <c r="A341" s="173"/>
      <c r="B341" s="171" t="s">
        <v>179</v>
      </c>
      <c r="C341" s="165" t="s">
        <v>736</v>
      </c>
      <c r="D341" s="165" t="s">
        <v>714</v>
      </c>
      <c r="E341" s="165" t="s">
        <v>759</v>
      </c>
      <c r="F341" s="165"/>
      <c r="G341" s="170">
        <f t="shared" si="29"/>
        <v>8515.9</v>
      </c>
      <c r="H341" s="170">
        <f t="shared" si="29"/>
        <v>3284.3</v>
      </c>
      <c r="I341" s="170"/>
    </row>
    <row r="342" spans="1:9" ht="25.5">
      <c r="A342" s="173"/>
      <c r="B342" s="171" t="s">
        <v>21</v>
      </c>
      <c r="C342" s="165" t="s">
        <v>736</v>
      </c>
      <c r="D342" s="165" t="s">
        <v>714</v>
      </c>
      <c r="E342" s="165" t="s">
        <v>760</v>
      </c>
      <c r="F342" s="165"/>
      <c r="G342" s="170">
        <f t="shared" si="29"/>
        <v>8515.9</v>
      </c>
      <c r="H342" s="170">
        <f t="shared" si="29"/>
        <v>3284.3</v>
      </c>
      <c r="I342" s="170"/>
    </row>
    <row r="343" spans="1:9" ht="38.25">
      <c r="A343" s="173"/>
      <c r="B343" s="171" t="s">
        <v>725</v>
      </c>
      <c r="C343" s="165" t="s">
        <v>736</v>
      </c>
      <c r="D343" s="165" t="s">
        <v>714</v>
      </c>
      <c r="E343" s="165" t="s">
        <v>760</v>
      </c>
      <c r="F343" s="165" t="s">
        <v>726</v>
      </c>
      <c r="G343" s="170">
        <f t="shared" si="29"/>
        <v>8515.9</v>
      </c>
      <c r="H343" s="170">
        <f t="shared" si="29"/>
        <v>3284.3</v>
      </c>
      <c r="I343" s="170"/>
    </row>
    <row r="344" spans="1:9" ht="38.25">
      <c r="A344" s="173"/>
      <c r="B344" s="171" t="s">
        <v>260</v>
      </c>
      <c r="C344" s="165" t="s">
        <v>736</v>
      </c>
      <c r="D344" s="165" t="s">
        <v>714</v>
      </c>
      <c r="E344" s="165" t="s">
        <v>760</v>
      </c>
      <c r="F344" s="165" t="s">
        <v>727</v>
      </c>
      <c r="G344" s="170">
        <f>'приложение 5'!H447</f>
        <v>8515.9</v>
      </c>
      <c r="H344" s="170">
        <f>'приложение 5'!I447</f>
        <v>3284.3</v>
      </c>
      <c r="I344" s="170"/>
    </row>
    <row r="345" spans="1:9" ht="63.75">
      <c r="A345" s="173"/>
      <c r="B345" s="171" t="s">
        <v>157</v>
      </c>
      <c r="C345" s="165" t="s">
        <v>736</v>
      </c>
      <c r="D345" s="165" t="s">
        <v>714</v>
      </c>
      <c r="E345" s="165" t="s">
        <v>802</v>
      </c>
      <c r="F345" s="165"/>
      <c r="G345" s="170">
        <f>G346</f>
        <v>13809.8</v>
      </c>
      <c r="H345" s="170">
        <f>H346</f>
        <v>1137.4000000000001</v>
      </c>
      <c r="I345" s="170"/>
    </row>
    <row r="346" spans="1:9" ht="63.75">
      <c r="A346" s="173"/>
      <c r="B346" s="171" t="s">
        <v>156</v>
      </c>
      <c r="C346" s="165" t="s">
        <v>736</v>
      </c>
      <c r="D346" s="165" t="s">
        <v>714</v>
      </c>
      <c r="E346" s="165" t="s">
        <v>803</v>
      </c>
      <c r="F346" s="165"/>
      <c r="G346" s="170">
        <f>G347</f>
        <v>13809.8</v>
      </c>
      <c r="H346" s="170">
        <f>H347</f>
        <v>1137.4000000000001</v>
      </c>
      <c r="I346" s="170"/>
    </row>
    <row r="347" spans="1:9" ht="25.5">
      <c r="A347" s="173"/>
      <c r="B347" s="171" t="s">
        <v>21</v>
      </c>
      <c r="C347" s="165" t="s">
        <v>736</v>
      </c>
      <c r="D347" s="165" t="s">
        <v>714</v>
      </c>
      <c r="E347" s="165" t="s">
        <v>805</v>
      </c>
      <c r="F347" s="165"/>
      <c r="G347" s="170">
        <f>G348+G350</f>
        <v>13809.8</v>
      </c>
      <c r="H347" s="170">
        <f>H348+H350</f>
        <v>1137.4000000000001</v>
      </c>
      <c r="I347" s="170"/>
    </row>
    <row r="348" spans="1:9" ht="38.25">
      <c r="A348" s="173"/>
      <c r="B348" s="171" t="s">
        <v>725</v>
      </c>
      <c r="C348" s="165" t="s">
        <v>736</v>
      </c>
      <c r="D348" s="165" t="s">
        <v>714</v>
      </c>
      <c r="E348" s="165" t="s">
        <v>805</v>
      </c>
      <c r="F348" s="165" t="s">
        <v>726</v>
      </c>
      <c r="G348" s="170">
        <f>G349</f>
        <v>12951.5</v>
      </c>
      <c r="H348" s="170">
        <f>H349</f>
        <v>1137.4000000000001</v>
      </c>
      <c r="I348" s="170"/>
    </row>
    <row r="349" spans="1:9" ht="38.25">
      <c r="A349" s="173"/>
      <c r="B349" s="171" t="s">
        <v>260</v>
      </c>
      <c r="C349" s="165" t="s">
        <v>736</v>
      </c>
      <c r="D349" s="165" t="s">
        <v>714</v>
      </c>
      <c r="E349" s="165" t="s">
        <v>805</v>
      </c>
      <c r="F349" s="165" t="s">
        <v>727</v>
      </c>
      <c r="G349" s="170">
        <f>'приложение 5'!H453</f>
        <v>12951.5</v>
      </c>
      <c r="H349" s="170">
        <f>'приложение 5'!I453</f>
        <v>1137.4000000000001</v>
      </c>
      <c r="I349" s="170"/>
    </row>
    <row r="350" spans="1:9" s="287" customFormat="1">
      <c r="A350" s="281"/>
      <c r="B350" s="282" t="s">
        <v>261</v>
      </c>
      <c r="C350" s="251" t="s">
        <v>736</v>
      </c>
      <c r="D350" s="251" t="s">
        <v>714</v>
      </c>
      <c r="E350" s="251" t="s">
        <v>805</v>
      </c>
      <c r="F350" s="251" t="s">
        <v>731</v>
      </c>
      <c r="G350" s="284">
        <f>G351</f>
        <v>858.3</v>
      </c>
      <c r="H350" s="284">
        <f>H351</f>
        <v>0</v>
      </c>
      <c r="I350" s="284"/>
    </row>
    <row r="351" spans="1:9" s="287" customFormat="1" ht="76.5">
      <c r="A351" s="281"/>
      <c r="B351" s="282" t="s">
        <v>160</v>
      </c>
      <c r="C351" s="251" t="s">
        <v>736</v>
      </c>
      <c r="D351" s="251" t="s">
        <v>714</v>
      </c>
      <c r="E351" s="251" t="s">
        <v>805</v>
      </c>
      <c r="F351" s="251" t="s">
        <v>159</v>
      </c>
      <c r="G351" s="284">
        <f>'приложение 5'!H456</f>
        <v>858.3</v>
      </c>
      <c r="H351" s="284">
        <f>'приложение 5'!I456</f>
        <v>0</v>
      </c>
      <c r="I351" s="284"/>
    </row>
    <row r="352" spans="1:9">
      <c r="A352" s="172"/>
      <c r="B352" s="271" t="s">
        <v>178</v>
      </c>
      <c r="C352" s="167" t="s">
        <v>736</v>
      </c>
      <c r="D352" s="167" t="s">
        <v>717</v>
      </c>
      <c r="E352" s="167"/>
      <c r="F352" s="167"/>
      <c r="G352" s="168">
        <f>G353+G363+G368</f>
        <v>81355.399999999994</v>
      </c>
      <c r="H352" s="168">
        <f>H353+H363+H368</f>
        <v>291.60000000000002</v>
      </c>
      <c r="I352" s="168">
        <f>H352/G352*100</f>
        <v>0.35842734471221338</v>
      </c>
    </row>
    <row r="353" spans="1:9" ht="63.75">
      <c r="A353" s="172"/>
      <c r="B353" s="171" t="s">
        <v>164</v>
      </c>
      <c r="C353" s="165" t="s">
        <v>736</v>
      </c>
      <c r="D353" s="165" t="s">
        <v>717</v>
      </c>
      <c r="E353" s="165" t="s">
        <v>858</v>
      </c>
      <c r="F353" s="165"/>
      <c r="G353" s="170">
        <f>G354+G357+G360</f>
        <v>43977.2</v>
      </c>
      <c r="H353" s="170">
        <f>H354+H357+H360</f>
        <v>0</v>
      </c>
      <c r="I353" s="170"/>
    </row>
    <row r="354" spans="1:9" s="21" customFormat="1" ht="25.5">
      <c r="A354" s="289"/>
      <c r="B354" s="32" t="s">
        <v>804</v>
      </c>
      <c r="C354" s="258" t="s">
        <v>736</v>
      </c>
      <c r="D354" s="258" t="s">
        <v>717</v>
      </c>
      <c r="E354" s="258" t="s">
        <v>859</v>
      </c>
      <c r="F354" s="258"/>
      <c r="G354" s="259">
        <f>G355</f>
        <v>4.7</v>
      </c>
      <c r="H354" s="259">
        <f t="shared" ref="H354:H355" si="30">H355</f>
        <v>0</v>
      </c>
      <c r="I354" s="259"/>
    </row>
    <row r="355" spans="1:9" s="274" customFormat="1" ht="38.25">
      <c r="A355" s="289"/>
      <c r="B355" s="32" t="s">
        <v>703</v>
      </c>
      <c r="C355" s="258" t="s">
        <v>736</v>
      </c>
      <c r="D355" s="258" t="s">
        <v>717</v>
      </c>
      <c r="E355" s="258" t="s">
        <v>859</v>
      </c>
      <c r="F355" s="258" t="s">
        <v>819</v>
      </c>
      <c r="G355" s="259">
        <f>G356</f>
        <v>4.7</v>
      </c>
      <c r="H355" s="259">
        <f t="shared" si="30"/>
        <v>0</v>
      </c>
      <c r="I355" s="259"/>
    </row>
    <row r="356" spans="1:9" s="274" customFormat="1">
      <c r="A356" s="289"/>
      <c r="B356" s="32" t="s">
        <v>697</v>
      </c>
      <c r="C356" s="258" t="s">
        <v>736</v>
      </c>
      <c r="D356" s="258" t="s">
        <v>717</v>
      </c>
      <c r="E356" s="258" t="s">
        <v>859</v>
      </c>
      <c r="F356" s="258" t="s">
        <v>820</v>
      </c>
      <c r="G356" s="259">
        <f>'приложение 5'!H461</f>
        <v>4.7</v>
      </c>
      <c r="H356" s="259">
        <f>'приложение 5'!I461</f>
        <v>0</v>
      </c>
      <c r="I356" s="259"/>
    </row>
    <row r="357" spans="1:9" ht="165.75">
      <c r="A357" s="172"/>
      <c r="B357" s="171" t="s">
        <v>163</v>
      </c>
      <c r="C357" s="165" t="s">
        <v>736</v>
      </c>
      <c r="D357" s="165" t="s">
        <v>717</v>
      </c>
      <c r="E357" s="165" t="s">
        <v>860</v>
      </c>
      <c r="F357" s="165"/>
      <c r="G357" s="170">
        <f>G358</f>
        <v>41773.9</v>
      </c>
      <c r="H357" s="170">
        <f>H358</f>
        <v>0</v>
      </c>
      <c r="I357" s="170"/>
    </row>
    <row r="358" spans="1:9">
      <c r="A358" s="173"/>
      <c r="B358" s="171" t="s">
        <v>261</v>
      </c>
      <c r="C358" s="165" t="s">
        <v>736</v>
      </c>
      <c r="D358" s="165" t="s">
        <v>717</v>
      </c>
      <c r="E358" s="165" t="s">
        <v>860</v>
      </c>
      <c r="F358" s="165" t="s">
        <v>731</v>
      </c>
      <c r="G358" s="170">
        <f>G359</f>
        <v>41773.9</v>
      </c>
      <c r="H358" s="170">
        <f>H359</f>
        <v>0</v>
      </c>
      <c r="I358" s="170"/>
    </row>
    <row r="359" spans="1:9" ht="76.5">
      <c r="A359" s="173"/>
      <c r="B359" s="171" t="s">
        <v>160</v>
      </c>
      <c r="C359" s="165" t="s">
        <v>736</v>
      </c>
      <c r="D359" s="165" t="s">
        <v>717</v>
      </c>
      <c r="E359" s="165" t="s">
        <v>860</v>
      </c>
      <c r="F359" s="165" t="s">
        <v>159</v>
      </c>
      <c r="G359" s="170">
        <f>'приложение 5'!H465</f>
        <v>41773.9</v>
      </c>
      <c r="H359" s="170">
        <f>'приложение 5'!I465</f>
        <v>0</v>
      </c>
      <c r="I359" s="170"/>
    </row>
    <row r="360" spans="1:9" s="287" customFormat="1" ht="178.5">
      <c r="A360" s="281"/>
      <c r="B360" s="290" t="s">
        <v>861</v>
      </c>
      <c r="C360" s="251" t="s">
        <v>736</v>
      </c>
      <c r="D360" s="251" t="s">
        <v>717</v>
      </c>
      <c r="E360" s="251" t="s">
        <v>862</v>
      </c>
      <c r="F360" s="251"/>
      <c r="G360" s="284">
        <f>G361</f>
        <v>2198.6</v>
      </c>
      <c r="H360" s="284">
        <f>H361</f>
        <v>0</v>
      </c>
      <c r="I360" s="284"/>
    </row>
    <row r="361" spans="1:9" s="287" customFormat="1">
      <c r="A361" s="281"/>
      <c r="B361" s="282" t="s">
        <v>261</v>
      </c>
      <c r="C361" s="251" t="s">
        <v>736</v>
      </c>
      <c r="D361" s="251" t="s">
        <v>717</v>
      </c>
      <c r="E361" s="251" t="s">
        <v>862</v>
      </c>
      <c r="F361" s="251" t="s">
        <v>731</v>
      </c>
      <c r="G361" s="284">
        <f>G362</f>
        <v>2198.6</v>
      </c>
      <c r="H361" s="284">
        <f>H362</f>
        <v>0</v>
      </c>
      <c r="I361" s="284"/>
    </row>
    <row r="362" spans="1:9" s="287" customFormat="1" ht="76.5">
      <c r="A362" s="281"/>
      <c r="B362" s="282" t="s">
        <v>160</v>
      </c>
      <c r="C362" s="251" t="s">
        <v>736</v>
      </c>
      <c r="D362" s="251" t="s">
        <v>717</v>
      </c>
      <c r="E362" s="251" t="s">
        <v>862</v>
      </c>
      <c r="F362" s="251" t="s">
        <v>159</v>
      </c>
      <c r="G362" s="284">
        <f>'приложение 5'!H468</f>
        <v>2198.6</v>
      </c>
      <c r="H362" s="284">
        <f>'приложение 5'!I468</f>
        <v>0</v>
      </c>
      <c r="I362" s="284"/>
    </row>
    <row r="363" spans="1:9" ht="63.75">
      <c r="A363" s="172"/>
      <c r="B363" s="171" t="s">
        <v>157</v>
      </c>
      <c r="C363" s="165" t="s">
        <v>736</v>
      </c>
      <c r="D363" s="165" t="s">
        <v>717</v>
      </c>
      <c r="E363" s="165" t="s">
        <v>802</v>
      </c>
      <c r="F363" s="165"/>
      <c r="G363" s="170">
        <f t="shared" ref="G363:H366" si="31">G364</f>
        <v>6392.3</v>
      </c>
      <c r="H363" s="170">
        <f t="shared" si="31"/>
        <v>0</v>
      </c>
      <c r="I363" s="170"/>
    </row>
    <row r="364" spans="1:9" ht="51">
      <c r="A364" s="172"/>
      <c r="B364" s="247" t="s">
        <v>149</v>
      </c>
      <c r="C364" s="165" t="s">
        <v>736</v>
      </c>
      <c r="D364" s="165" t="s">
        <v>717</v>
      </c>
      <c r="E364" s="165" t="s">
        <v>865</v>
      </c>
      <c r="F364" s="165"/>
      <c r="G364" s="170">
        <f t="shared" si="31"/>
        <v>6392.3</v>
      </c>
      <c r="H364" s="170">
        <f t="shared" si="31"/>
        <v>0</v>
      </c>
      <c r="I364" s="170"/>
    </row>
    <row r="365" spans="1:9" ht="280.5">
      <c r="A365" s="172"/>
      <c r="B365" s="171" t="s">
        <v>866</v>
      </c>
      <c r="C365" s="165" t="s">
        <v>736</v>
      </c>
      <c r="D365" s="165" t="s">
        <v>717</v>
      </c>
      <c r="E365" s="165" t="s">
        <v>867</v>
      </c>
      <c r="F365" s="165"/>
      <c r="G365" s="170">
        <f t="shared" si="31"/>
        <v>6392.3</v>
      </c>
      <c r="H365" s="170">
        <f t="shared" si="31"/>
        <v>0</v>
      </c>
      <c r="I365" s="170"/>
    </row>
    <row r="366" spans="1:9">
      <c r="A366" s="173"/>
      <c r="B366" s="171" t="s">
        <v>261</v>
      </c>
      <c r="C366" s="165" t="s">
        <v>736</v>
      </c>
      <c r="D366" s="165" t="s">
        <v>717</v>
      </c>
      <c r="E366" s="165" t="s">
        <v>867</v>
      </c>
      <c r="F366" s="165" t="s">
        <v>731</v>
      </c>
      <c r="G366" s="170">
        <f t="shared" si="31"/>
        <v>6392.3</v>
      </c>
      <c r="H366" s="170">
        <f t="shared" si="31"/>
        <v>0</v>
      </c>
      <c r="I366" s="170"/>
    </row>
    <row r="367" spans="1:9" ht="76.5">
      <c r="A367" s="173"/>
      <c r="B367" s="171" t="s">
        <v>160</v>
      </c>
      <c r="C367" s="165" t="s">
        <v>736</v>
      </c>
      <c r="D367" s="165" t="s">
        <v>717</v>
      </c>
      <c r="E367" s="165" t="s">
        <v>867</v>
      </c>
      <c r="F367" s="165" t="s">
        <v>159</v>
      </c>
      <c r="G367" s="170">
        <f>'приложение 5'!H473</f>
        <v>6392.3</v>
      </c>
      <c r="H367" s="170">
        <f>'приложение 5'!I473</f>
        <v>0</v>
      </c>
      <c r="I367" s="170"/>
    </row>
    <row r="368" spans="1:9" ht="63.75">
      <c r="A368" s="172"/>
      <c r="B368" s="171" t="s">
        <v>175</v>
      </c>
      <c r="C368" s="165" t="s">
        <v>736</v>
      </c>
      <c r="D368" s="165" t="s">
        <v>717</v>
      </c>
      <c r="E368" s="165" t="s">
        <v>868</v>
      </c>
      <c r="F368" s="165"/>
      <c r="G368" s="170">
        <f>G369+G372+G375+G378+G381</f>
        <v>30985.9</v>
      </c>
      <c r="H368" s="170">
        <f>H369+H372+H375+H378+H381</f>
        <v>291.60000000000002</v>
      </c>
      <c r="I368" s="170"/>
    </row>
    <row r="369" spans="1:9" ht="25.5">
      <c r="A369" s="172"/>
      <c r="B369" s="171" t="s">
        <v>21</v>
      </c>
      <c r="C369" s="165" t="s">
        <v>736</v>
      </c>
      <c r="D369" s="165" t="s">
        <v>717</v>
      </c>
      <c r="E369" s="258" t="s">
        <v>869</v>
      </c>
      <c r="F369" s="165"/>
      <c r="G369" s="170">
        <f>G370</f>
        <v>5763</v>
      </c>
      <c r="H369" s="170">
        <f>H370</f>
        <v>291.60000000000002</v>
      </c>
      <c r="I369" s="170"/>
    </row>
    <row r="370" spans="1:9" ht="38.25">
      <c r="A370" s="172"/>
      <c r="B370" s="171" t="s">
        <v>703</v>
      </c>
      <c r="C370" s="165" t="s">
        <v>736</v>
      </c>
      <c r="D370" s="165" t="s">
        <v>717</v>
      </c>
      <c r="E370" s="258" t="s">
        <v>869</v>
      </c>
      <c r="F370" s="165" t="s">
        <v>819</v>
      </c>
      <c r="G370" s="170">
        <f>G371</f>
        <v>5763</v>
      </c>
      <c r="H370" s="170">
        <f>H371</f>
        <v>291.60000000000002</v>
      </c>
      <c r="I370" s="170"/>
    </row>
    <row r="371" spans="1:9">
      <c r="A371" s="172"/>
      <c r="B371" s="171" t="s">
        <v>697</v>
      </c>
      <c r="C371" s="165" t="s">
        <v>736</v>
      </c>
      <c r="D371" s="165" t="s">
        <v>717</v>
      </c>
      <c r="E371" s="258" t="s">
        <v>869</v>
      </c>
      <c r="F371" s="165" t="s">
        <v>820</v>
      </c>
      <c r="G371" s="170">
        <f>'приложение 5'!H477</f>
        <v>5763</v>
      </c>
      <c r="H371" s="170">
        <f>'приложение 5'!I477</f>
        <v>291.60000000000002</v>
      </c>
      <c r="I371" s="170"/>
    </row>
    <row r="372" spans="1:9" ht="140.25">
      <c r="A372" s="172"/>
      <c r="B372" s="171" t="s">
        <v>870</v>
      </c>
      <c r="C372" s="165" t="s">
        <v>736</v>
      </c>
      <c r="D372" s="165" t="s">
        <v>717</v>
      </c>
      <c r="E372" s="165" t="s">
        <v>871</v>
      </c>
      <c r="F372" s="165"/>
      <c r="G372" s="170">
        <f>G373</f>
        <v>16656</v>
      </c>
      <c r="H372" s="170">
        <f>H373</f>
        <v>0</v>
      </c>
      <c r="I372" s="170"/>
    </row>
    <row r="373" spans="1:9" ht="38.25">
      <c r="A373" s="172"/>
      <c r="B373" s="171" t="s">
        <v>703</v>
      </c>
      <c r="C373" s="165" t="s">
        <v>736</v>
      </c>
      <c r="D373" s="165" t="s">
        <v>717</v>
      </c>
      <c r="E373" s="165" t="s">
        <v>871</v>
      </c>
      <c r="F373" s="165" t="s">
        <v>819</v>
      </c>
      <c r="G373" s="170">
        <f>G374</f>
        <v>16656</v>
      </c>
      <c r="H373" s="170">
        <f>H374</f>
        <v>0</v>
      </c>
      <c r="I373" s="170"/>
    </row>
    <row r="374" spans="1:9">
      <c r="A374" s="172"/>
      <c r="B374" s="171" t="s">
        <v>697</v>
      </c>
      <c r="C374" s="165" t="s">
        <v>736</v>
      </c>
      <c r="D374" s="165" t="s">
        <v>717</v>
      </c>
      <c r="E374" s="165" t="s">
        <v>871</v>
      </c>
      <c r="F374" s="165" t="s">
        <v>820</v>
      </c>
      <c r="G374" s="170">
        <f>'приложение 5'!H481</f>
        <v>16656</v>
      </c>
      <c r="H374" s="170">
        <f>'приложение 5'!I481</f>
        <v>0</v>
      </c>
      <c r="I374" s="170"/>
    </row>
    <row r="375" spans="1:9" ht="280.5">
      <c r="A375" s="172"/>
      <c r="B375" s="171" t="s">
        <v>872</v>
      </c>
      <c r="C375" s="165" t="s">
        <v>736</v>
      </c>
      <c r="D375" s="165" t="s">
        <v>717</v>
      </c>
      <c r="E375" s="165" t="s">
        <v>873</v>
      </c>
      <c r="F375" s="165"/>
      <c r="G375" s="170">
        <f>G376</f>
        <v>4358.8999999999996</v>
      </c>
      <c r="H375" s="170">
        <f>H376</f>
        <v>0</v>
      </c>
      <c r="I375" s="170"/>
    </row>
    <row r="376" spans="1:9" ht="38.25">
      <c r="A376" s="172"/>
      <c r="B376" s="171" t="s">
        <v>703</v>
      </c>
      <c r="C376" s="165" t="s">
        <v>736</v>
      </c>
      <c r="D376" s="165" t="s">
        <v>717</v>
      </c>
      <c r="E376" s="165" t="s">
        <v>873</v>
      </c>
      <c r="F376" s="165" t="s">
        <v>819</v>
      </c>
      <c r="G376" s="170">
        <f>G377</f>
        <v>4358.8999999999996</v>
      </c>
      <c r="H376" s="170">
        <f>H377</f>
        <v>0</v>
      </c>
      <c r="I376" s="170"/>
    </row>
    <row r="377" spans="1:9">
      <c r="A377" s="172"/>
      <c r="B377" s="171" t="s">
        <v>697</v>
      </c>
      <c r="C377" s="165" t="s">
        <v>736</v>
      </c>
      <c r="D377" s="165" t="s">
        <v>717</v>
      </c>
      <c r="E377" s="165" t="s">
        <v>873</v>
      </c>
      <c r="F377" s="165" t="s">
        <v>820</v>
      </c>
      <c r="G377" s="170">
        <f>'приложение 5'!H485</f>
        <v>4358.8999999999996</v>
      </c>
      <c r="H377" s="170">
        <f>'приложение 5'!I485</f>
        <v>0</v>
      </c>
      <c r="I377" s="170"/>
    </row>
    <row r="378" spans="1:9" s="287" customFormat="1" ht="165.75">
      <c r="A378" s="291"/>
      <c r="B378" s="282" t="s">
        <v>874</v>
      </c>
      <c r="C378" s="251" t="s">
        <v>736</v>
      </c>
      <c r="D378" s="251" t="s">
        <v>717</v>
      </c>
      <c r="E378" s="251" t="s">
        <v>875</v>
      </c>
      <c r="F378" s="251"/>
      <c r="G378" s="284">
        <f>G379</f>
        <v>4164</v>
      </c>
      <c r="H378" s="284">
        <f t="shared" ref="H378:H379" si="32">H379</f>
        <v>0</v>
      </c>
      <c r="I378" s="284"/>
    </row>
    <row r="379" spans="1:9" s="287" customFormat="1" ht="38.25">
      <c r="A379" s="291"/>
      <c r="B379" s="282" t="s">
        <v>703</v>
      </c>
      <c r="C379" s="251" t="s">
        <v>736</v>
      </c>
      <c r="D379" s="251" t="s">
        <v>717</v>
      </c>
      <c r="E379" s="251" t="s">
        <v>875</v>
      </c>
      <c r="F379" s="251" t="s">
        <v>819</v>
      </c>
      <c r="G379" s="284">
        <f>G380</f>
        <v>4164</v>
      </c>
      <c r="H379" s="284">
        <f t="shared" si="32"/>
        <v>0</v>
      </c>
      <c r="I379" s="284"/>
    </row>
    <row r="380" spans="1:9" s="287" customFormat="1">
      <c r="A380" s="291"/>
      <c r="B380" s="282" t="s">
        <v>697</v>
      </c>
      <c r="C380" s="251" t="s">
        <v>736</v>
      </c>
      <c r="D380" s="251" t="s">
        <v>717</v>
      </c>
      <c r="E380" s="251" t="s">
        <v>875</v>
      </c>
      <c r="F380" s="251" t="s">
        <v>820</v>
      </c>
      <c r="G380" s="284">
        <f>'приложение 5'!H489</f>
        <v>4164</v>
      </c>
      <c r="H380" s="284">
        <f>'приложение 5'!I489</f>
        <v>0</v>
      </c>
      <c r="I380" s="284"/>
    </row>
    <row r="381" spans="1:9" ht="306">
      <c r="A381" s="172"/>
      <c r="B381" s="171" t="s">
        <v>876</v>
      </c>
      <c r="C381" s="165" t="s">
        <v>736</v>
      </c>
      <c r="D381" s="165" t="s">
        <v>717</v>
      </c>
      <c r="E381" s="165" t="s">
        <v>877</v>
      </c>
      <c r="F381" s="165"/>
      <c r="G381" s="170">
        <f>G382</f>
        <v>44</v>
      </c>
      <c r="H381" s="170">
        <f>H382</f>
        <v>0</v>
      </c>
      <c r="I381" s="170"/>
    </row>
    <row r="382" spans="1:9" ht="38.25">
      <c r="A382" s="172"/>
      <c r="B382" s="171" t="s">
        <v>703</v>
      </c>
      <c r="C382" s="165" t="s">
        <v>736</v>
      </c>
      <c r="D382" s="165" t="s">
        <v>717</v>
      </c>
      <c r="E382" s="165" t="s">
        <v>877</v>
      </c>
      <c r="F382" s="165" t="s">
        <v>819</v>
      </c>
      <c r="G382" s="170">
        <f>G383</f>
        <v>44</v>
      </c>
      <c r="H382" s="170">
        <f>H383</f>
        <v>0</v>
      </c>
      <c r="I382" s="170"/>
    </row>
    <row r="383" spans="1:9">
      <c r="A383" s="172"/>
      <c r="B383" s="171" t="s">
        <v>697</v>
      </c>
      <c r="C383" s="165" t="s">
        <v>736</v>
      </c>
      <c r="D383" s="165" t="s">
        <v>717</v>
      </c>
      <c r="E383" s="165" t="s">
        <v>877</v>
      </c>
      <c r="F383" s="165" t="s">
        <v>820</v>
      </c>
      <c r="G383" s="170">
        <f>'приложение 5'!H493</f>
        <v>44</v>
      </c>
      <c r="H383" s="170">
        <f>'приложение 5'!I493</f>
        <v>0</v>
      </c>
      <c r="I383" s="170"/>
    </row>
    <row r="384" spans="1:9">
      <c r="A384" s="172"/>
      <c r="B384" s="169" t="s">
        <v>170</v>
      </c>
      <c r="C384" s="167" t="s">
        <v>736</v>
      </c>
      <c r="D384" s="167" t="s">
        <v>729</v>
      </c>
      <c r="E384" s="167"/>
      <c r="F384" s="167"/>
      <c r="G384" s="168">
        <f>G385+G398</f>
        <v>93557.7</v>
      </c>
      <c r="H384" s="168">
        <f>H385+H398</f>
        <v>11662.8</v>
      </c>
      <c r="I384" s="168">
        <f>H384/G384*100</f>
        <v>12.465890033636997</v>
      </c>
    </row>
    <row r="385" spans="1:9" ht="51">
      <c r="A385" s="172"/>
      <c r="B385" s="171" t="s">
        <v>169</v>
      </c>
      <c r="C385" s="165" t="s">
        <v>736</v>
      </c>
      <c r="D385" s="165" t="s">
        <v>729</v>
      </c>
      <c r="E385" s="165" t="s">
        <v>842</v>
      </c>
      <c r="F385" s="165"/>
      <c r="G385" s="170">
        <f>G386</f>
        <v>34307.5</v>
      </c>
      <c r="H385" s="170">
        <f>H386</f>
        <v>385.5</v>
      </c>
      <c r="I385" s="170"/>
    </row>
    <row r="386" spans="1:9" ht="25.5">
      <c r="A386" s="172"/>
      <c r="B386" s="171" t="s">
        <v>168</v>
      </c>
      <c r="C386" s="165" t="s">
        <v>736</v>
      </c>
      <c r="D386" s="165" t="s">
        <v>729</v>
      </c>
      <c r="E386" s="165" t="s">
        <v>878</v>
      </c>
      <c r="F386" s="165"/>
      <c r="G386" s="170">
        <f>G387+G392+G395</f>
        <v>34307.5</v>
      </c>
      <c r="H386" s="170">
        <f>H387+H392+H395</f>
        <v>385.5</v>
      </c>
      <c r="I386" s="170"/>
    </row>
    <row r="387" spans="1:9" ht="25.5">
      <c r="A387" s="172"/>
      <c r="B387" s="171" t="s">
        <v>21</v>
      </c>
      <c r="C387" s="165" t="s">
        <v>736</v>
      </c>
      <c r="D387" s="165" t="s">
        <v>729</v>
      </c>
      <c r="E387" s="165" t="s">
        <v>879</v>
      </c>
      <c r="F387" s="165"/>
      <c r="G387" s="170">
        <f>G388+G390</f>
        <v>32045.599999999999</v>
      </c>
      <c r="H387" s="170">
        <f>H388+H390</f>
        <v>385.5</v>
      </c>
      <c r="I387" s="170"/>
    </row>
    <row r="388" spans="1:9" ht="38.25">
      <c r="A388" s="173"/>
      <c r="B388" s="171" t="s">
        <v>725</v>
      </c>
      <c r="C388" s="165" t="s">
        <v>736</v>
      </c>
      <c r="D388" s="165" t="s">
        <v>729</v>
      </c>
      <c r="E388" s="165" t="s">
        <v>879</v>
      </c>
      <c r="F388" s="165" t="s">
        <v>726</v>
      </c>
      <c r="G388" s="170">
        <f>G389</f>
        <v>1199</v>
      </c>
      <c r="H388" s="170">
        <f>H389</f>
        <v>225.8</v>
      </c>
      <c r="I388" s="170"/>
    </row>
    <row r="389" spans="1:9" ht="38.25">
      <c r="A389" s="173"/>
      <c r="B389" s="171" t="s">
        <v>260</v>
      </c>
      <c r="C389" s="165" t="s">
        <v>736</v>
      </c>
      <c r="D389" s="165" t="s">
        <v>729</v>
      </c>
      <c r="E389" s="165" t="s">
        <v>879</v>
      </c>
      <c r="F389" s="165" t="s">
        <v>727</v>
      </c>
      <c r="G389" s="170">
        <f>'приложение 5'!H500</f>
        <v>1199</v>
      </c>
      <c r="H389" s="170">
        <f>'приложение 5'!I500</f>
        <v>225.8</v>
      </c>
      <c r="I389" s="170"/>
    </row>
    <row r="390" spans="1:9" ht="38.25">
      <c r="A390" s="172"/>
      <c r="B390" s="171" t="s">
        <v>703</v>
      </c>
      <c r="C390" s="165" t="s">
        <v>736</v>
      </c>
      <c r="D390" s="165" t="s">
        <v>729</v>
      </c>
      <c r="E390" s="165" t="s">
        <v>879</v>
      </c>
      <c r="F390" s="165" t="s">
        <v>819</v>
      </c>
      <c r="G390" s="170">
        <f>G391</f>
        <v>30846.6</v>
      </c>
      <c r="H390" s="170">
        <f>H391</f>
        <v>159.69999999999999</v>
      </c>
      <c r="I390" s="170"/>
    </row>
    <row r="391" spans="1:9">
      <c r="A391" s="172"/>
      <c r="B391" s="171" t="s">
        <v>697</v>
      </c>
      <c r="C391" s="165" t="s">
        <v>736</v>
      </c>
      <c r="D391" s="165" t="s">
        <v>729</v>
      </c>
      <c r="E391" s="165" t="s">
        <v>879</v>
      </c>
      <c r="F391" s="165" t="s">
        <v>820</v>
      </c>
      <c r="G391" s="170">
        <f>'приложение 5'!H503</f>
        <v>30846.6</v>
      </c>
      <c r="H391" s="170">
        <f>'приложение 5'!I503</f>
        <v>159.69999999999999</v>
      </c>
      <c r="I391" s="170"/>
    </row>
    <row r="392" spans="1:9" ht="293.25">
      <c r="A392" s="172"/>
      <c r="B392" s="171" t="s">
        <v>167</v>
      </c>
      <c r="C392" s="165" t="s">
        <v>736</v>
      </c>
      <c r="D392" s="165" t="s">
        <v>729</v>
      </c>
      <c r="E392" s="165" t="s">
        <v>880</v>
      </c>
      <c r="F392" s="165"/>
      <c r="G392" s="170">
        <f>G393</f>
        <v>2239.3000000000002</v>
      </c>
      <c r="H392" s="170">
        <f>H393</f>
        <v>0</v>
      </c>
      <c r="I392" s="170"/>
    </row>
    <row r="393" spans="1:9" ht="38.25">
      <c r="A393" s="172"/>
      <c r="B393" s="171" t="s">
        <v>703</v>
      </c>
      <c r="C393" s="165" t="s">
        <v>736</v>
      </c>
      <c r="D393" s="165" t="s">
        <v>729</v>
      </c>
      <c r="E393" s="165" t="s">
        <v>880</v>
      </c>
      <c r="F393" s="165" t="s">
        <v>819</v>
      </c>
      <c r="G393" s="170">
        <f>G394</f>
        <v>2239.3000000000002</v>
      </c>
      <c r="H393" s="170">
        <f>H394</f>
        <v>0</v>
      </c>
      <c r="I393" s="170"/>
    </row>
    <row r="394" spans="1:9">
      <c r="A394" s="172"/>
      <c r="B394" s="171" t="s">
        <v>697</v>
      </c>
      <c r="C394" s="165" t="s">
        <v>736</v>
      </c>
      <c r="D394" s="165" t="s">
        <v>729</v>
      </c>
      <c r="E394" s="165" t="s">
        <v>880</v>
      </c>
      <c r="F394" s="165" t="s">
        <v>820</v>
      </c>
      <c r="G394" s="170">
        <f>'приложение 5'!H507</f>
        <v>2239.3000000000002</v>
      </c>
      <c r="H394" s="170">
        <f>'приложение 5'!I507</f>
        <v>0</v>
      </c>
      <c r="I394" s="170"/>
    </row>
    <row r="395" spans="1:9" ht="318.75">
      <c r="A395" s="172"/>
      <c r="B395" s="171" t="s">
        <v>166</v>
      </c>
      <c r="C395" s="165" t="s">
        <v>736</v>
      </c>
      <c r="D395" s="165" t="s">
        <v>729</v>
      </c>
      <c r="E395" s="165" t="s">
        <v>881</v>
      </c>
      <c r="F395" s="165"/>
      <c r="G395" s="170">
        <f>G396</f>
        <v>22.6</v>
      </c>
      <c r="H395" s="170">
        <f>H396</f>
        <v>0</v>
      </c>
      <c r="I395" s="170"/>
    </row>
    <row r="396" spans="1:9" ht="38.25">
      <c r="A396" s="172"/>
      <c r="B396" s="171" t="s">
        <v>703</v>
      </c>
      <c r="C396" s="165" t="s">
        <v>736</v>
      </c>
      <c r="D396" s="165" t="s">
        <v>729</v>
      </c>
      <c r="E396" s="165" t="s">
        <v>881</v>
      </c>
      <c r="F396" s="165" t="s">
        <v>819</v>
      </c>
      <c r="G396" s="170">
        <f>G397</f>
        <v>22.6</v>
      </c>
      <c r="H396" s="170">
        <f>H397</f>
        <v>0</v>
      </c>
      <c r="I396" s="170"/>
    </row>
    <row r="397" spans="1:9">
      <c r="A397" s="172"/>
      <c r="B397" s="171" t="s">
        <v>697</v>
      </c>
      <c r="C397" s="165" t="s">
        <v>736</v>
      </c>
      <c r="D397" s="165" t="s">
        <v>729</v>
      </c>
      <c r="E397" s="165" t="s">
        <v>881</v>
      </c>
      <c r="F397" s="165" t="s">
        <v>820</v>
      </c>
      <c r="G397" s="170">
        <f>'приложение 5'!H511</f>
        <v>22.6</v>
      </c>
      <c r="H397" s="170">
        <f>'приложение 5'!I511</f>
        <v>0</v>
      </c>
      <c r="I397" s="170"/>
    </row>
    <row r="398" spans="1:9" ht="63.75">
      <c r="A398" s="172"/>
      <c r="B398" s="171" t="s">
        <v>157</v>
      </c>
      <c r="C398" s="165" t="s">
        <v>736</v>
      </c>
      <c r="D398" s="165" t="s">
        <v>729</v>
      </c>
      <c r="E398" s="165" t="s">
        <v>802</v>
      </c>
      <c r="F398" s="165"/>
      <c r="G398" s="170">
        <f t="shared" ref="G398:H401" si="33">G399</f>
        <v>59250.2</v>
      </c>
      <c r="H398" s="170">
        <f t="shared" si="33"/>
        <v>11277.3</v>
      </c>
      <c r="I398" s="170"/>
    </row>
    <row r="399" spans="1:9" ht="63.75">
      <c r="A399" s="172"/>
      <c r="B399" s="171" t="s">
        <v>156</v>
      </c>
      <c r="C399" s="165" t="s">
        <v>736</v>
      </c>
      <c r="D399" s="165" t="s">
        <v>729</v>
      </c>
      <c r="E399" s="165" t="s">
        <v>803</v>
      </c>
      <c r="F399" s="165"/>
      <c r="G399" s="170">
        <f t="shared" si="33"/>
        <v>59250.2</v>
      </c>
      <c r="H399" s="170">
        <f t="shared" si="33"/>
        <v>11277.3</v>
      </c>
      <c r="I399" s="170"/>
    </row>
    <row r="400" spans="1:9" ht="25.5">
      <c r="A400" s="172"/>
      <c r="B400" s="171" t="s">
        <v>21</v>
      </c>
      <c r="C400" s="165" t="s">
        <v>736</v>
      </c>
      <c r="D400" s="165" t="s">
        <v>729</v>
      </c>
      <c r="E400" s="165" t="s">
        <v>805</v>
      </c>
      <c r="F400" s="165"/>
      <c r="G400" s="170">
        <f t="shared" si="33"/>
        <v>59250.2</v>
      </c>
      <c r="H400" s="170">
        <f t="shared" si="33"/>
        <v>11277.3</v>
      </c>
      <c r="I400" s="170"/>
    </row>
    <row r="401" spans="1:9" ht="38.25">
      <c r="A401" s="173"/>
      <c r="B401" s="171" t="s">
        <v>725</v>
      </c>
      <c r="C401" s="165" t="s">
        <v>736</v>
      </c>
      <c r="D401" s="165" t="s">
        <v>729</v>
      </c>
      <c r="E401" s="165" t="s">
        <v>805</v>
      </c>
      <c r="F401" s="165" t="s">
        <v>726</v>
      </c>
      <c r="G401" s="170">
        <f t="shared" si="33"/>
        <v>59250.2</v>
      </c>
      <c r="H401" s="170">
        <f t="shared" si="33"/>
        <v>11277.3</v>
      </c>
      <c r="I401" s="170"/>
    </row>
    <row r="402" spans="1:9" ht="38.25">
      <c r="A402" s="173"/>
      <c r="B402" s="171" t="s">
        <v>260</v>
      </c>
      <c r="C402" s="165" t="s">
        <v>736</v>
      </c>
      <c r="D402" s="165" t="s">
        <v>729</v>
      </c>
      <c r="E402" s="165" t="s">
        <v>805</v>
      </c>
      <c r="F402" s="165" t="s">
        <v>727</v>
      </c>
      <c r="G402" s="170">
        <f>'приложение 5'!H517</f>
        <v>59250.2</v>
      </c>
      <c r="H402" s="170">
        <f>'приложение 5'!I517</f>
        <v>11277.3</v>
      </c>
      <c r="I402" s="170"/>
    </row>
    <row r="403" spans="1:9" ht="25.5">
      <c r="A403" s="172"/>
      <c r="B403" s="169" t="s">
        <v>165</v>
      </c>
      <c r="C403" s="167" t="s">
        <v>736</v>
      </c>
      <c r="D403" s="167" t="s">
        <v>736</v>
      </c>
      <c r="E403" s="167"/>
      <c r="F403" s="167"/>
      <c r="G403" s="168">
        <f>G404+G416+G428</f>
        <v>163378.89999999997</v>
      </c>
      <c r="H403" s="168">
        <f>H404+H416+H428</f>
        <v>23565.599999999999</v>
      </c>
      <c r="I403" s="168">
        <f>H403/G403*100</f>
        <v>14.423894395175878</v>
      </c>
    </row>
    <row r="404" spans="1:9" ht="63.75">
      <c r="A404" s="172"/>
      <c r="B404" s="171" t="s">
        <v>164</v>
      </c>
      <c r="C404" s="165" t="s">
        <v>736</v>
      </c>
      <c r="D404" s="165" t="s">
        <v>736</v>
      </c>
      <c r="E404" s="165" t="s">
        <v>858</v>
      </c>
      <c r="F404" s="165"/>
      <c r="G404" s="170">
        <f>G405+G410+G413</f>
        <v>60488.3</v>
      </c>
      <c r="H404" s="170">
        <f>H405+H410+H413</f>
        <v>0</v>
      </c>
      <c r="I404" s="170"/>
    </row>
    <row r="405" spans="1:9" ht="25.5">
      <c r="A405" s="172"/>
      <c r="B405" s="171" t="s">
        <v>21</v>
      </c>
      <c r="C405" s="165" t="s">
        <v>736</v>
      </c>
      <c r="D405" s="165" t="s">
        <v>736</v>
      </c>
      <c r="E405" s="165" t="s">
        <v>859</v>
      </c>
      <c r="F405" s="165"/>
      <c r="G405" s="170">
        <f>G406+G408</f>
        <v>43321.100000000006</v>
      </c>
      <c r="H405" s="170">
        <f>H406+H408</f>
        <v>0</v>
      </c>
      <c r="I405" s="170"/>
    </row>
    <row r="406" spans="1:9" s="274" customFormat="1" ht="38.25">
      <c r="A406" s="257"/>
      <c r="B406" s="171" t="s">
        <v>725</v>
      </c>
      <c r="C406" s="258" t="s">
        <v>736</v>
      </c>
      <c r="D406" s="258" t="s">
        <v>736</v>
      </c>
      <c r="E406" s="258" t="s">
        <v>859</v>
      </c>
      <c r="F406" s="258" t="s">
        <v>726</v>
      </c>
      <c r="G406" s="259">
        <f>G407</f>
        <v>713.3</v>
      </c>
      <c r="H406" s="259">
        <f>H407</f>
        <v>0</v>
      </c>
      <c r="I406" s="259"/>
    </row>
    <row r="407" spans="1:9" s="274" customFormat="1" ht="38.25">
      <c r="A407" s="257"/>
      <c r="B407" s="32" t="s">
        <v>260</v>
      </c>
      <c r="C407" s="258" t="s">
        <v>736</v>
      </c>
      <c r="D407" s="258" t="s">
        <v>736</v>
      </c>
      <c r="E407" s="258" t="s">
        <v>859</v>
      </c>
      <c r="F407" s="258" t="s">
        <v>727</v>
      </c>
      <c r="G407" s="259">
        <f>'приложение 5'!H523</f>
        <v>713.3</v>
      </c>
      <c r="H407" s="259">
        <f>'приложение 5'!I523</f>
        <v>0</v>
      </c>
      <c r="I407" s="259"/>
    </row>
    <row r="408" spans="1:9">
      <c r="A408" s="173"/>
      <c r="B408" s="171" t="s">
        <v>261</v>
      </c>
      <c r="C408" s="165" t="s">
        <v>736</v>
      </c>
      <c r="D408" s="165" t="s">
        <v>736</v>
      </c>
      <c r="E408" s="165" t="s">
        <v>859</v>
      </c>
      <c r="F408" s="165" t="s">
        <v>731</v>
      </c>
      <c r="G408" s="170">
        <f>G409</f>
        <v>42607.8</v>
      </c>
      <c r="H408" s="170">
        <f>H409</f>
        <v>0</v>
      </c>
      <c r="I408" s="170"/>
    </row>
    <row r="409" spans="1:9" ht="76.5">
      <c r="A409" s="173"/>
      <c r="B409" s="171" t="s">
        <v>160</v>
      </c>
      <c r="C409" s="165" t="s">
        <v>736</v>
      </c>
      <c r="D409" s="165" t="s">
        <v>736</v>
      </c>
      <c r="E409" s="165" t="s">
        <v>859</v>
      </c>
      <c r="F409" s="165" t="s">
        <v>159</v>
      </c>
      <c r="G409" s="170">
        <f>'приложение 5'!H526</f>
        <v>42607.8</v>
      </c>
      <c r="H409" s="170">
        <f>'приложение 5'!I526</f>
        <v>0</v>
      </c>
      <c r="I409" s="170"/>
    </row>
    <row r="410" spans="1:9" s="287" customFormat="1" ht="293.25">
      <c r="A410" s="281"/>
      <c r="B410" s="345" t="s">
        <v>1039</v>
      </c>
      <c r="C410" s="251" t="s">
        <v>736</v>
      </c>
      <c r="D410" s="251" t="s">
        <v>736</v>
      </c>
      <c r="E410" s="251" t="s">
        <v>863</v>
      </c>
      <c r="F410" s="251"/>
      <c r="G410" s="284">
        <f>G411</f>
        <v>16995.5</v>
      </c>
      <c r="H410" s="284">
        <f>H411</f>
        <v>0</v>
      </c>
      <c r="I410" s="284"/>
    </row>
    <row r="411" spans="1:9" s="287" customFormat="1">
      <c r="A411" s="281"/>
      <c r="B411" s="282" t="s">
        <v>261</v>
      </c>
      <c r="C411" s="251" t="s">
        <v>736</v>
      </c>
      <c r="D411" s="251" t="s">
        <v>736</v>
      </c>
      <c r="E411" s="251" t="s">
        <v>863</v>
      </c>
      <c r="F411" s="251" t="s">
        <v>731</v>
      </c>
      <c r="G411" s="284">
        <f>G412</f>
        <v>16995.5</v>
      </c>
      <c r="H411" s="284">
        <f>H412</f>
        <v>0</v>
      </c>
      <c r="I411" s="284"/>
    </row>
    <row r="412" spans="1:9" s="287" customFormat="1" ht="76.5">
      <c r="A412" s="281"/>
      <c r="B412" s="282" t="s">
        <v>160</v>
      </c>
      <c r="C412" s="251" t="s">
        <v>736</v>
      </c>
      <c r="D412" s="251" t="s">
        <v>736</v>
      </c>
      <c r="E412" s="251" t="s">
        <v>863</v>
      </c>
      <c r="F412" s="251" t="s">
        <v>159</v>
      </c>
      <c r="G412" s="284">
        <f>'приложение 5'!H530</f>
        <v>16995.5</v>
      </c>
      <c r="H412" s="284">
        <f>'приложение 5'!I530</f>
        <v>0</v>
      </c>
      <c r="I412" s="284"/>
    </row>
    <row r="413" spans="1:9" s="287" customFormat="1" ht="318.75">
      <c r="A413" s="281"/>
      <c r="B413" s="345" t="s">
        <v>1040</v>
      </c>
      <c r="C413" s="251" t="s">
        <v>736</v>
      </c>
      <c r="D413" s="251" t="s">
        <v>736</v>
      </c>
      <c r="E413" s="251" t="s">
        <v>864</v>
      </c>
      <c r="F413" s="251"/>
      <c r="G413" s="284">
        <f>G414</f>
        <v>171.7</v>
      </c>
      <c r="H413" s="284">
        <f>H414</f>
        <v>0</v>
      </c>
      <c r="I413" s="284"/>
    </row>
    <row r="414" spans="1:9" s="287" customFormat="1">
      <c r="A414" s="281"/>
      <c r="B414" s="282" t="s">
        <v>261</v>
      </c>
      <c r="C414" s="251" t="s">
        <v>736</v>
      </c>
      <c r="D414" s="251" t="s">
        <v>736</v>
      </c>
      <c r="E414" s="251" t="s">
        <v>864</v>
      </c>
      <c r="F414" s="251" t="s">
        <v>731</v>
      </c>
      <c r="G414" s="284">
        <f>G415</f>
        <v>171.7</v>
      </c>
      <c r="H414" s="284">
        <f>H415</f>
        <v>0</v>
      </c>
      <c r="I414" s="284"/>
    </row>
    <row r="415" spans="1:9" s="287" customFormat="1" ht="76.5">
      <c r="A415" s="281"/>
      <c r="B415" s="282" t="s">
        <v>160</v>
      </c>
      <c r="C415" s="251" t="s">
        <v>736</v>
      </c>
      <c r="D415" s="251" t="s">
        <v>736</v>
      </c>
      <c r="E415" s="251" t="s">
        <v>864</v>
      </c>
      <c r="F415" s="251" t="s">
        <v>159</v>
      </c>
      <c r="G415" s="284">
        <f>'приложение 5'!H533</f>
        <v>171.7</v>
      </c>
      <c r="H415" s="284">
        <f>'приложение 5'!I533</f>
        <v>0</v>
      </c>
      <c r="I415" s="284"/>
    </row>
    <row r="416" spans="1:9" ht="51">
      <c r="A416" s="172"/>
      <c r="B416" s="171" t="s">
        <v>730</v>
      </c>
      <c r="C416" s="165" t="s">
        <v>736</v>
      </c>
      <c r="D416" s="165" t="s">
        <v>736</v>
      </c>
      <c r="E416" s="267" t="s">
        <v>718</v>
      </c>
      <c r="F416" s="167"/>
      <c r="G416" s="170">
        <f>G417</f>
        <v>80954.299999999988</v>
      </c>
      <c r="H416" s="170">
        <f>H417</f>
        <v>18386.8</v>
      </c>
      <c r="I416" s="170"/>
    </row>
    <row r="417" spans="1:9" ht="38.25">
      <c r="A417" s="172"/>
      <c r="B417" s="171" t="s">
        <v>719</v>
      </c>
      <c r="C417" s="165" t="s">
        <v>736</v>
      </c>
      <c r="D417" s="165" t="s">
        <v>736</v>
      </c>
      <c r="E417" s="267" t="s">
        <v>720</v>
      </c>
      <c r="F417" s="167"/>
      <c r="G417" s="170">
        <f>G418+G425</f>
        <v>80954.299999999988</v>
      </c>
      <c r="H417" s="170">
        <f>H418+H425</f>
        <v>18386.8</v>
      </c>
      <c r="I417" s="170"/>
    </row>
    <row r="418" spans="1:9" ht="38.25">
      <c r="A418" s="172"/>
      <c r="B418" s="171" t="s">
        <v>37</v>
      </c>
      <c r="C418" s="165" t="s">
        <v>736</v>
      </c>
      <c r="D418" s="165" t="s">
        <v>736</v>
      </c>
      <c r="E418" s="165" t="s">
        <v>838</v>
      </c>
      <c r="F418" s="165"/>
      <c r="G418" s="170">
        <f>G419+G421+G423</f>
        <v>80949.399999999994</v>
      </c>
      <c r="H418" s="170">
        <f>H419+H421+H423</f>
        <v>18386.8</v>
      </c>
      <c r="I418" s="170"/>
    </row>
    <row r="419" spans="1:9" ht="89.25">
      <c r="A419" s="173"/>
      <c r="B419" s="171" t="s">
        <v>695</v>
      </c>
      <c r="C419" s="165" t="s">
        <v>736</v>
      </c>
      <c r="D419" s="165" t="s">
        <v>736</v>
      </c>
      <c r="E419" s="165" t="s">
        <v>838</v>
      </c>
      <c r="F419" s="165" t="s">
        <v>722</v>
      </c>
      <c r="G419" s="170">
        <f>G420</f>
        <v>53424.3</v>
      </c>
      <c r="H419" s="170">
        <f>H420</f>
        <v>14046.1</v>
      </c>
      <c r="I419" s="170"/>
    </row>
    <row r="420" spans="1:9" ht="25.5">
      <c r="A420" s="173"/>
      <c r="B420" s="171" t="s">
        <v>702</v>
      </c>
      <c r="C420" s="165" t="s">
        <v>736</v>
      </c>
      <c r="D420" s="165" t="s">
        <v>736</v>
      </c>
      <c r="E420" s="165" t="s">
        <v>838</v>
      </c>
      <c r="F420" s="165" t="s">
        <v>769</v>
      </c>
      <c r="G420" s="170">
        <f>'приложение 5'!H538</f>
        <v>53424.3</v>
      </c>
      <c r="H420" s="170">
        <f>'приложение 5'!I538</f>
        <v>14046.1</v>
      </c>
      <c r="I420" s="170"/>
    </row>
    <row r="421" spans="1:9" ht="38.25">
      <c r="A421" s="173"/>
      <c r="B421" s="171" t="s">
        <v>725</v>
      </c>
      <c r="C421" s="165" t="s">
        <v>736</v>
      </c>
      <c r="D421" s="165" t="s">
        <v>736</v>
      </c>
      <c r="E421" s="165" t="s">
        <v>838</v>
      </c>
      <c r="F421" s="165" t="s">
        <v>726</v>
      </c>
      <c r="G421" s="170">
        <f>G422</f>
        <v>25602.1</v>
      </c>
      <c r="H421" s="170">
        <f>H422</f>
        <v>3812.1</v>
      </c>
      <c r="I421" s="170"/>
    </row>
    <row r="422" spans="1:9" ht="38.25">
      <c r="A422" s="173"/>
      <c r="B422" s="171" t="s">
        <v>260</v>
      </c>
      <c r="C422" s="165" t="s">
        <v>736</v>
      </c>
      <c r="D422" s="165" t="s">
        <v>736</v>
      </c>
      <c r="E422" s="165" t="s">
        <v>838</v>
      </c>
      <c r="F422" s="165" t="s">
        <v>727</v>
      </c>
      <c r="G422" s="170">
        <f>'приложение 5'!H543</f>
        <v>25602.1</v>
      </c>
      <c r="H422" s="170">
        <f>'приложение 5'!I543</f>
        <v>3812.1</v>
      </c>
      <c r="I422" s="170"/>
    </row>
    <row r="423" spans="1:9">
      <c r="A423" s="173"/>
      <c r="B423" s="247" t="s">
        <v>261</v>
      </c>
      <c r="C423" s="165" t="s">
        <v>736</v>
      </c>
      <c r="D423" s="165" t="s">
        <v>736</v>
      </c>
      <c r="E423" s="165" t="s">
        <v>838</v>
      </c>
      <c r="F423" s="165" t="s">
        <v>731</v>
      </c>
      <c r="G423" s="170">
        <f>G424</f>
        <v>1923</v>
      </c>
      <c r="H423" s="170">
        <f>H424</f>
        <v>528.6</v>
      </c>
      <c r="I423" s="170"/>
    </row>
    <row r="424" spans="1:9" ht="25.5">
      <c r="A424" s="173"/>
      <c r="B424" s="247" t="s">
        <v>262</v>
      </c>
      <c r="C424" s="165" t="s">
        <v>736</v>
      </c>
      <c r="D424" s="165" t="s">
        <v>736</v>
      </c>
      <c r="E424" s="165" t="s">
        <v>838</v>
      </c>
      <c r="F424" s="165" t="s">
        <v>735</v>
      </c>
      <c r="G424" s="170">
        <f>'приложение 5'!H547</f>
        <v>1923</v>
      </c>
      <c r="H424" s="170">
        <f>'приложение 5'!I547</f>
        <v>528.6</v>
      </c>
      <c r="I424" s="170"/>
    </row>
    <row r="425" spans="1:9" ht="280.5">
      <c r="A425" s="173"/>
      <c r="B425" s="171" t="s">
        <v>882</v>
      </c>
      <c r="C425" s="165" t="s">
        <v>736</v>
      </c>
      <c r="D425" s="165" t="s">
        <v>736</v>
      </c>
      <c r="E425" s="165" t="s">
        <v>883</v>
      </c>
      <c r="F425" s="165"/>
      <c r="G425" s="170">
        <f>G426</f>
        <v>4.9000000000000004</v>
      </c>
      <c r="H425" s="170">
        <f>H426</f>
        <v>0</v>
      </c>
      <c r="I425" s="170"/>
    </row>
    <row r="426" spans="1:9" ht="89.25">
      <c r="A426" s="173"/>
      <c r="B426" s="171" t="s">
        <v>695</v>
      </c>
      <c r="C426" s="165" t="s">
        <v>736</v>
      </c>
      <c r="D426" s="165" t="s">
        <v>736</v>
      </c>
      <c r="E426" s="165" t="s">
        <v>883</v>
      </c>
      <c r="F426" s="165" t="s">
        <v>722</v>
      </c>
      <c r="G426" s="170">
        <f>G427</f>
        <v>4.9000000000000004</v>
      </c>
      <c r="H426" s="170">
        <f>H427</f>
        <v>0</v>
      </c>
      <c r="I426" s="170"/>
    </row>
    <row r="427" spans="1:9" ht="38.25">
      <c r="A427" s="173"/>
      <c r="B427" s="171" t="s">
        <v>258</v>
      </c>
      <c r="C427" s="165" t="s">
        <v>736</v>
      </c>
      <c r="D427" s="165" t="s">
        <v>736</v>
      </c>
      <c r="E427" s="165" t="s">
        <v>883</v>
      </c>
      <c r="F427" s="165" t="s">
        <v>723</v>
      </c>
      <c r="G427" s="170">
        <f>'приложение 5'!H552</f>
        <v>4.9000000000000004</v>
      </c>
      <c r="H427" s="170">
        <f>'приложение 5'!I552</f>
        <v>0</v>
      </c>
      <c r="I427" s="170"/>
    </row>
    <row r="428" spans="1:9" ht="63.75">
      <c r="A428" s="173"/>
      <c r="B428" s="247" t="s">
        <v>157</v>
      </c>
      <c r="C428" s="165" t="s">
        <v>736</v>
      </c>
      <c r="D428" s="165" t="s">
        <v>736</v>
      </c>
      <c r="E428" s="165" t="s">
        <v>802</v>
      </c>
      <c r="F428" s="165"/>
      <c r="G428" s="170">
        <f>G429</f>
        <v>21936.3</v>
      </c>
      <c r="H428" s="170">
        <f>H429</f>
        <v>5178.8</v>
      </c>
      <c r="I428" s="170"/>
    </row>
    <row r="429" spans="1:9" ht="63.75">
      <c r="A429" s="173"/>
      <c r="B429" s="247" t="s">
        <v>156</v>
      </c>
      <c r="C429" s="165" t="s">
        <v>736</v>
      </c>
      <c r="D429" s="165" t="s">
        <v>736</v>
      </c>
      <c r="E429" s="165" t="s">
        <v>803</v>
      </c>
      <c r="F429" s="165"/>
      <c r="G429" s="170">
        <f>G430+G437</f>
        <v>21936.3</v>
      </c>
      <c r="H429" s="170">
        <f>H430+H437</f>
        <v>5178.8</v>
      </c>
      <c r="I429" s="170"/>
    </row>
    <row r="430" spans="1:9" ht="38.25">
      <c r="A430" s="173"/>
      <c r="B430" s="247" t="s">
        <v>37</v>
      </c>
      <c r="C430" s="165" t="s">
        <v>736</v>
      </c>
      <c r="D430" s="165" t="s">
        <v>736</v>
      </c>
      <c r="E430" s="165" t="s">
        <v>884</v>
      </c>
      <c r="F430" s="165"/>
      <c r="G430" s="170">
        <f>G431+G433+G435</f>
        <v>21736.3</v>
      </c>
      <c r="H430" s="170">
        <f>H431+H433+H435</f>
        <v>5178.8</v>
      </c>
      <c r="I430" s="170"/>
    </row>
    <row r="431" spans="1:9" ht="89.25">
      <c r="A431" s="173"/>
      <c r="B431" s="171" t="s">
        <v>695</v>
      </c>
      <c r="C431" s="165" t="s">
        <v>736</v>
      </c>
      <c r="D431" s="165" t="s">
        <v>736</v>
      </c>
      <c r="E431" s="165" t="s">
        <v>884</v>
      </c>
      <c r="F431" s="165" t="s">
        <v>722</v>
      </c>
      <c r="G431" s="170">
        <f>G432</f>
        <v>20241.5</v>
      </c>
      <c r="H431" s="170">
        <f>H432</f>
        <v>4902.6000000000004</v>
      </c>
      <c r="I431" s="170"/>
    </row>
    <row r="432" spans="1:9" ht="25.5">
      <c r="A432" s="173"/>
      <c r="B432" s="171" t="s">
        <v>702</v>
      </c>
      <c r="C432" s="165" t="s">
        <v>736</v>
      </c>
      <c r="D432" s="165" t="s">
        <v>736</v>
      </c>
      <c r="E432" s="165" t="s">
        <v>884</v>
      </c>
      <c r="F432" s="165" t="s">
        <v>769</v>
      </c>
      <c r="G432" s="170">
        <f>'приложение 5'!H558</f>
        <v>20241.5</v>
      </c>
      <c r="H432" s="170">
        <f>'приложение 5'!I558</f>
        <v>4902.6000000000004</v>
      </c>
      <c r="I432" s="170"/>
    </row>
    <row r="433" spans="1:9" ht="38.25">
      <c r="A433" s="173"/>
      <c r="B433" s="171" t="s">
        <v>725</v>
      </c>
      <c r="C433" s="165" t="s">
        <v>736</v>
      </c>
      <c r="D433" s="165" t="s">
        <v>736</v>
      </c>
      <c r="E433" s="165" t="s">
        <v>884</v>
      </c>
      <c r="F433" s="165" t="s">
        <v>726</v>
      </c>
      <c r="G433" s="170">
        <f>G434</f>
        <v>1466.5</v>
      </c>
      <c r="H433" s="170">
        <f>H434</f>
        <v>276.2</v>
      </c>
      <c r="I433" s="170"/>
    </row>
    <row r="434" spans="1:9" ht="38.25">
      <c r="A434" s="173"/>
      <c r="B434" s="171" t="s">
        <v>260</v>
      </c>
      <c r="C434" s="165" t="s">
        <v>736</v>
      </c>
      <c r="D434" s="165" t="s">
        <v>736</v>
      </c>
      <c r="E434" s="165" t="s">
        <v>884</v>
      </c>
      <c r="F434" s="165" t="s">
        <v>727</v>
      </c>
      <c r="G434" s="170">
        <f>'приложение 5'!H563</f>
        <v>1466.5</v>
      </c>
      <c r="H434" s="170">
        <f>'приложение 5'!I563</f>
        <v>276.2</v>
      </c>
      <c r="I434" s="170"/>
    </row>
    <row r="435" spans="1:9">
      <c r="A435" s="173"/>
      <c r="B435" s="247" t="s">
        <v>261</v>
      </c>
      <c r="C435" s="165" t="s">
        <v>736</v>
      </c>
      <c r="D435" s="165" t="s">
        <v>736</v>
      </c>
      <c r="E435" s="165" t="s">
        <v>884</v>
      </c>
      <c r="F435" s="165" t="s">
        <v>731</v>
      </c>
      <c r="G435" s="170">
        <f>G436</f>
        <v>28.3</v>
      </c>
      <c r="H435" s="170">
        <f>H436</f>
        <v>0</v>
      </c>
      <c r="I435" s="170"/>
    </row>
    <row r="436" spans="1:9" ht="25.5">
      <c r="A436" s="173"/>
      <c r="B436" s="247" t="s">
        <v>262</v>
      </c>
      <c r="C436" s="165" t="s">
        <v>736</v>
      </c>
      <c r="D436" s="165" t="s">
        <v>736</v>
      </c>
      <c r="E436" s="165" t="s">
        <v>884</v>
      </c>
      <c r="F436" s="165" t="s">
        <v>735</v>
      </c>
      <c r="G436" s="170">
        <f>'приложение 5'!H567</f>
        <v>28.3</v>
      </c>
      <c r="H436" s="170">
        <f>'приложение 5'!I567</f>
        <v>0</v>
      </c>
      <c r="I436" s="170"/>
    </row>
    <row r="437" spans="1:9" ht="51">
      <c r="A437" s="173"/>
      <c r="B437" s="247" t="s">
        <v>149</v>
      </c>
      <c r="C437" s="165" t="s">
        <v>736</v>
      </c>
      <c r="D437" s="165" t="s">
        <v>736</v>
      </c>
      <c r="E437" s="165" t="s">
        <v>865</v>
      </c>
      <c r="F437" s="165"/>
      <c r="G437" s="170">
        <f t="shared" ref="G437:H439" si="34">G438</f>
        <v>200</v>
      </c>
      <c r="H437" s="170">
        <f t="shared" si="34"/>
        <v>0</v>
      </c>
      <c r="I437" s="170"/>
    </row>
    <row r="438" spans="1:9" ht="25.5">
      <c r="A438" s="173"/>
      <c r="B438" s="171" t="s">
        <v>21</v>
      </c>
      <c r="C438" s="165" t="s">
        <v>736</v>
      </c>
      <c r="D438" s="165" t="s">
        <v>736</v>
      </c>
      <c r="E438" s="165" t="s">
        <v>885</v>
      </c>
      <c r="F438" s="165"/>
      <c r="G438" s="170">
        <f t="shared" si="34"/>
        <v>200</v>
      </c>
      <c r="H438" s="170">
        <f t="shared" si="34"/>
        <v>0</v>
      </c>
      <c r="I438" s="170"/>
    </row>
    <row r="439" spans="1:9" ht="38.25">
      <c r="A439" s="173"/>
      <c r="B439" s="171" t="s">
        <v>725</v>
      </c>
      <c r="C439" s="165" t="s">
        <v>736</v>
      </c>
      <c r="D439" s="165" t="s">
        <v>736</v>
      </c>
      <c r="E439" s="165" t="s">
        <v>885</v>
      </c>
      <c r="F439" s="165" t="s">
        <v>726</v>
      </c>
      <c r="G439" s="170">
        <f t="shared" si="34"/>
        <v>200</v>
      </c>
      <c r="H439" s="170">
        <f t="shared" si="34"/>
        <v>0</v>
      </c>
      <c r="I439" s="170"/>
    </row>
    <row r="440" spans="1:9" ht="38.25">
      <c r="A440" s="173"/>
      <c r="B440" s="171" t="s">
        <v>260</v>
      </c>
      <c r="C440" s="165" t="s">
        <v>736</v>
      </c>
      <c r="D440" s="165" t="s">
        <v>736</v>
      </c>
      <c r="E440" s="165" t="s">
        <v>885</v>
      </c>
      <c r="F440" s="165" t="s">
        <v>727</v>
      </c>
      <c r="G440" s="170">
        <f>'приложение 5'!H573</f>
        <v>200</v>
      </c>
      <c r="H440" s="170">
        <f>'приложение 5'!I573</f>
        <v>0</v>
      </c>
      <c r="I440" s="170"/>
    </row>
    <row r="441" spans="1:9">
      <c r="A441" s="266"/>
      <c r="B441" s="169" t="s">
        <v>148</v>
      </c>
      <c r="C441" s="268" t="s">
        <v>738</v>
      </c>
      <c r="D441" s="268" t="s">
        <v>715</v>
      </c>
      <c r="E441" s="268"/>
      <c r="F441" s="268"/>
      <c r="G441" s="168">
        <f>G442</f>
        <v>1800.5</v>
      </c>
      <c r="H441" s="272">
        <f t="shared" ref="H441:H445" si="35">H442</f>
        <v>0</v>
      </c>
      <c r="I441" s="272">
        <f>H441/G441*100</f>
        <v>0</v>
      </c>
    </row>
    <row r="442" spans="1:9" ht="25.5">
      <c r="A442" s="266"/>
      <c r="B442" s="169" t="s">
        <v>147</v>
      </c>
      <c r="C442" s="268" t="s">
        <v>738</v>
      </c>
      <c r="D442" s="268" t="s">
        <v>736</v>
      </c>
      <c r="E442" s="268"/>
      <c r="F442" s="268"/>
      <c r="G442" s="168">
        <f>G443</f>
        <v>1800.5</v>
      </c>
      <c r="H442" s="272">
        <f t="shared" si="35"/>
        <v>0</v>
      </c>
      <c r="I442" s="272">
        <f>H442/G442*100</f>
        <v>0</v>
      </c>
    </row>
    <row r="443" spans="1:9" ht="38.25">
      <c r="A443" s="173"/>
      <c r="B443" s="171" t="s">
        <v>146</v>
      </c>
      <c r="C443" s="165" t="s">
        <v>738</v>
      </c>
      <c r="D443" s="165" t="s">
        <v>736</v>
      </c>
      <c r="E443" s="165" t="s">
        <v>886</v>
      </c>
      <c r="F443" s="165"/>
      <c r="G443" s="170">
        <f>G444</f>
        <v>1800.5</v>
      </c>
      <c r="H443" s="170">
        <f t="shared" si="35"/>
        <v>0</v>
      </c>
      <c r="I443" s="170"/>
    </row>
    <row r="444" spans="1:9" ht="25.5">
      <c r="A444" s="173"/>
      <c r="B444" s="171" t="s">
        <v>21</v>
      </c>
      <c r="C444" s="165" t="s">
        <v>738</v>
      </c>
      <c r="D444" s="165" t="s">
        <v>736</v>
      </c>
      <c r="E444" s="165" t="s">
        <v>887</v>
      </c>
      <c r="F444" s="165"/>
      <c r="G444" s="170">
        <f>G445</f>
        <v>1800.5</v>
      </c>
      <c r="H444" s="170">
        <f t="shared" si="35"/>
        <v>0</v>
      </c>
      <c r="I444" s="170"/>
    </row>
    <row r="445" spans="1:9" ht="38.25">
      <c r="A445" s="173"/>
      <c r="B445" s="171" t="s">
        <v>725</v>
      </c>
      <c r="C445" s="165" t="s">
        <v>738</v>
      </c>
      <c r="D445" s="165" t="s">
        <v>736</v>
      </c>
      <c r="E445" s="165" t="s">
        <v>887</v>
      </c>
      <c r="F445" s="165" t="s">
        <v>726</v>
      </c>
      <c r="G445" s="170">
        <f>G446</f>
        <v>1800.5</v>
      </c>
      <c r="H445" s="170">
        <f t="shared" si="35"/>
        <v>0</v>
      </c>
      <c r="I445" s="170"/>
    </row>
    <row r="446" spans="1:9" s="222" customFormat="1" ht="38.25">
      <c r="A446" s="180"/>
      <c r="B446" s="181" t="s">
        <v>260</v>
      </c>
      <c r="C446" s="182" t="s">
        <v>738</v>
      </c>
      <c r="D446" s="182" t="s">
        <v>736</v>
      </c>
      <c r="E446" s="182" t="s">
        <v>887</v>
      </c>
      <c r="F446" s="182" t="s">
        <v>727</v>
      </c>
      <c r="G446" s="183">
        <f>'приложение 5'!H580</f>
        <v>1800.5</v>
      </c>
      <c r="H446" s="183">
        <f>'приложение 5'!I580</f>
        <v>0</v>
      </c>
      <c r="I446" s="183"/>
    </row>
    <row r="447" spans="1:9">
      <c r="A447" s="266"/>
      <c r="B447" s="169" t="s">
        <v>59</v>
      </c>
      <c r="C447" s="268" t="s">
        <v>746</v>
      </c>
      <c r="D447" s="268" t="s">
        <v>715</v>
      </c>
      <c r="E447" s="268"/>
      <c r="F447" s="268"/>
      <c r="G447" s="168">
        <f>G448+G473+G556+G593</f>
        <v>1519488.1</v>
      </c>
      <c r="H447" s="168">
        <f>H448+H473+H556+H593</f>
        <v>250926.50000000003</v>
      </c>
      <c r="I447" s="168">
        <f>H447/G447*100</f>
        <v>16.513883853384574</v>
      </c>
    </row>
    <row r="448" spans="1:9" s="156" customFormat="1">
      <c r="A448" s="172"/>
      <c r="B448" s="169" t="s">
        <v>58</v>
      </c>
      <c r="C448" s="167" t="s">
        <v>746</v>
      </c>
      <c r="D448" s="167" t="s">
        <v>714</v>
      </c>
      <c r="E448" s="167"/>
      <c r="F448" s="167"/>
      <c r="G448" s="168">
        <f>G449</f>
        <v>600339.69999999995</v>
      </c>
      <c r="H448" s="168">
        <f>H449</f>
        <v>92494</v>
      </c>
      <c r="I448" s="168">
        <f>H448/G448*100</f>
        <v>15.40694376866964</v>
      </c>
    </row>
    <row r="449" spans="1:9" ht="38.25">
      <c r="A449" s="264"/>
      <c r="B449" s="171" t="s">
        <v>12</v>
      </c>
      <c r="C449" s="165" t="s">
        <v>746</v>
      </c>
      <c r="D449" s="165" t="s">
        <v>714</v>
      </c>
      <c r="E449" s="165" t="s">
        <v>888</v>
      </c>
      <c r="F449" s="167"/>
      <c r="G449" s="170">
        <f>G450+G460+G464</f>
        <v>600339.69999999995</v>
      </c>
      <c r="H449" s="170">
        <f>H450+H460+H464</f>
        <v>92494</v>
      </c>
      <c r="I449" s="170"/>
    </row>
    <row r="450" spans="1:9" ht="25.5">
      <c r="A450" s="264"/>
      <c r="B450" s="171" t="s">
        <v>889</v>
      </c>
      <c r="C450" s="165" t="s">
        <v>746</v>
      </c>
      <c r="D450" s="165" t="s">
        <v>714</v>
      </c>
      <c r="E450" s="165" t="s">
        <v>890</v>
      </c>
      <c r="F450" s="167"/>
      <c r="G450" s="170">
        <f>G451</f>
        <v>516982.4</v>
      </c>
      <c r="H450" s="170">
        <f>H451</f>
        <v>91341</v>
      </c>
      <c r="I450" s="170"/>
    </row>
    <row r="451" spans="1:9" ht="25.5">
      <c r="A451" s="264"/>
      <c r="B451" s="171" t="s">
        <v>10</v>
      </c>
      <c r="C451" s="165" t="s">
        <v>746</v>
      </c>
      <c r="D451" s="165" t="s">
        <v>714</v>
      </c>
      <c r="E451" s="165" t="s">
        <v>891</v>
      </c>
      <c r="F451" s="167"/>
      <c r="G451" s="170">
        <f>G452+G454+G457</f>
        <v>516982.4</v>
      </c>
      <c r="H451" s="170">
        <f>H452+H454+H457</f>
        <v>91341</v>
      </c>
      <c r="I451" s="170"/>
    </row>
    <row r="452" spans="1:9" ht="51">
      <c r="A452" s="173"/>
      <c r="B452" s="171" t="s">
        <v>689</v>
      </c>
      <c r="C452" s="165" t="s">
        <v>746</v>
      </c>
      <c r="D452" s="165" t="s">
        <v>714</v>
      </c>
      <c r="E452" s="165" t="s">
        <v>892</v>
      </c>
      <c r="F452" s="165" t="s">
        <v>781</v>
      </c>
      <c r="G452" s="170">
        <f>G453</f>
        <v>93205.4</v>
      </c>
      <c r="H452" s="170">
        <f>H453</f>
        <v>17807</v>
      </c>
      <c r="I452" s="170"/>
    </row>
    <row r="453" spans="1:9">
      <c r="A453" s="173"/>
      <c r="B453" s="171" t="s">
        <v>690</v>
      </c>
      <c r="C453" s="165" t="s">
        <v>746</v>
      </c>
      <c r="D453" s="165" t="s">
        <v>714</v>
      </c>
      <c r="E453" s="165" t="s">
        <v>892</v>
      </c>
      <c r="F453" s="165" t="s">
        <v>782</v>
      </c>
      <c r="G453" s="170">
        <f>'приложение 5'!H959</f>
        <v>93205.4</v>
      </c>
      <c r="H453" s="170">
        <f>'приложение 5'!I959</f>
        <v>17807</v>
      </c>
      <c r="I453" s="170"/>
    </row>
    <row r="454" spans="1:9" ht="25.5">
      <c r="A454" s="260"/>
      <c r="B454" s="171" t="s">
        <v>21</v>
      </c>
      <c r="C454" s="165" t="s">
        <v>746</v>
      </c>
      <c r="D454" s="165" t="s">
        <v>714</v>
      </c>
      <c r="E454" s="165" t="s">
        <v>894</v>
      </c>
      <c r="F454" s="165"/>
      <c r="G454" s="170">
        <f>G455</f>
        <v>100</v>
      </c>
      <c r="H454" s="170">
        <f>H455</f>
        <v>0</v>
      </c>
      <c r="I454" s="170"/>
    </row>
    <row r="455" spans="1:9" ht="51">
      <c r="A455" s="173"/>
      <c r="B455" s="171" t="s">
        <v>689</v>
      </c>
      <c r="C455" s="165" t="s">
        <v>746</v>
      </c>
      <c r="D455" s="165" t="s">
        <v>714</v>
      </c>
      <c r="E455" s="165" t="s">
        <v>894</v>
      </c>
      <c r="F455" s="165" t="s">
        <v>781</v>
      </c>
      <c r="G455" s="170">
        <f>G456</f>
        <v>100</v>
      </c>
      <c r="H455" s="170">
        <f>H456</f>
        <v>0</v>
      </c>
      <c r="I455" s="170"/>
    </row>
    <row r="456" spans="1:9">
      <c r="A456" s="173"/>
      <c r="B456" s="171" t="s">
        <v>690</v>
      </c>
      <c r="C456" s="165" t="s">
        <v>746</v>
      </c>
      <c r="D456" s="165" t="s">
        <v>714</v>
      </c>
      <c r="E456" s="165" t="s">
        <v>894</v>
      </c>
      <c r="F456" s="165" t="s">
        <v>782</v>
      </c>
      <c r="G456" s="170">
        <f>'приложение 5'!H963</f>
        <v>100</v>
      </c>
      <c r="H456" s="170">
        <f>'приложение 5'!I963</f>
        <v>0</v>
      </c>
      <c r="I456" s="170"/>
    </row>
    <row r="457" spans="1:9" ht="140.25">
      <c r="A457" s="260"/>
      <c r="B457" s="273" t="s">
        <v>57</v>
      </c>
      <c r="C457" s="165" t="s">
        <v>746</v>
      </c>
      <c r="D457" s="165" t="s">
        <v>714</v>
      </c>
      <c r="E457" s="165" t="s">
        <v>893</v>
      </c>
      <c r="F457" s="165"/>
      <c r="G457" s="170">
        <f>G458</f>
        <v>423677</v>
      </c>
      <c r="H457" s="170">
        <f>H458</f>
        <v>73534</v>
      </c>
      <c r="I457" s="170"/>
    </row>
    <row r="458" spans="1:9" ht="51">
      <c r="A458" s="173"/>
      <c r="B458" s="171" t="s">
        <v>689</v>
      </c>
      <c r="C458" s="165" t="s">
        <v>746</v>
      </c>
      <c r="D458" s="165" t="s">
        <v>714</v>
      </c>
      <c r="E458" s="165" t="s">
        <v>893</v>
      </c>
      <c r="F458" s="165" t="s">
        <v>781</v>
      </c>
      <c r="G458" s="170">
        <f>G459</f>
        <v>423677</v>
      </c>
      <c r="H458" s="170">
        <f>H459</f>
        <v>73534</v>
      </c>
      <c r="I458" s="170"/>
    </row>
    <row r="459" spans="1:9">
      <c r="A459" s="173"/>
      <c r="B459" s="171" t="s">
        <v>690</v>
      </c>
      <c r="C459" s="165" t="s">
        <v>746</v>
      </c>
      <c r="D459" s="165" t="s">
        <v>714</v>
      </c>
      <c r="E459" s="165" t="s">
        <v>893</v>
      </c>
      <c r="F459" s="165" t="s">
        <v>782</v>
      </c>
      <c r="G459" s="170">
        <f>'приложение 5'!H967</f>
        <v>423677</v>
      </c>
      <c r="H459" s="170">
        <f>'приложение 5'!I967</f>
        <v>73534</v>
      </c>
      <c r="I459" s="170"/>
    </row>
    <row r="460" spans="1:9" s="141" customFormat="1" ht="25.5">
      <c r="A460" s="133"/>
      <c r="B460" s="145" t="s">
        <v>23</v>
      </c>
      <c r="C460" s="146">
        <v>7</v>
      </c>
      <c r="D460" s="146">
        <v>1</v>
      </c>
      <c r="E460" s="147" t="s">
        <v>907</v>
      </c>
      <c r="F460" s="148"/>
      <c r="G460" s="139">
        <f t="shared" ref="G460:H462" si="36">G461</f>
        <v>40.799999999999997</v>
      </c>
      <c r="H460" s="139">
        <f t="shared" si="36"/>
        <v>40.799999999999997</v>
      </c>
      <c r="I460" s="133"/>
    </row>
    <row r="461" spans="1:9" s="141" customFormat="1" ht="25.5">
      <c r="A461" s="133"/>
      <c r="B461" s="145" t="s">
        <v>21</v>
      </c>
      <c r="C461" s="146">
        <v>7</v>
      </c>
      <c r="D461" s="146">
        <v>1</v>
      </c>
      <c r="E461" s="147" t="s">
        <v>908</v>
      </c>
      <c r="F461" s="148"/>
      <c r="G461" s="139">
        <f t="shared" si="36"/>
        <v>40.799999999999997</v>
      </c>
      <c r="H461" s="139">
        <f t="shared" si="36"/>
        <v>40.799999999999997</v>
      </c>
      <c r="I461" s="133"/>
    </row>
    <row r="462" spans="1:9" s="141" customFormat="1" ht="51">
      <c r="A462" s="133"/>
      <c r="B462" s="32" t="s">
        <v>689</v>
      </c>
      <c r="C462" s="146">
        <v>7</v>
      </c>
      <c r="D462" s="146">
        <v>1</v>
      </c>
      <c r="E462" s="147" t="s">
        <v>908</v>
      </c>
      <c r="F462" s="148">
        <v>600</v>
      </c>
      <c r="G462" s="139">
        <f t="shared" si="36"/>
        <v>40.799999999999997</v>
      </c>
      <c r="H462" s="139">
        <f t="shared" si="36"/>
        <v>40.799999999999997</v>
      </c>
      <c r="I462" s="133"/>
    </row>
    <row r="463" spans="1:9" s="141" customFormat="1">
      <c r="A463" s="133"/>
      <c r="B463" s="32" t="s">
        <v>690</v>
      </c>
      <c r="C463" s="146">
        <v>7</v>
      </c>
      <c r="D463" s="146">
        <v>1</v>
      </c>
      <c r="E463" s="147" t="s">
        <v>908</v>
      </c>
      <c r="F463" s="148">
        <v>610</v>
      </c>
      <c r="G463" s="139">
        <f>'приложение 5'!H972</f>
        <v>40.799999999999997</v>
      </c>
      <c r="H463" s="139">
        <f>'приложение 5'!I972</f>
        <v>40.799999999999997</v>
      </c>
      <c r="I463" s="133"/>
    </row>
    <row r="464" spans="1:9" ht="38.25">
      <c r="A464" s="260"/>
      <c r="B464" s="171" t="s">
        <v>895</v>
      </c>
      <c r="C464" s="165" t="s">
        <v>746</v>
      </c>
      <c r="D464" s="165" t="s">
        <v>714</v>
      </c>
      <c r="E464" s="258" t="s">
        <v>896</v>
      </c>
      <c r="F464" s="165"/>
      <c r="G464" s="170">
        <f>G465+G470</f>
        <v>83316.5</v>
      </c>
      <c r="H464" s="170">
        <f>H465+H470</f>
        <v>1112.2</v>
      </c>
      <c r="I464" s="170"/>
    </row>
    <row r="465" spans="1:9" ht="25.5">
      <c r="A465" s="260"/>
      <c r="B465" s="171" t="s">
        <v>21</v>
      </c>
      <c r="C465" s="165" t="s">
        <v>746</v>
      </c>
      <c r="D465" s="165" t="s">
        <v>714</v>
      </c>
      <c r="E465" s="165" t="s">
        <v>897</v>
      </c>
      <c r="F465" s="165"/>
      <c r="G465" s="170">
        <f>G466+G468</f>
        <v>83016.5</v>
      </c>
      <c r="H465" s="170">
        <f>H466+H468</f>
        <v>1112.2</v>
      </c>
      <c r="I465" s="170"/>
    </row>
    <row r="466" spans="1:9" ht="38.25">
      <c r="A466" s="173"/>
      <c r="B466" s="171" t="s">
        <v>725</v>
      </c>
      <c r="C466" s="165" t="s">
        <v>746</v>
      </c>
      <c r="D466" s="165" t="s">
        <v>714</v>
      </c>
      <c r="E466" s="165" t="s">
        <v>897</v>
      </c>
      <c r="F466" s="165" t="s">
        <v>726</v>
      </c>
      <c r="G466" s="170">
        <f>G467</f>
        <v>76169.600000000006</v>
      </c>
      <c r="H466" s="170">
        <f>H467</f>
        <v>1112.2</v>
      </c>
      <c r="I466" s="170"/>
    </row>
    <row r="467" spans="1:9" ht="38.25">
      <c r="A467" s="173"/>
      <c r="B467" s="171" t="s">
        <v>260</v>
      </c>
      <c r="C467" s="165" t="s">
        <v>746</v>
      </c>
      <c r="D467" s="165" t="s">
        <v>714</v>
      </c>
      <c r="E467" s="165" t="s">
        <v>897</v>
      </c>
      <c r="F467" s="165" t="s">
        <v>727</v>
      </c>
      <c r="G467" s="170">
        <f>'приложение 5'!H588</f>
        <v>76169.600000000006</v>
      </c>
      <c r="H467" s="170">
        <f>'приложение 5'!I588</f>
        <v>1112.2</v>
      </c>
      <c r="I467" s="170"/>
    </row>
    <row r="468" spans="1:9" ht="51">
      <c r="A468" s="173"/>
      <c r="B468" s="171" t="s">
        <v>689</v>
      </c>
      <c r="C468" s="165" t="s">
        <v>746</v>
      </c>
      <c r="D468" s="165" t="s">
        <v>714</v>
      </c>
      <c r="E468" s="165" t="s">
        <v>897</v>
      </c>
      <c r="F468" s="165" t="s">
        <v>781</v>
      </c>
      <c r="G468" s="170">
        <f>G469</f>
        <v>6846.9</v>
      </c>
      <c r="H468" s="170">
        <f>H469</f>
        <v>0</v>
      </c>
      <c r="I468" s="170"/>
    </row>
    <row r="469" spans="1:9">
      <c r="A469" s="173"/>
      <c r="B469" s="171" t="s">
        <v>690</v>
      </c>
      <c r="C469" s="165" t="s">
        <v>746</v>
      </c>
      <c r="D469" s="165" t="s">
        <v>714</v>
      </c>
      <c r="E469" s="165" t="s">
        <v>897</v>
      </c>
      <c r="F469" s="165" t="s">
        <v>782</v>
      </c>
      <c r="G469" s="170">
        <f>'приложение 5'!H977</f>
        <v>6846.9</v>
      </c>
      <c r="H469" s="170">
        <f>'приложение 5'!I977</f>
        <v>0</v>
      </c>
      <c r="I469" s="170"/>
    </row>
    <row r="470" spans="1:9" s="21" customFormat="1" ht="63.75">
      <c r="A470" s="261"/>
      <c r="B470" s="262" t="s">
        <v>17</v>
      </c>
      <c r="C470" s="258" t="s">
        <v>746</v>
      </c>
      <c r="D470" s="258" t="s">
        <v>714</v>
      </c>
      <c r="E470" s="258" t="s">
        <v>898</v>
      </c>
      <c r="F470" s="258"/>
      <c r="G470" s="259">
        <f>G471</f>
        <v>300</v>
      </c>
      <c r="H470" s="259">
        <f>H471</f>
        <v>0</v>
      </c>
      <c r="I470" s="259"/>
    </row>
    <row r="471" spans="1:9" s="21" customFormat="1" ht="51">
      <c r="A471" s="257"/>
      <c r="B471" s="263" t="s">
        <v>689</v>
      </c>
      <c r="C471" s="258" t="s">
        <v>746</v>
      </c>
      <c r="D471" s="258" t="s">
        <v>714</v>
      </c>
      <c r="E471" s="258" t="s">
        <v>898</v>
      </c>
      <c r="F471" s="258" t="s">
        <v>781</v>
      </c>
      <c r="G471" s="259">
        <f>G472</f>
        <v>300</v>
      </c>
      <c r="H471" s="259">
        <f>H472</f>
        <v>0</v>
      </c>
      <c r="I471" s="259"/>
    </row>
    <row r="472" spans="1:9" s="21" customFormat="1">
      <c r="A472" s="257"/>
      <c r="B472" s="32" t="s">
        <v>690</v>
      </c>
      <c r="C472" s="258" t="s">
        <v>746</v>
      </c>
      <c r="D472" s="258" t="s">
        <v>714</v>
      </c>
      <c r="E472" s="258" t="s">
        <v>898</v>
      </c>
      <c r="F472" s="258" t="s">
        <v>782</v>
      </c>
      <c r="G472" s="259">
        <f>'приложение 5'!H981</f>
        <v>300</v>
      </c>
      <c r="H472" s="259">
        <f>'приложение 5'!I981</f>
        <v>0</v>
      </c>
      <c r="I472" s="259"/>
    </row>
    <row r="473" spans="1:9" s="156" customFormat="1">
      <c r="A473" s="266"/>
      <c r="B473" s="271" t="s">
        <v>56</v>
      </c>
      <c r="C473" s="268" t="s">
        <v>746</v>
      </c>
      <c r="D473" s="268" t="s">
        <v>717</v>
      </c>
      <c r="E473" s="268"/>
      <c r="F473" s="268"/>
      <c r="G473" s="168">
        <f>G474+G511+G541+G552</f>
        <v>838647.7</v>
      </c>
      <c r="H473" s="168">
        <f>H474+H511+H541+H552</f>
        <v>144145.40000000002</v>
      </c>
      <c r="I473" s="272">
        <f>H473/G473*100</f>
        <v>17.187837038126979</v>
      </c>
    </row>
    <row r="474" spans="1:9" ht="38.25">
      <c r="A474" s="172"/>
      <c r="B474" s="171" t="s">
        <v>12</v>
      </c>
      <c r="C474" s="165" t="s">
        <v>746</v>
      </c>
      <c r="D474" s="165" t="s">
        <v>717</v>
      </c>
      <c r="E474" s="165" t="s">
        <v>888</v>
      </c>
      <c r="F474" s="167"/>
      <c r="G474" s="170">
        <f>G475</f>
        <v>660245.69999999995</v>
      </c>
      <c r="H474" s="170">
        <f>H475</f>
        <v>110537.5</v>
      </c>
      <c r="I474" s="170"/>
    </row>
    <row r="475" spans="1:9" ht="25.5">
      <c r="A475" s="172"/>
      <c r="B475" s="171" t="s">
        <v>11</v>
      </c>
      <c r="C475" s="165" t="s">
        <v>746</v>
      </c>
      <c r="D475" s="165" t="s">
        <v>717</v>
      </c>
      <c r="E475" s="165" t="s">
        <v>890</v>
      </c>
      <c r="F475" s="167"/>
      <c r="G475" s="170">
        <f>G476+G492+G496</f>
        <v>660245.69999999995</v>
      </c>
      <c r="H475" s="170">
        <f>H476+H492+H496</f>
        <v>110537.5</v>
      </c>
      <c r="I475" s="170"/>
    </row>
    <row r="476" spans="1:9" ht="25.5">
      <c r="A476" s="172"/>
      <c r="B476" s="171" t="s">
        <v>55</v>
      </c>
      <c r="C476" s="165" t="s">
        <v>746</v>
      </c>
      <c r="D476" s="165" t="s">
        <v>717</v>
      </c>
      <c r="E476" s="165" t="s">
        <v>899</v>
      </c>
      <c r="F476" s="167"/>
      <c r="G476" s="170">
        <f>G477+G480+G483+G486+G489</f>
        <v>596151.89999999991</v>
      </c>
      <c r="H476" s="170">
        <f>H477+H480+H483+H486+H489</f>
        <v>102108.3</v>
      </c>
      <c r="I476" s="170"/>
    </row>
    <row r="477" spans="1:9" ht="38.25">
      <c r="A477" s="173"/>
      <c r="B477" s="171" t="s">
        <v>900</v>
      </c>
      <c r="C477" s="165" t="s">
        <v>746</v>
      </c>
      <c r="D477" s="165" t="s">
        <v>717</v>
      </c>
      <c r="E477" s="165" t="s">
        <v>901</v>
      </c>
      <c r="F477" s="165"/>
      <c r="G477" s="170">
        <f>G478</f>
        <v>102711.5</v>
      </c>
      <c r="H477" s="170">
        <f t="shared" ref="H477" si="37">H478</f>
        <v>21117.1</v>
      </c>
      <c r="I477" s="170"/>
    </row>
    <row r="478" spans="1:9" ht="51">
      <c r="A478" s="173"/>
      <c r="B478" s="171" t="s">
        <v>689</v>
      </c>
      <c r="C478" s="165" t="s">
        <v>746</v>
      </c>
      <c r="D478" s="165" t="s">
        <v>717</v>
      </c>
      <c r="E478" s="165" t="s">
        <v>901</v>
      </c>
      <c r="F478" s="165" t="s">
        <v>781</v>
      </c>
      <c r="G478" s="170">
        <f>G479</f>
        <v>102711.5</v>
      </c>
      <c r="H478" s="170">
        <f>H479</f>
        <v>21117.1</v>
      </c>
      <c r="I478" s="170"/>
    </row>
    <row r="479" spans="1:9">
      <c r="A479" s="173"/>
      <c r="B479" s="171" t="s">
        <v>690</v>
      </c>
      <c r="C479" s="165" t="s">
        <v>746</v>
      </c>
      <c r="D479" s="165" t="s">
        <v>717</v>
      </c>
      <c r="E479" s="165" t="s">
        <v>901</v>
      </c>
      <c r="F479" s="165" t="s">
        <v>782</v>
      </c>
      <c r="G479" s="170">
        <f>'приложение 5'!H989</f>
        <v>102711.5</v>
      </c>
      <c r="H479" s="170">
        <f>'приложение 5'!I989</f>
        <v>21117.1</v>
      </c>
      <c r="I479" s="170"/>
    </row>
    <row r="480" spans="1:9" ht="25.5">
      <c r="A480" s="173"/>
      <c r="B480" s="171" t="s">
        <v>21</v>
      </c>
      <c r="C480" s="165" t="s">
        <v>746</v>
      </c>
      <c r="D480" s="165" t="s">
        <v>717</v>
      </c>
      <c r="E480" s="165" t="s">
        <v>905</v>
      </c>
      <c r="F480" s="165"/>
      <c r="G480" s="170">
        <f>G481</f>
        <v>1248.5</v>
      </c>
      <c r="H480" s="170">
        <f>H481</f>
        <v>506.4</v>
      </c>
      <c r="I480" s="170"/>
    </row>
    <row r="481" spans="1:9" ht="51">
      <c r="A481" s="173"/>
      <c r="B481" s="171" t="s">
        <v>689</v>
      </c>
      <c r="C481" s="165" t="s">
        <v>746</v>
      </c>
      <c r="D481" s="165" t="s">
        <v>717</v>
      </c>
      <c r="E481" s="165" t="s">
        <v>905</v>
      </c>
      <c r="F481" s="165" t="s">
        <v>781</v>
      </c>
      <c r="G481" s="170">
        <f>G482</f>
        <v>1248.5</v>
      </c>
      <c r="H481" s="170">
        <f>H482</f>
        <v>506.4</v>
      </c>
      <c r="I481" s="170"/>
    </row>
    <row r="482" spans="1:9">
      <c r="A482" s="173"/>
      <c r="B482" s="171" t="s">
        <v>690</v>
      </c>
      <c r="C482" s="165" t="s">
        <v>746</v>
      </c>
      <c r="D482" s="165" t="s">
        <v>717</v>
      </c>
      <c r="E482" s="165" t="s">
        <v>905</v>
      </c>
      <c r="F482" s="165" t="s">
        <v>782</v>
      </c>
      <c r="G482" s="170">
        <f>'приложение 5'!H993</f>
        <v>1248.5</v>
      </c>
      <c r="H482" s="170">
        <f>'приложение 5'!I993</f>
        <v>506.4</v>
      </c>
      <c r="I482" s="170"/>
    </row>
    <row r="483" spans="1:9" ht="318.75">
      <c r="A483" s="173"/>
      <c r="B483" s="249" t="s">
        <v>54</v>
      </c>
      <c r="C483" s="165" t="s">
        <v>746</v>
      </c>
      <c r="D483" s="165" t="s">
        <v>717</v>
      </c>
      <c r="E483" s="165" t="s">
        <v>902</v>
      </c>
      <c r="F483" s="165"/>
      <c r="G483" s="170">
        <f>G484</f>
        <v>923.6</v>
      </c>
      <c r="H483" s="170">
        <f>H484</f>
        <v>154</v>
      </c>
      <c r="I483" s="170"/>
    </row>
    <row r="484" spans="1:9" ht="51">
      <c r="A484" s="173"/>
      <c r="B484" s="171" t="s">
        <v>689</v>
      </c>
      <c r="C484" s="165" t="s">
        <v>746</v>
      </c>
      <c r="D484" s="165" t="s">
        <v>717</v>
      </c>
      <c r="E484" s="165" t="s">
        <v>902</v>
      </c>
      <c r="F484" s="165" t="s">
        <v>781</v>
      </c>
      <c r="G484" s="170">
        <f>G485</f>
        <v>923.6</v>
      </c>
      <c r="H484" s="170">
        <f>H485</f>
        <v>154</v>
      </c>
      <c r="I484" s="170"/>
    </row>
    <row r="485" spans="1:9">
      <c r="A485" s="173"/>
      <c r="B485" s="171" t="s">
        <v>690</v>
      </c>
      <c r="C485" s="165" t="s">
        <v>746</v>
      </c>
      <c r="D485" s="165" t="s">
        <v>717</v>
      </c>
      <c r="E485" s="165" t="s">
        <v>902</v>
      </c>
      <c r="F485" s="165" t="s">
        <v>782</v>
      </c>
      <c r="G485" s="170">
        <f>'приложение 5'!H997</f>
        <v>923.6</v>
      </c>
      <c r="H485" s="170">
        <f>'приложение 5'!I997</f>
        <v>154</v>
      </c>
      <c r="I485" s="170"/>
    </row>
    <row r="486" spans="1:9" ht="102">
      <c r="A486" s="260"/>
      <c r="B486" s="273" t="s">
        <v>53</v>
      </c>
      <c r="C486" s="165" t="s">
        <v>746</v>
      </c>
      <c r="D486" s="165" t="s">
        <v>717</v>
      </c>
      <c r="E486" s="165" t="s">
        <v>903</v>
      </c>
      <c r="F486" s="165"/>
      <c r="G486" s="170">
        <f>G487</f>
        <v>489984.6</v>
      </c>
      <c r="H486" s="170">
        <f t="shared" ref="H486:H487" si="38">H487</f>
        <v>80178</v>
      </c>
      <c r="I486" s="170"/>
    </row>
    <row r="487" spans="1:9" ht="51">
      <c r="A487" s="173"/>
      <c r="B487" s="171" t="s">
        <v>689</v>
      </c>
      <c r="C487" s="165" t="s">
        <v>746</v>
      </c>
      <c r="D487" s="165" t="s">
        <v>717</v>
      </c>
      <c r="E487" s="165" t="s">
        <v>903</v>
      </c>
      <c r="F487" s="165" t="s">
        <v>781</v>
      </c>
      <c r="G487" s="170">
        <f>G488</f>
        <v>489984.6</v>
      </c>
      <c r="H487" s="170">
        <f t="shared" si="38"/>
        <v>80178</v>
      </c>
      <c r="I487" s="170"/>
    </row>
    <row r="488" spans="1:9">
      <c r="A488" s="173"/>
      <c r="B488" s="171" t="s">
        <v>690</v>
      </c>
      <c r="C488" s="165" t="s">
        <v>746</v>
      </c>
      <c r="D488" s="165" t="s">
        <v>717</v>
      </c>
      <c r="E488" s="165" t="s">
        <v>903</v>
      </c>
      <c r="F488" s="165" t="s">
        <v>782</v>
      </c>
      <c r="G488" s="170">
        <f>'приложение 5'!H1001</f>
        <v>489984.6</v>
      </c>
      <c r="H488" s="170">
        <f>'приложение 5'!I1001</f>
        <v>80178</v>
      </c>
      <c r="I488" s="170"/>
    </row>
    <row r="489" spans="1:9" ht="140.25">
      <c r="A489" s="260"/>
      <c r="B489" s="273" t="s">
        <v>52</v>
      </c>
      <c r="C489" s="165" t="s">
        <v>746</v>
      </c>
      <c r="D489" s="165" t="s">
        <v>717</v>
      </c>
      <c r="E489" s="165" t="s">
        <v>904</v>
      </c>
      <c r="F489" s="165"/>
      <c r="G489" s="170">
        <f>G490</f>
        <v>1283.7</v>
      </c>
      <c r="H489" s="170">
        <f t="shared" ref="H489:H490" si="39">H490</f>
        <v>152.80000000000001</v>
      </c>
      <c r="I489" s="170"/>
    </row>
    <row r="490" spans="1:9" ht="51">
      <c r="A490" s="173"/>
      <c r="B490" s="171" t="s">
        <v>689</v>
      </c>
      <c r="C490" s="165" t="s">
        <v>746</v>
      </c>
      <c r="D490" s="165" t="s">
        <v>717</v>
      </c>
      <c r="E490" s="165" t="s">
        <v>904</v>
      </c>
      <c r="F490" s="165" t="s">
        <v>781</v>
      </c>
      <c r="G490" s="170">
        <f>G491</f>
        <v>1283.7</v>
      </c>
      <c r="H490" s="170">
        <f t="shared" si="39"/>
        <v>152.80000000000001</v>
      </c>
      <c r="I490" s="170"/>
    </row>
    <row r="491" spans="1:9">
      <c r="A491" s="173"/>
      <c r="B491" s="171" t="s">
        <v>690</v>
      </c>
      <c r="C491" s="165" t="s">
        <v>746</v>
      </c>
      <c r="D491" s="165" t="s">
        <v>717</v>
      </c>
      <c r="E491" s="165" t="s">
        <v>904</v>
      </c>
      <c r="F491" s="165" t="s">
        <v>782</v>
      </c>
      <c r="G491" s="170">
        <f>'приложение 5'!H1005</f>
        <v>1283.7</v>
      </c>
      <c r="H491" s="170">
        <f>'приложение 5'!I1005</f>
        <v>152.80000000000001</v>
      </c>
      <c r="I491" s="170"/>
    </row>
    <row r="492" spans="1:9" ht="25.5">
      <c r="A492" s="173"/>
      <c r="B492" s="171" t="s">
        <v>906</v>
      </c>
      <c r="C492" s="165" t="s">
        <v>746</v>
      </c>
      <c r="D492" s="165" t="s">
        <v>717</v>
      </c>
      <c r="E492" s="165" t="s">
        <v>907</v>
      </c>
      <c r="F492" s="165"/>
      <c r="G492" s="170">
        <f t="shared" ref="G492:H494" si="40">G493</f>
        <v>90.8</v>
      </c>
      <c r="H492" s="170">
        <f t="shared" si="40"/>
        <v>50</v>
      </c>
      <c r="I492" s="170"/>
    </row>
    <row r="493" spans="1:9" ht="25.5">
      <c r="A493" s="173"/>
      <c r="B493" s="171" t="s">
        <v>21</v>
      </c>
      <c r="C493" s="165" t="s">
        <v>746</v>
      </c>
      <c r="D493" s="165" t="s">
        <v>717</v>
      </c>
      <c r="E493" s="165" t="s">
        <v>908</v>
      </c>
      <c r="F493" s="165"/>
      <c r="G493" s="170">
        <f t="shared" si="40"/>
        <v>90.8</v>
      </c>
      <c r="H493" s="170">
        <f t="shared" si="40"/>
        <v>50</v>
      </c>
      <c r="I493" s="170"/>
    </row>
    <row r="494" spans="1:9" ht="51">
      <c r="A494" s="173"/>
      <c r="B494" s="171" t="s">
        <v>689</v>
      </c>
      <c r="C494" s="165" t="s">
        <v>746</v>
      </c>
      <c r="D494" s="165" t="s">
        <v>717</v>
      </c>
      <c r="E494" s="165" t="s">
        <v>908</v>
      </c>
      <c r="F494" s="165" t="s">
        <v>781</v>
      </c>
      <c r="G494" s="170">
        <f t="shared" si="40"/>
        <v>90.8</v>
      </c>
      <c r="H494" s="170">
        <f t="shared" si="40"/>
        <v>50</v>
      </c>
      <c r="I494" s="170"/>
    </row>
    <row r="495" spans="1:9" s="21" customFormat="1">
      <c r="A495" s="257"/>
      <c r="B495" s="32" t="s">
        <v>690</v>
      </c>
      <c r="C495" s="258" t="s">
        <v>746</v>
      </c>
      <c r="D495" s="258" t="s">
        <v>717</v>
      </c>
      <c r="E495" s="258" t="s">
        <v>908</v>
      </c>
      <c r="F495" s="258" t="s">
        <v>782</v>
      </c>
      <c r="G495" s="259">
        <f>'приложение 5'!H1010</f>
        <v>90.8</v>
      </c>
      <c r="H495" s="259">
        <f>'приложение 5'!I1010</f>
        <v>50</v>
      </c>
      <c r="I495" s="259"/>
    </row>
    <row r="496" spans="1:9" ht="38.25">
      <c r="A496" s="260"/>
      <c r="B496" s="171" t="s">
        <v>895</v>
      </c>
      <c r="C496" s="165" t="s">
        <v>746</v>
      </c>
      <c r="D496" s="165" t="s">
        <v>717</v>
      </c>
      <c r="E496" s="165" t="s">
        <v>896</v>
      </c>
      <c r="F496" s="165"/>
      <c r="G496" s="170">
        <f>G497+G500+G503+G508</f>
        <v>64003</v>
      </c>
      <c r="H496" s="170">
        <f>H497+H500+H503+H508</f>
        <v>8379.2000000000007</v>
      </c>
      <c r="I496" s="170"/>
    </row>
    <row r="497" spans="1:9" ht="140.25">
      <c r="A497" s="173"/>
      <c r="B497" s="249" t="s">
        <v>51</v>
      </c>
      <c r="C497" s="165" t="s">
        <v>746</v>
      </c>
      <c r="D497" s="165" t="s">
        <v>717</v>
      </c>
      <c r="E497" s="165" t="s">
        <v>909</v>
      </c>
      <c r="F497" s="165"/>
      <c r="G497" s="170">
        <f>G498</f>
        <v>29110.400000000001</v>
      </c>
      <c r="H497" s="170">
        <f t="shared" ref="H497:H498" si="41">H498</f>
        <v>3859.3</v>
      </c>
      <c r="I497" s="170"/>
    </row>
    <row r="498" spans="1:9" ht="51">
      <c r="A498" s="173"/>
      <c r="B498" s="171" t="s">
        <v>689</v>
      </c>
      <c r="C498" s="165" t="s">
        <v>746</v>
      </c>
      <c r="D498" s="165" t="s">
        <v>717</v>
      </c>
      <c r="E498" s="165" t="s">
        <v>909</v>
      </c>
      <c r="F498" s="165" t="s">
        <v>781</v>
      </c>
      <c r="G498" s="170">
        <f>G499</f>
        <v>29110.400000000001</v>
      </c>
      <c r="H498" s="170">
        <f t="shared" si="41"/>
        <v>3859.3</v>
      </c>
      <c r="I498" s="170"/>
    </row>
    <row r="499" spans="1:9">
      <c r="A499" s="173"/>
      <c r="B499" s="171" t="s">
        <v>690</v>
      </c>
      <c r="C499" s="165" t="s">
        <v>746</v>
      </c>
      <c r="D499" s="165" t="s">
        <v>717</v>
      </c>
      <c r="E499" s="165" t="s">
        <v>909</v>
      </c>
      <c r="F499" s="165" t="s">
        <v>782</v>
      </c>
      <c r="G499" s="170">
        <f>'приложение 5'!H1015</f>
        <v>29110.400000000001</v>
      </c>
      <c r="H499" s="170">
        <f>'приложение 5'!I1015</f>
        <v>3859.3</v>
      </c>
      <c r="I499" s="170"/>
    </row>
    <row r="500" spans="1:9" ht="191.25">
      <c r="A500" s="260"/>
      <c r="B500" s="249" t="s">
        <v>910</v>
      </c>
      <c r="C500" s="165" t="s">
        <v>746</v>
      </c>
      <c r="D500" s="165" t="s">
        <v>717</v>
      </c>
      <c r="E500" s="165" t="s">
        <v>911</v>
      </c>
      <c r="F500" s="165"/>
      <c r="G500" s="170">
        <f>G501</f>
        <v>23063</v>
      </c>
      <c r="H500" s="170">
        <f t="shared" ref="H500:H501" si="42">H501</f>
        <v>4142.8999999999996</v>
      </c>
      <c r="I500" s="170"/>
    </row>
    <row r="501" spans="1:9" ht="51">
      <c r="A501" s="173"/>
      <c r="B501" s="171" t="s">
        <v>689</v>
      </c>
      <c r="C501" s="165" t="s">
        <v>746</v>
      </c>
      <c r="D501" s="165" t="s">
        <v>717</v>
      </c>
      <c r="E501" s="165" t="s">
        <v>911</v>
      </c>
      <c r="F501" s="165" t="s">
        <v>781</v>
      </c>
      <c r="G501" s="170">
        <f>G502</f>
        <v>23063</v>
      </c>
      <c r="H501" s="170">
        <f t="shared" si="42"/>
        <v>4142.8999999999996</v>
      </c>
      <c r="I501" s="170"/>
    </row>
    <row r="502" spans="1:9">
      <c r="A502" s="173"/>
      <c r="B502" s="171" t="s">
        <v>690</v>
      </c>
      <c r="C502" s="165" t="s">
        <v>746</v>
      </c>
      <c r="D502" s="165" t="s">
        <v>717</v>
      </c>
      <c r="E502" s="165" t="s">
        <v>911</v>
      </c>
      <c r="F502" s="165" t="s">
        <v>782</v>
      </c>
      <c r="G502" s="170">
        <f>'приложение 5'!H1019</f>
        <v>23063</v>
      </c>
      <c r="H502" s="170">
        <f>'приложение 5'!I1019</f>
        <v>4142.8999999999996</v>
      </c>
      <c r="I502" s="170"/>
    </row>
    <row r="503" spans="1:9" ht="25.5">
      <c r="A503" s="173"/>
      <c r="B503" s="171" t="s">
        <v>21</v>
      </c>
      <c r="C503" s="165" t="s">
        <v>746</v>
      </c>
      <c r="D503" s="165" t="s">
        <v>717</v>
      </c>
      <c r="E503" s="165" t="s">
        <v>897</v>
      </c>
      <c r="F503" s="165"/>
      <c r="G503" s="170">
        <f>G504+G506</f>
        <v>11791.6</v>
      </c>
      <c r="H503" s="170">
        <f>H504+H506</f>
        <v>377</v>
      </c>
      <c r="I503" s="170"/>
    </row>
    <row r="504" spans="1:9" s="274" customFormat="1" ht="38.25">
      <c r="A504" s="257"/>
      <c r="B504" s="171" t="s">
        <v>725</v>
      </c>
      <c r="C504" s="258" t="s">
        <v>746</v>
      </c>
      <c r="D504" s="258" t="s">
        <v>717</v>
      </c>
      <c r="E504" s="258" t="s">
        <v>897</v>
      </c>
      <c r="F504" s="258" t="s">
        <v>726</v>
      </c>
      <c r="G504" s="259">
        <f>G505</f>
        <v>2725.1</v>
      </c>
      <c r="H504" s="259">
        <f>H505</f>
        <v>0</v>
      </c>
      <c r="I504" s="259"/>
    </row>
    <row r="505" spans="1:9" s="274" customFormat="1" ht="38.25">
      <c r="A505" s="257"/>
      <c r="B505" s="32" t="s">
        <v>260</v>
      </c>
      <c r="C505" s="258" t="s">
        <v>746</v>
      </c>
      <c r="D505" s="258" t="s">
        <v>717</v>
      </c>
      <c r="E505" s="258" t="s">
        <v>897</v>
      </c>
      <c r="F505" s="258" t="s">
        <v>727</v>
      </c>
      <c r="G505" s="259">
        <f>'приложение 5'!H595</f>
        <v>2725.1</v>
      </c>
      <c r="H505" s="259">
        <f>'приложение 5'!I595</f>
        <v>0</v>
      </c>
      <c r="I505" s="259"/>
    </row>
    <row r="506" spans="1:9" ht="51">
      <c r="A506" s="173"/>
      <c r="B506" s="171" t="s">
        <v>689</v>
      </c>
      <c r="C506" s="165" t="s">
        <v>746</v>
      </c>
      <c r="D506" s="165" t="s">
        <v>717</v>
      </c>
      <c r="E506" s="165" t="s">
        <v>897</v>
      </c>
      <c r="F506" s="165" t="s">
        <v>781</v>
      </c>
      <c r="G506" s="170">
        <f>G507</f>
        <v>9066.5</v>
      </c>
      <c r="H506" s="170">
        <f>H507</f>
        <v>377</v>
      </c>
      <c r="I506" s="170"/>
    </row>
    <row r="507" spans="1:9">
      <c r="A507" s="173"/>
      <c r="B507" s="171" t="s">
        <v>690</v>
      </c>
      <c r="C507" s="165" t="s">
        <v>746</v>
      </c>
      <c r="D507" s="165" t="s">
        <v>717</v>
      </c>
      <c r="E507" s="165" t="s">
        <v>897</v>
      </c>
      <c r="F507" s="165" t="s">
        <v>782</v>
      </c>
      <c r="G507" s="170">
        <f>'приложение 5'!H1023</f>
        <v>9066.5</v>
      </c>
      <c r="H507" s="170">
        <f>'приложение 5'!I1023</f>
        <v>377</v>
      </c>
      <c r="I507" s="170"/>
    </row>
    <row r="508" spans="1:9" s="141" customFormat="1" ht="140.25">
      <c r="A508" s="133"/>
      <c r="B508" s="145" t="s">
        <v>20</v>
      </c>
      <c r="C508" s="146">
        <v>7</v>
      </c>
      <c r="D508" s="146">
        <v>2</v>
      </c>
      <c r="E508" s="147" t="s">
        <v>1028</v>
      </c>
      <c r="F508" s="148"/>
      <c r="G508" s="139">
        <f>G509</f>
        <v>38</v>
      </c>
      <c r="H508" s="139">
        <f>H509</f>
        <v>0</v>
      </c>
      <c r="I508" s="133"/>
    </row>
    <row r="509" spans="1:9" s="141" customFormat="1" ht="51">
      <c r="A509" s="133"/>
      <c r="B509" s="32" t="s">
        <v>689</v>
      </c>
      <c r="C509" s="146">
        <v>7</v>
      </c>
      <c r="D509" s="146">
        <v>2</v>
      </c>
      <c r="E509" s="147" t="s">
        <v>1028</v>
      </c>
      <c r="F509" s="148">
        <v>600</v>
      </c>
      <c r="G509" s="139">
        <f>G510</f>
        <v>38</v>
      </c>
      <c r="H509" s="139">
        <f>H510</f>
        <v>0</v>
      </c>
      <c r="I509" s="133"/>
    </row>
    <row r="510" spans="1:9" s="141" customFormat="1">
      <c r="A510" s="133"/>
      <c r="B510" s="32" t="s">
        <v>690</v>
      </c>
      <c r="C510" s="146">
        <v>7</v>
      </c>
      <c r="D510" s="146">
        <v>2</v>
      </c>
      <c r="E510" s="147" t="s">
        <v>1028</v>
      </c>
      <c r="F510" s="148">
        <v>610</v>
      </c>
      <c r="G510" s="139">
        <f>'приложение 5'!H1028</f>
        <v>38</v>
      </c>
      <c r="H510" s="139">
        <f>'приложение 5'!I1028</f>
        <v>0</v>
      </c>
      <c r="I510" s="133"/>
    </row>
    <row r="511" spans="1:9" ht="38.25">
      <c r="A511" s="260"/>
      <c r="B511" s="171" t="s">
        <v>137</v>
      </c>
      <c r="C511" s="165" t="s">
        <v>746</v>
      </c>
      <c r="D511" s="165" t="s">
        <v>717</v>
      </c>
      <c r="E511" s="165" t="s">
        <v>912</v>
      </c>
      <c r="F511" s="165"/>
      <c r="G511" s="170">
        <f>G512</f>
        <v>64751.100000000006</v>
      </c>
      <c r="H511" s="170">
        <f>H512</f>
        <v>11272.5</v>
      </c>
      <c r="I511" s="170"/>
    </row>
    <row r="512" spans="1:9" ht="25.5">
      <c r="A512" s="260"/>
      <c r="B512" s="171" t="s">
        <v>913</v>
      </c>
      <c r="C512" s="165" t="s">
        <v>746</v>
      </c>
      <c r="D512" s="165" t="s">
        <v>717</v>
      </c>
      <c r="E512" s="165" t="s">
        <v>914</v>
      </c>
      <c r="F512" s="165"/>
      <c r="G512" s="170">
        <f>G513+G526+G533+G537</f>
        <v>64751.100000000006</v>
      </c>
      <c r="H512" s="170">
        <f>H513+H526+H533+H537</f>
        <v>11272.5</v>
      </c>
      <c r="I512" s="170"/>
    </row>
    <row r="513" spans="1:11" ht="38.25">
      <c r="A513" s="260"/>
      <c r="B513" s="171" t="s">
        <v>144</v>
      </c>
      <c r="C513" s="165" t="s">
        <v>746</v>
      </c>
      <c r="D513" s="165" t="s">
        <v>717</v>
      </c>
      <c r="E513" s="165" t="s">
        <v>915</v>
      </c>
      <c r="F513" s="165"/>
      <c r="G513" s="170">
        <f>G514+G517+G520+G523</f>
        <v>2065.3000000000002</v>
      </c>
      <c r="H513" s="170">
        <f>H514+H517+H520+H523</f>
        <v>0</v>
      </c>
      <c r="I513" s="170"/>
    </row>
    <row r="514" spans="1:11" s="21" customFormat="1" ht="25.5">
      <c r="A514" s="261"/>
      <c r="B514" s="32" t="s">
        <v>804</v>
      </c>
      <c r="C514" s="258" t="s">
        <v>746</v>
      </c>
      <c r="D514" s="258" t="s">
        <v>717</v>
      </c>
      <c r="E514" s="258" t="s">
        <v>916</v>
      </c>
      <c r="F514" s="258"/>
      <c r="G514" s="259">
        <f>G515</f>
        <v>1534.1</v>
      </c>
      <c r="H514" s="259">
        <f>H515</f>
        <v>0</v>
      </c>
      <c r="I514" s="259"/>
      <c r="K514" s="203"/>
    </row>
    <row r="515" spans="1:11" s="274" customFormat="1" ht="51">
      <c r="A515" s="257"/>
      <c r="B515" s="32" t="s">
        <v>689</v>
      </c>
      <c r="C515" s="258" t="s">
        <v>746</v>
      </c>
      <c r="D515" s="258" t="s">
        <v>717</v>
      </c>
      <c r="E515" s="258" t="s">
        <v>916</v>
      </c>
      <c r="F515" s="258" t="s">
        <v>781</v>
      </c>
      <c r="G515" s="259">
        <f>G516</f>
        <v>1534.1</v>
      </c>
      <c r="H515" s="259">
        <f>H516</f>
        <v>0</v>
      </c>
      <c r="I515" s="259"/>
    </row>
    <row r="516" spans="1:11" s="274" customFormat="1">
      <c r="A516" s="257"/>
      <c r="B516" s="32" t="s">
        <v>690</v>
      </c>
      <c r="C516" s="258" t="s">
        <v>746</v>
      </c>
      <c r="D516" s="258" t="s">
        <v>717</v>
      </c>
      <c r="E516" s="258" t="s">
        <v>916</v>
      </c>
      <c r="F516" s="258" t="s">
        <v>782</v>
      </c>
      <c r="G516" s="259">
        <f>'приложение 5'!H602</f>
        <v>1534.1</v>
      </c>
      <c r="H516" s="259">
        <f>'приложение 5'!I602</f>
        <v>0</v>
      </c>
      <c r="I516" s="259"/>
    </row>
    <row r="517" spans="1:11" ht="153">
      <c r="A517" s="260"/>
      <c r="B517" s="275" t="s">
        <v>143</v>
      </c>
      <c r="C517" s="165" t="s">
        <v>746</v>
      </c>
      <c r="D517" s="165" t="s">
        <v>717</v>
      </c>
      <c r="E517" s="165" t="s">
        <v>917</v>
      </c>
      <c r="F517" s="165"/>
      <c r="G517" s="170">
        <f>G518</f>
        <v>366.5</v>
      </c>
      <c r="H517" s="170">
        <f>H518</f>
        <v>0</v>
      </c>
      <c r="I517" s="170"/>
    </row>
    <row r="518" spans="1:11" ht="51">
      <c r="A518" s="173"/>
      <c r="B518" s="171" t="s">
        <v>689</v>
      </c>
      <c r="C518" s="165" t="s">
        <v>746</v>
      </c>
      <c r="D518" s="165" t="s">
        <v>717</v>
      </c>
      <c r="E518" s="165" t="s">
        <v>917</v>
      </c>
      <c r="F518" s="165" t="s">
        <v>781</v>
      </c>
      <c r="G518" s="170">
        <f>G519</f>
        <v>366.5</v>
      </c>
      <c r="H518" s="170">
        <f>H519</f>
        <v>0</v>
      </c>
      <c r="I518" s="170"/>
    </row>
    <row r="519" spans="1:11">
      <c r="A519" s="173"/>
      <c r="B519" s="171" t="s">
        <v>690</v>
      </c>
      <c r="C519" s="165" t="s">
        <v>746</v>
      </c>
      <c r="D519" s="165" t="s">
        <v>717</v>
      </c>
      <c r="E519" s="165" t="s">
        <v>917</v>
      </c>
      <c r="F519" s="165" t="s">
        <v>782</v>
      </c>
      <c r="G519" s="170">
        <f>'приложение 5'!H606</f>
        <v>366.5</v>
      </c>
      <c r="H519" s="170">
        <f>'приложение 5'!I606</f>
        <v>0</v>
      </c>
      <c r="I519" s="170"/>
    </row>
    <row r="520" spans="1:11" ht="165.75">
      <c r="A520" s="260"/>
      <c r="B520" s="275" t="s">
        <v>142</v>
      </c>
      <c r="C520" s="165" t="s">
        <v>746</v>
      </c>
      <c r="D520" s="165" t="s">
        <v>717</v>
      </c>
      <c r="E520" s="165" t="s">
        <v>918</v>
      </c>
      <c r="F520" s="165"/>
      <c r="G520" s="170">
        <f>G521</f>
        <v>64.7</v>
      </c>
      <c r="H520" s="170">
        <f>H521</f>
        <v>0</v>
      </c>
      <c r="I520" s="170"/>
    </row>
    <row r="521" spans="1:11" ht="51">
      <c r="A521" s="173"/>
      <c r="B521" s="171" t="s">
        <v>689</v>
      </c>
      <c r="C521" s="165" t="s">
        <v>746</v>
      </c>
      <c r="D521" s="165" t="s">
        <v>717</v>
      </c>
      <c r="E521" s="165" t="s">
        <v>918</v>
      </c>
      <c r="F521" s="165" t="s">
        <v>781</v>
      </c>
      <c r="G521" s="170">
        <f>G522</f>
        <v>64.7</v>
      </c>
      <c r="H521" s="170">
        <f>H522</f>
        <v>0</v>
      </c>
      <c r="I521" s="170"/>
    </row>
    <row r="522" spans="1:11">
      <c r="A522" s="173"/>
      <c r="B522" s="171" t="s">
        <v>690</v>
      </c>
      <c r="C522" s="165" t="s">
        <v>746</v>
      </c>
      <c r="D522" s="165" t="s">
        <v>717</v>
      </c>
      <c r="E522" s="165" t="s">
        <v>918</v>
      </c>
      <c r="F522" s="165" t="s">
        <v>782</v>
      </c>
      <c r="G522" s="170">
        <f>'приложение 5'!H614</f>
        <v>64.7</v>
      </c>
      <c r="H522" s="170">
        <f>'приложение 5'!I614</f>
        <v>0</v>
      </c>
      <c r="I522" s="170"/>
    </row>
    <row r="523" spans="1:11" s="279" customFormat="1" ht="63.75">
      <c r="A523" s="257"/>
      <c r="B523" s="276" t="s">
        <v>17</v>
      </c>
      <c r="C523" s="277" t="s">
        <v>746</v>
      </c>
      <c r="D523" s="277" t="s">
        <v>717</v>
      </c>
      <c r="E523" s="277" t="s">
        <v>919</v>
      </c>
      <c r="F523" s="258"/>
      <c r="G523" s="259">
        <f>G524</f>
        <v>100</v>
      </c>
      <c r="H523" s="278">
        <f>H524</f>
        <v>0</v>
      </c>
      <c r="I523" s="278"/>
    </row>
    <row r="524" spans="1:11" s="274" customFormat="1" ht="51">
      <c r="A524" s="257"/>
      <c r="B524" s="32" t="s">
        <v>704</v>
      </c>
      <c r="C524" s="277" t="s">
        <v>746</v>
      </c>
      <c r="D524" s="277" t="s">
        <v>717</v>
      </c>
      <c r="E524" s="277" t="s">
        <v>919</v>
      </c>
      <c r="F524" s="258" t="s">
        <v>781</v>
      </c>
      <c r="G524" s="259">
        <f>G525</f>
        <v>100</v>
      </c>
      <c r="H524" s="259">
        <f>H525</f>
        <v>0</v>
      </c>
      <c r="I524" s="259"/>
    </row>
    <row r="525" spans="1:11" s="274" customFormat="1">
      <c r="A525" s="257"/>
      <c r="B525" s="32" t="s">
        <v>690</v>
      </c>
      <c r="C525" s="277" t="s">
        <v>746</v>
      </c>
      <c r="D525" s="277" t="s">
        <v>717</v>
      </c>
      <c r="E525" s="277" t="s">
        <v>919</v>
      </c>
      <c r="F525" s="258" t="s">
        <v>782</v>
      </c>
      <c r="G525" s="259">
        <f>'приложение 5'!H610</f>
        <v>100</v>
      </c>
      <c r="H525" s="259">
        <f>'приложение 5'!I610</f>
        <v>0</v>
      </c>
      <c r="I525" s="259"/>
    </row>
    <row r="526" spans="1:11" ht="38.25">
      <c r="A526" s="173"/>
      <c r="B526" s="171" t="s">
        <v>141</v>
      </c>
      <c r="C526" s="165" t="s">
        <v>746</v>
      </c>
      <c r="D526" s="165" t="s">
        <v>717</v>
      </c>
      <c r="E526" s="165" t="s">
        <v>920</v>
      </c>
      <c r="F526" s="165"/>
      <c r="G526" s="170">
        <f>G527+G530</f>
        <v>62485.8</v>
      </c>
      <c r="H526" s="170">
        <f>H527+H530</f>
        <v>11147.5</v>
      </c>
      <c r="I526" s="170"/>
    </row>
    <row r="527" spans="1:11" ht="38.25">
      <c r="A527" s="172"/>
      <c r="B527" s="171" t="s">
        <v>37</v>
      </c>
      <c r="C527" s="165" t="s">
        <v>746</v>
      </c>
      <c r="D527" s="165" t="s">
        <v>717</v>
      </c>
      <c r="E527" s="165" t="s">
        <v>921</v>
      </c>
      <c r="F527" s="165"/>
      <c r="G527" s="170">
        <f>G528</f>
        <v>61175</v>
      </c>
      <c r="H527" s="170">
        <f>H528</f>
        <v>10929.1</v>
      </c>
      <c r="I527" s="170"/>
    </row>
    <row r="528" spans="1:11" ht="51">
      <c r="A528" s="173"/>
      <c r="B528" s="171" t="s">
        <v>689</v>
      </c>
      <c r="C528" s="165" t="s">
        <v>746</v>
      </c>
      <c r="D528" s="165" t="s">
        <v>717</v>
      </c>
      <c r="E528" s="165" t="s">
        <v>921</v>
      </c>
      <c r="F528" s="165" t="s">
        <v>781</v>
      </c>
      <c r="G528" s="170">
        <f>G529</f>
        <v>61175</v>
      </c>
      <c r="H528" s="170">
        <f>H529</f>
        <v>10929.1</v>
      </c>
      <c r="I528" s="170"/>
    </row>
    <row r="529" spans="1:9">
      <c r="A529" s="173"/>
      <c r="B529" s="171" t="s">
        <v>690</v>
      </c>
      <c r="C529" s="165" t="s">
        <v>746</v>
      </c>
      <c r="D529" s="165" t="s">
        <v>717</v>
      </c>
      <c r="E529" s="165" t="s">
        <v>921</v>
      </c>
      <c r="F529" s="165" t="s">
        <v>782</v>
      </c>
      <c r="G529" s="170">
        <f>'приложение 5'!H619</f>
        <v>61175</v>
      </c>
      <c r="H529" s="170">
        <f>'приложение 5'!I619</f>
        <v>10929.1</v>
      </c>
      <c r="I529" s="170"/>
    </row>
    <row r="530" spans="1:9" ht="318.75">
      <c r="A530" s="173"/>
      <c r="B530" s="280" t="s">
        <v>54</v>
      </c>
      <c r="C530" s="165" t="s">
        <v>922</v>
      </c>
      <c r="D530" s="165" t="s">
        <v>717</v>
      </c>
      <c r="E530" s="165" t="s">
        <v>923</v>
      </c>
      <c r="F530" s="165"/>
      <c r="G530" s="170">
        <f>G531</f>
        <v>1310.8</v>
      </c>
      <c r="H530" s="170">
        <f>H531</f>
        <v>218.4</v>
      </c>
      <c r="I530" s="170"/>
    </row>
    <row r="531" spans="1:9" ht="51">
      <c r="A531" s="173"/>
      <c r="B531" s="171" t="s">
        <v>689</v>
      </c>
      <c r="C531" s="165" t="s">
        <v>746</v>
      </c>
      <c r="D531" s="165" t="s">
        <v>717</v>
      </c>
      <c r="E531" s="165" t="s">
        <v>923</v>
      </c>
      <c r="F531" s="165" t="s">
        <v>781</v>
      </c>
      <c r="G531" s="170">
        <f>G532</f>
        <v>1310.8</v>
      </c>
      <c r="H531" s="170">
        <f>H532</f>
        <v>218.4</v>
      </c>
      <c r="I531" s="170"/>
    </row>
    <row r="532" spans="1:9">
      <c r="A532" s="173"/>
      <c r="B532" s="171" t="s">
        <v>690</v>
      </c>
      <c r="C532" s="165" t="s">
        <v>746</v>
      </c>
      <c r="D532" s="165" t="s">
        <v>717</v>
      </c>
      <c r="E532" s="165" t="s">
        <v>923</v>
      </c>
      <c r="F532" s="165" t="s">
        <v>782</v>
      </c>
      <c r="G532" s="170">
        <f>'приложение 5'!H623</f>
        <v>1310.8</v>
      </c>
      <c r="H532" s="170">
        <f>'приложение 5'!I623</f>
        <v>218.4</v>
      </c>
      <c r="I532" s="170"/>
    </row>
    <row r="533" spans="1:9" ht="38.25">
      <c r="A533" s="260"/>
      <c r="B533" s="171" t="s">
        <v>124</v>
      </c>
      <c r="C533" s="165" t="s">
        <v>746</v>
      </c>
      <c r="D533" s="165" t="s">
        <v>717</v>
      </c>
      <c r="E533" s="165" t="s">
        <v>924</v>
      </c>
      <c r="F533" s="165"/>
      <c r="G533" s="170">
        <f t="shared" ref="G533:H535" si="43">G534</f>
        <v>100</v>
      </c>
      <c r="H533" s="170">
        <f t="shared" si="43"/>
        <v>75</v>
      </c>
      <c r="I533" s="170"/>
    </row>
    <row r="534" spans="1:9" ht="25.5">
      <c r="A534" s="260"/>
      <c r="B534" s="171" t="s">
        <v>21</v>
      </c>
      <c r="C534" s="165" t="s">
        <v>746</v>
      </c>
      <c r="D534" s="165" t="s">
        <v>717</v>
      </c>
      <c r="E534" s="165" t="s">
        <v>925</v>
      </c>
      <c r="F534" s="165"/>
      <c r="G534" s="170">
        <f t="shared" si="43"/>
        <v>100</v>
      </c>
      <c r="H534" s="170">
        <f t="shared" si="43"/>
        <v>75</v>
      </c>
      <c r="I534" s="170"/>
    </row>
    <row r="535" spans="1:9" ht="51">
      <c r="A535" s="173"/>
      <c r="B535" s="171" t="s">
        <v>689</v>
      </c>
      <c r="C535" s="165" t="s">
        <v>746</v>
      </c>
      <c r="D535" s="165" t="s">
        <v>717</v>
      </c>
      <c r="E535" s="165" t="s">
        <v>925</v>
      </c>
      <c r="F535" s="165" t="s">
        <v>781</v>
      </c>
      <c r="G535" s="170">
        <f t="shared" si="43"/>
        <v>100</v>
      </c>
      <c r="H535" s="170">
        <f t="shared" si="43"/>
        <v>75</v>
      </c>
      <c r="I535" s="170"/>
    </row>
    <row r="536" spans="1:9">
      <c r="A536" s="173"/>
      <c r="B536" s="171" t="s">
        <v>690</v>
      </c>
      <c r="C536" s="165" t="s">
        <v>746</v>
      </c>
      <c r="D536" s="165" t="s">
        <v>717</v>
      </c>
      <c r="E536" s="165" t="s">
        <v>925</v>
      </c>
      <c r="F536" s="165" t="s">
        <v>782</v>
      </c>
      <c r="G536" s="170">
        <f>'приложение 5'!H628</f>
        <v>100</v>
      </c>
      <c r="H536" s="170">
        <f>'приложение 5'!I628</f>
        <v>75</v>
      </c>
      <c r="I536" s="170"/>
    </row>
    <row r="537" spans="1:9" ht="51">
      <c r="A537" s="260"/>
      <c r="B537" s="171" t="s">
        <v>140</v>
      </c>
      <c r="C537" s="165" t="s">
        <v>746</v>
      </c>
      <c r="D537" s="165" t="s">
        <v>717</v>
      </c>
      <c r="E537" s="165" t="s">
        <v>926</v>
      </c>
      <c r="F537" s="165"/>
      <c r="G537" s="170">
        <f t="shared" ref="G537:H539" si="44">G538</f>
        <v>100</v>
      </c>
      <c r="H537" s="170">
        <f t="shared" si="44"/>
        <v>50</v>
      </c>
      <c r="I537" s="170"/>
    </row>
    <row r="538" spans="1:9" ht="25.5">
      <c r="A538" s="260"/>
      <c r="B538" s="171" t="s">
        <v>21</v>
      </c>
      <c r="C538" s="165" t="s">
        <v>746</v>
      </c>
      <c r="D538" s="165" t="s">
        <v>717</v>
      </c>
      <c r="E538" s="165" t="s">
        <v>927</v>
      </c>
      <c r="F538" s="165"/>
      <c r="G538" s="170">
        <f t="shared" si="44"/>
        <v>100</v>
      </c>
      <c r="H538" s="170">
        <f t="shared" si="44"/>
        <v>50</v>
      </c>
      <c r="I538" s="170"/>
    </row>
    <row r="539" spans="1:9" ht="51">
      <c r="A539" s="173"/>
      <c r="B539" s="171" t="s">
        <v>689</v>
      </c>
      <c r="C539" s="165" t="s">
        <v>746</v>
      </c>
      <c r="D539" s="165" t="s">
        <v>717</v>
      </c>
      <c r="E539" s="165" t="s">
        <v>927</v>
      </c>
      <c r="F539" s="165" t="s">
        <v>781</v>
      </c>
      <c r="G539" s="170">
        <f t="shared" si="44"/>
        <v>100</v>
      </c>
      <c r="H539" s="170">
        <f t="shared" si="44"/>
        <v>50</v>
      </c>
      <c r="I539" s="170"/>
    </row>
    <row r="540" spans="1:9">
      <c r="A540" s="173"/>
      <c r="B540" s="171" t="s">
        <v>690</v>
      </c>
      <c r="C540" s="165" t="s">
        <v>746</v>
      </c>
      <c r="D540" s="165" t="s">
        <v>717</v>
      </c>
      <c r="E540" s="165" t="s">
        <v>927</v>
      </c>
      <c r="F540" s="165" t="s">
        <v>782</v>
      </c>
      <c r="G540" s="170">
        <f>'приложение 5'!H633</f>
        <v>100</v>
      </c>
      <c r="H540" s="170">
        <f>'приложение 5'!I633</f>
        <v>50</v>
      </c>
      <c r="I540" s="170"/>
    </row>
    <row r="541" spans="1:9" ht="51">
      <c r="A541" s="260"/>
      <c r="B541" s="171" t="s">
        <v>928</v>
      </c>
      <c r="C541" s="165" t="s">
        <v>746</v>
      </c>
      <c r="D541" s="165" t="s">
        <v>717</v>
      </c>
      <c r="E541" s="165" t="s">
        <v>929</v>
      </c>
      <c r="F541" s="165"/>
      <c r="G541" s="170">
        <f>G542</f>
        <v>108250.9</v>
      </c>
      <c r="H541" s="170">
        <f>H542</f>
        <v>21103.200000000001</v>
      </c>
      <c r="I541" s="170"/>
    </row>
    <row r="542" spans="1:9" ht="38.25">
      <c r="A542" s="260"/>
      <c r="B542" s="171" t="s">
        <v>90</v>
      </c>
      <c r="C542" s="165" t="s">
        <v>746</v>
      </c>
      <c r="D542" s="165" t="s">
        <v>717</v>
      </c>
      <c r="E542" s="165" t="s">
        <v>930</v>
      </c>
      <c r="F542" s="165"/>
      <c r="G542" s="170">
        <f>G543+G546+G549</f>
        <v>108250.9</v>
      </c>
      <c r="H542" s="170">
        <f>H543+H546+H549</f>
        <v>21103.200000000001</v>
      </c>
      <c r="I542" s="170"/>
    </row>
    <row r="543" spans="1:9" ht="38.25">
      <c r="A543" s="172"/>
      <c r="B543" s="171" t="s">
        <v>37</v>
      </c>
      <c r="C543" s="165" t="s">
        <v>746</v>
      </c>
      <c r="D543" s="165" t="s">
        <v>717</v>
      </c>
      <c r="E543" s="165" t="s">
        <v>931</v>
      </c>
      <c r="F543" s="165"/>
      <c r="G543" s="170">
        <f>G544</f>
        <v>106664</v>
      </c>
      <c r="H543" s="170">
        <f>H544</f>
        <v>20712</v>
      </c>
      <c r="I543" s="170"/>
    </row>
    <row r="544" spans="1:9" ht="51">
      <c r="A544" s="173"/>
      <c r="B544" s="171" t="s">
        <v>689</v>
      </c>
      <c r="C544" s="165" t="s">
        <v>746</v>
      </c>
      <c r="D544" s="165" t="s">
        <v>717</v>
      </c>
      <c r="E544" s="165" t="s">
        <v>931</v>
      </c>
      <c r="F544" s="165" t="s">
        <v>781</v>
      </c>
      <c r="G544" s="170">
        <f>G545</f>
        <v>106664</v>
      </c>
      <c r="H544" s="170">
        <f>H545</f>
        <v>20712</v>
      </c>
      <c r="I544" s="170"/>
    </row>
    <row r="545" spans="1:9">
      <c r="A545" s="173"/>
      <c r="B545" s="171" t="s">
        <v>690</v>
      </c>
      <c r="C545" s="165" t="s">
        <v>746</v>
      </c>
      <c r="D545" s="165" t="s">
        <v>717</v>
      </c>
      <c r="E545" s="165" t="s">
        <v>931</v>
      </c>
      <c r="F545" s="165" t="s">
        <v>782</v>
      </c>
      <c r="G545" s="170">
        <f>'приложение 5'!H639</f>
        <v>106664</v>
      </c>
      <c r="H545" s="170">
        <f>'приложение 5'!I639</f>
        <v>20712</v>
      </c>
      <c r="I545" s="170"/>
    </row>
    <row r="546" spans="1:9" ht="318.75">
      <c r="A546" s="173"/>
      <c r="B546" s="280" t="s">
        <v>54</v>
      </c>
      <c r="C546" s="165" t="s">
        <v>922</v>
      </c>
      <c r="D546" s="165" t="s">
        <v>717</v>
      </c>
      <c r="E546" s="165" t="s">
        <v>932</v>
      </c>
      <c r="F546" s="165"/>
      <c r="G546" s="170">
        <f>G547</f>
        <v>1161.9000000000001</v>
      </c>
      <c r="H546" s="170">
        <f>H547</f>
        <v>226.2</v>
      </c>
      <c r="I546" s="170"/>
    </row>
    <row r="547" spans="1:9" ht="51">
      <c r="A547" s="173"/>
      <c r="B547" s="171" t="s">
        <v>689</v>
      </c>
      <c r="C547" s="165" t="s">
        <v>746</v>
      </c>
      <c r="D547" s="165" t="s">
        <v>717</v>
      </c>
      <c r="E547" s="165" t="s">
        <v>932</v>
      </c>
      <c r="F547" s="165" t="s">
        <v>781</v>
      </c>
      <c r="G547" s="170">
        <f>G548</f>
        <v>1161.9000000000001</v>
      </c>
      <c r="H547" s="170">
        <f>H548</f>
        <v>226.2</v>
      </c>
      <c r="I547" s="170"/>
    </row>
    <row r="548" spans="1:9">
      <c r="A548" s="173"/>
      <c r="B548" s="171" t="s">
        <v>690</v>
      </c>
      <c r="C548" s="165" t="s">
        <v>746</v>
      </c>
      <c r="D548" s="165" t="s">
        <v>717</v>
      </c>
      <c r="E548" s="165" t="s">
        <v>932</v>
      </c>
      <c r="F548" s="165" t="s">
        <v>782</v>
      </c>
      <c r="G548" s="170">
        <f>'приложение 5'!H643</f>
        <v>1161.9000000000001</v>
      </c>
      <c r="H548" s="170">
        <f>'приложение 5'!I643</f>
        <v>226.2</v>
      </c>
      <c r="I548" s="170"/>
    </row>
    <row r="549" spans="1:9" s="286" customFormat="1" ht="63.75">
      <c r="A549" s="281"/>
      <c r="B549" s="282" t="s">
        <v>17</v>
      </c>
      <c r="C549" s="283" t="s">
        <v>746</v>
      </c>
      <c r="D549" s="283" t="s">
        <v>717</v>
      </c>
      <c r="E549" s="283" t="s">
        <v>933</v>
      </c>
      <c r="F549" s="251"/>
      <c r="G549" s="284">
        <f>G550</f>
        <v>425</v>
      </c>
      <c r="H549" s="285">
        <f>H550</f>
        <v>165</v>
      </c>
      <c r="I549" s="285"/>
    </row>
    <row r="550" spans="1:9" s="287" customFormat="1" ht="51">
      <c r="A550" s="281"/>
      <c r="B550" s="282" t="s">
        <v>704</v>
      </c>
      <c r="C550" s="283" t="s">
        <v>746</v>
      </c>
      <c r="D550" s="283" t="s">
        <v>717</v>
      </c>
      <c r="E550" s="283" t="s">
        <v>933</v>
      </c>
      <c r="F550" s="251" t="s">
        <v>781</v>
      </c>
      <c r="G550" s="284">
        <f>G551</f>
        <v>425</v>
      </c>
      <c r="H550" s="284">
        <f>H551</f>
        <v>165</v>
      </c>
      <c r="I550" s="284"/>
    </row>
    <row r="551" spans="1:9" s="287" customFormat="1">
      <c r="A551" s="281"/>
      <c r="B551" s="282" t="s">
        <v>690</v>
      </c>
      <c r="C551" s="283" t="s">
        <v>746</v>
      </c>
      <c r="D551" s="283" t="s">
        <v>717</v>
      </c>
      <c r="E551" s="283" t="s">
        <v>933</v>
      </c>
      <c r="F551" s="251" t="s">
        <v>782</v>
      </c>
      <c r="G551" s="284">
        <f>'приложение 5'!H648</f>
        <v>425</v>
      </c>
      <c r="H551" s="284">
        <f>'приложение 5'!I648</f>
        <v>165</v>
      </c>
      <c r="I551" s="284"/>
    </row>
    <row r="552" spans="1:9" ht="63.75">
      <c r="A552" s="173"/>
      <c r="B552" s="171" t="s">
        <v>934</v>
      </c>
      <c r="C552" s="165" t="s">
        <v>746</v>
      </c>
      <c r="D552" s="165" t="s">
        <v>717</v>
      </c>
      <c r="E552" s="267" t="s">
        <v>935</v>
      </c>
      <c r="F552" s="165"/>
      <c r="G552" s="170">
        <f t="shared" ref="G552:H554" si="45">G553</f>
        <v>5400</v>
      </c>
      <c r="H552" s="270">
        <f t="shared" si="45"/>
        <v>1232.2</v>
      </c>
      <c r="I552" s="270"/>
    </row>
    <row r="553" spans="1:9" ht="25.5">
      <c r="A553" s="173"/>
      <c r="B553" s="171" t="s">
        <v>21</v>
      </c>
      <c r="C553" s="165" t="s">
        <v>746</v>
      </c>
      <c r="D553" s="165" t="s">
        <v>717</v>
      </c>
      <c r="E553" s="267" t="s">
        <v>936</v>
      </c>
      <c r="F553" s="165"/>
      <c r="G553" s="170">
        <f t="shared" si="45"/>
        <v>5400</v>
      </c>
      <c r="H553" s="270">
        <f t="shared" si="45"/>
        <v>1232.2</v>
      </c>
      <c r="I553" s="270"/>
    </row>
    <row r="554" spans="1:9" ht="51">
      <c r="A554" s="173"/>
      <c r="B554" s="171" t="s">
        <v>704</v>
      </c>
      <c r="C554" s="165" t="s">
        <v>746</v>
      </c>
      <c r="D554" s="165" t="s">
        <v>717</v>
      </c>
      <c r="E554" s="267" t="s">
        <v>936</v>
      </c>
      <c r="F554" s="165" t="s">
        <v>781</v>
      </c>
      <c r="G554" s="170">
        <f t="shared" si="45"/>
        <v>5400</v>
      </c>
      <c r="H554" s="170">
        <f t="shared" si="45"/>
        <v>1232.2</v>
      </c>
      <c r="I554" s="170"/>
    </row>
    <row r="555" spans="1:9" ht="51">
      <c r="A555" s="173"/>
      <c r="B555" s="171" t="s">
        <v>86</v>
      </c>
      <c r="C555" s="165" t="s">
        <v>746</v>
      </c>
      <c r="D555" s="165" t="s">
        <v>717</v>
      </c>
      <c r="E555" s="267" t="s">
        <v>936</v>
      </c>
      <c r="F555" s="165" t="s">
        <v>85</v>
      </c>
      <c r="G555" s="170">
        <f>'приложение 5'!H653</f>
        <v>5400</v>
      </c>
      <c r="H555" s="170">
        <f>'приложение 5'!I653</f>
        <v>1232.2</v>
      </c>
      <c r="I555" s="170"/>
    </row>
    <row r="556" spans="1:9" ht="25.5">
      <c r="A556" s="172"/>
      <c r="B556" s="169" t="s">
        <v>49</v>
      </c>
      <c r="C556" s="167" t="s">
        <v>746</v>
      </c>
      <c r="D556" s="167" t="s">
        <v>746</v>
      </c>
      <c r="E556" s="167"/>
      <c r="F556" s="167"/>
      <c r="G556" s="170">
        <f>G557+G574+G579+G583</f>
        <v>35597.599999999999</v>
      </c>
      <c r="H556" s="170">
        <f>H557+H574+H579+H583</f>
        <v>3484.7</v>
      </c>
      <c r="I556" s="170"/>
    </row>
    <row r="557" spans="1:9" ht="38.25">
      <c r="A557" s="264"/>
      <c r="B557" s="265" t="s">
        <v>12</v>
      </c>
      <c r="C557" s="165" t="s">
        <v>746</v>
      </c>
      <c r="D557" s="165" t="s">
        <v>746</v>
      </c>
      <c r="E557" s="165" t="s">
        <v>888</v>
      </c>
      <c r="F557" s="167"/>
      <c r="G557" s="170">
        <f>G558</f>
        <v>17097.3</v>
      </c>
      <c r="H557" s="170">
        <f>H558</f>
        <v>97.9</v>
      </c>
      <c r="I557" s="170"/>
    </row>
    <row r="558" spans="1:9" ht="38.25">
      <c r="A558" s="264"/>
      <c r="B558" s="265" t="s">
        <v>937</v>
      </c>
      <c r="C558" s="165" t="s">
        <v>746</v>
      </c>
      <c r="D558" s="165" t="s">
        <v>746</v>
      </c>
      <c r="E558" s="165" t="s">
        <v>938</v>
      </c>
      <c r="F558" s="167"/>
      <c r="G558" s="170">
        <f>G559+G563+G566+G570</f>
        <v>17097.3</v>
      </c>
      <c r="H558" s="170">
        <f>H559+H563+H566+H570</f>
        <v>97.9</v>
      </c>
      <c r="I558" s="170"/>
    </row>
    <row r="559" spans="1:9" s="141" customFormat="1" ht="114.75">
      <c r="A559" s="133"/>
      <c r="B559" s="145" t="s">
        <v>47</v>
      </c>
      <c r="C559" s="146">
        <v>7</v>
      </c>
      <c r="D559" s="146">
        <v>7</v>
      </c>
      <c r="E559" s="147" t="s">
        <v>1031</v>
      </c>
      <c r="F559" s="148"/>
      <c r="G559" s="139">
        <f>G560</f>
        <v>5249.5</v>
      </c>
      <c r="H559" s="139">
        <f>H560</f>
        <v>0</v>
      </c>
      <c r="I559" s="133"/>
    </row>
    <row r="560" spans="1:9" s="141" customFormat="1" ht="51">
      <c r="A560" s="133"/>
      <c r="B560" s="32" t="s">
        <v>689</v>
      </c>
      <c r="C560" s="146">
        <v>7</v>
      </c>
      <c r="D560" s="146">
        <v>7</v>
      </c>
      <c r="E560" s="147" t="s">
        <v>1031</v>
      </c>
      <c r="F560" s="148">
        <v>600</v>
      </c>
      <c r="G560" s="139">
        <f>G561+G562</f>
        <v>5249.5</v>
      </c>
      <c r="H560" s="139">
        <f>H561+H562</f>
        <v>0</v>
      </c>
      <c r="I560" s="133"/>
    </row>
    <row r="561" spans="1:9" s="141" customFormat="1">
      <c r="A561" s="133"/>
      <c r="B561" s="32" t="s">
        <v>690</v>
      </c>
      <c r="C561" s="146">
        <v>7</v>
      </c>
      <c r="D561" s="146">
        <v>7</v>
      </c>
      <c r="E561" s="147" t="s">
        <v>1031</v>
      </c>
      <c r="F561" s="148">
        <v>610</v>
      </c>
      <c r="G561" s="139">
        <f>'приложение 5'!H1035</f>
        <v>4957</v>
      </c>
      <c r="H561" s="139">
        <f>'приложение 5'!I1035</f>
        <v>0</v>
      </c>
      <c r="I561" s="133"/>
    </row>
    <row r="562" spans="1:9" s="141" customFormat="1">
      <c r="A562" s="133"/>
      <c r="B562" s="32" t="s">
        <v>694</v>
      </c>
      <c r="C562" s="146">
        <v>7</v>
      </c>
      <c r="D562" s="146">
        <v>7</v>
      </c>
      <c r="E562" s="147" t="s">
        <v>1031</v>
      </c>
      <c r="F562" s="148">
        <v>620</v>
      </c>
      <c r="G562" s="139">
        <f>'приложение 5'!H1037</f>
        <v>292.5</v>
      </c>
      <c r="H562" s="139">
        <f>'приложение 5'!I1037</f>
        <v>0</v>
      </c>
      <c r="I562" s="133"/>
    </row>
    <row r="563" spans="1:9" s="141" customFormat="1" ht="140.25">
      <c r="A563" s="133"/>
      <c r="B563" s="145" t="s">
        <v>46</v>
      </c>
      <c r="C563" s="146">
        <v>7</v>
      </c>
      <c r="D563" s="146">
        <v>7</v>
      </c>
      <c r="E563" s="147" t="s">
        <v>1030</v>
      </c>
      <c r="F563" s="148"/>
      <c r="G563" s="139">
        <f t="shared" ref="G563:H564" si="46">G564</f>
        <v>1522.4</v>
      </c>
      <c r="H563" s="139">
        <f t="shared" si="46"/>
        <v>0</v>
      </c>
      <c r="I563" s="133"/>
    </row>
    <row r="564" spans="1:9" s="141" customFormat="1" ht="51">
      <c r="A564" s="133"/>
      <c r="B564" s="32" t="s">
        <v>689</v>
      </c>
      <c r="C564" s="146">
        <v>7</v>
      </c>
      <c r="D564" s="146">
        <v>7</v>
      </c>
      <c r="E564" s="147" t="s">
        <v>1030</v>
      </c>
      <c r="F564" s="148">
        <v>600</v>
      </c>
      <c r="G564" s="139">
        <f t="shared" si="46"/>
        <v>1522.4</v>
      </c>
      <c r="H564" s="139">
        <f t="shared" si="46"/>
        <v>0</v>
      </c>
      <c r="I564" s="133"/>
    </row>
    <row r="565" spans="1:9" s="141" customFormat="1">
      <c r="A565" s="133"/>
      <c r="B565" s="32" t="s">
        <v>690</v>
      </c>
      <c r="C565" s="146">
        <v>7</v>
      </c>
      <c r="D565" s="146">
        <v>7</v>
      </c>
      <c r="E565" s="147" t="s">
        <v>1030</v>
      </c>
      <c r="F565" s="148">
        <v>610</v>
      </c>
      <c r="G565" s="139">
        <f>'приложение 5'!H1041</f>
        <v>1522.4</v>
      </c>
      <c r="H565" s="139">
        <f>'приложение 5'!I1041</f>
        <v>0</v>
      </c>
      <c r="I565" s="133"/>
    </row>
    <row r="566" spans="1:9" ht="89.25">
      <c r="A566" s="260"/>
      <c r="B566" s="249" t="s">
        <v>45</v>
      </c>
      <c r="C566" s="165" t="s">
        <v>746</v>
      </c>
      <c r="D566" s="165" t="s">
        <v>746</v>
      </c>
      <c r="E566" s="165" t="s">
        <v>939</v>
      </c>
      <c r="F566" s="165"/>
      <c r="G566" s="170">
        <f>G567</f>
        <v>6975.4</v>
      </c>
      <c r="H566" s="170">
        <f t="shared" ref="H566" si="47">H567</f>
        <v>0</v>
      </c>
      <c r="I566" s="170"/>
    </row>
    <row r="567" spans="1:9" ht="51">
      <c r="A567" s="173"/>
      <c r="B567" s="171" t="s">
        <v>689</v>
      </c>
      <c r="C567" s="165" t="s">
        <v>746</v>
      </c>
      <c r="D567" s="165" t="s">
        <v>746</v>
      </c>
      <c r="E567" s="165" t="s">
        <v>939</v>
      </c>
      <c r="F567" s="165" t="s">
        <v>781</v>
      </c>
      <c r="G567" s="170">
        <f>G568+G569</f>
        <v>6975.4</v>
      </c>
      <c r="H567" s="170">
        <f>H568+H569</f>
        <v>0</v>
      </c>
      <c r="I567" s="170"/>
    </row>
    <row r="568" spans="1:9">
      <c r="A568" s="173"/>
      <c r="B568" s="171" t="s">
        <v>690</v>
      </c>
      <c r="C568" s="165" t="s">
        <v>746</v>
      </c>
      <c r="D568" s="165" t="s">
        <v>746</v>
      </c>
      <c r="E568" s="165" t="s">
        <v>939</v>
      </c>
      <c r="F568" s="165" t="s">
        <v>782</v>
      </c>
      <c r="G568" s="170">
        <f>'приложение 5'!H659</f>
        <v>1281.4000000000001</v>
      </c>
      <c r="H568" s="170">
        <f>'приложение 5'!I659</f>
        <v>0</v>
      </c>
      <c r="I568" s="170"/>
    </row>
    <row r="569" spans="1:9" s="141" customFormat="1">
      <c r="A569" s="133"/>
      <c r="B569" s="32" t="s">
        <v>690</v>
      </c>
      <c r="C569" s="146">
        <v>7</v>
      </c>
      <c r="D569" s="146">
        <v>7</v>
      </c>
      <c r="E569" s="147" t="s">
        <v>939</v>
      </c>
      <c r="F569" s="148">
        <v>620</v>
      </c>
      <c r="G569" s="139">
        <f>'приложение 5'!H1045</f>
        <v>5694</v>
      </c>
      <c r="H569" s="139">
        <f>'приложение 5'!I1045</f>
        <v>0</v>
      </c>
      <c r="I569" s="133"/>
    </row>
    <row r="570" spans="1:9" s="141" customFormat="1" ht="25.5">
      <c r="A570" s="133"/>
      <c r="B570" s="145" t="s">
        <v>21</v>
      </c>
      <c r="C570" s="146">
        <v>7</v>
      </c>
      <c r="D570" s="146">
        <v>7</v>
      </c>
      <c r="E570" s="147" t="s">
        <v>1029</v>
      </c>
      <c r="F570" s="148"/>
      <c r="G570" s="139">
        <f>G571</f>
        <v>3350</v>
      </c>
      <c r="H570" s="139">
        <f>H571</f>
        <v>97.9</v>
      </c>
      <c r="I570" s="133"/>
    </row>
    <row r="571" spans="1:9" s="141" customFormat="1" ht="51">
      <c r="A571" s="133"/>
      <c r="B571" s="32" t="s">
        <v>689</v>
      </c>
      <c r="C571" s="146">
        <v>7</v>
      </c>
      <c r="D571" s="146">
        <v>7</v>
      </c>
      <c r="E571" s="147" t="s">
        <v>1029</v>
      </c>
      <c r="F571" s="148">
        <v>600</v>
      </c>
      <c r="G571" s="139">
        <f>G572+G573</f>
        <v>3350</v>
      </c>
      <c r="H571" s="139">
        <f>H572+H573</f>
        <v>97.9</v>
      </c>
      <c r="I571" s="133"/>
    </row>
    <row r="572" spans="1:9" s="141" customFormat="1">
      <c r="A572" s="133"/>
      <c r="B572" s="32" t="s">
        <v>690</v>
      </c>
      <c r="C572" s="146">
        <v>7</v>
      </c>
      <c r="D572" s="146">
        <v>7</v>
      </c>
      <c r="E572" s="147" t="s">
        <v>1029</v>
      </c>
      <c r="F572" s="148">
        <v>610</v>
      </c>
      <c r="G572" s="139">
        <f>'приложение 5'!H1049</f>
        <v>2750</v>
      </c>
      <c r="H572" s="139">
        <f>'приложение 5'!I1049</f>
        <v>97.9</v>
      </c>
      <c r="I572" s="133"/>
    </row>
    <row r="573" spans="1:9" s="141" customFormat="1">
      <c r="A573" s="133"/>
      <c r="B573" s="32" t="s">
        <v>694</v>
      </c>
      <c r="C573" s="146">
        <v>7</v>
      </c>
      <c r="D573" s="146">
        <v>7</v>
      </c>
      <c r="E573" s="147" t="s">
        <v>1029</v>
      </c>
      <c r="F573" s="148">
        <v>620</v>
      </c>
      <c r="G573" s="139">
        <f>'приложение 5'!H1051</f>
        <v>600</v>
      </c>
      <c r="H573" s="139">
        <f>'приложение 5'!I1051</f>
        <v>0</v>
      </c>
      <c r="I573" s="133"/>
    </row>
    <row r="574" spans="1:9" ht="51">
      <c r="A574" s="266"/>
      <c r="B574" s="171" t="s">
        <v>942</v>
      </c>
      <c r="C574" s="267" t="s">
        <v>746</v>
      </c>
      <c r="D574" s="267" t="s">
        <v>746</v>
      </c>
      <c r="E574" s="267" t="s">
        <v>929</v>
      </c>
      <c r="F574" s="268"/>
      <c r="G574" s="170">
        <f t="shared" ref="G574:H576" si="48">G575</f>
        <v>30</v>
      </c>
      <c r="H574" s="170">
        <f t="shared" si="48"/>
        <v>0</v>
      </c>
      <c r="I574" s="269"/>
    </row>
    <row r="575" spans="1:9" ht="38.25">
      <c r="A575" s="266"/>
      <c r="B575" s="171" t="s">
        <v>943</v>
      </c>
      <c r="C575" s="267" t="s">
        <v>746</v>
      </c>
      <c r="D575" s="267" t="s">
        <v>746</v>
      </c>
      <c r="E575" s="267" t="s">
        <v>930</v>
      </c>
      <c r="F575" s="268"/>
      <c r="G575" s="170">
        <f t="shared" si="48"/>
        <v>30</v>
      </c>
      <c r="H575" s="269">
        <f t="shared" si="48"/>
        <v>0</v>
      </c>
      <c r="I575" s="269"/>
    </row>
    <row r="576" spans="1:9" ht="25.5">
      <c r="A576" s="266"/>
      <c r="B576" s="171" t="s">
        <v>21</v>
      </c>
      <c r="C576" s="267" t="s">
        <v>746</v>
      </c>
      <c r="D576" s="267" t="s">
        <v>746</v>
      </c>
      <c r="E576" s="267" t="s">
        <v>944</v>
      </c>
      <c r="F576" s="268"/>
      <c r="G576" s="170">
        <f t="shared" si="48"/>
        <v>30</v>
      </c>
      <c r="H576" s="170">
        <f t="shared" si="48"/>
        <v>0</v>
      </c>
      <c r="I576" s="269"/>
    </row>
    <row r="577" spans="1:9" ht="51">
      <c r="A577" s="173"/>
      <c r="B577" s="171" t="s">
        <v>704</v>
      </c>
      <c r="C577" s="267" t="s">
        <v>746</v>
      </c>
      <c r="D577" s="267" t="s">
        <v>746</v>
      </c>
      <c r="E577" s="267" t="s">
        <v>944</v>
      </c>
      <c r="F577" s="165" t="s">
        <v>781</v>
      </c>
      <c r="G577" s="170">
        <f>G578</f>
        <v>30</v>
      </c>
      <c r="H577" s="170">
        <f t="shared" ref="H577" si="49">H578</f>
        <v>0</v>
      </c>
      <c r="I577" s="170"/>
    </row>
    <row r="578" spans="1:9">
      <c r="A578" s="173"/>
      <c r="B578" s="171" t="s">
        <v>690</v>
      </c>
      <c r="C578" s="267" t="s">
        <v>746</v>
      </c>
      <c r="D578" s="267" t="s">
        <v>746</v>
      </c>
      <c r="E578" s="267" t="s">
        <v>944</v>
      </c>
      <c r="F578" s="165" t="s">
        <v>782</v>
      </c>
      <c r="G578" s="170">
        <f>'приложение 5'!H665</f>
        <v>30</v>
      </c>
      <c r="H578" s="170">
        <f>'приложение 5'!I665</f>
        <v>0</v>
      </c>
      <c r="I578" s="170">
        <f>'приложение 5'!J665</f>
        <v>0</v>
      </c>
    </row>
    <row r="579" spans="1:9" ht="63.75">
      <c r="A579" s="173"/>
      <c r="B579" s="171" t="s">
        <v>934</v>
      </c>
      <c r="C579" s="165" t="s">
        <v>746</v>
      </c>
      <c r="D579" s="165" t="s">
        <v>746</v>
      </c>
      <c r="E579" s="267" t="s">
        <v>935</v>
      </c>
      <c r="F579" s="165"/>
      <c r="G579" s="170">
        <f t="shared" ref="G579:H581" si="50">G580</f>
        <v>500</v>
      </c>
      <c r="H579" s="270">
        <f t="shared" si="50"/>
        <v>59</v>
      </c>
      <c r="I579" s="270"/>
    </row>
    <row r="580" spans="1:9" ht="25.5">
      <c r="A580" s="173"/>
      <c r="B580" s="171" t="s">
        <v>21</v>
      </c>
      <c r="C580" s="165" t="s">
        <v>746</v>
      </c>
      <c r="D580" s="165" t="s">
        <v>746</v>
      </c>
      <c r="E580" s="267" t="s">
        <v>936</v>
      </c>
      <c r="F580" s="165"/>
      <c r="G580" s="170">
        <f t="shared" si="50"/>
        <v>500</v>
      </c>
      <c r="H580" s="270">
        <f t="shared" si="50"/>
        <v>59</v>
      </c>
      <c r="I580" s="270"/>
    </row>
    <row r="581" spans="1:9" ht="51">
      <c r="A581" s="173"/>
      <c r="B581" s="171" t="s">
        <v>704</v>
      </c>
      <c r="C581" s="165" t="s">
        <v>746</v>
      </c>
      <c r="D581" s="165" t="s">
        <v>746</v>
      </c>
      <c r="E581" s="267" t="s">
        <v>936</v>
      </c>
      <c r="F581" s="165" t="s">
        <v>781</v>
      </c>
      <c r="G581" s="170">
        <f t="shared" si="50"/>
        <v>500</v>
      </c>
      <c r="H581" s="170">
        <f t="shared" si="50"/>
        <v>59</v>
      </c>
      <c r="I581" s="170"/>
    </row>
    <row r="582" spans="1:9" ht="51">
      <c r="A582" s="173"/>
      <c r="B582" s="171" t="s">
        <v>86</v>
      </c>
      <c r="C582" s="165" t="s">
        <v>746</v>
      </c>
      <c r="D582" s="165" t="s">
        <v>746</v>
      </c>
      <c r="E582" s="267" t="s">
        <v>936</v>
      </c>
      <c r="F582" s="165" t="s">
        <v>85</v>
      </c>
      <c r="G582" s="170">
        <f>'приложение 5'!H670</f>
        <v>500</v>
      </c>
      <c r="H582" s="170">
        <f>'приложение 5'!I670</f>
        <v>59</v>
      </c>
      <c r="I582" s="170"/>
    </row>
    <row r="583" spans="1:9" ht="38.25">
      <c r="A583" s="172"/>
      <c r="B583" s="171" t="s">
        <v>42</v>
      </c>
      <c r="C583" s="267" t="s">
        <v>746</v>
      </c>
      <c r="D583" s="267" t="s">
        <v>746</v>
      </c>
      <c r="E583" s="267" t="s">
        <v>940</v>
      </c>
      <c r="F583" s="167"/>
      <c r="G583" s="170">
        <f>G584+G587</f>
        <v>17970.3</v>
      </c>
      <c r="H583" s="170">
        <f>H584+H587</f>
        <v>3327.7999999999997</v>
      </c>
      <c r="I583" s="170"/>
    </row>
    <row r="584" spans="1:9" ht="38.25">
      <c r="A584" s="172"/>
      <c r="B584" s="171" t="s">
        <v>37</v>
      </c>
      <c r="C584" s="165" t="s">
        <v>746</v>
      </c>
      <c r="D584" s="165" t="s">
        <v>746</v>
      </c>
      <c r="E584" s="267" t="s">
        <v>945</v>
      </c>
      <c r="F584" s="165"/>
      <c r="G584" s="170">
        <f>G585</f>
        <v>14072.1</v>
      </c>
      <c r="H584" s="170">
        <f>H585</f>
        <v>3060.7</v>
      </c>
      <c r="I584" s="170"/>
    </row>
    <row r="585" spans="1:9" ht="51">
      <c r="A585" s="173"/>
      <c r="B585" s="171" t="s">
        <v>689</v>
      </c>
      <c r="C585" s="165" t="s">
        <v>746</v>
      </c>
      <c r="D585" s="165" t="s">
        <v>746</v>
      </c>
      <c r="E585" s="267" t="s">
        <v>945</v>
      </c>
      <c r="F585" s="165" t="s">
        <v>781</v>
      </c>
      <c r="G585" s="170">
        <f>G586</f>
        <v>14072.1</v>
      </c>
      <c r="H585" s="170">
        <f>H586</f>
        <v>3060.7</v>
      </c>
      <c r="I585" s="170"/>
    </row>
    <row r="586" spans="1:9">
      <c r="A586" s="173"/>
      <c r="B586" s="171" t="s">
        <v>690</v>
      </c>
      <c r="C586" s="165" t="s">
        <v>746</v>
      </c>
      <c r="D586" s="165" t="s">
        <v>746</v>
      </c>
      <c r="E586" s="267" t="s">
        <v>945</v>
      </c>
      <c r="F586" s="165" t="s">
        <v>782</v>
      </c>
      <c r="G586" s="170">
        <f>'приложение 5'!H674</f>
        <v>14072.1</v>
      </c>
      <c r="H586" s="170">
        <f>'приложение 5'!I674</f>
        <v>3060.7</v>
      </c>
      <c r="I586" s="170"/>
    </row>
    <row r="587" spans="1:9" ht="25.5">
      <c r="A587" s="173"/>
      <c r="B587" s="171" t="s">
        <v>21</v>
      </c>
      <c r="C587" s="165" t="s">
        <v>746</v>
      </c>
      <c r="D587" s="165" t="s">
        <v>746</v>
      </c>
      <c r="E587" s="267" t="s">
        <v>941</v>
      </c>
      <c r="F587" s="165"/>
      <c r="G587" s="170">
        <f>G588+G590</f>
        <v>3898.2000000000003</v>
      </c>
      <c r="H587" s="170">
        <f>H588+H590</f>
        <v>267.10000000000002</v>
      </c>
      <c r="I587" s="170"/>
    </row>
    <row r="588" spans="1:9" ht="38.25">
      <c r="A588" s="173"/>
      <c r="B588" s="171" t="s">
        <v>725</v>
      </c>
      <c r="C588" s="165" t="s">
        <v>746</v>
      </c>
      <c r="D588" s="165" t="s">
        <v>746</v>
      </c>
      <c r="E588" s="267" t="s">
        <v>941</v>
      </c>
      <c r="F588" s="165" t="s">
        <v>726</v>
      </c>
      <c r="G588" s="170">
        <f>G589</f>
        <v>302.5</v>
      </c>
      <c r="H588" s="170">
        <f t="shared" ref="H588" si="51">H589</f>
        <v>0</v>
      </c>
      <c r="I588" s="170"/>
    </row>
    <row r="589" spans="1:9" ht="38.25">
      <c r="A589" s="173"/>
      <c r="B589" s="171" t="s">
        <v>260</v>
      </c>
      <c r="C589" s="165" t="s">
        <v>746</v>
      </c>
      <c r="D589" s="165" t="s">
        <v>746</v>
      </c>
      <c r="E589" s="267" t="s">
        <v>941</v>
      </c>
      <c r="F589" s="165" t="s">
        <v>727</v>
      </c>
      <c r="G589" s="170">
        <f>'приложение 5'!H678</f>
        <v>302.5</v>
      </c>
      <c r="H589" s="170">
        <f>'приложение 5'!I678</f>
        <v>0</v>
      </c>
      <c r="I589" s="170"/>
    </row>
    <row r="590" spans="1:9" ht="51">
      <c r="A590" s="173"/>
      <c r="B590" s="171" t="s">
        <v>794</v>
      </c>
      <c r="C590" s="165" t="s">
        <v>746</v>
      </c>
      <c r="D590" s="165" t="s">
        <v>746</v>
      </c>
      <c r="E590" s="267" t="s">
        <v>941</v>
      </c>
      <c r="F590" s="165" t="s">
        <v>781</v>
      </c>
      <c r="G590" s="170">
        <f>G591+G592</f>
        <v>3595.7000000000003</v>
      </c>
      <c r="H590" s="170">
        <f>H591+H592</f>
        <v>267.10000000000002</v>
      </c>
      <c r="I590" s="170"/>
    </row>
    <row r="591" spans="1:9">
      <c r="A591" s="173"/>
      <c r="B591" s="171" t="s">
        <v>690</v>
      </c>
      <c r="C591" s="165" t="s">
        <v>746</v>
      </c>
      <c r="D591" s="165" t="s">
        <v>746</v>
      </c>
      <c r="E591" s="267" t="s">
        <v>941</v>
      </c>
      <c r="F591" s="165" t="s">
        <v>782</v>
      </c>
      <c r="G591" s="170">
        <f>'приложение 5'!H681+'приложение 5'!H1056</f>
        <v>3398.9</v>
      </c>
      <c r="H591" s="170">
        <f>'приложение 5'!I681+'приложение 5'!I1056</f>
        <v>263.10000000000002</v>
      </c>
      <c r="I591" s="170"/>
    </row>
    <row r="592" spans="1:9">
      <c r="A592" s="173"/>
      <c r="B592" s="171" t="s">
        <v>694</v>
      </c>
      <c r="C592" s="165" t="s">
        <v>746</v>
      </c>
      <c r="D592" s="165" t="s">
        <v>746</v>
      </c>
      <c r="E592" s="267" t="s">
        <v>941</v>
      </c>
      <c r="F592" s="165" t="s">
        <v>785</v>
      </c>
      <c r="G592" s="170">
        <f>'приложение 5'!H683</f>
        <v>196.8</v>
      </c>
      <c r="H592" s="170">
        <f>'приложение 5'!I683</f>
        <v>4</v>
      </c>
      <c r="I592" s="170"/>
    </row>
    <row r="593" spans="1:9" s="156" customFormat="1" ht="25.5">
      <c r="A593" s="172"/>
      <c r="B593" s="169" t="s">
        <v>39</v>
      </c>
      <c r="C593" s="167" t="s">
        <v>746</v>
      </c>
      <c r="D593" s="167" t="s">
        <v>765</v>
      </c>
      <c r="E593" s="167"/>
      <c r="F593" s="167"/>
      <c r="G593" s="168">
        <f>G594</f>
        <v>44903.1</v>
      </c>
      <c r="H593" s="168">
        <f>H594</f>
        <v>10802.4</v>
      </c>
      <c r="I593" s="168">
        <f>H593/G593*100</f>
        <v>24.057136366976888</v>
      </c>
    </row>
    <row r="594" spans="1:9" ht="38.25">
      <c r="A594" s="173"/>
      <c r="B594" s="171" t="s">
        <v>12</v>
      </c>
      <c r="C594" s="165" t="s">
        <v>746</v>
      </c>
      <c r="D594" s="165" t="s">
        <v>765</v>
      </c>
      <c r="E594" s="165" t="s">
        <v>888</v>
      </c>
      <c r="F594" s="167"/>
      <c r="G594" s="170">
        <f>G595+G612+G616</f>
        <v>44903.1</v>
      </c>
      <c r="H594" s="170">
        <f>H595+H612+H616</f>
        <v>10802.4</v>
      </c>
      <c r="I594" s="170"/>
    </row>
    <row r="595" spans="1:9" ht="25.5">
      <c r="A595" s="173"/>
      <c r="B595" s="171" t="s">
        <v>889</v>
      </c>
      <c r="C595" s="165" t="s">
        <v>746</v>
      </c>
      <c r="D595" s="165" t="s">
        <v>765</v>
      </c>
      <c r="E595" s="165" t="s">
        <v>890</v>
      </c>
      <c r="F595" s="167"/>
      <c r="G595" s="170">
        <f>G596</f>
        <v>44076.5</v>
      </c>
      <c r="H595" s="170">
        <f>H596</f>
        <v>10473.199999999999</v>
      </c>
      <c r="I595" s="170"/>
    </row>
    <row r="596" spans="1:9" ht="38.25">
      <c r="A596" s="173"/>
      <c r="B596" s="171" t="s">
        <v>38</v>
      </c>
      <c r="C596" s="165" t="s">
        <v>746</v>
      </c>
      <c r="D596" s="165" t="s">
        <v>765</v>
      </c>
      <c r="E596" s="165" t="s">
        <v>946</v>
      </c>
      <c r="F596" s="167"/>
      <c r="G596" s="170">
        <f>G597+G600+G607</f>
        <v>44076.5</v>
      </c>
      <c r="H596" s="170">
        <f>H597+H600+H607</f>
        <v>10473.199999999999</v>
      </c>
      <c r="I596" s="170"/>
    </row>
    <row r="597" spans="1:9" ht="38.25">
      <c r="A597" s="173"/>
      <c r="B597" s="171" t="s">
        <v>37</v>
      </c>
      <c r="C597" s="165" t="s">
        <v>746</v>
      </c>
      <c r="D597" s="165" t="s">
        <v>765</v>
      </c>
      <c r="E597" s="165" t="s">
        <v>947</v>
      </c>
      <c r="F597" s="165"/>
      <c r="G597" s="170">
        <f>G598</f>
        <v>16609</v>
      </c>
      <c r="H597" s="170">
        <f>H598</f>
        <v>3482.1</v>
      </c>
      <c r="I597" s="170"/>
    </row>
    <row r="598" spans="1:9" ht="51">
      <c r="A598" s="173"/>
      <c r="B598" s="171" t="s">
        <v>689</v>
      </c>
      <c r="C598" s="165" t="s">
        <v>746</v>
      </c>
      <c r="D598" s="165" t="s">
        <v>765</v>
      </c>
      <c r="E598" s="165" t="s">
        <v>947</v>
      </c>
      <c r="F598" s="165" t="s">
        <v>781</v>
      </c>
      <c r="G598" s="170">
        <f>G599</f>
        <v>16609</v>
      </c>
      <c r="H598" s="170">
        <f t="shared" ref="H598" si="52">H599</f>
        <v>3482.1</v>
      </c>
      <c r="I598" s="170"/>
    </row>
    <row r="599" spans="1:9">
      <c r="A599" s="173"/>
      <c r="B599" s="171" t="s">
        <v>694</v>
      </c>
      <c r="C599" s="165" t="s">
        <v>746</v>
      </c>
      <c r="D599" s="165" t="s">
        <v>765</v>
      </c>
      <c r="E599" s="165" t="s">
        <v>947</v>
      </c>
      <c r="F599" s="165" t="s">
        <v>785</v>
      </c>
      <c r="G599" s="170">
        <f>'приложение 5'!H1064</f>
        <v>16609</v>
      </c>
      <c r="H599" s="170">
        <f>'приложение 5'!I1064</f>
        <v>3482.1</v>
      </c>
      <c r="I599" s="170"/>
    </row>
    <row r="600" spans="1:9" ht="25.5">
      <c r="A600" s="173"/>
      <c r="B600" s="171" t="s">
        <v>34</v>
      </c>
      <c r="C600" s="165" t="s">
        <v>746</v>
      </c>
      <c r="D600" s="165" t="s">
        <v>765</v>
      </c>
      <c r="E600" s="165" t="s">
        <v>948</v>
      </c>
      <c r="F600" s="165"/>
      <c r="G600" s="170">
        <f>G601+G603+G605</f>
        <v>25942.5</v>
      </c>
      <c r="H600" s="170">
        <f>H601+H603+H605</f>
        <v>6766.2</v>
      </c>
      <c r="I600" s="170"/>
    </row>
    <row r="601" spans="1:9" ht="89.25">
      <c r="A601" s="173"/>
      <c r="B601" s="171" t="s">
        <v>695</v>
      </c>
      <c r="C601" s="165" t="s">
        <v>746</v>
      </c>
      <c r="D601" s="165" t="s">
        <v>765</v>
      </c>
      <c r="E601" s="165" t="s">
        <v>948</v>
      </c>
      <c r="F601" s="165" t="s">
        <v>722</v>
      </c>
      <c r="G601" s="170">
        <f>G602</f>
        <v>23926</v>
      </c>
      <c r="H601" s="170">
        <f>H602</f>
        <v>6532.7</v>
      </c>
      <c r="I601" s="170"/>
    </row>
    <row r="602" spans="1:9" ht="38.25">
      <c r="A602" s="173"/>
      <c r="B602" s="171" t="s">
        <v>258</v>
      </c>
      <c r="C602" s="165" t="s">
        <v>746</v>
      </c>
      <c r="D602" s="165" t="s">
        <v>765</v>
      </c>
      <c r="E602" s="165" t="s">
        <v>948</v>
      </c>
      <c r="F602" s="165" t="s">
        <v>723</v>
      </c>
      <c r="G602" s="170">
        <f>'приложение 5'!H1068</f>
        <v>23926</v>
      </c>
      <c r="H602" s="170">
        <f>'приложение 5'!I1068</f>
        <v>6532.7</v>
      </c>
      <c r="I602" s="170"/>
    </row>
    <row r="603" spans="1:9" ht="38.25">
      <c r="A603" s="173"/>
      <c r="B603" s="171" t="s">
        <v>725</v>
      </c>
      <c r="C603" s="165" t="s">
        <v>746</v>
      </c>
      <c r="D603" s="165" t="s">
        <v>765</v>
      </c>
      <c r="E603" s="165" t="s">
        <v>948</v>
      </c>
      <c r="F603" s="165" t="s">
        <v>726</v>
      </c>
      <c r="G603" s="170">
        <f>G604</f>
        <v>1961.5</v>
      </c>
      <c r="H603" s="170">
        <f>H604</f>
        <v>218.7</v>
      </c>
      <c r="I603" s="170"/>
    </row>
    <row r="604" spans="1:9" ht="38.25">
      <c r="A604" s="173"/>
      <c r="B604" s="171" t="s">
        <v>691</v>
      </c>
      <c r="C604" s="165" t="s">
        <v>746</v>
      </c>
      <c r="D604" s="165" t="s">
        <v>765</v>
      </c>
      <c r="E604" s="165" t="s">
        <v>948</v>
      </c>
      <c r="F604" s="165" t="s">
        <v>727</v>
      </c>
      <c r="G604" s="170">
        <f>'приложение 5'!H1073</f>
        <v>1961.5</v>
      </c>
      <c r="H604" s="170">
        <f>'приложение 5'!I1073</f>
        <v>218.7</v>
      </c>
      <c r="I604" s="170"/>
    </row>
    <row r="605" spans="1:9">
      <c r="A605" s="173"/>
      <c r="B605" s="247" t="s">
        <v>261</v>
      </c>
      <c r="C605" s="165" t="s">
        <v>746</v>
      </c>
      <c r="D605" s="165" t="s">
        <v>765</v>
      </c>
      <c r="E605" s="165" t="s">
        <v>948</v>
      </c>
      <c r="F605" s="165" t="s">
        <v>731</v>
      </c>
      <c r="G605" s="170">
        <f>G606</f>
        <v>55</v>
      </c>
      <c r="H605" s="170">
        <f>H606</f>
        <v>14.8</v>
      </c>
      <c r="I605" s="170"/>
    </row>
    <row r="606" spans="1:9" ht="25.5">
      <c r="A606" s="173"/>
      <c r="B606" s="247" t="s">
        <v>262</v>
      </c>
      <c r="C606" s="165" t="s">
        <v>746</v>
      </c>
      <c r="D606" s="165" t="s">
        <v>765</v>
      </c>
      <c r="E606" s="165" t="s">
        <v>948</v>
      </c>
      <c r="F606" s="165" t="s">
        <v>735</v>
      </c>
      <c r="G606" s="170">
        <f>'приложение 5'!H1077</f>
        <v>55</v>
      </c>
      <c r="H606" s="170">
        <f>'приложение 5'!I1077</f>
        <v>14.8</v>
      </c>
      <c r="I606" s="170"/>
    </row>
    <row r="607" spans="1:9" s="254" customFormat="1" ht="153">
      <c r="A607" s="248"/>
      <c r="B607" s="249" t="s">
        <v>949</v>
      </c>
      <c r="C607" s="250" t="s">
        <v>746</v>
      </c>
      <c r="D607" s="250" t="s">
        <v>765</v>
      </c>
      <c r="E607" s="251" t="s">
        <v>950</v>
      </c>
      <c r="F607" s="252"/>
      <c r="G607" s="253">
        <f>G608+G610</f>
        <v>1525</v>
      </c>
      <c r="H607" s="253">
        <f>H608+H610</f>
        <v>224.89999999999998</v>
      </c>
      <c r="I607" s="253"/>
    </row>
    <row r="608" spans="1:9" s="254" customFormat="1" ht="89.25">
      <c r="A608" s="255"/>
      <c r="B608" s="256" t="s">
        <v>695</v>
      </c>
      <c r="C608" s="250" t="s">
        <v>746</v>
      </c>
      <c r="D608" s="250" t="s">
        <v>765</v>
      </c>
      <c r="E608" s="251" t="s">
        <v>950</v>
      </c>
      <c r="F608" s="250" t="s">
        <v>722</v>
      </c>
      <c r="G608" s="253">
        <f>G609</f>
        <v>1495</v>
      </c>
      <c r="H608" s="253">
        <f t="shared" ref="H608" si="53">H609</f>
        <v>224.89999999999998</v>
      </c>
      <c r="I608" s="253"/>
    </row>
    <row r="609" spans="1:9" s="254" customFormat="1" ht="38.25">
      <c r="A609" s="255"/>
      <c r="B609" s="256" t="s">
        <v>258</v>
      </c>
      <c r="C609" s="250" t="s">
        <v>746</v>
      </c>
      <c r="D609" s="250" t="s">
        <v>765</v>
      </c>
      <c r="E609" s="251" t="s">
        <v>950</v>
      </c>
      <c r="F609" s="250" t="s">
        <v>723</v>
      </c>
      <c r="G609" s="253">
        <f>'приложение 5'!H1082</f>
        <v>1495</v>
      </c>
      <c r="H609" s="253">
        <f>'приложение 5'!I1082</f>
        <v>224.89999999999998</v>
      </c>
      <c r="I609" s="253"/>
    </row>
    <row r="610" spans="1:9" s="254" customFormat="1" ht="38.25">
      <c r="A610" s="255"/>
      <c r="B610" s="171" t="s">
        <v>725</v>
      </c>
      <c r="C610" s="250" t="s">
        <v>746</v>
      </c>
      <c r="D610" s="250" t="s">
        <v>765</v>
      </c>
      <c r="E610" s="251" t="s">
        <v>950</v>
      </c>
      <c r="F610" s="250" t="s">
        <v>726</v>
      </c>
      <c r="G610" s="253">
        <f>G611</f>
        <v>30</v>
      </c>
      <c r="H610" s="253">
        <f>H611</f>
        <v>0</v>
      </c>
      <c r="I610" s="253"/>
    </row>
    <row r="611" spans="1:9" s="254" customFormat="1" ht="38.25">
      <c r="A611" s="255"/>
      <c r="B611" s="256" t="s">
        <v>691</v>
      </c>
      <c r="C611" s="250" t="s">
        <v>746</v>
      </c>
      <c r="D611" s="250" t="s">
        <v>765</v>
      </c>
      <c r="E611" s="251" t="s">
        <v>950</v>
      </c>
      <c r="F611" s="250" t="s">
        <v>727</v>
      </c>
      <c r="G611" s="253">
        <f>'приложение 5'!H1086</f>
        <v>30</v>
      </c>
      <c r="H611" s="253">
        <f>'приложение 5'!I1086</f>
        <v>0</v>
      </c>
      <c r="I611" s="253"/>
    </row>
    <row r="612" spans="1:9" ht="25.5">
      <c r="A612" s="173"/>
      <c r="B612" s="171" t="s">
        <v>906</v>
      </c>
      <c r="C612" s="165" t="s">
        <v>746</v>
      </c>
      <c r="D612" s="165" t="s">
        <v>765</v>
      </c>
      <c r="E612" s="165" t="s">
        <v>907</v>
      </c>
      <c r="F612" s="165"/>
      <c r="G612" s="170">
        <f t="shared" ref="G612:H614" si="54">G613</f>
        <v>482</v>
      </c>
      <c r="H612" s="170">
        <f t="shared" si="54"/>
        <v>96.6</v>
      </c>
      <c r="I612" s="170"/>
    </row>
    <row r="613" spans="1:9" ht="25.5">
      <c r="A613" s="173"/>
      <c r="B613" s="171" t="s">
        <v>21</v>
      </c>
      <c r="C613" s="165" t="s">
        <v>746</v>
      </c>
      <c r="D613" s="165" t="s">
        <v>765</v>
      </c>
      <c r="E613" s="165" t="s">
        <v>908</v>
      </c>
      <c r="F613" s="165"/>
      <c r="G613" s="170">
        <f t="shared" si="54"/>
        <v>482</v>
      </c>
      <c r="H613" s="170">
        <f t="shared" si="54"/>
        <v>96.6</v>
      </c>
      <c r="I613" s="170"/>
    </row>
    <row r="614" spans="1:9" ht="51">
      <c r="A614" s="173"/>
      <c r="B614" s="171" t="s">
        <v>689</v>
      </c>
      <c r="C614" s="165" t="s">
        <v>746</v>
      </c>
      <c r="D614" s="165" t="s">
        <v>765</v>
      </c>
      <c r="E614" s="165" t="s">
        <v>908</v>
      </c>
      <c r="F614" s="165" t="s">
        <v>781</v>
      </c>
      <c r="G614" s="170">
        <f t="shared" si="54"/>
        <v>482</v>
      </c>
      <c r="H614" s="170">
        <f t="shared" si="54"/>
        <v>96.6</v>
      </c>
      <c r="I614" s="170"/>
    </row>
    <row r="615" spans="1:9">
      <c r="A615" s="257"/>
      <c r="B615" s="32" t="s">
        <v>694</v>
      </c>
      <c r="C615" s="258" t="s">
        <v>746</v>
      </c>
      <c r="D615" s="258" t="s">
        <v>765</v>
      </c>
      <c r="E615" s="258" t="s">
        <v>908</v>
      </c>
      <c r="F615" s="258" t="s">
        <v>785</v>
      </c>
      <c r="G615" s="259">
        <f>'приложение 5'!H1091</f>
        <v>482</v>
      </c>
      <c r="H615" s="259">
        <f>'приложение 5'!I1091</f>
        <v>96.6</v>
      </c>
      <c r="I615" s="259"/>
    </row>
    <row r="616" spans="1:9" ht="38.25">
      <c r="A616" s="260"/>
      <c r="B616" s="171" t="s">
        <v>895</v>
      </c>
      <c r="C616" s="165" t="s">
        <v>746</v>
      </c>
      <c r="D616" s="165" t="s">
        <v>765</v>
      </c>
      <c r="E616" s="258" t="s">
        <v>896</v>
      </c>
      <c r="F616" s="165"/>
      <c r="G616" s="170">
        <f>G617+G620+G623</f>
        <v>344.6</v>
      </c>
      <c r="H616" s="170">
        <f>H617+H620+H623</f>
        <v>232.6</v>
      </c>
      <c r="I616" s="170"/>
    </row>
    <row r="617" spans="1:9" ht="25.5">
      <c r="A617" s="260"/>
      <c r="B617" s="171" t="s">
        <v>21</v>
      </c>
      <c r="C617" s="165" t="s">
        <v>746</v>
      </c>
      <c r="D617" s="165" t="s">
        <v>765</v>
      </c>
      <c r="E617" s="165" t="s">
        <v>897</v>
      </c>
      <c r="F617" s="165"/>
      <c r="G617" s="170">
        <f>G618</f>
        <v>232.6</v>
      </c>
      <c r="H617" s="170">
        <f>H618</f>
        <v>132.6</v>
      </c>
      <c r="I617" s="170"/>
    </row>
    <row r="618" spans="1:9" ht="51">
      <c r="A618" s="173"/>
      <c r="B618" s="171" t="s">
        <v>689</v>
      </c>
      <c r="C618" s="165" t="s">
        <v>746</v>
      </c>
      <c r="D618" s="165" t="s">
        <v>765</v>
      </c>
      <c r="E618" s="165" t="s">
        <v>897</v>
      </c>
      <c r="F618" s="165" t="s">
        <v>781</v>
      </c>
      <c r="G618" s="170">
        <f>G619</f>
        <v>232.6</v>
      </c>
      <c r="H618" s="170">
        <f>H619</f>
        <v>132.6</v>
      </c>
      <c r="I618" s="170"/>
    </row>
    <row r="619" spans="1:9">
      <c r="A619" s="173"/>
      <c r="B619" s="171" t="s">
        <v>694</v>
      </c>
      <c r="C619" s="165" t="s">
        <v>746</v>
      </c>
      <c r="D619" s="165" t="s">
        <v>765</v>
      </c>
      <c r="E619" s="165" t="s">
        <v>897</v>
      </c>
      <c r="F619" s="165" t="s">
        <v>785</v>
      </c>
      <c r="G619" s="170">
        <f>'приложение 5'!H1096</f>
        <v>232.6</v>
      </c>
      <c r="H619" s="170">
        <f>'приложение 5'!I1096</f>
        <v>132.6</v>
      </c>
      <c r="I619" s="170"/>
    </row>
    <row r="620" spans="1:9" s="141" customFormat="1" ht="140.25">
      <c r="A620" s="133"/>
      <c r="B620" s="145" t="s">
        <v>20</v>
      </c>
      <c r="C620" s="146">
        <v>7</v>
      </c>
      <c r="D620" s="146">
        <v>9</v>
      </c>
      <c r="E620" s="147" t="s">
        <v>1028</v>
      </c>
      <c r="F620" s="148"/>
      <c r="G620" s="139">
        <f>G621</f>
        <v>12</v>
      </c>
      <c r="H620" s="139">
        <f>H621</f>
        <v>0</v>
      </c>
      <c r="I620" s="133"/>
    </row>
    <row r="621" spans="1:9" s="141" customFormat="1" ht="38.25">
      <c r="A621" s="133"/>
      <c r="B621" s="32" t="s">
        <v>259</v>
      </c>
      <c r="C621" s="146">
        <v>7</v>
      </c>
      <c r="D621" s="146">
        <v>9</v>
      </c>
      <c r="E621" s="147" t="s">
        <v>1028</v>
      </c>
      <c r="F621" s="148">
        <v>200</v>
      </c>
      <c r="G621" s="139">
        <f>G622</f>
        <v>12</v>
      </c>
      <c r="H621" s="139">
        <f>H622</f>
        <v>0</v>
      </c>
      <c r="I621" s="133"/>
    </row>
    <row r="622" spans="1:9" s="141" customFormat="1" ht="38.25">
      <c r="A622" s="133"/>
      <c r="B622" s="150" t="s">
        <v>691</v>
      </c>
      <c r="C622" s="146">
        <v>7</v>
      </c>
      <c r="D622" s="146">
        <v>9</v>
      </c>
      <c r="E622" s="147" t="s">
        <v>1028</v>
      </c>
      <c r="F622" s="148">
        <v>240</v>
      </c>
      <c r="G622" s="139">
        <f>'приложение 5'!H1100</f>
        <v>12</v>
      </c>
      <c r="H622" s="139">
        <f>'приложение 5'!I1100</f>
        <v>0</v>
      </c>
      <c r="I622" s="133"/>
    </row>
    <row r="623" spans="1:9" s="21" customFormat="1" ht="63.75">
      <c r="A623" s="261"/>
      <c r="B623" s="262" t="s">
        <v>17</v>
      </c>
      <c r="C623" s="258" t="s">
        <v>746</v>
      </c>
      <c r="D623" s="258" t="s">
        <v>765</v>
      </c>
      <c r="E623" s="258" t="s">
        <v>898</v>
      </c>
      <c r="F623" s="258"/>
      <c r="G623" s="259">
        <f>G624</f>
        <v>100</v>
      </c>
      <c r="H623" s="259">
        <f>H624</f>
        <v>100</v>
      </c>
      <c r="I623" s="259"/>
    </row>
    <row r="624" spans="1:9" s="21" customFormat="1" ht="51">
      <c r="A624" s="257"/>
      <c r="B624" s="263" t="s">
        <v>689</v>
      </c>
      <c r="C624" s="258" t="s">
        <v>746</v>
      </c>
      <c r="D624" s="258" t="s">
        <v>765</v>
      </c>
      <c r="E624" s="258" t="s">
        <v>898</v>
      </c>
      <c r="F624" s="258" t="s">
        <v>781</v>
      </c>
      <c r="G624" s="259">
        <f>G625</f>
        <v>100</v>
      </c>
      <c r="H624" s="259">
        <f>H625</f>
        <v>100</v>
      </c>
      <c r="I624" s="259"/>
    </row>
    <row r="625" spans="1:9" s="21" customFormat="1">
      <c r="A625" s="257"/>
      <c r="B625" s="171" t="s">
        <v>694</v>
      </c>
      <c r="C625" s="258" t="s">
        <v>746</v>
      </c>
      <c r="D625" s="258" t="s">
        <v>765</v>
      </c>
      <c r="E625" s="258" t="s">
        <v>898</v>
      </c>
      <c r="F625" s="258" t="s">
        <v>785</v>
      </c>
      <c r="G625" s="259">
        <f>'приложение 5'!H1104</f>
        <v>100</v>
      </c>
      <c r="H625" s="259">
        <f>'приложение 5'!I1104</f>
        <v>100</v>
      </c>
      <c r="I625" s="259"/>
    </row>
    <row r="626" spans="1:9" s="222" customFormat="1">
      <c r="A626" s="176"/>
      <c r="B626" s="177" t="s">
        <v>951</v>
      </c>
      <c r="C626" s="178" t="s">
        <v>809</v>
      </c>
      <c r="D626" s="178" t="s">
        <v>715</v>
      </c>
      <c r="E626" s="178"/>
      <c r="F626" s="178"/>
      <c r="G626" s="179">
        <f>G627+G698</f>
        <v>304094.49999999994</v>
      </c>
      <c r="H626" s="179">
        <f>H627+H698</f>
        <v>189739.8</v>
      </c>
      <c r="I626" s="179">
        <f>H626/G626*100</f>
        <v>62.395012076837965</v>
      </c>
    </row>
    <row r="627" spans="1:9" s="222" customFormat="1">
      <c r="A627" s="176"/>
      <c r="B627" s="194" t="s">
        <v>952</v>
      </c>
      <c r="C627" s="178" t="s">
        <v>809</v>
      </c>
      <c r="D627" s="178" t="s">
        <v>714</v>
      </c>
      <c r="E627" s="178"/>
      <c r="F627" s="178"/>
      <c r="G627" s="179">
        <f>G628+G694</f>
        <v>303841.89999999997</v>
      </c>
      <c r="H627" s="179">
        <f>H628+H694</f>
        <v>189739.8</v>
      </c>
      <c r="I627" s="179">
        <f>H627/G627*100</f>
        <v>62.446884382963638</v>
      </c>
    </row>
    <row r="628" spans="1:9" s="222" customFormat="1" ht="38.25">
      <c r="A628" s="186"/>
      <c r="B628" s="181" t="s">
        <v>953</v>
      </c>
      <c r="C628" s="182" t="s">
        <v>809</v>
      </c>
      <c r="D628" s="182" t="s">
        <v>714</v>
      </c>
      <c r="E628" s="182" t="s">
        <v>912</v>
      </c>
      <c r="F628" s="182"/>
      <c r="G628" s="183">
        <f>G629+G655+G667</f>
        <v>303616.89999999997</v>
      </c>
      <c r="H628" s="183">
        <f>H629+H655+H667</f>
        <v>189514.8</v>
      </c>
      <c r="I628" s="183"/>
    </row>
    <row r="629" spans="1:9" s="222" customFormat="1" ht="25.5">
      <c r="A629" s="186"/>
      <c r="B629" s="181" t="s">
        <v>136</v>
      </c>
      <c r="C629" s="182" t="s">
        <v>809</v>
      </c>
      <c r="D629" s="182" t="s">
        <v>714</v>
      </c>
      <c r="E629" s="182" t="s">
        <v>954</v>
      </c>
      <c r="F629" s="182"/>
      <c r="G629" s="183">
        <f>G630+G640+G644+G648</f>
        <v>27947.200000000001</v>
      </c>
      <c r="H629" s="183">
        <f>H630+H640+H644+H648</f>
        <v>5071.8</v>
      </c>
      <c r="I629" s="183"/>
    </row>
    <row r="630" spans="1:9" s="222" customFormat="1" ht="38.25">
      <c r="A630" s="186"/>
      <c r="B630" s="181" t="s">
        <v>135</v>
      </c>
      <c r="C630" s="182" t="s">
        <v>809</v>
      </c>
      <c r="D630" s="182" t="s">
        <v>714</v>
      </c>
      <c r="E630" s="182" t="s">
        <v>955</v>
      </c>
      <c r="F630" s="182"/>
      <c r="G630" s="183">
        <f>G631+G634+G637</f>
        <v>1412.7</v>
      </c>
      <c r="H630" s="183">
        <f>H631+H634+H637</f>
        <v>52</v>
      </c>
      <c r="I630" s="183"/>
    </row>
    <row r="631" spans="1:9" s="190" customFormat="1" ht="127.5">
      <c r="A631" s="192"/>
      <c r="B631" s="210" t="s">
        <v>956</v>
      </c>
      <c r="C631" s="188" t="s">
        <v>809</v>
      </c>
      <c r="D631" s="188" t="s">
        <v>714</v>
      </c>
      <c r="E631" s="188" t="s">
        <v>957</v>
      </c>
      <c r="F631" s="188"/>
      <c r="G631" s="199">
        <f>G632</f>
        <v>11.9</v>
      </c>
      <c r="H631" s="199">
        <f>H632</f>
        <v>0</v>
      </c>
      <c r="I631" s="199"/>
    </row>
    <row r="632" spans="1:9" s="190" customFormat="1" ht="51">
      <c r="A632" s="191"/>
      <c r="B632" s="187" t="s">
        <v>794</v>
      </c>
      <c r="C632" s="188" t="s">
        <v>809</v>
      </c>
      <c r="D632" s="188" t="s">
        <v>714</v>
      </c>
      <c r="E632" s="188" t="s">
        <v>957</v>
      </c>
      <c r="F632" s="188" t="s">
        <v>781</v>
      </c>
      <c r="G632" s="199">
        <f>G633</f>
        <v>11.9</v>
      </c>
      <c r="H632" s="199">
        <f>H633</f>
        <v>0</v>
      </c>
      <c r="I632" s="199"/>
    </row>
    <row r="633" spans="1:9" s="190" customFormat="1">
      <c r="A633" s="191"/>
      <c r="B633" s="187" t="s">
        <v>694</v>
      </c>
      <c r="C633" s="188" t="s">
        <v>809</v>
      </c>
      <c r="D633" s="188" t="s">
        <v>714</v>
      </c>
      <c r="E633" s="188" t="s">
        <v>957</v>
      </c>
      <c r="F633" s="188" t="s">
        <v>785</v>
      </c>
      <c r="G633" s="199">
        <f>'приложение 5'!H692</f>
        <v>11.9</v>
      </c>
      <c r="H633" s="199">
        <f>'приложение 5'!I692</f>
        <v>0</v>
      </c>
      <c r="I633" s="199"/>
    </row>
    <row r="634" spans="1:9" s="222" customFormat="1" ht="127.5">
      <c r="A634" s="186"/>
      <c r="B634" s="181" t="s">
        <v>133</v>
      </c>
      <c r="C634" s="182" t="s">
        <v>809</v>
      </c>
      <c r="D634" s="182" t="s">
        <v>714</v>
      </c>
      <c r="E634" s="182" t="s">
        <v>958</v>
      </c>
      <c r="F634" s="182"/>
      <c r="G634" s="183">
        <f>G635</f>
        <v>1190.7</v>
      </c>
      <c r="H634" s="183">
        <f>H635</f>
        <v>52</v>
      </c>
      <c r="I634" s="183"/>
    </row>
    <row r="635" spans="1:9" s="222" customFormat="1" ht="51">
      <c r="A635" s="180"/>
      <c r="B635" s="181" t="s">
        <v>794</v>
      </c>
      <c r="C635" s="182" t="s">
        <v>809</v>
      </c>
      <c r="D635" s="182" t="s">
        <v>714</v>
      </c>
      <c r="E635" s="182" t="s">
        <v>958</v>
      </c>
      <c r="F635" s="182" t="s">
        <v>781</v>
      </c>
      <c r="G635" s="183">
        <f>G636</f>
        <v>1190.7</v>
      </c>
      <c r="H635" s="183">
        <f>H636</f>
        <v>52</v>
      </c>
      <c r="I635" s="183"/>
    </row>
    <row r="636" spans="1:9" s="222" customFormat="1">
      <c r="A636" s="180"/>
      <c r="B636" s="181" t="s">
        <v>694</v>
      </c>
      <c r="C636" s="182" t="s">
        <v>809</v>
      </c>
      <c r="D636" s="182" t="s">
        <v>714</v>
      </c>
      <c r="E636" s="182" t="s">
        <v>958</v>
      </c>
      <c r="F636" s="182" t="s">
        <v>785</v>
      </c>
      <c r="G636" s="183">
        <f>'приложение 5'!H696</f>
        <v>1190.7</v>
      </c>
      <c r="H636" s="183">
        <f>'приложение 5'!I696</f>
        <v>52</v>
      </c>
      <c r="I636" s="183"/>
    </row>
    <row r="637" spans="1:9" s="222" customFormat="1" ht="140.25">
      <c r="A637" s="184"/>
      <c r="B637" s="181" t="s">
        <v>132</v>
      </c>
      <c r="C637" s="182" t="s">
        <v>809</v>
      </c>
      <c r="D637" s="182" t="s">
        <v>714</v>
      </c>
      <c r="E637" s="182" t="s">
        <v>959</v>
      </c>
      <c r="F637" s="182"/>
      <c r="G637" s="183">
        <f>G638</f>
        <v>210.1</v>
      </c>
      <c r="H637" s="183">
        <f>H638</f>
        <v>0</v>
      </c>
      <c r="I637" s="183"/>
    </row>
    <row r="638" spans="1:9" s="222" customFormat="1" ht="51">
      <c r="A638" s="180"/>
      <c r="B638" s="181" t="s">
        <v>794</v>
      </c>
      <c r="C638" s="182" t="s">
        <v>809</v>
      </c>
      <c r="D638" s="182" t="s">
        <v>714</v>
      </c>
      <c r="E638" s="182" t="s">
        <v>959</v>
      </c>
      <c r="F638" s="182" t="s">
        <v>781</v>
      </c>
      <c r="G638" s="183">
        <f>G639</f>
        <v>210.1</v>
      </c>
      <c r="H638" s="183">
        <f>H639</f>
        <v>0</v>
      </c>
      <c r="I638" s="183"/>
    </row>
    <row r="639" spans="1:9" s="222" customFormat="1">
      <c r="A639" s="180"/>
      <c r="B639" s="181" t="s">
        <v>694</v>
      </c>
      <c r="C639" s="182" t="s">
        <v>809</v>
      </c>
      <c r="D639" s="182" t="s">
        <v>714</v>
      </c>
      <c r="E639" s="182" t="s">
        <v>959</v>
      </c>
      <c r="F639" s="182" t="s">
        <v>785</v>
      </c>
      <c r="G639" s="183">
        <f>'приложение 5'!H700</f>
        <v>210.1</v>
      </c>
      <c r="H639" s="183">
        <f>'приложение 5'!I700</f>
        <v>0</v>
      </c>
      <c r="I639" s="183"/>
    </row>
    <row r="640" spans="1:9" s="222" customFormat="1" ht="51">
      <c r="A640" s="184"/>
      <c r="B640" s="181" t="s">
        <v>131</v>
      </c>
      <c r="C640" s="182" t="s">
        <v>809</v>
      </c>
      <c r="D640" s="182" t="s">
        <v>714</v>
      </c>
      <c r="E640" s="182" t="s">
        <v>960</v>
      </c>
      <c r="F640" s="182"/>
      <c r="G640" s="183">
        <f t="shared" ref="G640:H642" si="55">G641</f>
        <v>20</v>
      </c>
      <c r="H640" s="183">
        <f t="shared" si="55"/>
        <v>20</v>
      </c>
      <c r="I640" s="183"/>
    </row>
    <row r="641" spans="1:9" s="222" customFormat="1" ht="25.5">
      <c r="A641" s="186"/>
      <c r="B641" s="181" t="s">
        <v>21</v>
      </c>
      <c r="C641" s="182" t="s">
        <v>809</v>
      </c>
      <c r="D641" s="182" t="s">
        <v>714</v>
      </c>
      <c r="E641" s="182" t="s">
        <v>961</v>
      </c>
      <c r="F641" s="182"/>
      <c r="G641" s="183">
        <f t="shared" si="55"/>
        <v>20</v>
      </c>
      <c r="H641" s="183">
        <f t="shared" si="55"/>
        <v>20</v>
      </c>
      <c r="I641" s="183"/>
    </row>
    <row r="642" spans="1:9" s="222" customFormat="1" ht="51">
      <c r="A642" s="180"/>
      <c r="B642" s="181" t="s">
        <v>794</v>
      </c>
      <c r="C642" s="182" t="s">
        <v>809</v>
      </c>
      <c r="D642" s="182" t="s">
        <v>714</v>
      </c>
      <c r="E642" s="182" t="s">
        <v>961</v>
      </c>
      <c r="F642" s="182" t="s">
        <v>781</v>
      </c>
      <c r="G642" s="183">
        <f t="shared" si="55"/>
        <v>20</v>
      </c>
      <c r="H642" s="183">
        <f t="shared" si="55"/>
        <v>20</v>
      </c>
      <c r="I642" s="183"/>
    </row>
    <row r="643" spans="1:9" s="222" customFormat="1">
      <c r="A643" s="180"/>
      <c r="B643" s="181" t="s">
        <v>694</v>
      </c>
      <c r="C643" s="182" t="s">
        <v>809</v>
      </c>
      <c r="D643" s="182" t="s">
        <v>714</v>
      </c>
      <c r="E643" s="182" t="s">
        <v>961</v>
      </c>
      <c r="F643" s="182" t="s">
        <v>785</v>
      </c>
      <c r="G643" s="183">
        <f>'приложение 5'!H705</f>
        <v>20</v>
      </c>
      <c r="H643" s="183">
        <f>'приложение 5'!I705</f>
        <v>20</v>
      </c>
      <c r="I643" s="183"/>
    </row>
    <row r="644" spans="1:9" s="222" customFormat="1" ht="25.5">
      <c r="A644" s="184"/>
      <c r="B644" s="181" t="s">
        <v>130</v>
      </c>
      <c r="C644" s="182" t="s">
        <v>809</v>
      </c>
      <c r="D644" s="182" t="s">
        <v>714</v>
      </c>
      <c r="E644" s="182" t="s">
        <v>962</v>
      </c>
      <c r="F644" s="182"/>
      <c r="G644" s="183">
        <f t="shared" ref="G644:H646" si="56">G645</f>
        <v>30</v>
      </c>
      <c r="H644" s="183">
        <f t="shared" si="56"/>
        <v>30</v>
      </c>
      <c r="I644" s="183"/>
    </row>
    <row r="645" spans="1:9" s="222" customFormat="1" ht="25.5">
      <c r="A645" s="186"/>
      <c r="B645" s="181" t="s">
        <v>21</v>
      </c>
      <c r="C645" s="182" t="s">
        <v>809</v>
      </c>
      <c r="D645" s="182" t="s">
        <v>714</v>
      </c>
      <c r="E645" s="182" t="s">
        <v>963</v>
      </c>
      <c r="F645" s="182"/>
      <c r="G645" s="183">
        <f t="shared" si="56"/>
        <v>30</v>
      </c>
      <c r="H645" s="183">
        <f t="shared" si="56"/>
        <v>30</v>
      </c>
      <c r="I645" s="183"/>
    </row>
    <row r="646" spans="1:9" s="222" customFormat="1" ht="51">
      <c r="A646" s="180"/>
      <c r="B646" s="181" t="s">
        <v>794</v>
      </c>
      <c r="C646" s="182" t="s">
        <v>809</v>
      </c>
      <c r="D646" s="182" t="s">
        <v>714</v>
      </c>
      <c r="E646" s="182" t="s">
        <v>963</v>
      </c>
      <c r="F646" s="182" t="s">
        <v>781</v>
      </c>
      <c r="G646" s="183">
        <f t="shared" si="56"/>
        <v>30</v>
      </c>
      <c r="H646" s="183">
        <f t="shared" si="56"/>
        <v>30</v>
      </c>
      <c r="I646" s="183"/>
    </row>
    <row r="647" spans="1:9" s="222" customFormat="1">
      <c r="A647" s="180"/>
      <c r="B647" s="181" t="s">
        <v>694</v>
      </c>
      <c r="C647" s="182" t="s">
        <v>809</v>
      </c>
      <c r="D647" s="182" t="s">
        <v>714</v>
      </c>
      <c r="E647" s="182" t="s">
        <v>963</v>
      </c>
      <c r="F647" s="182" t="s">
        <v>785</v>
      </c>
      <c r="G647" s="183">
        <f>'приложение 5'!H710</f>
        <v>30</v>
      </c>
      <c r="H647" s="183">
        <f>'приложение 5'!I710</f>
        <v>30</v>
      </c>
      <c r="I647" s="183"/>
    </row>
    <row r="648" spans="1:9" s="222" customFormat="1" ht="38.25">
      <c r="A648" s="184"/>
      <c r="B648" s="181" t="s">
        <v>129</v>
      </c>
      <c r="C648" s="182" t="s">
        <v>809</v>
      </c>
      <c r="D648" s="182" t="s">
        <v>714</v>
      </c>
      <c r="E648" s="182" t="s">
        <v>964</v>
      </c>
      <c r="F648" s="182"/>
      <c r="G648" s="183">
        <f>G649+G652</f>
        <v>26484.5</v>
      </c>
      <c r="H648" s="183">
        <f>H649+H652</f>
        <v>4969.8</v>
      </c>
      <c r="I648" s="183"/>
    </row>
    <row r="649" spans="1:9" s="222" customFormat="1" ht="38.25">
      <c r="A649" s="184"/>
      <c r="B649" s="181" t="s">
        <v>37</v>
      </c>
      <c r="C649" s="182" t="s">
        <v>809</v>
      </c>
      <c r="D649" s="182" t="s">
        <v>714</v>
      </c>
      <c r="E649" s="182" t="s">
        <v>965</v>
      </c>
      <c r="F649" s="182"/>
      <c r="G649" s="183">
        <f>G650</f>
        <v>23760.5</v>
      </c>
      <c r="H649" s="183">
        <f>H650</f>
        <v>4319.8</v>
      </c>
      <c r="I649" s="183"/>
    </row>
    <row r="650" spans="1:9" s="222" customFormat="1" ht="51">
      <c r="A650" s="180"/>
      <c r="B650" s="181" t="s">
        <v>689</v>
      </c>
      <c r="C650" s="182" t="s">
        <v>809</v>
      </c>
      <c r="D650" s="182" t="s">
        <v>714</v>
      </c>
      <c r="E650" s="182" t="s">
        <v>965</v>
      </c>
      <c r="F650" s="182" t="s">
        <v>781</v>
      </c>
      <c r="G650" s="183">
        <f>G651</f>
        <v>23760.5</v>
      </c>
      <c r="H650" s="183">
        <f>H651</f>
        <v>4319.8</v>
      </c>
      <c r="I650" s="183"/>
    </row>
    <row r="651" spans="1:9" s="222" customFormat="1">
      <c r="A651" s="180"/>
      <c r="B651" s="181" t="s">
        <v>694</v>
      </c>
      <c r="C651" s="182" t="s">
        <v>809</v>
      </c>
      <c r="D651" s="182" t="s">
        <v>714</v>
      </c>
      <c r="E651" s="182" t="s">
        <v>965</v>
      </c>
      <c r="F651" s="182" t="s">
        <v>785</v>
      </c>
      <c r="G651" s="183">
        <f>'приложение 5'!H715</f>
        <v>23760.5</v>
      </c>
      <c r="H651" s="183">
        <f>'приложение 5'!I715</f>
        <v>4319.8</v>
      </c>
      <c r="I651" s="183"/>
    </row>
    <row r="652" spans="1:9" s="222" customFormat="1" ht="318.75">
      <c r="A652" s="184"/>
      <c r="B652" s="181" t="s">
        <v>54</v>
      </c>
      <c r="C652" s="182" t="s">
        <v>809</v>
      </c>
      <c r="D652" s="182" t="s">
        <v>714</v>
      </c>
      <c r="E652" s="182" t="s">
        <v>966</v>
      </c>
      <c r="F652" s="182"/>
      <c r="G652" s="183">
        <f>G653</f>
        <v>2724</v>
      </c>
      <c r="H652" s="183">
        <f>H653</f>
        <v>650</v>
      </c>
      <c r="I652" s="183"/>
    </row>
    <row r="653" spans="1:9" s="222" customFormat="1" ht="51">
      <c r="A653" s="180"/>
      <c r="B653" s="181" t="s">
        <v>689</v>
      </c>
      <c r="C653" s="182" t="s">
        <v>809</v>
      </c>
      <c r="D653" s="182" t="s">
        <v>714</v>
      </c>
      <c r="E653" s="182" t="s">
        <v>966</v>
      </c>
      <c r="F653" s="182" t="s">
        <v>781</v>
      </c>
      <c r="G653" s="183">
        <f>G654</f>
        <v>2724</v>
      </c>
      <c r="H653" s="183">
        <f>H654</f>
        <v>650</v>
      </c>
      <c r="I653" s="183"/>
    </row>
    <row r="654" spans="1:9" s="222" customFormat="1">
      <c r="A654" s="180"/>
      <c r="B654" s="181" t="s">
        <v>694</v>
      </c>
      <c r="C654" s="182" t="s">
        <v>809</v>
      </c>
      <c r="D654" s="182" t="s">
        <v>714</v>
      </c>
      <c r="E654" s="182" t="s">
        <v>966</v>
      </c>
      <c r="F654" s="182" t="s">
        <v>785</v>
      </c>
      <c r="G654" s="183">
        <f>'приложение 5'!H719</f>
        <v>2724</v>
      </c>
      <c r="H654" s="183">
        <f>'приложение 5'!I719</f>
        <v>650</v>
      </c>
      <c r="I654" s="183"/>
    </row>
    <row r="655" spans="1:9" s="222" customFormat="1">
      <c r="A655" s="184"/>
      <c r="B655" s="181" t="s">
        <v>128</v>
      </c>
      <c r="C655" s="182" t="s">
        <v>809</v>
      </c>
      <c r="D655" s="182" t="s">
        <v>714</v>
      </c>
      <c r="E655" s="182" t="s">
        <v>967</v>
      </c>
      <c r="F655" s="182"/>
      <c r="G655" s="183">
        <f>G656+G663</f>
        <v>6972.1</v>
      </c>
      <c r="H655" s="183">
        <f>H656+H663</f>
        <v>1285</v>
      </c>
      <c r="I655" s="183"/>
    </row>
    <row r="656" spans="1:9" s="222" customFormat="1" ht="38.25">
      <c r="A656" s="184"/>
      <c r="B656" s="181" t="s">
        <v>127</v>
      </c>
      <c r="C656" s="182" t="s">
        <v>809</v>
      </c>
      <c r="D656" s="182" t="s">
        <v>714</v>
      </c>
      <c r="E656" s="182" t="s">
        <v>968</v>
      </c>
      <c r="F656" s="182"/>
      <c r="G656" s="183">
        <f>G657+G660</f>
        <v>6922.1</v>
      </c>
      <c r="H656" s="183">
        <f>H657+H660</f>
        <v>1275</v>
      </c>
      <c r="I656" s="183"/>
    </row>
    <row r="657" spans="1:9" s="222" customFormat="1" ht="38.25">
      <c r="A657" s="184"/>
      <c r="B657" s="181" t="s">
        <v>37</v>
      </c>
      <c r="C657" s="182" t="s">
        <v>809</v>
      </c>
      <c r="D657" s="182" t="s">
        <v>714</v>
      </c>
      <c r="E657" s="182" t="s">
        <v>969</v>
      </c>
      <c r="F657" s="182"/>
      <c r="G657" s="183">
        <f>G658</f>
        <v>6046.1</v>
      </c>
      <c r="H657" s="183">
        <f>H658</f>
        <v>1125</v>
      </c>
      <c r="I657" s="183"/>
    </row>
    <row r="658" spans="1:9" s="222" customFormat="1" ht="51">
      <c r="A658" s="180"/>
      <c r="B658" s="181" t="s">
        <v>689</v>
      </c>
      <c r="C658" s="182" t="s">
        <v>809</v>
      </c>
      <c r="D658" s="182" t="s">
        <v>714</v>
      </c>
      <c r="E658" s="182" t="s">
        <v>969</v>
      </c>
      <c r="F658" s="182" t="s">
        <v>781</v>
      </c>
      <c r="G658" s="183">
        <f>G659</f>
        <v>6046.1</v>
      </c>
      <c r="H658" s="183">
        <f>H659</f>
        <v>1125</v>
      </c>
      <c r="I658" s="183"/>
    </row>
    <row r="659" spans="1:9" s="222" customFormat="1">
      <c r="A659" s="180"/>
      <c r="B659" s="181" t="s">
        <v>694</v>
      </c>
      <c r="C659" s="182" t="s">
        <v>809</v>
      </c>
      <c r="D659" s="182" t="s">
        <v>714</v>
      </c>
      <c r="E659" s="182" t="s">
        <v>969</v>
      </c>
      <c r="F659" s="182" t="s">
        <v>785</v>
      </c>
      <c r="G659" s="183">
        <f>'приложение 5'!H725</f>
        <v>6046.1</v>
      </c>
      <c r="H659" s="183">
        <f>'приложение 5'!I725</f>
        <v>1125</v>
      </c>
      <c r="I659" s="183"/>
    </row>
    <row r="660" spans="1:9" s="222" customFormat="1" ht="318.75">
      <c r="A660" s="184"/>
      <c r="B660" s="181" t="s">
        <v>54</v>
      </c>
      <c r="C660" s="182" t="s">
        <v>809</v>
      </c>
      <c r="D660" s="182" t="s">
        <v>714</v>
      </c>
      <c r="E660" s="182" t="s">
        <v>970</v>
      </c>
      <c r="F660" s="182"/>
      <c r="G660" s="183">
        <f>G661</f>
        <v>876</v>
      </c>
      <c r="H660" s="183">
        <f>H661</f>
        <v>150</v>
      </c>
      <c r="I660" s="183"/>
    </row>
    <row r="661" spans="1:9" s="222" customFormat="1" ht="51">
      <c r="A661" s="180"/>
      <c r="B661" s="181" t="s">
        <v>689</v>
      </c>
      <c r="C661" s="182" t="s">
        <v>809</v>
      </c>
      <c r="D661" s="182" t="s">
        <v>714</v>
      </c>
      <c r="E661" s="182" t="s">
        <v>970</v>
      </c>
      <c r="F661" s="182" t="s">
        <v>781</v>
      </c>
      <c r="G661" s="183">
        <f>G662</f>
        <v>876</v>
      </c>
      <c r="H661" s="183">
        <f>H662</f>
        <v>150</v>
      </c>
      <c r="I661" s="183"/>
    </row>
    <row r="662" spans="1:9" s="222" customFormat="1">
      <c r="A662" s="180"/>
      <c r="B662" s="181" t="s">
        <v>694</v>
      </c>
      <c r="C662" s="182" t="s">
        <v>809</v>
      </c>
      <c r="D662" s="182" t="s">
        <v>714</v>
      </c>
      <c r="E662" s="182" t="s">
        <v>970</v>
      </c>
      <c r="F662" s="182" t="s">
        <v>785</v>
      </c>
      <c r="G662" s="183">
        <f>'приложение 5'!H729</f>
        <v>876</v>
      </c>
      <c r="H662" s="183">
        <f>'приложение 5'!I729</f>
        <v>150</v>
      </c>
      <c r="I662" s="183"/>
    </row>
    <row r="663" spans="1:9" s="222" customFormat="1" ht="38.25">
      <c r="A663" s="184"/>
      <c r="B663" s="181" t="s">
        <v>126</v>
      </c>
      <c r="C663" s="182" t="s">
        <v>809</v>
      </c>
      <c r="D663" s="182" t="s">
        <v>714</v>
      </c>
      <c r="E663" s="182" t="s">
        <v>971</v>
      </c>
      <c r="F663" s="182"/>
      <c r="G663" s="183">
        <f t="shared" ref="G663:H665" si="57">G664</f>
        <v>50</v>
      </c>
      <c r="H663" s="183">
        <f t="shared" si="57"/>
        <v>10</v>
      </c>
      <c r="I663" s="183"/>
    </row>
    <row r="664" spans="1:9" s="222" customFormat="1" ht="25.5">
      <c r="A664" s="184"/>
      <c r="B664" s="181" t="s">
        <v>21</v>
      </c>
      <c r="C664" s="182" t="s">
        <v>809</v>
      </c>
      <c r="D664" s="182" t="s">
        <v>714</v>
      </c>
      <c r="E664" s="182" t="s">
        <v>972</v>
      </c>
      <c r="F664" s="182"/>
      <c r="G664" s="183">
        <f t="shared" si="57"/>
        <v>50</v>
      </c>
      <c r="H664" s="183">
        <f t="shared" si="57"/>
        <v>10</v>
      </c>
      <c r="I664" s="183"/>
    </row>
    <row r="665" spans="1:9" s="222" customFormat="1" ht="51">
      <c r="A665" s="180"/>
      <c r="B665" s="181" t="s">
        <v>794</v>
      </c>
      <c r="C665" s="182" t="s">
        <v>809</v>
      </c>
      <c r="D665" s="182" t="s">
        <v>714</v>
      </c>
      <c r="E665" s="182" t="s">
        <v>972</v>
      </c>
      <c r="F665" s="182" t="s">
        <v>781</v>
      </c>
      <c r="G665" s="183">
        <f t="shared" si="57"/>
        <v>50</v>
      </c>
      <c r="H665" s="183">
        <f t="shared" si="57"/>
        <v>10</v>
      </c>
      <c r="I665" s="183"/>
    </row>
    <row r="666" spans="1:9" s="222" customFormat="1">
      <c r="A666" s="180"/>
      <c r="B666" s="181" t="s">
        <v>694</v>
      </c>
      <c r="C666" s="182" t="s">
        <v>809</v>
      </c>
      <c r="D666" s="182" t="s">
        <v>714</v>
      </c>
      <c r="E666" s="182" t="s">
        <v>972</v>
      </c>
      <c r="F666" s="182" t="s">
        <v>785</v>
      </c>
      <c r="G666" s="183">
        <f>'приложение 5'!H734</f>
        <v>50</v>
      </c>
      <c r="H666" s="183">
        <f>'приложение 5'!I734</f>
        <v>10</v>
      </c>
      <c r="I666" s="183"/>
    </row>
    <row r="667" spans="1:9" s="222" customFormat="1" ht="51">
      <c r="A667" s="184"/>
      <c r="B667" s="181" t="s">
        <v>973</v>
      </c>
      <c r="C667" s="182" t="s">
        <v>809</v>
      </c>
      <c r="D667" s="182" t="s">
        <v>714</v>
      </c>
      <c r="E667" s="182" t="s">
        <v>974</v>
      </c>
      <c r="F667" s="182"/>
      <c r="G667" s="183">
        <f>G668+G672+G676+G683+G687</f>
        <v>268697.59999999998</v>
      </c>
      <c r="H667" s="183">
        <f>H668+H672+H676+H683+H687</f>
        <v>183158</v>
      </c>
      <c r="I667" s="183"/>
    </row>
    <row r="668" spans="1:9" s="222" customFormat="1" ht="38.25">
      <c r="A668" s="184"/>
      <c r="B668" s="181" t="s">
        <v>124</v>
      </c>
      <c r="C668" s="182" t="s">
        <v>809</v>
      </c>
      <c r="D668" s="182" t="s">
        <v>714</v>
      </c>
      <c r="E668" s="182" t="s">
        <v>975</v>
      </c>
      <c r="F668" s="182"/>
      <c r="G668" s="183">
        <f t="shared" ref="G668:H670" si="58">G669</f>
        <v>100</v>
      </c>
      <c r="H668" s="183">
        <f t="shared" si="58"/>
        <v>0</v>
      </c>
      <c r="I668" s="183"/>
    </row>
    <row r="669" spans="1:9" s="222" customFormat="1" ht="25.5">
      <c r="A669" s="184"/>
      <c r="B669" s="181" t="s">
        <v>21</v>
      </c>
      <c r="C669" s="182" t="s">
        <v>809</v>
      </c>
      <c r="D669" s="182" t="s">
        <v>714</v>
      </c>
      <c r="E669" s="182" t="s">
        <v>976</v>
      </c>
      <c r="F669" s="182"/>
      <c r="G669" s="183">
        <f t="shared" si="58"/>
        <v>100</v>
      </c>
      <c r="H669" s="183">
        <f t="shared" si="58"/>
        <v>0</v>
      </c>
      <c r="I669" s="183"/>
    </row>
    <row r="670" spans="1:9" s="222" customFormat="1" ht="51">
      <c r="A670" s="180"/>
      <c r="B670" s="181" t="s">
        <v>794</v>
      </c>
      <c r="C670" s="182" t="s">
        <v>809</v>
      </c>
      <c r="D670" s="182" t="s">
        <v>714</v>
      </c>
      <c r="E670" s="182" t="s">
        <v>976</v>
      </c>
      <c r="F670" s="182" t="s">
        <v>781</v>
      </c>
      <c r="G670" s="183">
        <f t="shared" si="58"/>
        <v>100</v>
      </c>
      <c r="H670" s="183">
        <f t="shared" si="58"/>
        <v>0</v>
      </c>
      <c r="I670" s="183"/>
    </row>
    <row r="671" spans="1:9" s="222" customFormat="1">
      <c r="A671" s="180"/>
      <c r="B671" s="181" t="s">
        <v>694</v>
      </c>
      <c r="C671" s="182" t="s">
        <v>809</v>
      </c>
      <c r="D671" s="182" t="s">
        <v>714</v>
      </c>
      <c r="E671" s="182" t="s">
        <v>976</v>
      </c>
      <c r="F671" s="182" t="s">
        <v>785</v>
      </c>
      <c r="G671" s="183">
        <f>'приложение 5'!H740</f>
        <v>100</v>
      </c>
      <c r="H671" s="183">
        <f>'приложение 5'!I740</f>
        <v>0</v>
      </c>
      <c r="I671" s="183"/>
    </row>
    <row r="672" spans="1:9" s="222" customFormat="1" ht="51">
      <c r="A672" s="184"/>
      <c r="B672" s="181" t="s">
        <v>123</v>
      </c>
      <c r="C672" s="182" t="s">
        <v>809</v>
      </c>
      <c r="D672" s="182" t="s">
        <v>714</v>
      </c>
      <c r="E672" s="182" t="s">
        <v>977</v>
      </c>
      <c r="F672" s="182"/>
      <c r="G672" s="183">
        <f t="shared" ref="G672:H674" si="59">G673</f>
        <v>100</v>
      </c>
      <c r="H672" s="183">
        <f t="shared" si="59"/>
        <v>0</v>
      </c>
      <c r="I672" s="183"/>
    </row>
    <row r="673" spans="1:9" s="222" customFormat="1" ht="25.5">
      <c r="A673" s="184"/>
      <c r="B673" s="181" t="s">
        <v>21</v>
      </c>
      <c r="C673" s="182" t="s">
        <v>809</v>
      </c>
      <c r="D673" s="182" t="s">
        <v>714</v>
      </c>
      <c r="E673" s="182" t="s">
        <v>978</v>
      </c>
      <c r="F673" s="182"/>
      <c r="G673" s="183">
        <f t="shared" si="59"/>
        <v>100</v>
      </c>
      <c r="H673" s="183">
        <f t="shared" si="59"/>
        <v>0</v>
      </c>
      <c r="I673" s="183"/>
    </row>
    <row r="674" spans="1:9" s="222" customFormat="1" ht="51">
      <c r="A674" s="180"/>
      <c r="B674" s="181" t="s">
        <v>794</v>
      </c>
      <c r="C674" s="182" t="s">
        <v>809</v>
      </c>
      <c r="D674" s="182" t="s">
        <v>714</v>
      </c>
      <c r="E674" s="182" t="s">
        <v>978</v>
      </c>
      <c r="F674" s="182" t="s">
        <v>781</v>
      </c>
      <c r="G674" s="183">
        <f t="shared" si="59"/>
        <v>100</v>
      </c>
      <c r="H674" s="183">
        <f t="shared" si="59"/>
        <v>0</v>
      </c>
      <c r="I674" s="183"/>
    </row>
    <row r="675" spans="1:9" s="222" customFormat="1">
      <c r="A675" s="180"/>
      <c r="B675" s="181" t="s">
        <v>694</v>
      </c>
      <c r="C675" s="182" t="s">
        <v>809</v>
      </c>
      <c r="D675" s="182" t="s">
        <v>714</v>
      </c>
      <c r="E675" s="182" t="s">
        <v>978</v>
      </c>
      <c r="F675" s="182" t="s">
        <v>785</v>
      </c>
      <c r="G675" s="183">
        <f>'приложение 5'!H745</f>
        <v>100</v>
      </c>
      <c r="H675" s="183">
        <f>'приложение 5'!I745</f>
        <v>0</v>
      </c>
      <c r="I675" s="183"/>
    </row>
    <row r="676" spans="1:9" s="222" customFormat="1" ht="51">
      <c r="A676" s="184"/>
      <c r="B676" s="181" t="s">
        <v>122</v>
      </c>
      <c r="C676" s="182" t="s">
        <v>809</v>
      </c>
      <c r="D676" s="182" t="s">
        <v>714</v>
      </c>
      <c r="E676" s="182" t="s">
        <v>979</v>
      </c>
      <c r="F676" s="182"/>
      <c r="G676" s="183">
        <f>G677+G680</f>
        <v>73728.5</v>
      </c>
      <c r="H676" s="183">
        <f>H677+H680</f>
        <v>14815.2</v>
      </c>
      <c r="I676" s="183"/>
    </row>
    <row r="677" spans="1:9" s="222" customFormat="1" ht="38.25">
      <c r="A677" s="184"/>
      <c r="B677" s="181" t="s">
        <v>37</v>
      </c>
      <c r="C677" s="182" t="s">
        <v>809</v>
      </c>
      <c r="D677" s="182" t="s">
        <v>714</v>
      </c>
      <c r="E677" s="182" t="s">
        <v>980</v>
      </c>
      <c r="F677" s="182"/>
      <c r="G677" s="183">
        <f>G678</f>
        <v>61816.5</v>
      </c>
      <c r="H677" s="183">
        <f>H678</f>
        <v>12615.2</v>
      </c>
      <c r="I677" s="183"/>
    </row>
    <row r="678" spans="1:9" s="222" customFormat="1" ht="51">
      <c r="A678" s="180"/>
      <c r="B678" s="181" t="s">
        <v>689</v>
      </c>
      <c r="C678" s="182" t="s">
        <v>809</v>
      </c>
      <c r="D678" s="182" t="s">
        <v>714</v>
      </c>
      <c r="E678" s="182" t="s">
        <v>980</v>
      </c>
      <c r="F678" s="182" t="s">
        <v>781</v>
      </c>
      <c r="G678" s="183">
        <f>G679</f>
        <v>61816.5</v>
      </c>
      <c r="H678" s="183">
        <f>H679</f>
        <v>12615.2</v>
      </c>
      <c r="I678" s="183"/>
    </row>
    <row r="679" spans="1:9" s="222" customFormat="1">
      <c r="A679" s="180"/>
      <c r="B679" s="181" t="s">
        <v>694</v>
      </c>
      <c r="C679" s="182" t="s">
        <v>809</v>
      </c>
      <c r="D679" s="182" t="s">
        <v>714</v>
      </c>
      <c r="E679" s="182" t="s">
        <v>980</v>
      </c>
      <c r="F679" s="182" t="s">
        <v>785</v>
      </c>
      <c r="G679" s="183">
        <f>'приложение 5'!H750</f>
        <v>61816.5</v>
      </c>
      <c r="H679" s="183">
        <f>'приложение 5'!I750</f>
        <v>12615.2</v>
      </c>
      <c r="I679" s="183"/>
    </row>
    <row r="680" spans="1:9" s="222" customFormat="1" ht="318.75">
      <c r="A680" s="184"/>
      <c r="B680" s="181" t="s">
        <v>54</v>
      </c>
      <c r="C680" s="182" t="s">
        <v>809</v>
      </c>
      <c r="D680" s="182" t="s">
        <v>714</v>
      </c>
      <c r="E680" s="182" t="s">
        <v>981</v>
      </c>
      <c r="F680" s="182"/>
      <c r="G680" s="183">
        <f>G681</f>
        <v>11912</v>
      </c>
      <c r="H680" s="183">
        <f>H681</f>
        <v>2200</v>
      </c>
      <c r="I680" s="183"/>
    </row>
    <row r="681" spans="1:9" s="222" customFormat="1" ht="51">
      <c r="A681" s="180"/>
      <c r="B681" s="181" t="s">
        <v>689</v>
      </c>
      <c r="C681" s="182" t="s">
        <v>809</v>
      </c>
      <c r="D681" s="182" t="s">
        <v>714</v>
      </c>
      <c r="E681" s="182" t="s">
        <v>981</v>
      </c>
      <c r="F681" s="182" t="s">
        <v>781</v>
      </c>
      <c r="G681" s="183">
        <f>G682</f>
        <v>11912</v>
      </c>
      <c r="H681" s="183">
        <f>H682</f>
        <v>2200</v>
      </c>
      <c r="I681" s="183"/>
    </row>
    <row r="682" spans="1:9" s="222" customFormat="1">
      <c r="A682" s="180"/>
      <c r="B682" s="181" t="s">
        <v>694</v>
      </c>
      <c r="C682" s="182" t="s">
        <v>809</v>
      </c>
      <c r="D682" s="182" t="s">
        <v>714</v>
      </c>
      <c r="E682" s="182" t="s">
        <v>981</v>
      </c>
      <c r="F682" s="182" t="s">
        <v>785</v>
      </c>
      <c r="G682" s="183">
        <f>'приложение 5'!H754</f>
        <v>11912</v>
      </c>
      <c r="H682" s="183">
        <f>'приложение 5'!I754</f>
        <v>2200</v>
      </c>
      <c r="I682" s="183"/>
    </row>
    <row r="683" spans="1:9" s="222" customFormat="1" ht="38.25">
      <c r="A683" s="184"/>
      <c r="B683" s="187" t="s">
        <v>121</v>
      </c>
      <c r="C683" s="188" t="s">
        <v>809</v>
      </c>
      <c r="D683" s="188" t="s">
        <v>714</v>
      </c>
      <c r="E683" s="188" t="s">
        <v>982</v>
      </c>
      <c r="F683" s="182"/>
      <c r="G683" s="183">
        <f t="shared" ref="G683:H685" si="60">G684</f>
        <v>969.1</v>
      </c>
      <c r="H683" s="183">
        <f t="shared" si="60"/>
        <v>50</v>
      </c>
      <c r="I683" s="183"/>
    </row>
    <row r="684" spans="1:9" s="222" customFormat="1" ht="25.5">
      <c r="A684" s="184"/>
      <c r="B684" s="181" t="s">
        <v>21</v>
      </c>
      <c r="C684" s="188" t="s">
        <v>809</v>
      </c>
      <c r="D684" s="188" t="s">
        <v>714</v>
      </c>
      <c r="E684" s="188" t="s">
        <v>983</v>
      </c>
      <c r="F684" s="188"/>
      <c r="G684" s="183">
        <f t="shared" si="60"/>
        <v>969.1</v>
      </c>
      <c r="H684" s="183">
        <f t="shared" si="60"/>
        <v>50</v>
      </c>
      <c r="I684" s="183"/>
    </row>
    <row r="685" spans="1:9" s="222" customFormat="1" ht="51">
      <c r="A685" s="184"/>
      <c r="B685" s="187" t="s">
        <v>689</v>
      </c>
      <c r="C685" s="188" t="s">
        <v>809</v>
      </c>
      <c r="D685" s="188" t="s">
        <v>714</v>
      </c>
      <c r="E685" s="188" t="s">
        <v>983</v>
      </c>
      <c r="F685" s="188" t="s">
        <v>781</v>
      </c>
      <c r="G685" s="183">
        <f t="shared" si="60"/>
        <v>969.1</v>
      </c>
      <c r="H685" s="183">
        <f t="shared" si="60"/>
        <v>50</v>
      </c>
      <c r="I685" s="183"/>
    </row>
    <row r="686" spans="1:9" s="222" customFormat="1">
      <c r="A686" s="184"/>
      <c r="B686" s="187" t="s">
        <v>694</v>
      </c>
      <c r="C686" s="188" t="s">
        <v>809</v>
      </c>
      <c r="D686" s="188" t="s">
        <v>714</v>
      </c>
      <c r="E686" s="188" t="s">
        <v>983</v>
      </c>
      <c r="F686" s="188" t="s">
        <v>785</v>
      </c>
      <c r="G686" s="183">
        <f>'приложение 5'!H759</f>
        <v>969.1</v>
      </c>
      <c r="H686" s="183">
        <f>'приложение 5'!I759</f>
        <v>50</v>
      </c>
      <c r="I686" s="183"/>
    </row>
    <row r="687" spans="1:9" s="190" customFormat="1" ht="38.25">
      <c r="A687" s="191"/>
      <c r="B687" s="187" t="s">
        <v>120</v>
      </c>
      <c r="C687" s="188" t="s">
        <v>809</v>
      </c>
      <c r="D687" s="188" t="s">
        <v>714</v>
      </c>
      <c r="E687" s="188" t="s">
        <v>984</v>
      </c>
      <c r="F687" s="188"/>
      <c r="G687" s="199">
        <f>G688</f>
        <v>193800</v>
      </c>
      <c r="H687" s="199">
        <f>H688</f>
        <v>168292.8</v>
      </c>
      <c r="I687" s="199"/>
    </row>
    <row r="688" spans="1:9" s="190" customFormat="1" ht="25.5">
      <c r="A688" s="211"/>
      <c r="B688" s="187" t="s">
        <v>804</v>
      </c>
      <c r="C688" s="188" t="s">
        <v>809</v>
      </c>
      <c r="D688" s="188" t="s">
        <v>714</v>
      </c>
      <c r="E688" s="188" t="s">
        <v>985</v>
      </c>
      <c r="F688" s="188"/>
      <c r="G688" s="199">
        <f>G689+G691</f>
        <v>193800</v>
      </c>
      <c r="H688" s="199">
        <f>H689+H691</f>
        <v>168292.8</v>
      </c>
      <c r="I688" s="199"/>
    </row>
    <row r="689" spans="1:9" s="190" customFormat="1" ht="38.25">
      <c r="A689" s="191"/>
      <c r="B689" s="181" t="s">
        <v>725</v>
      </c>
      <c r="C689" s="188" t="s">
        <v>809</v>
      </c>
      <c r="D689" s="188" t="s">
        <v>714</v>
      </c>
      <c r="E689" s="188" t="s">
        <v>985</v>
      </c>
      <c r="F689" s="188" t="s">
        <v>726</v>
      </c>
      <c r="G689" s="199">
        <f>G690</f>
        <v>10800</v>
      </c>
      <c r="H689" s="199">
        <f t="shared" ref="H689" si="61">H690</f>
        <v>0</v>
      </c>
      <c r="I689" s="199"/>
    </row>
    <row r="690" spans="1:9" s="190" customFormat="1" ht="38.25">
      <c r="A690" s="191"/>
      <c r="B690" s="187" t="s">
        <v>260</v>
      </c>
      <c r="C690" s="188" t="s">
        <v>809</v>
      </c>
      <c r="D690" s="188" t="s">
        <v>714</v>
      </c>
      <c r="E690" s="188" t="s">
        <v>985</v>
      </c>
      <c r="F690" s="188" t="s">
        <v>727</v>
      </c>
      <c r="G690" s="199">
        <f>'приложение 5'!H764</f>
        <v>10800</v>
      </c>
      <c r="H690" s="199">
        <f>'приложение 5'!I764</f>
        <v>0</v>
      </c>
      <c r="I690" s="199"/>
    </row>
    <row r="691" spans="1:9" s="190" customFormat="1" ht="38.25">
      <c r="A691" s="211"/>
      <c r="B691" s="187" t="s">
        <v>703</v>
      </c>
      <c r="C691" s="188" t="s">
        <v>809</v>
      </c>
      <c r="D691" s="188" t="s">
        <v>714</v>
      </c>
      <c r="E691" s="188" t="s">
        <v>985</v>
      </c>
      <c r="F691" s="212">
        <v>400</v>
      </c>
      <c r="G691" s="199">
        <f>G692+G693</f>
        <v>183000</v>
      </c>
      <c r="H691" s="199">
        <f>H692+H693</f>
        <v>168292.8</v>
      </c>
      <c r="I691" s="199"/>
    </row>
    <row r="692" spans="1:9" s="190" customFormat="1">
      <c r="A692" s="189"/>
      <c r="B692" s="187" t="s">
        <v>697</v>
      </c>
      <c r="C692" s="188" t="s">
        <v>809</v>
      </c>
      <c r="D692" s="188" t="s">
        <v>714</v>
      </c>
      <c r="E692" s="188" t="s">
        <v>985</v>
      </c>
      <c r="F692" s="188" t="s">
        <v>820</v>
      </c>
      <c r="G692" s="199">
        <f>'приложение 5'!H767</f>
        <v>14707.2</v>
      </c>
      <c r="H692" s="199">
        <f>'приложение 5'!I767</f>
        <v>0</v>
      </c>
      <c r="I692" s="199"/>
    </row>
    <row r="693" spans="1:9" s="190" customFormat="1" ht="140.25">
      <c r="A693" s="211"/>
      <c r="B693" s="187" t="s">
        <v>699</v>
      </c>
      <c r="C693" s="188" t="s">
        <v>809</v>
      </c>
      <c r="D693" s="188" t="s">
        <v>714</v>
      </c>
      <c r="E693" s="188" t="s">
        <v>985</v>
      </c>
      <c r="F693" s="212">
        <v>460</v>
      </c>
      <c r="G693" s="199">
        <f>'приложение 5'!H769</f>
        <v>168292.8</v>
      </c>
      <c r="H693" s="199">
        <f>'приложение 5'!I769</f>
        <v>168292.8</v>
      </c>
      <c r="I693" s="199"/>
    </row>
    <row r="694" spans="1:9" s="190" customFormat="1" ht="63.75">
      <c r="A694" s="211"/>
      <c r="B694" s="187" t="s">
        <v>87</v>
      </c>
      <c r="C694" s="188" t="s">
        <v>809</v>
      </c>
      <c r="D694" s="188" t="s">
        <v>714</v>
      </c>
      <c r="E694" s="188" t="s">
        <v>935</v>
      </c>
      <c r="F694" s="212"/>
      <c r="G694" s="199">
        <f>G695</f>
        <v>225</v>
      </c>
      <c r="H694" s="199">
        <f t="shared" ref="H694:H695" si="62">H695</f>
        <v>225</v>
      </c>
      <c r="I694" s="199"/>
    </row>
    <row r="695" spans="1:9" s="190" customFormat="1" ht="63.75">
      <c r="A695" s="211"/>
      <c r="B695" s="187" t="s">
        <v>17</v>
      </c>
      <c r="C695" s="188" t="s">
        <v>809</v>
      </c>
      <c r="D695" s="188" t="s">
        <v>714</v>
      </c>
      <c r="E695" s="188" t="s">
        <v>986</v>
      </c>
      <c r="F695" s="212"/>
      <c r="G695" s="199">
        <f>G696</f>
        <v>225</v>
      </c>
      <c r="H695" s="199">
        <f t="shared" si="62"/>
        <v>225</v>
      </c>
      <c r="I695" s="199"/>
    </row>
    <row r="696" spans="1:9" s="190" customFormat="1" ht="51">
      <c r="A696" s="191"/>
      <c r="B696" s="187" t="s">
        <v>704</v>
      </c>
      <c r="C696" s="188" t="s">
        <v>809</v>
      </c>
      <c r="D696" s="188" t="s">
        <v>714</v>
      </c>
      <c r="E696" s="188" t="s">
        <v>986</v>
      </c>
      <c r="F696" s="188" t="s">
        <v>781</v>
      </c>
      <c r="G696" s="199">
        <f>G697</f>
        <v>225</v>
      </c>
      <c r="H696" s="199">
        <f>H697</f>
        <v>225</v>
      </c>
      <c r="I696" s="199"/>
    </row>
    <row r="697" spans="1:9" s="190" customFormat="1" ht="51">
      <c r="A697" s="211"/>
      <c r="B697" s="187" t="s">
        <v>86</v>
      </c>
      <c r="C697" s="188" t="s">
        <v>809</v>
      </c>
      <c r="D697" s="188" t="s">
        <v>714</v>
      </c>
      <c r="E697" s="188" t="s">
        <v>986</v>
      </c>
      <c r="F697" s="188" t="s">
        <v>85</v>
      </c>
      <c r="G697" s="199">
        <f>'приложение 5'!H775</f>
        <v>225</v>
      </c>
      <c r="H697" s="199">
        <f>'приложение 5'!I775</f>
        <v>225</v>
      </c>
      <c r="I697" s="199"/>
    </row>
    <row r="698" spans="1:9" s="222" customFormat="1" ht="25.5">
      <c r="A698" s="186"/>
      <c r="B698" s="177" t="s">
        <v>117</v>
      </c>
      <c r="C698" s="178" t="s">
        <v>809</v>
      </c>
      <c r="D698" s="178" t="s">
        <v>734</v>
      </c>
      <c r="E698" s="178"/>
      <c r="F698" s="178"/>
      <c r="G698" s="179">
        <f>G699</f>
        <v>252.6</v>
      </c>
      <c r="H698" s="179">
        <f t="shared" ref="H698:H702" si="63">H699</f>
        <v>0</v>
      </c>
      <c r="I698" s="226">
        <f>H698/G698*100</f>
        <v>0</v>
      </c>
    </row>
    <row r="699" spans="1:9" s="222" customFormat="1" ht="51">
      <c r="A699" s="180"/>
      <c r="B699" s="181" t="s">
        <v>756</v>
      </c>
      <c r="C699" s="182" t="s">
        <v>809</v>
      </c>
      <c r="D699" s="182" t="s">
        <v>734</v>
      </c>
      <c r="E699" s="182" t="s">
        <v>718</v>
      </c>
      <c r="F699" s="182"/>
      <c r="G699" s="183">
        <f>G700</f>
        <v>252.6</v>
      </c>
      <c r="H699" s="183">
        <f t="shared" si="63"/>
        <v>0</v>
      </c>
      <c r="I699" s="183"/>
    </row>
    <row r="700" spans="1:9" s="222" customFormat="1" ht="38.25">
      <c r="A700" s="180"/>
      <c r="B700" s="181" t="s">
        <v>4</v>
      </c>
      <c r="C700" s="182" t="s">
        <v>809</v>
      </c>
      <c r="D700" s="182" t="s">
        <v>734</v>
      </c>
      <c r="E700" s="182" t="s">
        <v>720</v>
      </c>
      <c r="F700" s="182"/>
      <c r="G700" s="183">
        <f>G701</f>
        <v>252.6</v>
      </c>
      <c r="H700" s="183">
        <f t="shared" si="63"/>
        <v>0</v>
      </c>
      <c r="I700" s="183"/>
    </row>
    <row r="701" spans="1:9" s="222" customFormat="1" ht="178.5">
      <c r="A701" s="180"/>
      <c r="B701" s="181" t="s">
        <v>987</v>
      </c>
      <c r="C701" s="182" t="s">
        <v>809</v>
      </c>
      <c r="D701" s="182" t="s">
        <v>734</v>
      </c>
      <c r="E701" s="182" t="s">
        <v>988</v>
      </c>
      <c r="F701" s="182"/>
      <c r="G701" s="183">
        <f>G702</f>
        <v>252.6</v>
      </c>
      <c r="H701" s="183">
        <f t="shared" si="63"/>
        <v>0</v>
      </c>
      <c r="I701" s="183"/>
    </row>
    <row r="702" spans="1:9" s="222" customFormat="1" ht="38.25">
      <c r="A702" s="180"/>
      <c r="B702" s="181" t="s">
        <v>725</v>
      </c>
      <c r="C702" s="182" t="s">
        <v>809</v>
      </c>
      <c r="D702" s="182" t="s">
        <v>734</v>
      </c>
      <c r="E702" s="182" t="s">
        <v>988</v>
      </c>
      <c r="F702" s="182" t="s">
        <v>726</v>
      </c>
      <c r="G702" s="183">
        <f>G703</f>
        <v>252.6</v>
      </c>
      <c r="H702" s="183">
        <f t="shared" si="63"/>
        <v>0</v>
      </c>
      <c r="I702" s="183"/>
    </row>
    <row r="703" spans="1:9" s="222" customFormat="1" ht="38.25">
      <c r="A703" s="180"/>
      <c r="B703" s="181" t="s">
        <v>260</v>
      </c>
      <c r="C703" s="182" t="s">
        <v>809</v>
      </c>
      <c r="D703" s="182" t="s">
        <v>734</v>
      </c>
      <c r="E703" s="182" t="s">
        <v>988</v>
      </c>
      <c r="F703" s="182" t="s">
        <v>727</v>
      </c>
      <c r="G703" s="183">
        <f>'приложение 5'!H781</f>
        <v>252.6</v>
      </c>
      <c r="H703" s="183">
        <f>'приложение 5'!I781</f>
        <v>0</v>
      </c>
      <c r="I703" s="183"/>
    </row>
    <row r="704" spans="1:9" s="190" customFormat="1">
      <c r="A704" s="189"/>
      <c r="B704" s="213" t="s">
        <v>989</v>
      </c>
      <c r="C704" s="225" t="s">
        <v>765</v>
      </c>
      <c r="D704" s="225" t="s">
        <v>715</v>
      </c>
      <c r="E704" s="225"/>
      <c r="F704" s="225"/>
      <c r="G704" s="226">
        <f>G705</f>
        <v>9452.5</v>
      </c>
      <c r="H704" s="226">
        <f t="shared" ref="H704:H709" si="64">H705</f>
        <v>7267.3</v>
      </c>
      <c r="I704" s="226">
        <f>H704/G704*100</f>
        <v>76.882306268183015</v>
      </c>
    </row>
    <row r="705" spans="1:9" s="190" customFormat="1" ht="25.5">
      <c r="A705" s="189"/>
      <c r="B705" s="246" t="s">
        <v>114</v>
      </c>
      <c r="C705" s="225" t="s">
        <v>765</v>
      </c>
      <c r="D705" s="225" t="s">
        <v>765</v>
      </c>
      <c r="E705" s="225"/>
      <c r="F705" s="225"/>
      <c r="G705" s="226">
        <f>G706</f>
        <v>9452.5</v>
      </c>
      <c r="H705" s="226">
        <f t="shared" si="64"/>
        <v>7267.3</v>
      </c>
      <c r="I705" s="226">
        <f>H705/G705*100</f>
        <v>76.882306268183015</v>
      </c>
    </row>
    <row r="706" spans="1:9" s="190" customFormat="1" ht="63.75">
      <c r="A706" s="191"/>
      <c r="B706" s="187" t="s">
        <v>113</v>
      </c>
      <c r="C706" s="188" t="s">
        <v>765</v>
      </c>
      <c r="D706" s="188" t="s">
        <v>765</v>
      </c>
      <c r="E706" s="227" t="s">
        <v>990</v>
      </c>
      <c r="F706" s="188"/>
      <c r="G706" s="199">
        <f>G707</f>
        <v>9452.5</v>
      </c>
      <c r="H706" s="199">
        <f t="shared" si="64"/>
        <v>7267.3</v>
      </c>
      <c r="I706" s="199"/>
    </row>
    <row r="707" spans="1:9" s="190" customFormat="1" ht="38.25">
      <c r="A707" s="191"/>
      <c r="B707" s="187" t="s">
        <v>112</v>
      </c>
      <c r="C707" s="188" t="s">
        <v>765</v>
      </c>
      <c r="D707" s="188" t="s">
        <v>765</v>
      </c>
      <c r="E707" s="227" t="s">
        <v>991</v>
      </c>
      <c r="F707" s="188"/>
      <c r="G707" s="199">
        <f>G708+G711+G714</f>
        <v>9452.5</v>
      </c>
      <c r="H707" s="199">
        <f>H708+H711+H714</f>
        <v>7267.3</v>
      </c>
      <c r="I707" s="199"/>
    </row>
    <row r="708" spans="1:9" s="190" customFormat="1" ht="25.5">
      <c r="A708" s="191"/>
      <c r="B708" s="187" t="s">
        <v>992</v>
      </c>
      <c r="C708" s="188" t="s">
        <v>765</v>
      </c>
      <c r="D708" s="188" t="s">
        <v>765</v>
      </c>
      <c r="E708" s="227" t="s">
        <v>993</v>
      </c>
      <c r="F708" s="188"/>
      <c r="G708" s="199">
        <f>G709</f>
        <v>9399</v>
      </c>
      <c r="H708" s="199">
        <f>H709</f>
        <v>7213.8</v>
      </c>
      <c r="I708" s="199"/>
    </row>
    <row r="709" spans="1:9" s="190" customFormat="1" ht="38.25">
      <c r="A709" s="189"/>
      <c r="B709" s="187" t="s">
        <v>703</v>
      </c>
      <c r="C709" s="188" t="s">
        <v>765</v>
      </c>
      <c r="D709" s="188" t="s">
        <v>765</v>
      </c>
      <c r="E709" s="227" t="s">
        <v>993</v>
      </c>
      <c r="F709" s="188" t="s">
        <v>819</v>
      </c>
      <c r="G709" s="199">
        <f>G710</f>
        <v>9399</v>
      </c>
      <c r="H709" s="199">
        <f t="shared" si="64"/>
        <v>7213.8</v>
      </c>
      <c r="I709" s="199"/>
    </row>
    <row r="710" spans="1:9" s="190" customFormat="1">
      <c r="A710" s="189"/>
      <c r="B710" s="187" t="s">
        <v>697</v>
      </c>
      <c r="C710" s="188" t="s">
        <v>765</v>
      </c>
      <c r="D710" s="188" t="s">
        <v>765</v>
      </c>
      <c r="E710" s="227" t="s">
        <v>993</v>
      </c>
      <c r="F710" s="188" t="s">
        <v>820</v>
      </c>
      <c r="G710" s="199">
        <f>'приложение 5'!H789</f>
        <v>9399</v>
      </c>
      <c r="H710" s="199">
        <f>'приложение 5'!I789</f>
        <v>7213.8</v>
      </c>
      <c r="I710" s="199"/>
    </row>
    <row r="711" spans="1:9" s="234" customFormat="1" ht="114.75">
      <c r="A711" s="228"/>
      <c r="B711" s="229" t="s">
        <v>111</v>
      </c>
      <c r="C711" s="230">
        <v>9</v>
      </c>
      <c r="D711" s="230">
        <v>9</v>
      </c>
      <c r="E711" s="231" t="s">
        <v>1032</v>
      </c>
      <c r="F711" s="232"/>
      <c r="G711" s="233">
        <f t="shared" ref="G711:H712" si="65">G712</f>
        <v>50.8</v>
      </c>
      <c r="H711" s="233">
        <f t="shared" si="65"/>
        <v>50.8</v>
      </c>
      <c r="I711" s="228"/>
    </row>
    <row r="712" spans="1:9" s="234" customFormat="1" ht="51">
      <c r="A712" s="228"/>
      <c r="B712" s="187" t="s">
        <v>696</v>
      </c>
      <c r="C712" s="230">
        <v>9</v>
      </c>
      <c r="D712" s="230">
        <v>9</v>
      </c>
      <c r="E712" s="231" t="s">
        <v>1032</v>
      </c>
      <c r="F712" s="232">
        <v>400</v>
      </c>
      <c r="G712" s="233">
        <f t="shared" si="65"/>
        <v>50.8</v>
      </c>
      <c r="H712" s="233">
        <f t="shared" si="65"/>
        <v>50.8</v>
      </c>
      <c r="I712" s="228"/>
    </row>
    <row r="713" spans="1:9" s="234" customFormat="1">
      <c r="A713" s="228"/>
      <c r="B713" s="187" t="s">
        <v>697</v>
      </c>
      <c r="C713" s="230">
        <v>9</v>
      </c>
      <c r="D713" s="230">
        <v>9</v>
      </c>
      <c r="E713" s="231" t="s">
        <v>1032</v>
      </c>
      <c r="F713" s="232">
        <v>410</v>
      </c>
      <c r="G713" s="233">
        <f>'приложение 5'!H794</f>
        <v>50.8</v>
      </c>
      <c r="H713" s="233">
        <f>'приложение 5'!I794</f>
        <v>50.8</v>
      </c>
      <c r="I713" s="228"/>
    </row>
    <row r="714" spans="1:9" s="234" customFormat="1" ht="127.5">
      <c r="A714" s="228"/>
      <c r="B714" s="229" t="s">
        <v>110</v>
      </c>
      <c r="C714" s="230">
        <v>9</v>
      </c>
      <c r="D714" s="230">
        <v>9</v>
      </c>
      <c r="E714" s="231" t="s">
        <v>1033</v>
      </c>
      <c r="F714" s="232"/>
      <c r="G714" s="233">
        <f>G715</f>
        <v>2.7</v>
      </c>
      <c r="H714" s="233">
        <f>H715</f>
        <v>2.7</v>
      </c>
      <c r="I714" s="228"/>
    </row>
    <row r="715" spans="1:9" s="234" customFormat="1" ht="51">
      <c r="A715" s="228"/>
      <c r="B715" s="187" t="s">
        <v>696</v>
      </c>
      <c r="C715" s="230">
        <v>9</v>
      </c>
      <c r="D715" s="230">
        <v>9</v>
      </c>
      <c r="E715" s="231" t="s">
        <v>1033</v>
      </c>
      <c r="F715" s="232">
        <v>400</v>
      </c>
      <c r="G715" s="233">
        <f>G716</f>
        <v>2.7</v>
      </c>
      <c r="H715" s="233">
        <f>H716</f>
        <v>2.7</v>
      </c>
      <c r="I715" s="228"/>
    </row>
    <row r="716" spans="1:9" s="234" customFormat="1">
      <c r="A716" s="228"/>
      <c r="B716" s="187" t="s">
        <v>697</v>
      </c>
      <c r="C716" s="230">
        <v>9</v>
      </c>
      <c r="D716" s="230">
        <v>9</v>
      </c>
      <c r="E716" s="231" t="s">
        <v>1033</v>
      </c>
      <c r="F716" s="232">
        <v>410</v>
      </c>
      <c r="G716" s="233">
        <f>'приложение 5'!H797</f>
        <v>2.7</v>
      </c>
      <c r="H716" s="233">
        <f>'приложение 5'!I797</f>
        <v>2.7</v>
      </c>
      <c r="I716" s="228"/>
    </row>
    <row r="717" spans="1:9" s="234" customFormat="1">
      <c r="A717" s="228"/>
      <c r="B717" s="134" t="s">
        <v>14</v>
      </c>
      <c r="C717" s="302">
        <v>10</v>
      </c>
      <c r="D717" s="302">
        <v>0</v>
      </c>
      <c r="E717" s="303"/>
      <c r="F717" s="304"/>
      <c r="G717" s="301">
        <f>G718+G724+G738+G756</f>
        <v>197173.80000000002</v>
      </c>
      <c r="H717" s="301">
        <f>H718+H724+H738+H756</f>
        <v>44957.899999999994</v>
      </c>
      <c r="I717" s="301">
        <f>H717/G717*100</f>
        <v>22.80115309437663</v>
      </c>
    </row>
    <row r="718" spans="1:9" s="143" customFormat="1">
      <c r="A718" s="142"/>
      <c r="B718" s="134" t="s">
        <v>109</v>
      </c>
      <c r="C718" s="135">
        <v>10</v>
      </c>
      <c r="D718" s="135">
        <v>1</v>
      </c>
      <c r="E718" s="136"/>
      <c r="F718" s="137"/>
      <c r="G718" s="138">
        <f t="shared" ref="G718:H722" si="66">G719</f>
        <v>3521.8</v>
      </c>
      <c r="H718" s="138">
        <f t="shared" si="66"/>
        <v>833.7</v>
      </c>
      <c r="I718" s="140">
        <f>H718/G718*100</f>
        <v>23.672553807711967</v>
      </c>
    </row>
    <row r="719" spans="1:9" s="141" customFormat="1" ht="51">
      <c r="A719" s="133"/>
      <c r="B719" s="145" t="s">
        <v>5</v>
      </c>
      <c r="C719" s="146">
        <v>10</v>
      </c>
      <c r="D719" s="146">
        <v>1</v>
      </c>
      <c r="E719" s="147" t="s">
        <v>718</v>
      </c>
      <c r="F719" s="148"/>
      <c r="G719" s="139">
        <f t="shared" si="66"/>
        <v>3521.8</v>
      </c>
      <c r="H719" s="139">
        <f t="shared" si="66"/>
        <v>833.7</v>
      </c>
      <c r="I719" s="133"/>
    </row>
    <row r="720" spans="1:9" s="141" customFormat="1" ht="38.25">
      <c r="A720" s="133"/>
      <c r="B720" s="145" t="s">
        <v>4</v>
      </c>
      <c r="C720" s="146">
        <v>10</v>
      </c>
      <c r="D720" s="146">
        <v>1</v>
      </c>
      <c r="E720" s="147" t="s">
        <v>720</v>
      </c>
      <c r="F720" s="148"/>
      <c r="G720" s="139">
        <f t="shared" si="66"/>
        <v>3521.8</v>
      </c>
      <c r="H720" s="139">
        <f t="shared" si="66"/>
        <v>833.7</v>
      </c>
      <c r="I720" s="133"/>
    </row>
    <row r="721" spans="1:9" s="141" customFormat="1" ht="25.5">
      <c r="A721" s="133"/>
      <c r="B721" s="145" t="s">
        <v>72</v>
      </c>
      <c r="C721" s="146">
        <v>10</v>
      </c>
      <c r="D721" s="146">
        <v>1</v>
      </c>
      <c r="E721" s="147" t="s">
        <v>747</v>
      </c>
      <c r="F721" s="148"/>
      <c r="G721" s="139">
        <f t="shared" si="66"/>
        <v>3521.8</v>
      </c>
      <c r="H721" s="139">
        <f t="shared" si="66"/>
        <v>833.7</v>
      </c>
      <c r="I721" s="133"/>
    </row>
    <row r="722" spans="1:9" s="141" customFormat="1" ht="25.5">
      <c r="A722" s="133"/>
      <c r="B722" s="32" t="s">
        <v>692</v>
      </c>
      <c r="C722" s="146">
        <v>10</v>
      </c>
      <c r="D722" s="146">
        <v>1</v>
      </c>
      <c r="E722" s="147" t="s">
        <v>747</v>
      </c>
      <c r="F722" s="148">
        <v>300</v>
      </c>
      <c r="G722" s="139">
        <f t="shared" si="66"/>
        <v>3521.8</v>
      </c>
      <c r="H722" s="139">
        <f t="shared" si="66"/>
        <v>833.7</v>
      </c>
      <c r="I722" s="133"/>
    </row>
    <row r="723" spans="1:9" s="141" customFormat="1" ht="38.25">
      <c r="A723" s="133"/>
      <c r="B723" s="32" t="s">
        <v>698</v>
      </c>
      <c r="C723" s="146">
        <v>10</v>
      </c>
      <c r="D723" s="146">
        <v>1</v>
      </c>
      <c r="E723" s="147" t="s">
        <v>747</v>
      </c>
      <c r="F723" s="148">
        <v>320</v>
      </c>
      <c r="G723" s="139">
        <f>'приложение 5'!H805</f>
        <v>3521.8</v>
      </c>
      <c r="H723" s="139">
        <f>'приложение 5'!I805</f>
        <v>833.7</v>
      </c>
      <c r="I723" s="133"/>
    </row>
    <row r="724" spans="1:9" s="222" customFormat="1">
      <c r="A724" s="176"/>
      <c r="B724" s="177" t="s">
        <v>105</v>
      </c>
      <c r="C724" s="178" t="s">
        <v>829</v>
      </c>
      <c r="D724" s="178" t="s">
        <v>729</v>
      </c>
      <c r="E724" s="178"/>
      <c r="F724" s="178"/>
      <c r="G724" s="179">
        <f>G725</f>
        <v>46267.5</v>
      </c>
      <c r="H724" s="179">
        <f>H725</f>
        <v>26005.9</v>
      </c>
      <c r="I724" s="179">
        <f>H724/G724*100</f>
        <v>56.207705192629817</v>
      </c>
    </row>
    <row r="725" spans="1:9" s="222" customFormat="1" ht="76.5">
      <c r="A725" s="176"/>
      <c r="B725" s="181" t="s">
        <v>99</v>
      </c>
      <c r="C725" s="182" t="s">
        <v>829</v>
      </c>
      <c r="D725" s="182" t="s">
        <v>729</v>
      </c>
      <c r="E725" s="182" t="s">
        <v>854</v>
      </c>
      <c r="F725" s="182"/>
      <c r="G725" s="183">
        <f>G726+G729+G732+G735</f>
        <v>46267.5</v>
      </c>
      <c r="H725" s="183">
        <f>H726+H729+H732+H735</f>
        <v>26005.9</v>
      </c>
      <c r="I725" s="183"/>
    </row>
    <row r="726" spans="1:9" s="222" customFormat="1" ht="25.5">
      <c r="A726" s="176"/>
      <c r="B726" s="181" t="s">
        <v>21</v>
      </c>
      <c r="C726" s="182" t="s">
        <v>829</v>
      </c>
      <c r="D726" s="182" t="s">
        <v>729</v>
      </c>
      <c r="E726" s="182" t="s">
        <v>855</v>
      </c>
      <c r="F726" s="182"/>
      <c r="G726" s="183">
        <f>G727</f>
        <v>38657.5</v>
      </c>
      <c r="H726" s="183">
        <f>H727</f>
        <v>26005.9</v>
      </c>
      <c r="I726" s="183"/>
    </row>
    <row r="727" spans="1:9" s="222" customFormat="1" ht="25.5">
      <c r="A727" s="176"/>
      <c r="B727" s="181" t="s">
        <v>692</v>
      </c>
      <c r="C727" s="182" t="s">
        <v>829</v>
      </c>
      <c r="D727" s="182" t="s">
        <v>729</v>
      </c>
      <c r="E727" s="182" t="s">
        <v>855</v>
      </c>
      <c r="F727" s="182" t="s">
        <v>994</v>
      </c>
      <c r="G727" s="183">
        <f>G728</f>
        <v>38657.5</v>
      </c>
      <c r="H727" s="183">
        <f>H728</f>
        <v>26005.9</v>
      </c>
      <c r="I727" s="183"/>
    </row>
    <row r="728" spans="1:9" s="222" customFormat="1" ht="38.25">
      <c r="A728" s="176"/>
      <c r="B728" s="181" t="s">
        <v>698</v>
      </c>
      <c r="C728" s="182" t="s">
        <v>829</v>
      </c>
      <c r="D728" s="182" t="s">
        <v>729</v>
      </c>
      <c r="E728" s="182" t="s">
        <v>855</v>
      </c>
      <c r="F728" s="182" t="s">
        <v>995</v>
      </c>
      <c r="G728" s="183">
        <f>'приложение 5'!H811</f>
        <v>38657.5</v>
      </c>
      <c r="H728" s="183">
        <f>'приложение 5'!I811</f>
        <v>26005.9</v>
      </c>
      <c r="I728" s="183"/>
    </row>
    <row r="729" spans="1:9" s="222" customFormat="1" ht="165.75">
      <c r="A729" s="176"/>
      <c r="B729" s="181" t="s">
        <v>996</v>
      </c>
      <c r="C729" s="182" t="s">
        <v>829</v>
      </c>
      <c r="D729" s="182" t="s">
        <v>729</v>
      </c>
      <c r="E729" s="182" t="s">
        <v>997</v>
      </c>
      <c r="F729" s="182"/>
      <c r="G729" s="183">
        <f>G730</f>
        <v>6521</v>
      </c>
      <c r="H729" s="183">
        <f>H730</f>
        <v>0</v>
      </c>
      <c r="I729" s="183"/>
    </row>
    <row r="730" spans="1:9" s="222" customFormat="1" ht="25.5">
      <c r="A730" s="176"/>
      <c r="B730" s="181" t="s">
        <v>692</v>
      </c>
      <c r="C730" s="182" t="s">
        <v>829</v>
      </c>
      <c r="D730" s="182" t="s">
        <v>729</v>
      </c>
      <c r="E730" s="182" t="s">
        <v>997</v>
      </c>
      <c r="F730" s="182" t="s">
        <v>994</v>
      </c>
      <c r="G730" s="183">
        <f>G731</f>
        <v>6521</v>
      </c>
      <c r="H730" s="183">
        <f>H731</f>
        <v>0</v>
      </c>
      <c r="I730" s="183"/>
    </row>
    <row r="731" spans="1:9" s="222" customFormat="1" ht="38.25">
      <c r="A731" s="176"/>
      <c r="B731" s="181" t="s">
        <v>698</v>
      </c>
      <c r="C731" s="182" t="s">
        <v>829</v>
      </c>
      <c r="D731" s="182" t="s">
        <v>729</v>
      </c>
      <c r="E731" s="182" t="s">
        <v>997</v>
      </c>
      <c r="F731" s="182" t="s">
        <v>995</v>
      </c>
      <c r="G731" s="183">
        <f>'приложение 5'!H815</f>
        <v>6521</v>
      </c>
      <c r="H731" s="183">
        <f>'приложение 5'!I815</f>
        <v>0</v>
      </c>
      <c r="I731" s="183"/>
    </row>
    <row r="732" spans="1:9" s="190" customFormat="1" ht="204">
      <c r="A732" s="189"/>
      <c r="B732" s="235" t="s">
        <v>103</v>
      </c>
      <c r="C732" s="188" t="s">
        <v>829</v>
      </c>
      <c r="D732" s="188" t="s">
        <v>729</v>
      </c>
      <c r="E732" s="188" t="s">
        <v>998</v>
      </c>
      <c r="F732" s="188"/>
      <c r="G732" s="199">
        <f>G733</f>
        <v>347.2</v>
      </c>
      <c r="H732" s="199">
        <f t="shared" ref="H732:H733" si="67">H733</f>
        <v>0</v>
      </c>
      <c r="I732" s="199"/>
    </row>
    <row r="733" spans="1:9" s="190" customFormat="1" ht="25.5">
      <c r="A733" s="189"/>
      <c r="B733" s="187" t="s">
        <v>692</v>
      </c>
      <c r="C733" s="188" t="s">
        <v>829</v>
      </c>
      <c r="D733" s="188" t="s">
        <v>729</v>
      </c>
      <c r="E733" s="188" t="s">
        <v>998</v>
      </c>
      <c r="F733" s="188" t="s">
        <v>994</v>
      </c>
      <c r="G733" s="199">
        <f>G734</f>
        <v>347.2</v>
      </c>
      <c r="H733" s="199">
        <f t="shared" si="67"/>
        <v>0</v>
      </c>
      <c r="I733" s="199"/>
    </row>
    <row r="734" spans="1:9" s="190" customFormat="1" ht="38.25">
      <c r="A734" s="189"/>
      <c r="B734" s="187" t="s">
        <v>698</v>
      </c>
      <c r="C734" s="188" t="s">
        <v>829</v>
      </c>
      <c r="D734" s="188" t="s">
        <v>729</v>
      </c>
      <c r="E734" s="188" t="s">
        <v>998</v>
      </c>
      <c r="F734" s="188" t="s">
        <v>995</v>
      </c>
      <c r="G734" s="199">
        <f>'приложение 5'!H819</f>
        <v>347.2</v>
      </c>
      <c r="H734" s="199">
        <f>'приложение 5'!I819</f>
        <v>0</v>
      </c>
      <c r="I734" s="199"/>
    </row>
    <row r="735" spans="1:9" s="190" customFormat="1" ht="229.5">
      <c r="A735" s="189"/>
      <c r="B735" s="210" t="s">
        <v>102</v>
      </c>
      <c r="C735" s="188" t="s">
        <v>829</v>
      </c>
      <c r="D735" s="188" t="s">
        <v>729</v>
      </c>
      <c r="E735" s="188" t="s">
        <v>999</v>
      </c>
      <c r="F735" s="188"/>
      <c r="G735" s="199">
        <f>G736</f>
        <v>741.8</v>
      </c>
      <c r="H735" s="199">
        <f t="shared" ref="H735:H736" si="68">H736</f>
        <v>0</v>
      </c>
      <c r="I735" s="199"/>
    </row>
    <row r="736" spans="1:9" s="190" customFormat="1" ht="25.5">
      <c r="A736" s="189"/>
      <c r="B736" s="187" t="s">
        <v>692</v>
      </c>
      <c r="C736" s="188" t="s">
        <v>829</v>
      </c>
      <c r="D736" s="188" t="s">
        <v>729</v>
      </c>
      <c r="E736" s="188" t="s">
        <v>999</v>
      </c>
      <c r="F736" s="188" t="s">
        <v>994</v>
      </c>
      <c r="G736" s="199">
        <f>G737</f>
        <v>741.8</v>
      </c>
      <c r="H736" s="199">
        <f t="shared" si="68"/>
        <v>0</v>
      </c>
      <c r="I736" s="199"/>
    </row>
    <row r="737" spans="1:9" s="190" customFormat="1" ht="38.25">
      <c r="A737" s="189"/>
      <c r="B737" s="187" t="s">
        <v>698</v>
      </c>
      <c r="C737" s="188" t="s">
        <v>829</v>
      </c>
      <c r="D737" s="188" t="s">
        <v>729</v>
      </c>
      <c r="E737" s="188" t="s">
        <v>999</v>
      </c>
      <c r="F737" s="188" t="s">
        <v>995</v>
      </c>
      <c r="G737" s="199">
        <f>'приложение 5'!H823</f>
        <v>741.8</v>
      </c>
      <c r="H737" s="199">
        <f>'приложение 5'!I823</f>
        <v>0</v>
      </c>
      <c r="I737" s="199"/>
    </row>
    <row r="738" spans="1:9" s="222" customFormat="1">
      <c r="A738" s="176"/>
      <c r="B738" s="194" t="s">
        <v>13</v>
      </c>
      <c r="C738" s="178" t="s">
        <v>829</v>
      </c>
      <c r="D738" s="178" t="s">
        <v>734</v>
      </c>
      <c r="E738" s="178"/>
      <c r="F738" s="178"/>
      <c r="G738" s="179">
        <f>G739+G745+G749</f>
        <v>127602.1</v>
      </c>
      <c r="H738" s="179">
        <f>H739+H745+H749</f>
        <v>14778.599999999999</v>
      </c>
      <c r="I738" s="179">
        <f>H738/G738*100</f>
        <v>11.581784312327146</v>
      </c>
    </row>
    <row r="739" spans="1:9" s="222" customFormat="1" ht="38.25">
      <c r="A739" s="184"/>
      <c r="B739" s="187" t="s">
        <v>12</v>
      </c>
      <c r="C739" s="182" t="s">
        <v>829</v>
      </c>
      <c r="D739" s="182" t="s">
        <v>734</v>
      </c>
      <c r="E739" s="182" t="s">
        <v>888</v>
      </c>
      <c r="F739" s="182"/>
      <c r="G739" s="183">
        <f>G740</f>
        <v>34514</v>
      </c>
      <c r="H739" s="183">
        <f>H740</f>
        <v>4356.7</v>
      </c>
      <c r="I739" s="183"/>
    </row>
    <row r="740" spans="1:9" s="222" customFormat="1" ht="25.5">
      <c r="A740" s="184"/>
      <c r="B740" s="187" t="s">
        <v>889</v>
      </c>
      <c r="C740" s="182" t="s">
        <v>829</v>
      </c>
      <c r="D740" s="182" t="s">
        <v>734</v>
      </c>
      <c r="E740" s="182" t="s">
        <v>890</v>
      </c>
      <c r="F740" s="182"/>
      <c r="G740" s="183">
        <f t="shared" ref="G740:H743" si="69">G741</f>
        <v>34514</v>
      </c>
      <c r="H740" s="183">
        <f t="shared" si="69"/>
        <v>4356.7</v>
      </c>
      <c r="I740" s="183"/>
    </row>
    <row r="741" spans="1:9" s="222" customFormat="1" ht="25.5">
      <c r="A741" s="184"/>
      <c r="B741" s="187" t="s">
        <v>10</v>
      </c>
      <c r="C741" s="182" t="s">
        <v>829</v>
      </c>
      <c r="D741" s="182" t="s">
        <v>734</v>
      </c>
      <c r="E741" s="182" t="s">
        <v>891</v>
      </c>
      <c r="F741" s="182"/>
      <c r="G741" s="183">
        <f t="shared" si="69"/>
        <v>34514</v>
      </c>
      <c r="H741" s="183">
        <f t="shared" si="69"/>
        <v>4356.7</v>
      </c>
      <c r="I741" s="183"/>
    </row>
    <row r="742" spans="1:9" s="222" customFormat="1" ht="153">
      <c r="A742" s="184"/>
      <c r="B742" s="236" t="s">
        <v>1000</v>
      </c>
      <c r="C742" s="182" t="s">
        <v>829</v>
      </c>
      <c r="D742" s="182" t="s">
        <v>734</v>
      </c>
      <c r="E742" s="182" t="s">
        <v>1001</v>
      </c>
      <c r="F742" s="178"/>
      <c r="G742" s="183">
        <f t="shared" si="69"/>
        <v>34514</v>
      </c>
      <c r="H742" s="183">
        <f t="shared" si="69"/>
        <v>4356.7</v>
      </c>
      <c r="I742" s="183"/>
    </row>
    <row r="743" spans="1:9" s="222" customFormat="1" ht="25.5">
      <c r="A743" s="180"/>
      <c r="B743" s="181" t="s">
        <v>692</v>
      </c>
      <c r="C743" s="182" t="s">
        <v>829</v>
      </c>
      <c r="D743" s="182" t="s">
        <v>734</v>
      </c>
      <c r="E743" s="182" t="s">
        <v>1001</v>
      </c>
      <c r="F743" s="182" t="s">
        <v>994</v>
      </c>
      <c r="G743" s="183">
        <f t="shared" si="69"/>
        <v>34514</v>
      </c>
      <c r="H743" s="183">
        <f t="shared" si="69"/>
        <v>4356.7</v>
      </c>
      <c r="I743" s="183"/>
    </row>
    <row r="744" spans="1:9" s="222" customFormat="1" ht="25.5">
      <c r="A744" s="191"/>
      <c r="B744" s="187" t="s">
        <v>693</v>
      </c>
      <c r="C744" s="188" t="s">
        <v>829</v>
      </c>
      <c r="D744" s="188" t="s">
        <v>734</v>
      </c>
      <c r="E744" s="188" t="s">
        <v>1001</v>
      </c>
      <c r="F744" s="188" t="s">
        <v>1002</v>
      </c>
      <c r="G744" s="199">
        <f>'приложение 5'!H1113</f>
        <v>34514</v>
      </c>
      <c r="H744" s="199">
        <f>'приложение 5'!I1113</f>
        <v>4356.7</v>
      </c>
      <c r="I744" s="223"/>
    </row>
    <row r="745" spans="1:9" s="222" customFormat="1" ht="76.5">
      <c r="A745" s="186"/>
      <c r="B745" s="181" t="s">
        <v>99</v>
      </c>
      <c r="C745" s="182" t="s">
        <v>829</v>
      </c>
      <c r="D745" s="182" t="s">
        <v>734</v>
      </c>
      <c r="E745" s="182" t="s">
        <v>854</v>
      </c>
      <c r="F745" s="178"/>
      <c r="G745" s="183">
        <f t="shared" ref="G745:H747" si="70">G746</f>
        <v>19208.5</v>
      </c>
      <c r="H745" s="183">
        <f t="shared" si="70"/>
        <v>0</v>
      </c>
      <c r="I745" s="183"/>
    </row>
    <row r="746" spans="1:9" s="222" customFormat="1" ht="153">
      <c r="A746" s="186"/>
      <c r="B746" s="181" t="s">
        <v>1003</v>
      </c>
      <c r="C746" s="182" t="s">
        <v>829</v>
      </c>
      <c r="D746" s="182" t="s">
        <v>734</v>
      </c>
      <c r="E746" s="182" t="s">
        <v>1004</v>
      </c>
      <c r="F746" s="182"/>
      <c r="G746" s="183">
        <f t="shared" si="70"/>
        <v>19208.5</v>
      </c>
      <c r="H746" s="183">
        <f t="shared" si="70"/>
        <v>0</v>
      </c>
      <c r="I746" s="183"/>
    </row>
    <row r="747" spans="1:9" s="222" customFormat="1" ht="25.5">
      <c r="A747" s="180"/>
      <c r="B747" s="181" t="s">
        <v>692</v>
      </c>
      <c r="C747" s="182" t="s">
        <v>829</v>
      </c>
      <c r="D747" s="182" t="s">
        <v>734</v>
      </c>
      <c r="E747" s="182" t="s">
        <v>1004</v>
      </c>
      <c r="F747" s="182" t="s">
        <v>994</v>
      </c>
      <c r="G747" s="183">
        <f t="shared" si="70"/>
        <v>19208.5</v>
      </c>
      <c r="H747" s="183">
        <f t="shared" si="70"/>
        <v>0</v>
      </c>
      <c r="I747" s="183"/>
    </row>
    <row r="748" spans="1:9" s="222" customFormat="1" ht="38.25">
      <c r="A748" s="180"/>
      <c r="B748" s="181" t="s">
        <v>698</v>
      </c>
      <c r="C748" s="182" t="s">
        <v>829</v>
      </c>
      <c r="D748" s="182" t="s">
        <v>734</v>
      </c>
      <c r="E748" s="182" t="s">
        <v>1004</v>
      </c>
      <c r="F748" s="182" t="s">
        <v>995</v>
      </c>
      <c r="G748" s="183">
        <f>'приложение 5'!H829</f>
        <v>19208.5</v>
      </c>
      <c r="H748" s="183">
        <f>'приложение 5'!I829</f>
        <v>0</v>
      </c>
      <c r="I748" s="183"/>
    </row>
    <row r="749" spans="1:9" s="141" customFormat="1" ht="51">
      <c r="A749" s="133"/>
      <c r="B749" s="145" t="s">
        <v>5</v>
      </c>
      <c r="C749" s="146">
        <v>10</v>
      </c>
      <c r="D749" s="146">
        <v>4</v>
      </c>
      <c r="E749" s="147" t="s">
        <v>718</v>
      </c>
      <c r="F749" s="148"/>
      <c r="G749" s="139">
        <f>G750</f>
        <v>73879.600000000006</v>
      </c>
      <c r="H749" s="139">
        <f>H750</f>
        <v>10421.9</v>
      </c>
      <c r="I749" s="133"/>
    </row>
    <row r="750" spans="1:9" s="141" customFormat="1" ht="38.25">
      <c r="A750" s="133"/>
      <c r="B750" s="145" t="s">
        <v>4</v>
      </c>
      <c r="C750" s="146">
        <v>10</v>
      </c>
      <c r="D750" s="146">
        <v>4</v>
      </c>
      <c r="E750" s="147" t="s">
        <v>720</v>
      </c>
      <c r="F750" s="148"/>
      <c r="G750" s="139">
        <f>G751</f>
        <v>73879.600000000006</v>
      </c>
      <c r="H750" s="139">
        <f>H751</f>
        <v>10421.9</v>
      </c>
      <c r="I750" s="133"/>
    </row>
    <row r="751" spans="1:9" s="141" customFormat="1" ht="165.75">
      <c r="A751" s="133"/>
      <c r="B751" s="145" t="s">
        <v>95</v>
      </c>
      <c r="C751" s="146">
        <v>10</v>
      </c>
      <c r="D751" s="146">
        <v>4</v>
      </c>
      <c r="E751" s="147" t="s">
        <v>1035</v>
      </c>
      <c r="F751" s="148"/>
      <c r="G751" s="139">
        <f>G752+G754</f>
        <v>73879.600000000006</v>
      </c>
      <c r="H751" s="139">
        <f>H752+H754</f>
        <v>10421.9</v>
      </c>
      <c r="I751" s="133"/>
    </row>
    <row r="752" spans="1:9" s="141" customFormat="1" ht="38.25">
      <c r="A752" s="133"/>
      <c r="B752" s="32" t="s">
        <v>259</v>
      </c>
      <c r="C752" s="146">
        <v>10</v>
      </c>
      <c r="D752" s="146">
        <v>4</v>
      </c>
      <c r="E752" s="147" t="s">
        <v>1035</v>
      </c>
      <c r="F752" s="148">
        <v>200</v>
      </c>
      <c r="G752" s="139">
        <f>G753</f>
        <v>72024.600000000006</v>
      </c>
      <c r="H752" s="139">
        <f>H753</f>
        <v>10421.9</v>
      </c>
      <c r="I752" s="133"/>
    </row>
    <row r="753" spans="1:9" s="141" customFormat="1" ht="38.25">
      <c r="A753" s="133"/>
      <c r="B753" s="32" t="s">
        <v>691</v>
      </c>
      <c r="C753" s="146">
        <v>10</v>
      </c>
      <c r="D753" s="146">
        <v>4</v>
      </c>
      <c r="E753" s="147" t="s">
        <v>1035</v>
      </c>
      <c r="F753" s="148">
        <v>240</v>
      </c>
      <c r="G753" s="139">
        <f>'приложение 5'!H835</f>
        <v>72024.600000000006</v>
      </c>
      <c r="H753" s="139">
        <f>'приложение 5'!I835</f>
        <v>10421.9</v>
      </c>
      <c r="I753" s="133"/>
    </row>
    <row r="754" spans="1:9" s="141" customFormat="1" ht="25.5">
      <c r="A754" s="133"/>
      <c r="B754" s="32" t="s">
        <v>692</v>
      </c>
      <c r="C754" s="146">
        <v>10</v>
      </c>
      <c r="D754" s="146">
        <v>4</v>
      </c>
      <c r="E754" s="147" t="s">
        <v>1035</v>
      </c>
      <c r="F754" s="148">
        <v>300</v>
      </c>
      <c r="G754" s="139">
        <f>G755</f>
        <v>1855</v>
      </c>
      <c r="H754" s="139">
        <f>H755</f>
        <v>0</v>
      </c>
      <c r="I754" s="133"/>
    </row>
    <row r="755" spans="1:9" s="141" customFormat="1" ht="25.5">
      <c r="A755" s="133"/>
      <c r="B755" s="32" t="s">
        <v>693</v>
      </c>
      <c r="C755" s="146">
        <v>10</v>
      </c>
      <c r="D755" s="146">
        <v>4</v>
      </c>
      <c r="E755" s="147" t="s">
        <v>1035</v>
      </c>
      <c r="F755" s="148">
        <v>310</v>
      </c>
      <c r="G755" s="139">
        <f>'приложение 5'!H838</f>
        <v>1855</v>
      </c>
      <c r="H755" s="139">
        <f>'приложение 5'!I838</f>
        <v>0</v>
      </c>
      <c r="I755" s="133"/>
    </row>
    <row r="756" spans="1:9" s="222" customFormat="1" ht="25.5">
      <c r="A756" s="176"/>
      <c r="B756" s="177" t="s">
        <v>6</v>
      </c>
      <c r="C756" s="178" t="s">
        <v>829</v>
      </c>
      <c r="D756" s="178" t="s">
        <v>738</v>
      </c>
      <c r="E756" s="178"/>
      <c r="F756" s="178"/>
      <c r="G756" s="179">
        <f>G757+G761</f>
        <v>19782.400000000001</v>
      </c>
      <c r="H756" s="179">
        <f>H757+H761</f>
        <v>3339.7</v>
      </c>
      <c r="I756" s="179">
        <f>H756/G756*100</f>
        <v>16.882178097703008</v>
      </c>
    </row>
    <row r="757" spans="1:9" s="222" customFormat="1" ht="63.75">
      <c r="A757" s="180"/>
      <c r="B757" s="181" t="s">
        <v>934</v>
      </c>
      <c r="C757" s="182" t="s">
        <v>829</v>
      </c>
      <c r="D757" s="182" t="s">
        <v>738</v>
      </c>
      <c r="E757" s="206" t="s">
        <v>935</v>
      </c>
      <c r="F757" s="182"/>
      <c r="G757" s="183">
        <f t="shared" ref="G757:H759" si="71">G758</f>
        <v>5168</v>
      </c>
      <c r="H757" s="185">
        <f t="shared" si="71"/>
        <v>1115.7</v>
      </c>
      <c r="I757" s="185"/>
    </row>
    <row r="758" spans="1:9" s="222" customFormat="1" ht="25.5">
      <c r="A758" s="180"/>
      <c r="B758" s="181" t="s">
        <v>21</v>
      </c>
      <c r="C758" s="182" t="s">
        <v>829</v>
      </c>
      <c r="D758" s="182" t="s">
        <v>738</v>
      </c>
      <c r="E758" s="206" t="s">
        <v>936</v>
      </c>
      <c r="F758" s="182"/>
      <c r="G758" s="183">
        <f t="shared" si="71"/>
        <v>5168</v>
      </c>
      <c r="H758" s="185">
        <f t="shared" si="71"/>
        <v>1115.7</v>
      </c>
      <c r="I758" s="185"/>
    </row>
    <row r="759" spans="1:9" s="222" customFormat="1" ht="51">
      <c r="A759" s="180"/>
      <c r="B759" s="181" t="s">
        <v>704</v>
      </c>
      <c r="C759" s="182" t="s">
        <v>829</v>
      </c>
      <c r="D759" s="182" t="s">
        <v>738</v>
      </c>
      <c r="E759" s="206" t="s">
        <v>936</v>
      </c>
      <c r="F759" s="182" t="s">
        <v>781</v>
      </c>
      <c r="G759" s="183">
        <f t="shared" si="71"/>
        <v>5168</v>
      </c>
      <c r="H759" s="183">
        <f t="shared" si="71"/>
        <v>1115.7</v>
      </c>
      <c r="I759" s="183"/>
    </row>
    <row r="760" spans="1:9" s="222" customFormat="1" ht="51">
      <c r="A760" s="180"/>
      <c r="B760" s="181" t="s">
        <v>86</v>
      </c>
      <c r="C760" s="182" t="s">
        <v>829</v>
      </c>
      <c r="D760" s="182" t="s">
        <v>738</v>
      </c>
      <c r="E760" s="206" t="s">
        <v>936</v>
      </c>
      <c r="F760" s="182" t="s">
        <v>85</v>
      </c>
      <c r="G760" s="183">
        <f>'приложение 5'!H844</f>
        <v>5168</v>
      </c>
      <c r="H760" s="183">
        <f>'приложение 5'!I844</f>
        <v>1115.7</v>
      </c>
      <c r="I760" s="183"/>
    </row>
    <row r="761" spans="1:9" s="141" customFormat="1" ht="51">
      <c r="A761" s="133"/>
      <c r="B761" s="145" t="s">
        <v>5</v>
      </c>
      <c r="C761" s="146">
        <v>10</v>
      </c>
      <c r="D761" s="146">
        <v>6</v>
      </c>
      <c r="E761" s="147" t="s">
        <v>718</v>
      </c>
      <c r="F761" s="148"/>
      <c r="G761" s="139">
        <f>G762</f>
        <v>14614.4</v>
      </c>
      <c r="H761" s="139">
        <f>H762</f>
        <v>2224</v>
      </c>
      <c r="I761" s="133"/>
    </row>
    <row r="762" spans="1:9" s="143" customFormat="1" ht="38.25">
      <c r="A762" s="133"/>
      <c r="B762" s="145" t="s">
        <v>4</v>
      </c>
      <c r="C762" s="146">
        <v>10</v>
      </c>
      <c r="D762" s="146">
        <v>6</v>
      </c>
      <c r="E762" s="147" t="s">
        <v>720</v>
      </c>
      <c r="F762" s="148"/>
      <c r="G762" s="139">
        <f>G763+G770</f>
        <v>14614.4</v>
      </c>
      <c r="H762" s="139">
        <f>H763+H770</f>
        <v>2224</v>
      </c>
      <c r="I762" s="133"/>
    </row>
    <row r="763" spans="1:9" s="141" customFormat="1" ht="102">
      <c r="A763" s="133"/>
      <c r="B763" s="145" t="s">
        <v>3</v>
      </c>
      <c r="C763" s="146">
        <v>10</v>
      </c>
      <c r="D763" s="146">
        <v>6</v>
      </c>
      <c r="E763" s="147" t="s">
        <v>1027</v>
      </c>
      <c r="F763" s="148"/>
      <c r="G763" s="139">
        <f>G764+G766+G768</f>
        <v>14500</v>
      </c>
      <c r="H763" s="139">
        <f>H764+H766+H768</f>
        <v>2215.9</v>
      </c>
      <c r="I763" s="133"/>
    </row>
    <row r="764" spans="1:9" s="141" customFormat="1" ht="89.25">
      <c r="A764" s="133"/>
      <c r="B764" s="32" t="s">
        <v>695</v>
      </c>
      <c r="C764" s="146">
        <v>10</v>
      </c>
      <c r="D764" s="146">
        <v>6</v>
      </c>
      <c r="E764" s="147" t="s">
        <v>1027</v>
      </c>
      <c r="F764" s="148">
        <v>100</v>
      </c>
      <c r="G764" s="139">
        <f>G765</f>
        <v>12624.2</v>
      </c>
      <c r="H764" s="139">
        <f>H765</f>
        <v>2073.5</v>
      </c>
      <c r="I764" s="133"/>
    </row>
    <row r="765" spans="1:9" s="141" customFormat="1" ht="38.25">
      <c r="A765" s="133"/>
      <c r="B765" s="32" t="s">
        <v>258</v>
      </c>
      <c r="C765" s="146">
        <v>10</v>
      </c>
      <c r="D765" s="146">
        <v>6</v>
      </c>
      <c r="E765" s="147" t="s">
        <v>1027</v>
      </c>
      <c r="F765" s="148">
        <v>120</v>
      </c>
      <c r="G765" s="139">
        <f>'приложение 5'!H849</f>
        <v>12624.2</v>
      </c>
      <c r="H765" s="139">
        <f>'приложение 5'!I849</f>
        <v>2073.5</v>
      </c>
      <c r="I765" s="133"/>
    </row>
    <row r="766" spans="1:9" s="141" customFormat="1" ht="38.25">
      <c r="A766" s="133"/>
      <c r="B766" s="32" t="s">
        <v>259</v>
      </c>
      <c r="C766" s="146">
        <v>10</v>
      </c>
      <c r="D766" s="146">
        <v>6</v>
      </c>
      <c r="E766" s="147" t="s">
        <v>1027</v>
      </c>
      <c r="F766" s="148">
        <v>200</v>
      </c>
      <c r="G766" s="139">
        <f>G767</f>
        <v>1875.4</v>
      </c>
      <c r="H766" s="139">
        <f>H767</f>
        <v>142.4</v>
      </c>
      <c r="I766" s="133"/>
    </row>
    <row r="767" spans="1:9" s="141" customFormat="1" ht="38.25">
      <c r="A767" s="133"/>
      <c r="B767" s="32" t="s">
        <v>691</v>
      </c>
      <c r="C767" s="146">
        <v>10</v>
      </c>
      <c r="D767" s="146">
        <v>6</v>
      </c>
      <c r="E767" s="147" t="s">
        <v>1027</v>
      </c>
      <c r="F767" s="148">
        <v>240</v>
      </c>
      <c r="G767" s="139">
        <f>'приложение 5'!H854+'приложение 5'!H1120</f>
        <v>1875.4</v>
      </c>
      <c r="H767" s="139">
        <f>'приложение 5'!I854+'приложение 5'!I1120</f>
        <v>142.4</v>
      </c>
      <c r="I767" s="133"/>
    </row>
    <row r="768" spans="1:9" s="141" customFormat="1">
      <c r="A768" s="133"/>
      <c r="B768" s="33" t="s">
        <v>261</v>
      </c>
      <c r="C768" s="146">
        <v>10</v>
      </c>
      <c r="D768" s="146">
        <v>6</v>
      </c>
      <c r="E768" s="147" t="s">
        <v>1027</v>
      </c>
      <c r="F768" s="148">
        <v>800</v>
      </c>
      <c r="G768" s="139">
        <f>G769</f>
        <v>0.4</v>
      </c>
      <c r="H768" s="139">
        <f>H769</f>
        <v>0</v>
      </c>
      <c r="I768" s="133"/>
    </row>
    <row r="769" spans="1:9" s="141" customFormat="1" ht="25.5">
      <c r="A769" s="133"/>
      <c r="B769" s="33" t="s">
        <v>262</v>
      </c>
      <c r="C769" s="146">
        <v>10</v>
      </c>
      <c r="D769" s="146">
        <v>6</v>
      </c>
      <c r="E769" s="147" t="s">
        <v>1027</v>
      </c>
      <c r="F769" s="148">
        <v>850</v>
      </c>
      <c r="G769" s="139">
        <f>'приложение 5'!H858</f>
        <v>0.4</v>
      </c>
      <c r="H769" s="139">
        <f>'приложение 5'!I858</f>
        <v>0</v>
      </c>
      <c r="I769" s="133"/>
    </row>
    <row r="770" spans="1:9" s="141" customFormat="1" ht="165.75">
      <c r="A770" s="133"/>
      <c r="B770" s="145" t="s">
        <v>94</v>
      </c>
      <c r="C770" s="146">
        <v>10</v>
      </c>
      <c r="D770" s="146">
        <v>6</v>
      </c>
      <c r="E770" s="147" t="s">
        <v>1036</v>
      </c>
      <c r="F770" s="148"/>
      <c r="G770" s="139">
        <f>G771+G773</f>
        <v>114.4</v>
      </c>
      <c r="H770" s="139">
        <f>H771+H773</f>
        <v>8.1</v>
      </c>
      <c r="I770" s="133"/>
    </row>
    <row r="771" spans="1:9" s="141" customFormat="1" ht="89.25">
      <c r="A771" s="133"/>
      <c r="B771" s="32" t="s">
        <v>695</v>
      </c>
      <c r="C771" s="146">
        <v>10</v>
      </c>
      <c r="D771" s="146">
        <v>6</v>
      </c>
      <c r="E771" s="147" t="s">
        <v>1036</v>
      </c>
      <c r="F771" s="148">
        <v>100</v>
      </c>
      <c r="G771" s="139">
        <f>G772</f>
        <v>99.5</v>
      </c>
      <c r="H771" s="139">
        <f>H772</f>
        <v>8.1</v>
      </c>
      <c r="I771" s="133"/>
    </row>
    <row r="772" spans="1:9" s="141" customFormat="1" ht="38.25">
      <c r="A772" s="133"/>
      <c r="B772" s="32" t="s">
        <v>258</v>
      </c>
      <c r="C772" s="146">
        <v>10</v>
      </c>
      <c r="D772" s="146">
        <v>6</v>
      </c>
      <c r="E772" s="147" t="s">
        <v>1036</v>
      </c>
      <c r="F772" s="148">
        <v>120</v>
      </c>
      <c r="G772" s="139">
        <f>'приложение 5'!H862</f>
        <v>99.5</v>
      </c>
      <c r="H772" s="139">
        <f>'приложение 5'!I862</f>
        <v>8.1</v>
      </c>
      <c r="I772" s="133"/>
    </row>
    <row r="773" spans="1:9" s="141" customFormat="1" ht="38.25">
      <c r="A773" s="133"/>
      <c r="B773" s="32" t="s">
        <v>259</v>
      </c>
      <c r="C773" s="146">
        <v>10</v>
      </c>
      <c r="D773" s="146">
        <v>6</v>
      </c>
      <c r="E773" s="147" t="s">
        <v>1036</v>
      </c>
      <c r="F773" s="148">
        <v>200</v>
      </c>
      <c r="G773" s="139">
        <f>G774</f>
        <v>14.9</v>
      </c>
      <c r="H773" s="139">
        <f>H774</f>
        <v>0</v>
      </c>
      <c r="I773" s="133"/>
    </row>
    <row r="774" spans="1:9" s="141" customFormat="1" ht="38.25">
      <c r="A774" s="133"/>
      <c r="B774" s="32" t="s">
        <v>691</v>
      </c>
      <c r="C774" s="146">
        <v>10</v>
      </c>
      <c r="D774" s="146">
        <v>6</v>
      </c>
      <c r="E774" s="147" t="s">
        <v>1036</v>
      </c>
      <c r="F774" s="148">
        <v>240</v>
      </c>
      <c r="G774" s="139">
        <f>'приложение 5'!H866</f>
        <v>14.9</v>
      </c>
      <c r="H774" s="139">
        <f>'приложение 5'!I866</f>
        <v>0</v>
      </c>
      <c r="I774" s="133"/>
    </row>
    <row r="775" spans="1:9" s="224" customFormat="1">
      <c r="A775" s="176"/>
      <c r="B775" s="177" t="s">
        <v>1006</v>
      </c>
      <c r="C775" s="178" t="s">
        <v>748</v>
      </c>
      <c r="D775" s="178" t="s">
        <v>715</v>
      </c>
      <c r="E775" s="178"/>
      <c r="F775" s="178"/>
      <c r="G775" s="179">
        <f>G776</f>
        <v>4663.8</v>
      </c>
      <c r="H775" s="179">
        <f>H776</f>
        <v>975.4</v>
      </c>
      <c r="I775" s="179">
        <f>H775/G775*100</f>
        <v>20.914275912346152</v>
      </c>
    </row>
    <row r="776" spans="1:9" s="224" customFormat="1">
      <c r="A776" s="176"/>
      <c r="B776" s="177" t="s">
        <v>92</v>
      </c>
      <c r="C776" s="178" t="s">
        <v>748</v>
      </c>
      <c r="D776" s="178" t="s">
        <v>717</v>
      </c>
      <c r="E776" s="178"/>
      <c r="F776" s="178"/>
      <c r="G776" s="179">
        <f>G777+G784</f>
        <v>4663.8</v>
      </c>
      <c r="H776" s="179">
        <f>H777+H784</f>
        <v>975.4</v>
      </c>
      <c r="I776" s="179">
        <f>H776/G776*100</f>
        <v>20.914275912346152</v>
      </c>
    </row>
    <row r="777" spans="1:9" s="222" customFormat="1" ht="51">
      <c r="A777" s="184"/>
      <c r="B777" s="181" t="s">
        <v>928</v>
      </c>
      <c r="C777" s="182" t="s">
        <v>748</v>
      </c>
      <c r="D777" s="182" t="s">
        <v>717</v>
      </c>
      <c r="E777" s="182" t="s">
        <v>929</v>
      </c>
      <c r="F777" s="182"/>
      <c r="G777" s="183">
        <f>G778</f>
        <v>3616</v>
      </c>
      <c r="H777" s="183">
        <f>H778</f>
        <v>404.6</v>
      </c>
      <c r="I777" s="183"/>
    </row>
    <row r="778" spans="1:9" s="222" customFormat="1" ht="38.25">
      <c r="A778" s="184"/>
      <c r="B778" s="181" t="s">
        <v>90</v>
      </c>
      <c r="C778" s="182" t="s">
        <v>748</v>
      </c>
      <c r="D778" s="182" t="s">
        <v>717</v>
      </c>
      <c r="E778" s="182" t="s">
        <v>930</v>
      </c>
      <c r="F778" s="182"/>
      <c r="G778" s="183">
        <f>G779</f>
        <v>3616</v>
      </c>
      <c r="H778" s="183">
        <f>H779</f>
        <v>404.6</v>
      </c>
      <c r="I778" s="183"/>
    </row>
    <row r="779" spans="1:9" s="222" customFormat="1" ht="25.5">
      <c r="A779" s="176"/>
      <c r="B779" s="181" t="s">
        <v>21</v>
      </c>
      <c r="C779" s="182" t="s">
        <v>748</v>
      </c>
      <c r="D779" s="182" t="s">
        <v>717</v>
      </c>
      <c r="E779" s="182" t="s">
        <v>944</v>
      </c>
      <c r="F779" s="182"/>
      <c r="G779" s="183">
        <f>G780+G782</f>
        <v>3616</v>
      </c>
      <c r="H779" s="183">
        <f>H780+H782</f>
        <v>404.6</v>
      </c>
      <c r="I779" s="183"/>
    </row>
    <row r="780" spans="1:9" s="190" customFormat="1" ht="38.25">
      <c r="A780" s="189"/>
      <c r="B780" s="187" t="s">
        <v>703</v>
      </c>
      <c r="C780" s="188" t="s">
        <v>748</v>
      </c>
      <c r="D780" s="188" t="s">
        <v>717</v>
      </c>
      <c r="E780" s="188" t="s">
        <v>944</v>
      </c>
      <c r="F780" s="188" t="s">
        <v>819</v>
      </c>
      <c r="G780" s="199">
        <f>G781</f>
        <v>3243</v>
      </c>
      <c r="H780" s="199">
        <f>H781</f>
        <v>215.8</v>
      </c>
      <c r="I780" s="199"/>
    </row>
    <row r="781" spans="1:9" s="190" customFormat="1">
      <c r="A781" s="189"/>
      <c r="B781" s="187" t="s">
        <v>697</v>
      </c>
      <c r="C781" s="188" t="s">
        <v>748</v>
      </c>
      <c r="D781" s="188" t="s">
        <v>717</v>
      </c>
      <c r="E781" s="188" t="s">
        <v>944</v>
      </c>
      <c r="F781" s="188" t="s">
        <v>820</v>
      </c>
      <c r="G781" s="199">
        <f>'приложение 5'!H874</f>
        <v>3243</v>
      </c>
      <c r="H781" s="199">
        <f>'приложение 5'!I874</f>
        <v>215.8</v>
      </c>
      <c r="I781" s="199"/>
    </row>
    <row r="782" spans="1:9" ht="51">
      <c r="A782" s="173"/>
      <c r="B782" s="181" t="s">
        <v>701</v>
      </c>
      <c r="C782" s="165" t="s">
        <v>748</v>
      </c>
      <c r="D782" s="165" t="s">
        <v>717</v>
      </c>
      <c r="E782" s="165" t="s">
        <v>944</v>
      </c>
      <c r="F782" s="165" t="s">
        <v>781</v>
      </c>
      <c r="G782" s="170">
        <f>G783</f>
        <v>373</v>
      </c>
      <c r="H782" s="170">
        <f>H783</f>
        <v>188.8</v>
      </c>
      <c r="I782" s="170"/>
    </row>
    <row r="783" spans="1:9">
      <c r="A783" s="173"/>
      <c r="B783" s="181" t="s">
        <v>690</v>
      </c>
      <c r="C783" s="165" t="s">
        <v>748</v>
      </c>
      <c r="D783" s="165" t="s">
        <v>717</v>
      </c>
      <c r="E783" s="165" t="s">
        <v>944</v>
      </c>
      <c r="F783" s="165" t="s">
        <v>782</v>
      </c>
      <c r="G783" s="170">
        <f>'приложение 5'!H877</f>
        <v>373</v>
      </c>
      <c r="H783" s="170">
        <f>'приложение 5'!I877</f>
        <v>188.8</v>
      </c>
      <c r="I783" s="170"/>
    </row>
    <row r="784" spans="1:9" ht="63.75">
      <c r="A784" s="180"/>
      <c r="B784" s="181" t="s">
        <v>934</v>
      </c>
      <c r="C784" s="182" t="s">
        <v>748</v>
      </c>
      <c r="D784" s="182" t="s">
        <v>717</v>
      </c>
      <c r="E784" s="206" t="s">
        <v>935</v>
      </c>
      <c r="F784" s="182"/>
      <c r="G784" s="183">
        <f t="shared" ref="G784:H786" si="72">G785</f>
        <v>1047.8</v>
      </c>
      <c r="H784" s="185">
        <f t="shared" si="72"/>
        <v>570.79999999999995</v>
      </c>
      <c r="I784" s="185"/>
    </row>
    <row r="785" spans="1:9" ht="25.5">
      <c r="A785" s="180"/>
      <c r="B785" s="171" t="s">
        <v>21</v>
      </c>
      <c r="C785" s="182" t="s">
        <v>748</v>
      </c>
      <c r="D785" s="182" t="s">
        <v>717</v>
      </c>
      <c r="E785" s="206" t="s">
        <v>936</v>
      </c>
      <c r="F785" s="182"/>
      <c r="G785" s="183">
        <f t="shared" si="72"/>
        <v>1047.8</v>
      </c>
      <c r="H785" s="185">
        <f t="shared" si="72"/>
        <v>570.79999999999995</v>
      </c>
      <c r="I785" s="185"/>
    </row>
    <row r="786" spans="1:9" ht="51">
      <c r="A786" s="180"/>
      <c r="B786" s="181" t="s">
        <v>704</v>
      </c>
      <c r="C786" s="182" t="s">
        <v>748</v>
      </c>
      <c r="D786" s="182" t="s">
        <v>717</v>
      </c>
      <c r="E786" s="206" t="s">
        <v>936</v>
      </c>
      <c r="F786" s="182" t="s">
        <v>781</v>
      </c>
      <c r="G786" s="183">
        <f t="shared" si="72"/>
        <v>1047.8</v>
      </c>
      <c r="H786" s="183">
        <f t="shared" si="72"/>
        <v>570.79999999999995</v>
      </c>
      <c r="I786" s="183"/>
    </row>
    <row r="787" spans="1:9" ht="51">
      <c r="A787" s="180"/>
      <c r="B787" s="181" t="s">
        <v>86</v>
      </c>
      <c r="C787" s="182" t="s">
        <v>748</v>
      </c>
      <c r="D787" s="182" t="s">
        <v>717</v>
      </c>
      <c r="E787" s="206" t="s">
        <v>936</v>
      </c>
      <c r="F787" s="182" t="s">
        <v>85</v>
      </c>
      <c r="G787" s="183">
        <f>'приложение 5'!H882</f>
        <v>1047.8</v>
      </c>
      <c r="H787" s="183">
        <f>'приложение 5'!I882</f>
        <v>570.79999999999995</v>
      </c>
      <c r="I787" s="183"/>
    </row>
    <row r="788" spans="1:9" s="156" customFormat="1">
      <c r="A788" s="176"/>
      <c r="B788" s="177" t="s">
        <v>1007</v>
      </c>
      <c r="C788" s="178" t="s">
        <v>832</v>
      </c>
      <c r="D788" s="178" t="s">
        <v>715</v>
      </c>
      <c r="E788" s="178"/>
      <c r="F788" s="178"/>
      <c r="G788" s="179">
        <f>G789</f>
        <v>13246.3</v>
      </c>
      <c r="H788" s="179">
        <f t="shared" ref="H788" si="73">H789</f>
        <v>2424.6999999999998</v>
      </c>
      <c r="I788" s="168">
        <f>H788/G788*100</f>
        <v>18.304734152178341</v>
      </c>
    </row>
    <row r="789" spans="1:9" s="156" customFormat="1" ht="25.5">
      <c r="A789" s="176"/>
      <c r="B789" s="177" t="s">
        <v>83</v>
      </c>
      <c r="C789" s="178" t="s">
        <v>832</v>
      </c>
      <c r="D789" s="178" t="s">
        <v>717</v>
      </c>
      <c r="E789" s="178"/>
      <c r="F789" s="178"/>
      <c r="G789" s="179">
        <f>G790</f>
        <v>13246.3</v>
      </c>
      <c r="H789" s="179">
        <f>H790</f>
        <v>2424.6999999999998</v>
      </c>
      <c r="I789" s="168">
        <f>H789/G789*100</f>
        <v>18.304734152178341</v>
      </c>
    </row>
    <row r="790" spans="1:9" ht="38.25">
      <c r="A790" s="180"/>
      <c r="B790" s="181" t="s">
        <v>60</v>
      </c>
      <c r="C790" s="182" t="s">
        <v>832</v>
      </c>
      <c r="D790" s="182" t="s">
        <v>717</v>
      </c>
      <c r="E790" s="182" t="s">
        <v>830</v>
      </c>
      <c r="F790" s="182"/>
      <c r="G790" s="183">
        <f>G791</f>
        <v>13246.3</v>
      </c>
      <c r="H790" s="183">
        <f>H791</f>
        <v>2424.6999999999998</v>
      </c>
      <c r="I790" s="183"/>
    </row>
    <row r="791" spans="1:9" ht="38.25">
      <c r="A791" s="176"/>
      <c r="B791" s="181" t="s">
        <v>37</v>
      </c>
      <c r="C791" s="182" t="s">
        <v>832</v>
      </c>
      <c r="D791" s="182" t="s">
        <v>717</v>
      </c>
      <c r="E791" s="206" t="s">
        <v>1008</v>
      </c>
      <c r="F791" s="182"/>
      <c r="G791" s="183">
        <f>G792</f>
        <v>13246.3</v>
      </c>
      <c r="H791" s="183">
        <f>H792</f>
        <v>2424.6999999999998</v>
      </c>
      <c r="I791" s="183"/>
    </row>
    <row r="792" spans="1:9" ht="51">
      <c r="A792" s="180"/>
      <c r="B792" s="181" t="s">
        <v>689</v>
      </c>
      <c r="C792" s="182" t="s">
        <v>832</v>
      </c>
      <c r="D792" s="182" t="s">
        <v>717</v>
      </c>
      <c r="E792" s="206" t="s">
        <v>1008</v>
      </c>
      <c r="F792" s="182" t="s">
        <v>781</v>
      </c>
      <c r="G792" s="183">
        <f>G793</f>
        <v>13246.3</v>
      </c>
      <c r="H792" s="183">
        <f>H793</f>
        <v>2424.6999999999998</v>
      </c>
      <c r="I792" s="183"/>
    </row>
    <row r="793" spans="1:9">
      <c r="A793" s="180"/>
      <c r="B793" s="181" t="s">
        <v>690</v>
      </c>
      <c r="C793" s="182" t="s">
        <v>832</v>
      </c>
      <c r="D793" s="182" t="s">
        <v>717</v>
      </c>
      <c r="E793" s="206" t="s">
        <v>1008</v>
      </c>
      <c r="F793" s="182" t="s">
        <v>782</v>
      </c>
      <c r="G793" s="183">
        <f>'приложение 5'!H888</f>
        <v>13246.3</v>
      </c>
      <c r="H793" s="183">
        <f>'приложение 5'!I888</f>
        <v>2424.6999999999998</v>
      </c>
      <c r="I793" s="183"/>
    </row>
    <row r="794" spans="1:9" s="156" customFormat="1" ht="25.5">
      <c r="A794" s="172"/>
      <c r="B794" s="169" t="s">
        <v>1009</v>
      </c>
      <c r="C794" s="167" t="s">
        <v>749</v>
      </c>
      <c r="D794" s="167" t="s">
        <v>715</v>
      </c>
      <c r="E794" s="167"/>
      <c r="F794" s="167"/>
      <c r="G794" s="168">
        <f t="shared" ref="G794:G799" si="74">G795</f>
        <v>7354.2</v>
      </c>
      <c r="H794" s="168">
        <f t="shared" ref="H794:H799" si="75">H795</f>
        <v>0</v>
      </c>
      <c r="I794" s="168">
        <f>H794/G794*100</f>
        <v>0</v>
      </c>
    </row>
    <row r="795" spans="1:9" s="156" customFormat="1" ht="38.25">
      <c r="A795" s="172"/>
      <c r="B795" s="169" t="s">
        <v>1010</v>
      </c>
      <c r="C795" s="167" t="s">
        <v>749</v>
      </c>
      <c r="D795" s="167" t="s">
        <v>714</v>
      </c>
      <c r="E795" s="167"/>
      <c r="F795" s="167"/>
      <c r="G795" s="168">
        <f t="shared" si="74"/>
        <v>7354.2</v>
      </c>
      <c r="H795" s="168">
        <f t="shared" si="75"/>
        <v>0</v>
      </c>
      <c r="I795" s="168">
        <f>H795/G795*100</f>
        <v>0</v>
      </c>
    </row>
    <row r="796" spans="1:9" ht="114.75">
      <c r="A796" s="173"/>
      <c r="B796" s="175" t="s">
        <v>739</v>
      </c>
      <c r="C796" s="165" t="s">
        <v>749</v>
      </c>
      <c r="D796" s="165" t="s">
        <v>714</v>
      </c>
      <c r="E796" s="165" t="s">
        <v>740</v>
      </c>
      <c r="F796" s="165"/>
      <c r="G796" s="170">
        <f t="shared" si="74"/>
        <v>7354.2</v>
      </c>
      <c r="H796" s="170">
        <f t="shared" si="75"/>
        <v>0</v>
      </c>
      <c r="I796" s="170"/>
    </row>
    <row r="797" spans="1:9" ht="38.25">
      <c r="A797" s="173"/>
      <c r="B797" s="175" t="s">
        <v>73</v>
      </c>
      <c r="C797" s="165" t="s">
        <v>749</v>
      </c>
      <c r="D797" s="165" t="s">
        <v>714</v>
      </c>
      <c r="E797" s="165" t="s">
        <v>743</v>
      </c>
      <c r="F797" s="165"/>
      <c r="G797" s="170">
        <f t="shared" si="74"/>
        <v>7354.2</v>
      </c>
      <c r="H797" s="170">
        <f t="shared" si="75"/>
        <v>0</v>
      </c>
      <c r="I797" s="170"/>
    </row>
    <row r="798" spans="1:9" ht="25.5">
      <c r="A798" s="173"/>
      <c r="B798" s="171" t="s">
        <v>72</v>
      </c>
      <c r="C798" s="165" t="s">
        <v>749</v>
      </c>
      <c r="D798" s="165" t="s">
        <v>714</v>
      </c>
      <c r="E798" s="165" t="s">
        <v>744</v>
      </c>
      <c r="F798" s="165"/>
      <c r="G798" s="170">
        <f t="shared" si="74"/>
        <v>7354.2</v>
      </c>
      <c r="H798" s="170">
        <f t="shared" si="75"/>
        <v>0</v>
      </c>
      <c r="I798" s="170"/>
    </row>
    <row r="799" spans="1:9" ht="25.5">
      <c r="A799" s="173"/>
      <c r="B799" s="171" t="s">
        <v>685</v>
      </c>
      <c r="C799" s="165" t="s">
        <v>749</v>
      </c>
      <c r="D799" s="165" t="s">
        <v>714</v>
      </c>
      <c r="E799" s="165" t="s">
        <v>744</v>
      </c>
      <c r="F799" s="165" t="s">
        <v>1011</v>
      </c>
      <c r="G799" s="170">
        <f t="shared" si="74"/>
        <v>7354.2</v>
      </c>
      <c r="H799" s="170">
        <f t="shared" si="75"/>
        <v>0</v>
      </c>
      <c r="I799" s="170"/>
    </row>
    <row r="800" spans="1:9" ht="25.5">
      <c r="A800" s="173"/>
      <c r="B800" s="171" t="s">
        <v>1012</v>
      </c>
      <c r="C800" s="165" t="s">
        <v>749</v>
      </c>
      <c r="D800" s="165" t="s">
        <v>714</v>
      </c>
      <c r="E800" s="165" t="s">
        <v>744</v>
      </c>
      <c r="F800" s="165" t="s">
        <v>70</v>
      </c>
      <c r="G800" s="170">
        <f>'приложение 5'!H925</f>
        <v>7354.2</v>
      </c>
      <c r="H800" s="170">
        <f>'приложение 5'!I925</f>
        <v>0</v>
      </c>
      <c r="I800" s="170"/>
    </row>
    <row r="801" spans="1:9" ht="21" customHeight="1">
      <c r="A801" s="214"/>
      <c r="B801" s="215" t="s">
        <v>1013</v>
      </c>
      <c r="C801" s="215"/>
      <c r="D801" s="216"/>
      <c r="E801" s="306"/>
      <c r="F801" s="306"/>
      <c r="G801" s="307">
        <f>G13+G119+G183+G328+G441+G447+G626+G704+G717+G775+G788+G794</f>
        <v>3099305.3</v>
      </c>
      <c r="H801" s="307">
        <f>H13+H119+H183+H328+H441+H447+H626+H704+H717+H775+H788+H794</f>
        <v>655997.90000000014</v>
      </c>
      <c r="I801" s="168">
        <f>H801/G801*100</f>
        <v>21.165965805304825</v>
      </c>
    </row>
    <row r="802" spans="1:9">
      <c r="G802" s="207"/>
      <c r="H802" s="207"/>
      <c r="I802" s="207"/>
    </row>
    <row r="803" spans="1:9">
      <c r="G803" s="203"/>
      <c r="H803" s="203"/>
      <c r="I803" s="203"/>
    </row>
    <row r="804" spans="1:9">
      <c r="G804" s="203"/>
      <c r="H804" s="203"/>
      <c r="I804" s="203"/>
    </row>
    <row r="805" spans="1:9">
      <c r="G805" s="217"/>
      <c r="H805" s="217"/>
      <c r="I805" s="217"/>
    </row>
    <row r="806" spans="1:9">
      <c r="G806" s="218"/>
      <c r="H806" s="218"/>
      <c r="I806" s="218"/>
    </row>
  </sheetData>
  <autoFilter ref="A12:K12"/>
  <mergeCells count="6">
    <mergeCell ref="H1:I1"/>
    <mergeCell ref="A6:I6"/>
    <mergeCell ref="A7:I7"/>
    <mergeCell ref="A8:I8"/>
    <mergeCell ref="A9:I9"/>
    <mergeCell ref="F2:I2"/>
  </mergeCells>
  <pageMargins left="0.39370078740157483" right="0" top="0.35433070866141736" bottom="0.15748031496062992" header="0.31496062992125984" footer="0.31496062992125984"/>
  <pageSetup paperSize="9" scale="90" fitToHeight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8"/>
  <sheetViews>
    <sheetView workbookViewId="0">
      <pane xSplit="3" ySplit="9" topLeftCell="D303" activePane="bottomRight" state="frozen"/>
      <selection pane="topRight" activeCell="D1" sqref="D1"/>
      <selection pane="bottomLeft" activeCell="A10" sqref="A10"/>
      <selection pane="bottomRight" activeCell="F4" sqref="F4"/>
    </sheetView>
  </sheetViews>
  <sheetFormatPr defaultColWidth="9.140625" defaultRowHeight="12.75"/>
  <cols>
    <col min="1" max="1" width="39.5703125" style="1" customWidth="1"/>
    <col min="2" max="2" width="12.140625" style="1" customWidth="1"/>
    <col min="3" max="3" width="6.5703125" style="1" customWidth="1"/>
    <col min="4" max="4" width="11.42578125" style="1" customWidth="1"/>
    <col min="5" max="5" width="15.42578125" style="1" customWidth="1"/>
    <col min="6" max="6" width="13" style="1" customWidth="1"/>
    <col min="7" max="238" width="9.140625" style="1" customWidth="1"/>
    <col min="239" max="16384" width="9.140625" style="1"/>
  </cols>
  <sheetData>
    <row r="1" spans="1:6" ht="15.75">
      <c r="A1" s="2"/>
      <c r="B1" s="2"/>
      <c r="C1" s="2"/>
      <c r="D1" s="21"/>
      <c r="E1" s="372" t="s">
        <v>1019</v>
      </c>
      <c r="F1" s="372"/>
    </row>
    <row r="2" spans="1:6" ht="15.75">
      <c r="A2" s="4"/>
      <c r="B2" s="4"/>
      <c r="C2" s="372" t="s">
        <v>1048</v>
      </c>
      <c r="D2" s="375"/>
      <c r="E2" s="375"/>
      <c r="F2" s="375"/>
    </row>
    <row r="3" spans="1:6" ht="15.75">
      <c r="A3" s="4"/>
      <c r="B3" s="4"/>
      <c r="C3" s="4"/>
      <c r="D3" s="34"/>
      <c r="E3" s="155"/>
      <c r="F3" s="366" t="s">
        <v>1049</v>
      </c>
    </row>
    <row r="4" spans="1:6">
      <c r="A4" s="36"/>
      <c r="B4" s="36"/>
      <c r="C4" s="36"/>
      <c r="D4" s="11"/>
      <c r="E4" s="154"/>
    </row>
    <row r="5" spans="1:6">
      <c r="A5" s="36"/>
      <c r="B5" s="36"/>
      <c r="C5" s="36"/>
      <c r="D5" s="11"/>
      <c r="E5" s="154"/>
    </row>
    <row r="6" spans="1:6" ht="53.25" customHeight="1">
      <c r="A6" s="376" t="s">
        <v>707</v>
      </c>
      <c r="B6" s="377"/>
      <c r="C6" s="377"/>
      <c r="D6" s="377"/>
      <c r="E6" s="377"/>
      <c r="F6" s="378"/>
    </row>
    <row r="7" spans="1:6">
      <c r="A7" s="36"/>
      <c r="B7" s="379"/>
      <c r="C7" s="379"/>
      <c r="D7" s="11"/>
      <c r="E7" s="154"/>
    </row>
    <row r="8" spans="1:6" ht="14.25">
      <c r="A8" s="6"/>
      <c r="B8" s="6"/>
      <c r="C8" s="6"/>
      <c r="D8" s="6"/>
      <c r="E8" s="36"/>
      <c r="F8" s="348" t="s">
        <v>252</v>
      </c>
    </row>
    <row r="9" spans="1:6" s="347" customFormat="1" ht="32.25" customHeight="1">
      <c r="A9" s="346" t="s">
        <v>263</v>
      </c>
      <c r="B9" s="346" t="s">
        <v>247</v>
      </c>
      <c r="C9" s="346" t="s">
        <v>246</v>
      </c>
      <c r="D9" s="343" t="s">
        <v>245</v>
      </c>
      <c r="E9" s="343" t="s">
        <v>255</v>
      </c>
      <c r="F9" s="341" t="s">
        <v>254</v>
      </c>
    </row>
    <row r="10" spans="1:6">
      <c r="A10" s="18">
        <v>1</v>
      </c>
      <c r="B10" s="18">
        <v>2</v>
      </c>
      <c r="C10" s="18">
        <v>3</v>
      </c>
      <c r="D10" s="19">
        <v>4</v>
      </c>
      <c r="E10" s="19">
        <v>5</v>
      </c>
      <c r="F10" s="20">
        <v>6</v>
      </c>
    </row>
    <row r="11" spans="1:6" s="141" customFormat="1" ht="51">
      <c r="A11" s="323" t="s">
        <v>113</v>
      </c>
      <c r="B11" s="324" t="s">
        <v>990</v>
      </c>
      <c r="C11" s="325"/>
      <c r="D11" s="138">
        <f>D12</f>
        <v>9452.5</v>
      </c>
      <c r="E11" s="138">
        <f>E12</f>
        <v>7267.3</v>
      </c>
      <c r="F11" s="330">
        <f>E11/D11*100</f>
        <v>76.882306268183015</v>
      </c>
    </row>
    <row r="12" spans="1:6" s="141" customFormat="1" ht="28.9" customHeight="1">
      <c r="A12" s="331" t="s">
        <v>112</v>
      </c>
      <c r="B12" s="332" t="s">
        <v>991</v>
      </c>
      <c r="C12" s="333"/>
      <c r="D12" s="334">
        <f>D13+D16+D19</f>
        <v>9452.5</v>
      </c>
      <c r="E12" s="334">
        <f>E13+E16+E19</f>
        <v>7267.3</v>
      </c>
      <c r="F12" s="335"/>
    </row>
    <row r="13" spans="1:6" s="141" customFormat="1">
      <c r="A13" s="327" t="s">
        <v>21</v>
      </c>
      <c r="B13" s="328" t="s">
        <v>993</v>
      </c>
      <c r="C13" s="329"/>
      <c r="D13" s="139">
        <f>D14</f>
        <v>9399</v>
      </c>
      <c r="E13" s="139">
        <f>E14</f>
        <v>7213.8</v>
      </c>
      <c r="F13" s="326"/>
    </row>
    <row r="14" spans="1:6" s="141" customFormat="1" ht="38.25">
      <c r="A14" s="32" t="s">
        <v>703</v>
      </c>
      <c r="B14" s="328" t="s">
        <v>993</v>
      </c>
      <c r="C14" s="329">
        <v>400</v>
      </c>
      <c r="D14" s="139">
        <f>D15</f>
        <v>9399</v>
      </c>
      <c r="E14" s="139">
        <f>E15</f>
        <v>7213.8</v>
      </c>
      <c r="F14" s="326"/>
    </row>
    <row r="15" spans="1:6" s="141" customFormat="1">
      <c r="A15" s="32" t="s">
        <v>697</v>
      </c>
      <c r="B15" s="328" t="s">
        <v>993</v>
      </c>
      <c r="C15" s="329">
        <v>410</v>
      </c>
      <c r="D15" s="139">
        <f>'приложение 2'!G710</f>
        <v>9399</v>
      </c>
      <c r="E15" s="139">
        <f>'приложение 2'!H710</f>
        <v>7213.8</v>
      </c>
      <c r="F15" s="326"/>
    </row>
    <row r="16" spans="1:6" s="141" customFormat="1" ht="79.150000000000006" customHeight="1">
      <c r="A16" s="327" t="s">
        <v>111</v>
      </c>
      <c r="B16" s="328" t="s">
        <v>1032</v>
      </c>
      <c r="C16" s="329"/>
      <c r="D16" s="139">
        <f>D17</f>
        <v>50.8</v>
      </c>
      <c r="E16" s="139">
        <f>E17</f>
        <v>50.8</v>
      </c>
      <c r="F16" s="326"/>
    </row>
    <row r="17" spans="1:6" s="141" customFormat="1" ht="38.25">
      <c r="A17" s="32" t="s">
        <v>696</v>
      </c>
      <c r="B17" s="328" t="s">
        <v>1032</v>
      </c>
      <c r="C17" s="329">
        <v>400</v>
      </c>
      <c r="D17" s="139">
        <f>D18</f>
        <v>50.8</v>
      </c>
      <c r="E17" s="139">
        <f>E18</f>
        <v>50.8</v>
      </c>
      <c r="F17" s="326"/>
    </row>
    <row r="18" spans="1:6" s="141" customFormat="1">
      <c r="A18" s="32" t="s">
        <v>697</v>
      </c>
      <c r="B18" s="328" t="s">
        <v>1032</v>
      </c>
      <c r="C18" s="329">
        <v>410</v>
      </c>
      <c r="D18" s="139">
        <f>'приложение 2'!G713</f>
        <v>50.8</v>
      </c>
      <c r="E18" s="139">
        <f>'приложение 2'!H713</f>
        <v>50.8</v>
      </c>
      <c r="F18" s="326"/>
    </row>
    <row r="19" spans="1:6" s="141" customFormat="1" ht="102">
      <c r="A19" s="327" t="s">
        <v>110</v>
      </c>
      <c r="B19" s="328" t="s">
        <v>1033</v>
      </c>
      <c r="C19" s="329"/>
      <c r="D19" s="139">
        <f>D20</f>
        <v>2.7</v>
      </c>
      <c r="E19" s="139">
        <f>E20</f>
        <v>2.7</v>
      </c>
      <c r="F19" s="326"/>
    </row>
    <row r="20" spans="1:6" s="141" customFormat="1" ht="38.25">
      <c r="A20" s="32" t="s">
        <v>696</v>
      </c>
      <c r="B20" s="328" t="s">
        <v>1033</v>
      </c>
      <c r="C20" s="329">
        <v>400</v>
      </c>
      <c r="D20" s="139">
        <f>D21</f>
        <v>2.7</v>
      </c>
      <c r="E20" s="139">
        <f>E21</f>
        <v>2.7</v>
      </c>
      <c r="F20" s="326"/>
    </row>
    <row r="21" spans="1:6" s="141" customFormat="1">
      <c r="A21" s="32" t="s">
        <v>697</v>
      </c>
      <c r="B21" s="328" t="s">
        <v>1033</v>
      </c>
      <c r="C21" s="329">
        <v>410</v>
      </c>
      <c r="D21" s="139">
        <f>'приложение 2'!G716</f>
        <v>2.7</v>
      </c>
      <c r="E21" s="139">
        <f>'приложение 2'!H716</f>
        <v>2.7</v>
      </c>
      <c r="F21" s="326"/>
    </row>
    <row r="22" spans="1:6" s="141" customFormat="1" ht="25.5">
      <c r="A22" s="323" t="s">
        <v>12</v>
      </c>
      <c r="B22" s="324" t="s">
        <v>888</v>
      </c>
      <c r="C22" s="325" t="s">
        <v>0</v>
      </c>
      <c r="D22" s="138">
        <f>D23+D68+D73+D95</f>
        <v>1357099.8</v>
      </c>
      <c r="E22" s="138">
        <f>E23+E68+E73+E95</f>
        <v>218288.5</v>
      </c>
      <c r="F22" s="330">
        <f>E22/D22*100</f>
        <v>16.08492610491874</v>
      </c>
    </row>
    <row r="23" spans="1:6" s="141" customFormat="1" ht="25.5">
      <c r="A23" s="171" t="s">
        <v>889</v>
      </c>
      <c r="B23" s="165" t="s">
        <v>890</v>
      </c>
      <c r="C23" s="167"/>
      <c r="D23" s="139">
        <f>D24+D36+D52</f>
        <v>1191724.7999999998</v>
      </c>
      <c r="E23" s="139">
        <f>E24+E36+E52</f>
        <v>208279.2</v>
      </c>
      <c r="F23" s="326"/>
    </row>
    <row r="24" spans="1:6" s="141" customFormat="1" ht="25.5">
      <c r="A24" s="171" t="s">
        <v>10</v>
      </c>
      <c r="B24" s="165" t="s">
        <v>891</v>
      </c>
      <c r="C24" s="167"/>
      <c r="D24" s="139">
        <f>D25+D27+D30+D33</f>
        <v>551496.4</v>
      </c>
      <c r="E24" s="139">
        <f>E25+E27+E30+E33</f>
        <v>95697.7</v>
      </c>
      <c r="F24" s="326"/>
    </row>
    <row r="25" spans="1:6" s="141" customFormat="1" ht="38.25">
      <c r="A25" s="171" t="s">
        <v>689</v>
      </c>
      <c r="B25" s="165" t="s">
        <v>892</v>
      </c>
      <c r="C25" s="165" t="s">
        <v>781</v>
      </c>
      <c r="D25" s="139">
        <f>D26</f>
        <v>93205.4</v>
      </c>
      <c r="E25" s="139">
        <f>E26</f>
        <v>17807</v>
      </c>
      <c r="F25" s="326"/>
    </row>
    <row r="26" spans="1:6" s="141" customFormat="1">
      <c r="A26" s="171" t="s">
        <v>690</v>
      </c>
      <c r="B26" s="165" t="s">
        <v>892</v>
      </c>
      <c r="C26" s="165" t="s">
        <v>782</v>
      </c>
      <c r="D26" s="139">
        <f>'приложение 2'!G453</f>
        <v>93205.4</v>
      </c>
      <c r="E26" s="139">
        <f>'приложение 2'!H453</f>
        <v>17807</v>
      </c>
      <c r="F26" s="326"/>
    </row>
    <row r="27" spans="1:6" s="141" customFormat="1">
      <c r="A27" s="171" t="s">
        <v>21</v>
      </c>
      <c r="B27" s="165" t="s">
        <v>894</v>
      </c>
      <c r="C27" s="165"/>
      <c r="D27" s="139">
        <f>D28</f>
        <v>100</v>
      </c>
      <c r="E27" s="139">
        <f>E28</f>
        <v>0</v>
      </c>
      <c r="F27" s="326"/>
    </row>
    <row r="28" spans="1:6" s="141" customFormat="1" ht="38.25">
      <c r="A28" s="171" t="s">
        <v>689</v>
      </c>
      <c r="B28" s="165" t="s">
        <v>894</v>
      </c>
      <c r="C28" s="165" t="s">
        <v>781</v>
      </c>
      <c r="D28" s="139">
        <f>D29</f>
        <v>100</v>
      </c>
      <c r="E28" s="139">
        <f>E29</f>
        <v>0</v>
      </c>
      <c r="F28" s="326"/>
    </row>
    <row r="29" spans="1:6" s="141" customFormat="1">
      <c r="A29" s="171" t="s">
        <v>690</v>
      </c>
      <c r="B29" s="165" t="s">
        <v>894</v>
      </c>
      <c r="C29" s="165" t="s">
        <v>782</v>
      </c>
      <c r="D29" s="139">
        <f>'приложение 2'!G456</f>
        <v>100</v>
      </c>
      <c r="E29" s="139">
        <f>'приложение 2'!H456</f>
        <v>0</v>
      </c>
      <c r="F29" s="326"/>
    </row>
    <row r="30" spans="1:6" s="141" customFormat="1" ht="114.75">
      <c r="A30" s="273" t="s">
        <v>57</v>
      </c>
      <c r="B30" s="165" t="s">
        <v>893</v>
      </c>
      <c r="C30" s="165"/>
      <c r="D30" s="139">
        <f>D31</f>
        <v>423677</v>
      </c>
      <c r="E30" s="139">
        <f>E31</f>
        <v>73534</v>
      </c>
      <c r="F30" s="326"/>
    </row>
    <row r="31" spans="1:6" s="141" customFormat="1" ht="38.25">
      <c r="A31" s="171" t="s">
        <v>689</v>
      </c>
      <c r="B31" s="165" t="s">
        <v>893</v>
      </c>
      <c r="C31" s="165" t="s">
        <v>781</v>
      </c>
      <c r="D31" s="139">
        <f>D32</f>
        <v>423677</v>
      </c>
      <c r="E31" s="139">
        <f>E32</f>
        <v>73534</v>
      </c>
      <c r="F31" s="326"/>
    </row>
    <row r="32" spans="1:6" s="141" customFormat="1">
      <c r="A32" s="171" t="s">
        <v>690</v>
      </c>
      <c r="B32" s="165" t="s">
        <v>893</v>
      </c>
      <c r="C32" s="165" t="s">
        <v>782</v>
      </c>
      <c r="D32" s="139">
        <f>'приложение 2'!G459</f>
        <v>423677</v>
      </c>
      <c r="E32" s="139">
        <f>'приложение 2'!H459</f>
        <v>73534</v>
      </c>
      <c r="F32" s="326"/>
    </row>
    <row r="33" spans="1:6" s="141" customFormat="1" ht="127.5">
      <c r="A33" s="339" t="s">
        <v>1000</v>
      </c>
      <c r="B33" s="165" t="s">
        <v>1001</v>
      </c>
      <c r="C33" s="167"/>
      <c r="D33" s="139">
        <f>D34</f>
        <v>34514</v>
      </c>
      <c r="E33" s="139">
        <f>E34</f>
        <v>4356.7</v>
      </c>
      <c r="F33" s="326"/>
    </row>
    <row r="34" spans="1:6" s="141" customFormat="1" ht="25.5">
      <c r="A34" s="171" t="s">
        <v>692</v>
      </c>
      <c r="B34" s="165" t="s">
        <v>1001</v>
      </c>
      <c r="C34" s="165" t="s">
        <v>994</v>
      </c>
      <c r="D34" s="139">
        <f>D35</f>
        <v>34514</v>
      </c>
      <c r="E34" s="139">
        <f>E35</f>
        <v>4356.7</v>
      </c>
      <c r="F34" s="326"/>
    </row>
    <row r="35" spans="1:6" s="141" customFormat="1" ht="25.5">
      <c r="A35" s="32" t="s">
        <v>693</v>
      </c>
      <c r="B35" s="258" t="s">
        <v>1001</v>
      </c>
      <c r="C35" s="258" t="s">
        <v>1002</v>
      </c>
      <c r="D35" s="139">
        <f>'приложение 2'!G744</f>
        <v>34514</v>
      </c>
      <c r="E35" s="139">
        <f>'приложение 2'!H744</f>
        <v>4356.7</v>
      </c>
      <c r="F35" s="326"/>
    </row>
    <row r="36" spans="1:6" s="141" customFormat="1" ht="25.5">
      <c r="A36" s="171" t="s">
        <v>55</v>
      </c>
      <c r="B36" s="165" t="s">
        <v>899</v>
      </c>
      <c r="C36" s="167"/>
      <c r="D36" s="139">
        <f>D37+D40+D43+D46+D49</f>
        <v>596151.89999999991</v>
      </c>
      <c r="E36" s="139">
        <f>E37+E40+E43+E46+E49</f>
        <v>102108.3</v>
      </c>
      <c r="F36" s="326"/>
    </row>
    <row r="37" spans="1:6" s="141" customFormat="1" ht="28.9" customHeight="1">
      <c r="A37" s="171" t="s">
        <v>900</v>
      </c>
      <c r="B37" s="165" t="s">
        <v>901</v>
      </c>
      <c r="C37" s="165"/>
      <c r="D37" s="139">
        <f>D38</f>
        <v>102711.5</v>
      </c>
      <c r="E37" s="139">
        <f>E38</f>
        <v>21117.1</v>
      </c>
      <c r="F37" s="326"/>
    </row>
    <row r="38" spans="1:6" s="141" customFormat="1" ht="38.25">
      <c r="A38" s="171" t="s">
        <v>689</v>
      </c>
      <c r="B38" s="165" t="s">
        <v>901</v>
      </c>
      <c r="C38" s="165" t="s">
        <v>781</v>
      </c>
      <c r="D38" s="139">
        <f>D39</f>
        <v>102711.5</v>
      </c>
      <c r="E38" s="139">
        <f>E39</f>
        <v>21117.1</v>
      </c>
      <c r="F38" s="326"/>
    </row>
    <row r="39" spans="1:6" s="141" customFormat="1">
      <c r="A39" s="171" t="s">
        <v>690</v>
      </c>
      <c r="B39" s="165" t="s">
        <v>901</v>
      </c>
      <c r="C39" s="165" t="s">
        <v>782</v>
      </c>
      <c r="D39" s="139">
        <f>'приложение 2'!G479</f>
        <v>102711.5</v>
      </c>
      <c r="E39" s="139">
        <f>'приложение 2'!H479</f>
        <v>21117.1</v>
      </c>
      <c r="F39" s="326"/>
    </row>
    <row r="40" spans="1:6" s="141" customFormat="1">
      <c r="A40" s="171" t="s">
        <v>21</v>
      </c>
      <c r="B40" s="165" t="s">
        <v>905</v>
      </c>
      <c r="C40" s="165"/>
      <c r="D40" s="139">
        <f>D41</f>
        <v>1248.5</v>
      </c>
      <c r="E40" s="139">
        <f>E41</f>
        <v>506.4</v>
      </c>
      <c r="F40" s="326"/>
    </row>
    <row r="41" spans="1:6" s="141" customFormat="1" ht="38.25">
      <c r="A41" s="171" t="s">
        <v>689</v>
      </c>
      <c r="B41" s="165" t="s">
        <v>905</v>
      </c>
      <c r="C41" s="165" t="s">
        <v>781</v>
      </c>
      <c r="D41" s="139">
        <f>D42</f>
        <v>1248.5</v>
      </c>
      <c r="E41" s="139">
        <f>E42</f>
        <v>506.4</v>
      </c>
      <c r="F41" s="326"/>
    </row>
    <row r="42" spans="1:6" s="141" customFormat="1">
      <c r="A42" s="171" t="s">
        <v>690</v>
      </c>
      <c r="B42" s="165" t="s">
        <v>905</v>
      </c>
      <c r="C42" s="165" t="s">
        <v>782</v>
      </c>
      <c r="D42" s="139">
        <f>'приложение 2'!G482</f>
        <v>1248.5</v>
      </c>
      <c r="E42" s="139">
        <f>'приложение 2'!H482</f>
        <v>506.4</v>
      </c>
      <c r="F42" s="326"/>
    </row>
    <row r="43" spans="1:6" s="141" customFormat="1" ht="242.25">
      <c r="A43" s="249" t="s">
        <v>54</v>
      </c>
      <c r="B43" s="165" t="s">
        <v>902</v>
      </c>
      <c r="C43" s="165"/>
      <c r="D43" s="139">
        <f>D44</f>
        <v>923.6</v>
      </c>
      <c r="E43" s="139">
        <f>E44</f>
        <v>154</v>
      </c>
      <c r="F43" s="326"/>
    </row>
    <row r="44" spans="1:6" s="141" customFormat="1" ht="38.25">
      <c r="A44" s="171" t="s">
        <v>689</v>
      </c>
      <c r="B44" s="165" t="s">
        <v>902</v>
      </c>
      <c r="C44" s="165" t="s">
        <v>781</v>
      </c>
      <c r="D44" s="139">
        <f>D45</f>
        <v>923.6</v>
      </c>
      <c r="E44" s="139">
        <f>E45</f>
        <v>154</v>
      </c>
      <c r="F44" s="326"/>
    </row>
    <row r="45" spans="1:6" s="141" customFormat="1">
      <c r="A45" s="171" t="s">
        <v>690</v>
      </c>
      <c r="B45" s="165" t="s">
        <v>902</v>
      </c>
      <c r="C45" s="165" t="s">
        <v>782</v>
      </c>
      <c r="D45" s="139">
        <f>'приложение 2'!G485</f>
        <v>923.6</v>
      </c>
      <c r="E45" s="139">
        <f>'приложение 2'!H485</f>
        <v>154</v>
      </c>
      <c r="F45" s="326"/>
    </row>
    <row r="46" spans="1:6" s="141" customFormat="1" ht="102">
      <c r="A46" s="273" t="s">
        <v>53</v>
      </c>
      <c r="B46" s="165" t="s">
        <v>903</v>
      </c>
      <c r="C46" s="165"/>
      <c r="D46" s="139">
        <f>D47</f>
        <v>489984.6</v>
      </c>
      <c r="E46" s="139">
        <f>E47</f>
        <v>80178</v>
      </c>
      <c r="F46" s="326"/>
    </row>
    <row r="47" spans="1:6" s="141" customFormat="1" ht="38.25">
      <c r="A47" s="171" t="s">
        <v>689</v>
      </c>
      <c r="B47" s="165" t="s">
        <v>903</v>
      </c>
      <c r="C47" s="165" t="s">
        <v>781</v>
      </c>
      <c r="D47" s="139">
        <f>D48</f>
        <v>489984.6</v>
      </c>
      <c r="E47" s="139">
        <f>E48</f>
        <v>80178</v>
      </c>
      <c r="F47" s="326"/>
    </row>
    <row r="48" spans="1:6" s="141" customFormat="1">
      <c r="A48" s="171" t="s">
        <v>690</v>
      </c>
      <c r="B48" s="165" t="s">
        <v>903</v>
      </c>
      <c r="C48" s="165" t="s">
        <v>782</v>
      </c>
      <c r="D48" s="139">
        <f>'приложение 2'!G488</f>
        <v>489984.6</v>
      </c>
      <c r="E48" s="139">
        <f>'приложение 2'!H488</f>
        <v>80178</v>
      </c>
      <c r="F48" s="326"/>
    </row>
    <row r="49" spans="1:6" s="141" customFormat="1" ht="114.75">
      <c r="A49" s="273" t="s">
        <v>52</v>
      </c>
      <c r="B49" s="165" t="s">
        <v>904</v>
      </c>
      <c r="C49" s="165"/>
      <c r="D49" s="139">
        <f>D50</f>
        <v>1283.7</v>
      </c>
      <c r="E49" s="139">
        <f>E50</f>
        <v>152.80000000000001</v>
      </c>
      <c r="F49" s="326"/>
    </row>
    <row r="50" spans="1:6" s="141" customFormat="1" ht="38.25">
      <c r="A50" s="171" t="s">
        <v>689</v>
      </c>
      <c r="B50" s="165" t="s">
        <v>904</v>
      </c>
      <c r="C50" s="165" t="s">
        <v>781</v>
      </c>
      <c r="D50" s="139">
        <f>D51</f>
        <v>1283.7</v>
      </c>
      <c r="E50" s="139">
        <f>E51</f>
        <v>152.80000000000001</v>
      </c>
      <c r="F50" s="326"/>
    </row>
    <row r="51" spans="1:6" s="141" customFormat="1">
      <c r="A51" s="171" t="s">
        <v>690</v>
      </c>
      <c r="B51" s="165" t="s">
        <v>904</v>
      </c>
      <c r="C51" s="165" t="s">
        <v>782</v>
      </c>
      <c r="D51" s="139">
        <f>'приложение 2'!G491</f>
        <v>1283.7</v>
      </c>
      <c r="E51" s="139">
        <f>'приложение 2'!H491</f>
        <v>152.80000000000001</v>
      </c>
      <c r="F51" s="326"/>
    </row>
    <row r="52" spans="1:6" s="141" customFormat="1" ht="25.5">
      <c r="A52" s="171" t="s">
        <v>38</v>
      </c>
      <c r="B52" s="165" t="s">
        <v>946</v>
      </c>
      <c r="C52" s="167"/>
      <c r="D52" s="139">
        <f>D53+D56+D63</f>
        <v>44076.5</v>
      </c>
      <c r="E52" s="139">
        <f>E53+E56+E63</f>
        <v>10473.199999999999</v>
      </c>
      <c r="F52" s="326"/>
    </row>
    <row r="53" spans="1:6" s="141" customFormat="1" ht="25.5">
      <c r="A53" s="171" t="s">
        <v>37</v>
      </c>
      <c r="B53" s="165" t="s">
        <v>947</v>
      </c>
      <c r="C53" s="165"/>
      <c r="D53" s="139">
        <f>D54</f>
        <v>16609</v>
      </c>
      <c r="E53" s="139">
        <f>E54</f>
        <v>3482.1</v>
      </c>
      <c r="F53" s="326"/>
    </row>
    <row r="54" spans="1:6" s="141" customFormat="1" ht="38.25">
      <c r="A54" s="171" t="s">
        <v>689</v>
      </c>
      <c r="B54" s="165" t="s">
        <v>947</v>
      </c>
      <c r="C54" s="165" t="s">
        <v>781</v>
      </c>
      <c r="D54" s="139">
        <f>D55</f>
        <v>16609</v>
      </c>
      <c r="E54" s="139">
        <f>E55</f>
        <v>3482.1</v>
      </c>
      <c r="F54" s="326"/>
    </row>
    <row r="55" spans="1:6" s="141" customFormat="1">
      <c r="A55" s="171" t="s">
        <v>694</v>
      </c>
      <c r="B55" s="165" t="s">
        <v>947</v>
      </c>
      <c r="C55" s="165" t="s">
        <v>785</v>
      </c>
      <c r="D55" s="139">
        <f>'приложение 2'!G599</f>
        <v>16609</v>
      </c>
      <c r="E55" s="139">
        <f>'приложение 2'!H599</f>
        <v>3482.1</v>
      </c>
      <c r="F55" s="326"/>
    </row>
    <row r="56" spans="1:6" s="141" customFormat="1" ht="25.5">
      <c r="A56" s="171" t="s">
        <v>34</v>
      </c>
      <c r="B56" s="165" t="s">
        <v>948</v>
      </c>
      <c r="C56" s="165"/>
      <c r="D56" s="139">
        <f>D57+D59+D61</f>
        <v>25942.5</v>
      </c>
      <c r="E56" s="139">
        <f>E57+E59+E61</f>
        <v>6766.2</v>
      </c>
      <c r="F56" s="326"/>
    </row>
    <row r="57" spans="1:6" s="141" customFormat="1" ht="68.45" customHeight="1">
      <c r="A57" s="171" t="s">
        <v>695</v>
      </c>
      <c r="B57" s="165" t="s">
        <v>948</v>
      </c>
      <c r="C57" s="165" t="s">
        <v>722</v>
      </c>
      <c r="D57" s="139">
        <f>D58</f>
        <v>23926</v>
      </c>
      <c r="E57" s="139">
        <f>E58</f>
        <v>6532.7</v>
      </c>
      <c r="F57" s="326"/>
    </row>
    <row r="58" spans="1:6" s="141" customFormat="1" ht="25.5">
      <c r="A58" s="171" t="s">
        <v>258</v>
      </c>
      <c r="B58" s="165" t="s">
        <v>948</v>
      </c>
      <c r="C58" s="165" t="s">
        <v>723</v>
      </c>
      <c r="D58" s="139">
        <f>'приложение 2'!G602</f>
        <v>23926</v>
      </c>
      <c r="E58" s="139">
        <f>'приложение 2'!H602</f>
        <v>6532.7</v>
      </c>
      <c r="F58" s="326"/>
    </row>
    <row r="59" spans="1:6" s="141" customFormat="1" ht="25.5">
      <c r="A59" s="171" t="s">
        <v>725</v>
      </c>
      <c r="B59" s="165" t="s">
        <v>948</v>
      </c>
      <c r="C59" s="165" t="s">
        <v>726</v>
      </c>
      <c r="D59" s="139">
        <f>D60</f>
        <v>1961.5</v>
      </c>
      <c r="E59" s="139">
        <f>E60</f>
        <v>218.7</v>
      </c>
      <c r="F59" s="326"/>
    </row>
    <row r="60" spans="1:6" s="141" customFormat="1" ht="25.5">
      <c r="A60" s="171" t="s">
        <v>691</v>
      </c>
      <c r="B60" s="165" t="s">
        <v>948</v>
      </c>
      <c r="C60" s="165" t="s">
        <v>727</v>
      </c>
      <c r="D60" s="139">
        <f>'приложение 2'!G604</f>
        <v>1961.5</v>
      </c>
      <c r="E60" s="139">
        <f>'приложение 2'!H604</f>
        <v>218.7</v>
      </c>
      <c r="F60" s="326"/>
    </row>
    <row r="61" spans="1:6" s="141" customFormat="1">
      <c r="A61" s="247" t="s">
        <v>261</v>
      </c>
      <c r="B61" s="165" t="s">
        <v>948</v>
      </c>
      <c r="C61" s="165" t="s">
        <v>731</v>
      </c>
      <c r="D61" s="139">
        <f>D62</f>
        <v>55</v>
      </c>
      <c r="E61" s="139">
        <f>E62</f>
        <v>14.8</v>
      </c>
      <c r="F61" s="326"/>
    </row>
    <row r="62" spans="1:6" s="141" customFormat="1">
      <c r="A62" s="247" t="s">
        <v>262</v>
      </c>
      <c r="B62" s="165" t="s">
        <v>948</v>
      </c>
      <c r="C62" s="165" t="s">
        <v>735</v>
      </c>
      <c r="D62" s="139">
        <f>'приложение 2'!G606</f>
        <v>55</v>
      </c>
      <c r="E62" s="139">
        <f>'приложение 2'!H606</f>
        <v>14.8</v>
      </c>
      <c r="F62" s="326"/>
    </row>
    <row r="63" spans="1:6" s="141" customFormat="1" ht="127.5">
      <c r="A63" s="249" t="s">
        <v>949</v>
      </c>
      <c r="B63" s="251" t="s">
        <v>950</v>
      </c>
      <c r="C63" s="252"/>
      <c r="D63" s="139">
        <f>D64+D66</f>
        <v>1525</v>
      </c>
      <c r="E63" s="139">
        <f>E64+E66</f>
        <v>224.89999999999998</v>
      </c>
      <c r="F63" s="326"/>
    </row>
    <row r="64" spans="1:6" s="141" customFormat="1" ht="67.150000000000006" customHeight="1">
      <c r="A64" s="256" t="s">
        <v>695</v>
      </c>
      <c r="B64" s="251" t="s">
        <v>950</v>
      </c>
      <c r="C64" s="250" t="s">
        <v>722</v>
      </c>
      <c r="D64" s="139">
        <f>D65</f>
        <v>1495</v>
      </c>
      <c r="E64" s="139">
        <f>E65</f>
        <v>224.89999999999998</v>
      </c>
      <c r="F64" s="326"/>
    </row>
    <row r="65" spans="1:6" s="141" customFormat="1" ht="25.5">
      <c r="A65" s="256" t="s">
        <v>258</v>
      </c>
      <c r="B65" s="251" t="s">
        <v>950</v>
      </c>
      <c r="C65" s="250" t="s">
        <v>723</v>
      </c>
      <c r="D65" s="139">
        <f>'приложение 2'!G609</f>
        <v>1495</v>
      </c>
      <c r="E65" s="139">
        <f>'приложение 2'!H609</f>
        <v>224.89999999999998</v>
      </c>
      <c r="F65" s="326"/>
    </row>
    <row r="66" spans="1:6" s="141" customFormat="1" ht="25.5">
      <c r="A66" s="171" t="s">
        <v>725</v>
      </c>
      <c r="B66" s="251" t="s">
        <v>950</v>
      </c>
      <c r="C66" s="250" t="s">
        <v>726</v>
      </c>
      <c r="D66" s="139">
        <f>D67</f>
        <v>30</v>
      </c>
      <c r="E66" s="139">
        <f>E67</f>
        <v>0</v>
      </c>
      <c r="F66" s="326"/>
    </row>
    <row r="67" spans="1:6" s="141" customFormat="1" ht="25.5">
      <c r="A67" s="256" t="s">
        <v>691</v>
      </c>
      <c r="B67" s="251" t="s">
        <v>950</v>
      </c>
      <c r="C67" s="250" t="s">
        <v>727</v>
      </c>
      <c r="D67" s="139">
        <f>'приложение 2'!G611</f>
        <v>30</v>
      </c>
      <c r="E67" s="139">
        <f>'приложение 2'!H611</f>
        <v>0</v>
      </c>
      <c r="F67" s="326"/>
    </row>
    <row r="68" spans="1:6" s="141" customFormat="1" ht="25.5">
      <c r="A68" s="145" t="s">
        <v>23</v>
      </c>
      <c r="B68" s="147" t="s">
        <v>907</v>
      </c>
      <c r="C68" s="148"/>
      <c r="D68" s="139">
        <f>D69</f>
        <v>613.6</v>
      </c>
      <c r="E68" s="139">
        <f>E69</f>
        <v>187.39999999999998</v>
      </c>
      <c r="F68" s="326"/>
    </row>
    <row r="69" spans="1:6" s="141" customFormat="1">
      <c r="A69" s="145" t="s">
        <v>21</v>
      </c>
      <c r="B69" s="147" t="s">
        <v>908</v>
      </c>
      <c r="C69" s="148"/>
      <c r="D69" s="139">
        <f>D70</f>
        <v>613.6</v>
      </c>
      <c r="E69" s="139">
        <f>E70</f>
        <v>187.39999999999998</v>
      </c>
      <c r="F69" s="326"/>
    </row>
    <row r="70" spans="1:6" s="141" customFormat="1" ht="38.25">
      <c r="A70" s="32" t="s">
        <v>689</v>
      </c>
      <c r="B70" s="147" t="s">
        <v>908</v>
      </c>
      <c r="C70" s="148">
        <v>600</v>
      </c>
      <c r="D70" s="139">
        <f>D71+D72</f>
        <v>613.6</v>
      </c>
      <c r="E70" s="139">
        <f>E71+E72</f>
        <v>187.39999999999998</v>
      </c>
      <c r="F70" s="326"/>
    </row>
    <row r="71" spans="1:6" s="141" customFormat="1">
      <c r="A71" s="32" t="s">
        <v>690</v>
      </c>
      <c r="B71" s="147" t="s">
        <v>908</v>
      </c>
      <c r="C71" s="148">
        <v>610</v>
      </c>
      <c r="D71" s="139">
        <f>'приложение 2'!G463+'приложение 2'!G495</f>
        <v>131.6</v>
      </c>
      <c r="E71" s="139">
        <f>'приложение 2'!H463+'приложение 2'!H495</f>
        <v>90.8</v>
      </c>
      <c r="F71" s="326"/>
    </row>
    <row r="72" spans="1:6" s="141" customFormat="1">
      <c r="A72" s="32" t="s">
        <v>694</v>
      </c>
      <c r="B72" s="147" t="s">
        <v>908</v>
      </c>
      <c r="C72" s="148">
        <v>620</v>
      </c>
      <c r="D72" s="139">
        <f>'приложение 2'!G615</f>
        <v>482</v>
      </c>
      <c r="E72" s="139">
        <f>'приложение 2'!H615</f>
        <v>96.6</v>
      </c>
      <c r="F72" s="326"/>
    </row>
    <row r="73" spans="1:6" s="141" customFormat="1" ht="25.5">
      <c r="A73" s="171" t="s">
        <v>895</v>
      </c>
      <c r="B73" s="165" t="s">
        <v>896</v>
      </c>
      <c r="C73" s="165"/>
      <c r="D73" s="139">
        <f>D74+D77+D80+D86+D91</f>
        <v>147664.1</v>
      </c>
      <c r="E73" s="139">
        <f>E74+E77+E80+E86+E91</f>
        <v>9724</v>
      </c>
      <c r="F73" s="326"/>
    </row>
    <row r="74" spans="1:6" s="141" customFormat="1" ht="114.75">
      <c r="A74" s="249" t="s">
        <v>51</v>
      </c>
      <c r="B74" s="165" t="s">
        <v>909</v>
      </c>
      <c r="C74" s="165"/>
      <c r="D74" s="139">
        <f>D75</f>
        <v>29110.400000000001</v>
      </c>
      <c r="E74" s="139">
        <f>E75</f>
        <v>3859.3</v>
      </c>
      <c r="F74" s="326"/>
    </row>
    <row r="75" spans="1:6" s="141" customFormat="1" ht="38.25">
      <c r="A75" s="171" t="s">
        <v>689</v>
      </c>
      <c r="B75" s="165" t="s">
        <v>909</v>
      </c>
      <c r="C75" s="165" t="s">
        <v>781</v>
      </c>
      <c r="D75" s="139">
        <f>D76</f>
        <v>29110.400000000001</v>
      </c>
      <c r="E75" s="139">
        <f>E76</f>
        <v>3859.3</v>
      </c>
      <c r="F75" s="326"/>
    </row>
    <row r="76" spans="1:6" s="141" customFormat="1">
      <c r="A76" s="171" t="s">
        <v>690</v>
      </c>
      <c r="B76" s="165" t="s">
        <v>909</v>
      </c>
      <c r="C76" s="165" t="s">
        <v>782</v>
      </c>
      <c r="D76" s="139">
        <f>'приложение 2'!G499</f>
        <v>29110.400000000001</v>
      </c>
      <c r="E76" s="139">
        <f>'приложение 2'!H499</f>
        <v>3859.3</v>
      </c>
      <c r="F76" s="326"/>
    </row>
    <row r="77" spans="1:6" s="141" customFormat="1" ht="145.15" customHeight="1">
      <c r="A77" s="249" t="s">
        <v>910</v>
      </c>
      <c r="B77" s="165" t="s">
        <v>911</v>
      </c>
      <c r="C77" s="165"/>
      <c r="D77" s="139">
        <f>D78</f>
        <v>23063</v>
      </c>
      <c r="E77" s="139">
        <f>E78</f>
        <v>4142.8999999999996</v>
      </c>
      <c r="F77" s="326"/>
    </row>
    <row r="78" spans="1:6" s="141" customFormat="1" ht="38.25">
      <c r="A78" s="171" t="s">
        <v>689</v>
      </c>
      <c r="B78" s="165" t="s">
        <v>911</v>
      </c>
      <c r="C78" s="165" t="s">
        <v>781</v>
      </c>
      <c r="D78" s="139">
        <f>D79</f>
        <v>23063</v>
      </c>
      <c r="E78" s="139">
        <f>E79</f>
        <v>4142.8999999999996</v>
      </c>
      <c r="F78" s="326"/>
    </row>
    <row r="79" spans="1:6" s="141" customFormat="1">
      <c r="A79" s="171" t="s">
        <v>690</v>
      </c>
      <c r="B79" s="165" t="s">
        <v>911</v>
      </c>
      <c r="C79" s="165" t="s">
        <v>782</v>
      </c>
      <c r="D79" s="139">
        <f>'приложение 2'!G502</f>
        <v>23063</v>
      </c>
      <c r="E79" s="139">
        <f>'приложение 2'!H502</f>
        <v>4142.8999999999996</v>
      </c>
      <c r="F79" s="326"/>
    </row>
    <row r="80" spans="1:6" s="141" customFormat="1">
      <c r="A80" s="171" t="s">
        <v>21</v>
      </c>
      <c r="B80" s="165" t="s">
        <v>897</v>
      </c>
      <c r="C80" s="165"/>
      <c r="D80" s="139">
        <f>D81+D83</f>
        <v>95040.700000000012</v>
      </c>
      <c r="E80" s="139">
        <f>E81+E83</f>
        <v>1621.8000000000002</v>
      </c>
      <c r="F80" s="326"/>
    </row>
    <row r="81" spans="1:6" s="141" customFormat="1" ht="25.5">
      <c r="A81" s="171" t="s">
        <v>725</v>
      </c>
      <c r="B81" s="165" t="s">
        <v>897</v>
      </c>
      <c r="C81" s="165" t="s">
        <v>726</v>
      </c>
      <c r="D81" s="139">
        <f>D82</f>
        <v>78894.700000000012</v>
      </c>
      <c r="E81" s="139">
        <f>E82</f>
        <v>1112.2</v>
      </c>
      <c r="F81" s="326"/>
    </row>
    <row r="82" spans="1:6" s="141" customFormat="1" ht="38.25">
      <c r="A82" s="171" t="s">
        <v>260</v>
      </c>
      <c r="B82" s="165" t="s">
        <v>897</v>
      </c>
      <c r="C82" s="165" t="s">
        <v>727</v>
      </c>
      <c r="D82" s="139">
        <f>'приложение 2'!G467+'приложение 2'!G505</f>
        <v>78894.700000000012</v>
      </c>
      <c r="E82" s="139">
        <f>'приложение 2'!H467+'приложение 2'!H505</f>
        <v>1112.2</v>
      </c>
      <c r="F82" s="326"/>
    </row>
    <row r="83" spans="1:6" s="141" customFormat="1" ht="38.25">
      <c r="A83" s="171" t="s">
        <v>689</v>
      </c>
      <c r="B83" s="165" t="s">
        <v>897</v>
      </c>
      <c r="C83" s="165" t="s">
        <v>781</v>
      </c>
      <c r="D83" s="139">
        <f>D84+D85</f>
        <v>16146</v>
      </c>
      <c r="E83" s="139">
        <f>E84+E85</f>
        <v>509.6</v>
      </c>
      <c r="F83" s="326"/>
    </row>
    <row r="84" spans="1:6" s="141" customFormat="1">
      <c r="A84" s="171" t="s">
        <v>690</v>
      </c>
      <c r="B84" s="165" t="s">
        <v>897</v>
      </c>
      <c r="C84" s="165" t="s">
        <v>782</v>
      </c>
      <c r="D84" s="139">
        <f>'приложение 2'!G469+'приложение 2'!G507</f>
        <v>15913.4</v>
      </c>
      <c r="E84" s="139">
        <f>'приложение 2'!H469+'приложение 2'!H507</f>
        <v>377</v>
      </c>
      <c r="F84" s="326"/>
    </row>
    <row r="85" spans="1:6" s="141" customFormat="1">
      <c r="A85" s="171" t="s">
        <v>694</v>
      </c>
      <c r="B85" s="165" t="s">
        <v>897</v>
      </c>
      <c r="C85" s="165" t="s">
        <v>785</v>
      </c>
      <c r="D85" s="139">
        <f>'приложение 2'!G619</f>
        <v>232.6</v>
      </c>
      <c r="E85" s="139">
        <f>'приложение 2'!H619</f>
        <v>132.6</v>
      </c>
      <c r="F85" s="326"/>
    </row>
    <row r="86" spans="1:6" s="141" customFormat="1" ht="114.75">
      <c r="A86" s="145" t="s">
        <v>20</v>
      </c>
      <c r="B86" s="147" t="s">
        <v>1028</v>
      </c>
      <c r="C86" s="148"/>
      <c r="D86" s="139">
        <f>D87+D89</f>
        <v>50</v>
      </c>
      <c r="E86" s="139">
        <f>E87+E89</f>
        <v>0</v>
      </c>
      <c r="F86" s="326"/>
    </row>
    <row r="87" spans="1:6" s="141" customFormat="1" ht="25.5">
      <c r="A87" s="32" t="s">
        <v>259</v>
      </c>
      <c r="B87" s="147" t="s">
        <v>1028</v>
      </c>
      <c r="C87" s="148">
        <v>200</v>
      </c>
      <c r="D87" s="139">
        <f>D88</f>
        <v>12</v>
      </c>
      <c r="E87" s="139">
        <f>E88</f>
        <v>0</v>
      </c>
      <c r="F87" s="326"/>
    </row>
    <row r="88" spans="1:6" s="141" customFormat="1" ht="25.5">
      <c r="A88" s="150" t="s">
        <v>691</v>
      </c>
      <c r="B88" s="147" t="s">
        <v>1028</v>
      </c>
      <c r="C88" s="148">
        <v>240</v>
      </c>
      <c r="D88" s="139">
        <f>'приложение 2'!G622</f>
        <v>12</v>
      </c>
      <c r="E88" s="139">
        <f>'приложение 2'!H622</f>
        <v>0</v>
      </c>
      <c r="F88" s="326"/>
    </row>
    <row r="89" spans="1:6" s="141" customFormat="1" ht="38.25">
      <c r="A89" s="32" t="s">
        <v>689</v>
      </c>
      <c r="B89" s="147" t="s">
        <v>1028</v>
      </c>
      <c r="C89" s="148">
        <v>600</v>
      </c>
      <c r="D89" s="139">
        <f>D90</f>
        <v>38</v>
      </c>
      <c r="E89" s="139">
        <f>E90</f>
        <v>0</v>
      </c>
      <c r="F89" s="326"/>
    </row>
    <row r="90" spans="1:6" s="141" customFormat="1">
      <c r="A90" s="32" t="s">
        <v>690</v>
      </c>
      <c r="B90" s="147" t="s">
        <v>1028</v>
      </c>
      <c r="C90" s="148">
        <v>610</v>
      </c>
      <c r="D90" s="139">
        <f>'приложение 2'!G510</f>
        <v>38</v>
      </c>
      <c r="E90" s="139">
        <f>'приложение 2'!H510</f>
        <v>0</v>
      </c>
      <c r="F90" s="326"/>
    </row>
    <row r="91" spans="1:6" s="141" customFormat="1" ht="38.25">
      <c r="A91" s="262" t="s">
        <v>17</v>
      </c>
      <c r="B91" s="258" t="s">
        <v>898</v>
      </c>
      <c r="C91" s="258"/>
      <c r="D91" s="139">
        <f>D92</f>
        <v>400</v>
      </c>
      <c r="E91" s="139">
        <f>E92</f>
        <v>100</v>
      </c>
      <c r="F91" s="326"/>
    </row>
    <row r="92" spans="1:6" s="141" customFormat="1" ht="38.25">
      <c r="A92" s="263" t="s">
        <v>689</v>
      </c>
      <c r="B92" s="258" t="s">
        <v>898</v>
      </c>
      <c r="C92" s="258" t="s">
        <v>781</v>
      </c>
      <c r="D92" s="139">
        <f>D93+D94</f>
        <v>400</v>
      </c>
      <c r="E92" s="139">
        <f>E93+E94</f>
        <v>100</v>
      </c>
      <c r="F92" s="326"/>
    </row>
    <row r="93" spans="1:6" s="141" customFormat="1">
      <c r="A93" s="32" t="s">
        <v>690</v>
      </c>
      <c r="B93" s="258" t="s">
        <v>898</v>
      </c>
      <c r="C93" s="258" t="s">
        <v>782</v>
      </c>
      <c r="D93" s="139">
        <f>'приложение 2'!G472</f>
        <v>300</v>
      </c>
      <c r="E93" s="139">
        <f>'приложение 2'!H472</f>
        <v>0</v>
      </c>
      <c r="F93" s="326"/>
    </row>
    <row r="94" spans="1:6" s="141" customFormat="1">
      <c r="A94" s="171" t="s">
        <v>694</v>
      </c>
      <c r="B94" s="258" t="s">
        <v>898</v>
      </c>
      <c r="C94" s="258" t="s">
        <v>785</v>
      </c>
      <c r="D94" s="139">
        <f>'приложение 2'!G625</f>
        <v>100</v>
      </c>
      <c r="E94" s="139">
        <f>'приложение 2'!H625</f>
        <v>100</v>
      </c>
      <c r="F94" s="326"/>
    </row>
    <row r="95" spans="1:6" s="141" customFormat="1" ht="25.5">
      <c r="A95" s="265" t="s">
        <v>937</v>
      </c>
      <c r="B95" s="165" t="s">
        <v>938</v>
      </c>
      <c r="C95" s="167"/>
      <c r="D95" s="139">
        <f>D96+D100+D103+D107</f>
        <v>17097.3</v>
      </c>
      <c r="E95" s="139">
        <f>E96+E100+E103+E107</f>
        <v>97.9</v>
      </c>
      <c r="F95" s="326"/>
    </row>
    <row r="96" spans="1:6" s="141" customFormat="1" ht="102">
      <c r="A96" s="145" t="s">
        <v>47</v>
      </c>
      <c r="B96" s="147" t="s">
        <v>1031</v>
      </c>
      <c r="C96" s="148"/>
      <c r="D96" s="139">
        <f>D97</f>
        <v>5249.5</v>
      </c>
      <c r="E96" s="139">
        <f>E97</f>
        <v>0</v>
      </c>
      <c r="F96" s="326"/>
    </row>
    <row r="97" spans="1:6" s="141" customFormat="1" ht="38.25">
      <c r="A97" s="32" t="s">
        <v>689</v>
      </c>
      <c r="B97" s="147" t="s">
        <v>1031</v>
      </c>
      <c r="C97" s="148">
        <v>600</v>
      </c>
      <c r="D97" s="139">
        <f>D98+D99</f>
        <v>5249.5</v>
      </c>
      <c r="E97" s="139">
        <f>E98+E99</f>
        <v>0</v>
      </c>
      <c r="F97" s="326"/>
    </row>
    <row r="98" spans="1:6" s="141" customFormat="1">
      <c r="A98" s="32" t="s">
        <v>690</v>
      </c>
      <c r="B98" s="147" t="s">
        <v>1031</v>
      </c>
      <c r="C98" s="148">
        <v>610</v>
      </c>
      <c r="D98" s="139">
        <f>'приложение 2'!G561</f>
        <v>4957</v>
      </c>
      <c r="E98" s="139">
        <f>'приложение 2'!H561</f>
        <v>0</v>
      </c>
      <c r="F98" s="326"/>
    </row>
    <row r="99" spans="1:6" s="141" customFormat="1">
      <c r="A99" s="32" t="s">
        <v>694</v>
      </c>
      <c r="B99" s="147" t="s">
        <v>1031</v>
      </c>
      <c r="C99" s="148">
        <v>620</v>
      </c>
      <c r="D99" s="139">
        <f>'приложение 2'!G562</f>
        <v>292.5</v>
      </c>
      <c r="E99" s="139">
        <f>'приложение 2'!H562</f>
        <v>0</v>
      </c>
      <c r="F99" s="326"/>
    </row>
    <row r="100" spans="1:6" s="141" customFormat="1" ht="106.15" customHeight="1">
      <c r="A100" s="145" t="s">
        <v>46</v>
      </c>
      <c r="B100" s="147" t="s">
        <v>1030</v>
      </c>
      <c r="C100" s="148"/>
      <c r="D100" s="139">
        <f>D101</f>
        <v>1522.4</v>
      </c>
      <c r="E100" s="139">
        <f>E101</f>
        <v>0</v>
      </c>
      <c r="F100" s="326"/>
    </row>
    <row r="101" spans="1:6" s="141" customFormat="1" ht="38.25">
      <c r="A101" s="32" t="s">
        <v>689</v>
      </c>
      <c r="B101" s="147" t="s">
        <v>1030</v>
      </c>
      <c r="C101" s="148">
        <v>600</v>
      </c>
      <c r="D101" s="139">
        <f>D102</f>
        <v>1522.4</v>
      </c>
      <c r="E101" s="139">
        <f>E102</f>
        <v>0</v>
      </c>
      <c r="F101" s="326"/>
    </row>
    <row r="102" spans="1:6" s="141" customFormat="1">
      <c r="A102" s="32" t="s">
        <v>690</v>
      </c>
      <c r="B102" s="147" t="s">
        <v>1030</v>
      </c>
      <c r="C102" s="148">
        <v>610</v>
      </c>
      <c r="D102" s="139">
        <f>'приложение 2'!G565</f>
        <v>1522.4</v>
      </c>
      <c r="E102" s="139">
        <f>'приложение 2'!H565</f>
        <v>0</v>
      </c>
      <c r="F102" s="326"/>
    </row>
    <row r="103" spans="1:6" s="141" customFormat="1" ht="76.5">
      <c r="A103" s="249" t="s">
        <v>45</v>
      </c>
      <c r="B103" s="165" t="s">
        <v>939</v>
      </c>
      <c r="C103" s="165"/>
      <c r="D103" s="139">
        <f>D104</f>
        <v>6975.4</v>
      </c>
      <c r="E103" s="139">
        <f>E104</f>
        <v>0</v>
      </c>
      <c r="F103" s="326"/>
    </row>
    <row r="104" spans="1:6" s="141" customFormat="1" ht="38.25">
      <c r="A104" s="171" t="s">
        <v>689</v>
      </c>
      <c r="B104" s="165" t="s">
        <v>939</v>
      </c>
      <c r="C104" s="165" t="s">
        <v>781</v>
      </c>
      <c r="D104" s="139">
        <f>D105+D106</f>
        <v>6975.4</v>
      </c>
      <c r="E104" s="139">
        <f>E105+E106</f>
        <v>0</v>
      </c>
      <c r="F104" s="326"/>
    </row>
    <row r="105" spans="1:6" s="141" customFormat="1">
      <c r="A105" s="171" t="s">
        <v>690</v>
      </c>
      <c r="B105" s="165" t="s">
        <v>939</v>
      </c>
      <c r="C105" s="165" t="s">
        <v>782</v>
      </c>
      <c r="D105" s="139">
        <f>'приложение 2'!G568</f>
        <v>1281.4000000000001</v>
      </c>
      <c r="E105" s="139">
        <f>'приложение 2'!H568</f>
        <v>0</v>
      </c>
      <c r="F105" s="326"/>
    </row>
    <row r="106" spans="1:6" s="141" customFormat="1">
      <c r="A106" s="32" t="s">
        <v>690</v>
      </c>
      <c r="B106" s="147" t="s">
        <v>939</v>
      </c>
      <c r="C106" s="148">
        <v>620</v>
      </c>
      <c r="D106" s="139">
        <f>'приложение 2'!G569</f>
        <v>5694</v>
      </c>
      <c r="E106" s="139">
        <f>'приложение 2'!H569</f>
        <v>0</v>
      </c>
      <c r="F106" s="326"/>
    </row>
    <row r="107" spans="1:6" s="141" customFormat="1">
      <c r="A107" s="145" t="s">
        <v>21</v>
      </c>
      <c r="B107" s="147" t="s">
        <v>1029</v>
      </c>
      <c r="C107" s="148"/>
      <c r="D107" s="139">
        <f>D108</f>
        <v>3350</v>
      </c>
      <c r="E107" s="139">
        <f>E108</f>
        <v>97.9</v>
      </c>
      <c r="F107" s="326"/>
    </row>
    <row r="108" spans="1:6" s="141" customFormat="1" ht="38.25">
      <c r="A108" s="32" t="s">
        <v>689</v>
      </c>
      <c r="B108" s="147" t="s">
        <v>1029</v>
      </c>
      <c r="C108" s="148">
        <v>600</v>
      </c>
      <c r="D108" s="139">
        <f>D109+D110</f>
        <v>3350</v>
      </c>
      <c r="E108" s="139">
        <f>E109+E110</f>
        <v>97.9</v>
      </c>
      <c r="F108" s="326"/>
    </row>
    <row r="109" spans="1:6" s="141" customFormat="1">
      <c r="A109" s="32" t="s">
        <v>690</v>
      </c>
      <c r="B109" s="147" t="s">
        <v>1029</v>
      </c>
      <c r="C109" s="148">
        <v>610</v>
      </c>
      <c r="D109" s="139">
        <f>'приложение 2'!G572</f>
        <v>2750</v>
      </c>
      <c r="E109" s="139">
        <f>'приложение 2'!H572</f>
        <v>97.9</v>
      </c>
      <c r="F109" s="326"/>
    </row>
    <row r="110" spans="1:6" s="141" customFormat="1">
      <c r="A110" s="32" t="s">
        <v>694</v>
      </c>
      <c r="B110" s="147" t="s">
        <v>1029</v>
      </c>
      <c r="C110" s="148">
        <v>620</v>
      </c>
      <c r="D110" s="139">
        <f>'приложение 2'!G573</f>
        <v>600</v>
      </c>
      <c r="E110" s="139">
        <f>'приложение 2'!H573</f>
        <v>0</v>
      </c>
      <c r="F110" s="326"/>
    </row>
    <row r="111" spans="1:6" s="141" customFormat="1" ht="25.5">
      <c r="A111" s="323" t="s">
        <v>137</v>
      </c>
      <c r="B111" s="324" t="s">
        <v>912</v>
      </c>
      <c r="C111" s="325" t="s">
        <v>0</v>
      </c>
      <c r="D111" s="138">
        <f>D112+D138+D150+D179</f>
        <v>368368</v>
      </c>
      <c r="E111" s="138">
        <f>E112+E138+E150+E179</f>
        <v>200787.3</v>
      </c>
      <c r="F111" s="330">
        <f>E111/D111*100</f>
        <v>54.507259045302526</v>
      </c>
    </row>
    <row r="112" spans="1:6" s="141" customFormat="1">
      <c r="A112" s="171" t="s">
        <v>136</v>
      </c>
      <c r="B112" s="165" t="s">
        <v>954</v>
      </c>
      <c r="C112" s="165"/>
      <c r="D112" s="139">
        <f>D113+D123+D127+D131</f>
        <v>27947.200000000001</v>
      </c>
      <c r="E112" s="139">
        <f>E113+E123+E127+E131</f>
        <v>5071.8</v>
      </c>
      <c r="F112" s="326"/>
    </row>
    <row r="113" spans="1:6" s="141" customFormat="1" ht="25.5">
      <c r="A113" s="171" t="s">
        <v>135</v>
      </c>
      <c r="B113" s="165" t="s">
        <v>955</v>
      </c>
      <c r="C113" s="165"/>
      <c r="D113" s="139">
        <f>D114+D117+D120</f>
        <v>1412.7</v>
      </c>
      <c r="E113" s="139">
        <f>E114+E117+E120</f>
        <v>52</v>
      </c>
      <c r="F113" s="326"/>
    </row>
    <row r="114" spans="1:6" s="141" customFormat="1" ht="93" customHeight="1">
      <c r="A114" s="294" t="s">
        <v>956</v>
      </c>
      <c r="B114" s="258" t="s">
        <v>957</v>
      </c>
      <c r="C114" s="258"/>
      <c r="D114" s="139">
        <f>D115</f>
        <v>11.9</v>
      </c>
      <c r="E114" s="139">
        <f>E115</f>
        <v>0</v>
      </c>
      <c r="F114" s="326"/>
    </row>
    <row r="115" spans="1:6" s="141" customFormat="1" ht="38.25">
      <c r="A115" s="32" t="s">
        <v>794</v>
      </c>
      <c r="B115" s="258" t="s">
        <v>957</v>
      </c>
      <c r="C115" s="258" t="s">
        <v>781</v>
      </c>
      <c r="D115" s="139">
        <f>D116</f>
        <v>11.9</v>
      </c>
      <c r="E115" s="139">
        <f>E116</f>
        <v>0</v>
      </c>
      <c r="F115" s="326"/>
    </row>
    <row r="116" spans="1:6" s="141" customFormat="1">
      <c r="A116" s="32" t="s">
        <v>694</v>
      </c>
      <c r="B116" s="258" t="s">
        <v>957</v>
      </c>
      <c r="C116" s="258" t="s">
        <v>785</v>
      </c>
      <c r="D116" s="139">
        <f>'приложение 2'!G633</f>
        <v>11.9</v>
      </c>
      <c r="E116" s="139">
        <f>'приложение 2'!H633</f>
        <v>0</v>
      </c>
      <c r="F116" s="326"/>
    </row>
    <row r="117" spans="1:6" s="141" customFormat="1" ht="92.45" customHeight="1">
      <c r="A117" s="171" t="s">
        <v>133</v>
      </c>
      <c r="B117" s="165" t="s">
        <v>958</v>
      </c>
      <c r="C117" s="165"/>
      <c r="D117" s="139">
        <f>D118</f>
        <v>1190.7</v>
      </c>
      <c r="E117" s="139">
        <f>E118</f>
        <v>52</v>
      </c>
      <c r="F117" s="326"/>
    </row>
    <row r="118" spans="1:6" s="141" customFormat="1" ht="38.25">
      <c r="A118" s="171" t="s">
        <v>794</v>
      </c>
      <c r="B118" s="165" t="s">
        <v>958</v>
      </c>
      <c r="C118" s="165" t="s">
        <v>781</v>
      </c>
      <c r="D118" s="139">
        <f>D119</f>
        <v>1190.7</v>
      </c>
      <c r="E118" s="139">
        <f>E119</f>
        <v>52</v>
      </c>
      <c r="F118" s="326"/>
    </row>
    <row r="119" spans="1:6" s="141" customFormat="1">
      <c r="A119" s="171" t="s">
        <v>694</v>
      </c>
      <c r="B119" s="165" t="s">
        <v>958</v>
      </c>
      <c r="C119" s="165" t="s">
        <v>785</v>
      </c>
      <c r="D119" s="139">
        <f>'приложение 2'!G636</f>
        <v>1190.7</v>
      </c>
      <c r="E119" s="139">
        <f>'приложение 2'!H636</f>
        <v>52</v>
      </c>
      <c r="F119" s="326"/>
    </row>
    <row r="120" spans="1:6" s="141" customFormat="1" ht="114.75">
      <c r="A120" s="171" t="s">
        <v>132</v>
      </c>
      <c r="B120" s="165" t="s">
        <v>959</v>
      </c>
      <c r="C120" s="165"/>
      <c r="D120" s="139">
        <f>D121</f>
        <v>210.1</v>
      </c>
      <c r="E120" s="139">
        <f>E121</f>
        <v>0</v>
      </c>
      <c r="F120" s="326"/>
    </row>
    <row r="121" spans="1:6" s="141" customFormat="1" ht="38.25">
      <c r="A121" s="171" t="s">
        <v>794</v>
      </c>
      <c r="B121" s="165" t="s">
        <v>959</v>
      </c>
      <c r="C121" s="165" t="s">
        <v>781</v>
      </c>
      <c r="D121" s="139">
        <f>D122</f>
        <v>210.1</v>
      </c>
      <c r="E121" s="139">
        <f>E122</f>
        <v>0</v>
      </c>
      <c r="F121" s="326"/>
    </row>
    <row r="122" spans="1:6" s="141" customFormat="1">
      <c r="A122" s="171" t="s">
        <v>694</v>
      </c>
      <c r="B122" s="165" t="s">
        <v>959</v>
      </c>
      <c r="C122" s="165" t="s">
        <v>785</v>
      </c>
      <c r="D122" s="139">
        <f>'приложение 2'!G639</f>
        <v>210.1</v>
      </c>
      <c r="E122" s="139">
        <f>'приложение 2'!H639</f>
        <v>0</v>
      </c>
      <c r="F122" s="326"/>
    </row>
    <row r="123" spans="1:6" s="141" customFormat="1" ht="38.25">
      <c r="A123" s="171" t="s">
        <v>131</v>
      </c>
      <c r="B123" s="165" t="s">
        <v>960</v>
      </c>
      <c r="C123" s="165"/>
      <c r="D123" s="139">
        <f t="shared" ref="D123:E125" si="0">D124</f>
        <v>20</v>
      </c>
      <c r="E123" s="139">
        <f t="shared" si="0"/>
        <v>20</v>
      </c>
      <c r="F123" s="326"/>
    </row>
    <row r="124" spans="1:6" s="141" customFormat="1">
      <c r="A124" s="171" t="s">
        <v>21</v>
      </c>
      <c r="B124" s="165" t="s">
        <v>961</v>
      </c>
      <c r="C124" s="165"/>
      <c r="D124" s="139">
        <f t="shared" si="0"/>
        <v>20</v>
      </c>
      <c r="E124" s="139">
        <f t="shared" si="0"/>
        <v>20</v>
      </c>
      <c r="F124" s="326"/>
    </row>
    <row r="125" spans="1:6" s="141" customFormat="1" ht="38.25">
      <c r="A125" s="171" t="s">
        <v>794</v>
      </c>
      <c r="B125" s="165" t="s">
        <v>961</v>
      </c>
      <c r="C125" s="165" t="s">
        <v>781</v>
      </c>
      <c r="D125" s="139">
        <f t="shared" si="0"/>
        <v>20</v>
      </c>
      <c r="E125" s="139">
        <f t="shared" si="0"/>
        <v>20</v>
      </c>
      <c r="F125" s="326"/>
    </row>
    <row r="126" spans="1:6" s="141" customFormat="1">
      <c r="A126" s="171" t="s">
        <v>694</v>
      </c>
      <c r="B126" s="165" t="s">
        <v>961</v>
      </c>
      <c r="C126" s="165" t="s">
        <v>785</v>
      </c>
      <c r="D126" s="139">
        <f>'приложение 2'!G643</f>
        <v>20</v>
      </c>
      <c r="E126" s="139">
        <f>'приложение 2'!H643</f>
        <v>20</v>
      </c>
      <c r="F126" s="326"/>
    </row>
    <row r="127" spans="1:6" s="141" customFormat="1" ht="25.5">
      <c r="A127" s="171" t="s">
        <v>130</v>
      </c>
      <c r="B127" s="165" t="s">
        <v>962</v>
      </c>
      <c r="C127" s="165"/>
      <c r="D127" s="139">
        <f t="shared" ref="D127:E129" si="1">D128</f>
        <v>30</v>
      </c>
      <c r="E127" s="139">
        <f t="shared" si="1"/>
        <v>30</v>
      </c>
      <c r="F127" s="326"/>
    </row>
    <row r="128" spans="1:6" s="141" customFormat="1">
      <c r="A128" s="171" t="s">
        <v>21</v>
      </c>
      <c r="B128" s="165" t="s">
        <v>963</v>
      </c>
      <c r="C128" s="165"/>
      <c r="D128" s="139">
        <f t="shared" si="1"/>
        <v>30</v>
      </c>
      <c r="E128" s="139">
        <f t="shared" si="1"/>
        <v>30</v>
      </c>
      <c r="F128" s="326"/>
    </row>
    <row r="129" spans="1:6" s="141" customFormat="1" ht="38.25">
      <c r="A129" s="171" t="s">
        <v>794</v>
      </c>
      <c r="B129" s="165" t="s">
        <v>963</v>
      </c>
      <c r="C129" s="165" t="s">
        <v>781</v>
      </c>
      <c r="D129" s="139">
        <f t="shared" si="1"/>
        <v>30</v>
      </c>
      <c r="E129" s="139">
        <f t="shared" si="1"/>
        <v>30</v>
      </c>
      <c r="F129" s="326"/>
    </row>
    <row r="130" spans="1:6" s="141" customFormat="1">
      <c r="A130" s="171" t="s">
        <v>694</v>
      </c>
      <c r="B130" s="165" t="s">
        <v>963</v>
      </c>
      <c r="C130" s="165" t="s">
        <v>785</v>
      </c>
      <c r="D130" s="139">
        <f>'приложение 2'!G647</f>
        <v>30</v>
      </c>
      <c r="E130" s="139">
        <f>'приложение 2'!H647</f>
        <v>30</v>
      </c>
      <c r="F130" s="326"/>
    </row>
    <row r="131" spans="1:6" s="141" customFormat="1" ht="25.5">
      <c r="A131" s="171" t="s">
        <v>129</v>
      </c>
      <c r="B131" s="165" t="s">
        <v>964</v>
      </c>
      <c r="C131" s="165"/>
      <c r="D131" s="139">
        <f>D132+D135</f>
        <v>26484.5</v>
      </c>
      <c r="E131" s="139">
        <f>E132+E135</f>
        <v>4969.8</v>
      </c>
      <c r="F131" s="326"/>
    </row>
    <row r="132" spans="1:6" s="141" customFormat="1" ht="25.5">
      <c r="A132" s="171" t="s">
        <v>37</v>
      </c>
      <c r="B132" s="165" t="s">
        <v>965</v>
      </c>
      <c r="C132" s="165"/>
      <c r="D132" s="139">
        <f>D133</f>
        <v>23760.5</v>
      </c>
      <c r="E132" s="139">
        <f>E133</f>
        <v>4319.8</v>
      </c>
      <c r="F132" s="326"/>
    </row>
    <row r="133" spans="1:6" s="141" customFormat="1" ht="38.25">
      <c r="A133" s="171" t="s">
        <v>689</v>
      </c>
      <c r="B133" s="165" t="s">
        <v>965</v>
      </c>
      <c r="C133" s="165" t="s">
        <v>781</v>
      </c>
      <c r="D133" s="139">
        <f>D134</f>
        <v>23760.5</v>
      </c>
      <c r="E133" s="139">
        <f>E134</f>
        <v>4319.8</v>
      </c>
      <c r="F133" s="326"/>
    </row>
    <row r="134" spans="1:6" s="141" customFormat="1">
      <c r="A134" s="171" t="s">
        <v>694</v>
      </c>
      <c r="B134" s="165" t="s">
        <v>965</v>
      </c>
      <c r="C134" s="165" t="s">
        <v>785</v>
      </c>
      <c r="D134" s="139">
        <f>'приложение 2'!G651</f>
        <v>23760.5</v>
      </c>
      <c r="E134" s="139">
        <f>'приложение 2'!H651</f>
        <v>4319.8</v>
      </c>
      <c r="F134" s="326"/>
    </row>
    <row r="135" spans="1:6" s="141" customFormat="1" ht="242.25">
      <c r="A135" s="171" t="s">
        <v>54</v>
      </c>
      <c r="B135" s="165" t="s">
        <v>966</v>
      </c>
      <c r="C135" s="165"/>
      <c r="D135" s="139">
        <f>D136</f>
        <v>2724</v>
      </c>
      <c r="E135" s="139">
        <f>E136</f>
        <v>650</v>
      </c>
      <c r="F135" s="326"/>
    </row>
    <row r="136" spans="1:6" s="141" customFormat="1" ht="38.25">
      <c r="A136" s="171" t="s">
        <v>689</v>
      </c>
      <c r="B136" s="165" t="s">
        <v>966</v>
      </c>
      <c r="C136" s="165" t="s">
        <v>781</v>
      </c>
      <c r="D136" s="139">
        <f>D137</f>
        <v>2724</v>
      </c>
      <c r="E136" s="139">
        <f>E137</f>
        <v>650</v>
      </c>
      <c r="F136" s="326"/>
    </row>
    <row r="137" spans="1:6" s="141" customFormat="1">
      <c r="A137" s="171" t="s">
        <v>694</v>
      </c>
      <c r="B137" s="165" t="s">
        <v>966</v>
      </c>
      <c r="C137" s="165" t="s">
        <v>785</v>
      </c>
      <c r="D137" s="139">
        <f>'приложение 2'!G654</f>
        <v>2724</v>
      </c>
      <c r="E137" s="139">
        <f>'приложение 2'!H654</f>
        <v>650</v>
      </c>
      <c r="F137" s="326"/>
    </row>
    <row r="138" spans="1:6" s="141" customFormat="1">
      <c r="A138" s="171" t="s">
        <v>128</v>
      </c>
      <c r="B138" s="165" t="s">
        <v>967</v>
      </c>
      <c r="C138" s="165"/>
      <c r="D138" s="139">
        <f>D139+D146</f>
        <v>6972.1</v>
      </c>
      <c r="E138" s="139">
        <f>E139+E146</f>
        <v>1285</v>
      </c>
      <c r="F138" s="326"/>
    </row>
    <row r="139" spans="1:6" s="141" customFormat="1" ht="25.5">
      <c r="A139" s="171" t="s">
        <v>127</v>
      </c>
      <c r="B139" s="165" t="s">
        <v>968</v>
      </c>
      <c r="C139" s="165"/>
      <c r="D139" s="139">
        <f>D140+D143</f>
        <v>6922.1</v>
      </c>
      <c r="E139" s="139">
        <f>E140+E143</f>
        <v>1275</v>
      </c>
      <c r="F139" s="326"/>
    </row>
    <row r="140" spans="1:6" s="141" customFormat="1" ht="25.5">
      <c r="A140" s="171" t="s">
        <v>37</v>
      </c>
      <c r="B140" s="165" t="s">
        <v>969</v>
      </c>
      <c r="C140" s="165"/>
      <c r="D140" s="139">
        <f>D141</f>
        <v>6046.1</v>
      </c>
      <c r="E140" s="139">
        <f>E141</f>
        <v>1125</v>
      </c>
      <c r="F140" s="326"/>
    </row>
    <row r="141" spans="1:6" s="141" customFormat="1" ht="38.25">
      <c r="A141" s="171" t="s">
        <v>689</v>
      </c>
      <c r="B141" s="165" t="s">
        <v>969</v>
      </c>
      <c r="C141" s="165" t="s">
        <v>781</v>
      </c>
      <c r="D141" s="139">
        <f>D142</f>
        <v>6046.1</v>
      </c>
      <c r="E141" s="139">
        <f>E142</f>
        <v>1125</v>
      </c>
      <c r="F141" s="326"/>
    </row>
    <row r="142" spans="1:6" s="141" customFormat="1">
      <c r="A142" s="171" t="s">
        <v>694</v>
      </c>
      <c r="B142" s="165" t="s">
        <v>969</v>
      </c>
      <c r="C142" s="165" t="s">
        <v>785</v>
      </c>
      <c r="D142" s="139">
        <f>'приложение 2'!G659</f>
        <v>6046.1</v>
      </c>
      <c r="E142" s="139">
        <f>'приложение 2'!H659</f>
        <v>1125</v>
      </c>
      <c r="F142" s="326"/>
    </row>
    <row r="143" spans="1:6" s="141" customFormat="1" ht="242.25">
      <c r="A143" s="171" t="s">
        <v>54</v>
      </c>
      <c r="B143" s="165" t="s">
        <v>970</v>
      </c>
      <c r="C143" s="165"/>
      <c r="D143" s="139">
        <f>D144</f>
        <v>876</v>
      </c>
      <c r="E143" s="139">
        <f>E144</f>
        <v>150</v>
      </c>
      <c r="F143" s="326"/>
    </row>
    <row r="144" spans="1:6" s="141" customFormat="1" ht="38.25">
      <c r="A144" s="171" t="s">
        <v>689</v>
      </c>
      <c r="B144" s="165" t="s">
        <v>970</v>
      </c>
      <c r="C144" s="165" t="s">
        <v>781</v>
      </c>
      <c r="D144" s="139">
        <f>D145</f>
        <v>876</v>
      </c>
      <c r="E144" s="139">
        <f>E145</f>
        <v>150</v>
      </c>
      <c r="F144" s="326"/>
    </row>
    <row r="145" spans="1:6" s="141" customFormat="1">
      <c r="A145" s="171" t="s">
        <v>694</v>
      </c>
      <c r="B145" s="165" t="s">
        <v>970</v>
      </c>
      <c r="C145" s="165" t="s">
        <v>785</v>
      </c>
      <c r="D145" s="139">
        <f>'приложение 2'!G662</f>
        <v>876</v>
      </c>
      <c r="E145" s="139">
        <f>'приложение 2'!H662</f>
        <v>150</v>
      </c>
      <c r="F145" s="326"/>
    </row>
    <row r="146" spans="1:6" s="141" customFormat="1" ht="25.5">
      <c r="A146" s="171" t="s">
        <v>126</v>
      </c>
      <c r="B146" s="165" t="s">
        <v>971</v>
      </c>
      <c r="C146" s="165"/>
      <c r="D146" s="139">
        <f t="shared" ref="D146:E148" si="2">D147</f>
        <v>50</v>
      </c>
      <c r="E146" s="139">
        <f t="shared" si="2"/>
        <v>10</v>
      </c>
      <c r="F146" s="326"/>
    </row>
    <row r="147" spans="1:6" s="141" customFormat="1">
      <c r="A147" s="171" t="s">
        <v>21</v>
      </c>
      <c r="B147" s="165" t="s">
        <v>972</v>
      </c>
      <c r="C147" s="165"/>
      <c r="D147" s="139">
        <f t="shared" si="2"/>
        <v>50</v>
      </c>
      <c r="E147" s="139">
        <f t="shared" si="2"/>
        <v>10</v>
      </c>
      <c r="F147" s="326"/>
    </row>
    <row r="148" spans="1:6" s="141" customFormat="1" ht="38.25">
      <c r="A148" s="171" t="s">
        <v>794</v>
      </c>
      <c r="B148" s="165" t="s">
        <v>972</v>
      </c>
      <c r="C148" s="165" t="s">
        <v>781</v>
      </c>
      <c r="D148" s="139">
        <f t="shared" si="2"/>
        <v>50</v>
      </c>
      <c r="E148" s="139">
        <f t="shared" si="2"/>
        <v>10</v>
      </c>
      <c r="F148" s="326"/>
    </row>
    <row r="149" spans="1:6" s="141" customFormat="1">
      <c r="A149" s="171" t="s">
        <v>694</v>
      </c>
      <c r="B149" s="165" t="s">
        <v>972</v>
      </c>
      <c r="C149" s="165" t="s">
        <v>785</v>
      </c>
      <c r="D149" s="139">
        <f>'приложение 2'!G666</f>
        <v>50</v>
      </c>
      <c r="E149" s="139">
        <f>'приложение 2'!H666</f>
        <v>10</v>
      </c>
      <c r="F149" s="326"/>
    </row>
    <row r="150" spans="1:6" s="141" customFormat="1" ht="25.5">
      <c r="A150" s="171" t="s">
        <v>913</v>
      </c>
      <c r="B150" s="165" t="s">
        <v>914</v>
      </c>
      <c r="C150" s="165"/>
      <c r="D150" s="139">
        <f>D151+D164+D171+D175</f>
        <v>64751.100000000006</v>
      </c>
      <c r="E150" s="139">
        <f>E151+E164+E171+E175</f>
        <v>11272.5</v>
      </c>
      <c r="F150" s="326"/>
    </row>
    <row r="151" spans="1:6" s="141" customFormat="1" ht="38.25">
      <c r="A151" s="171" t="s">
        <v>144</v>
      </c>
      <c r="B151" s="165" t="s">
        <v>915</v>
      </c>
      <c r="C151" s="165"/>
      <c r="D151" s="139">
        <f>D152+D155+D158+D161</f>
        <v>2065.3000000000002</v>
      </c>
      <c r="E151" s="139">
        <f>E152+E155+E158+E161</f>
        <v>0</v>
      </c>
      <c r="F151" s="326"/>
    </row>
    <row r="152" spans="1:6" s="141" customFormat="1">
      <c r="A152" s="32" t="s">
        <v>804</v>
      </c>
      <c r="B152" s="258" t="s">
        <v>916</v>
      </c>
      <c r="C152" s="258"/>
      <c r="D152" s="139">
        <f>D153</f>
        <v>1534.1</v>
      </c>
      <c r="E152" s="139">
        <f>E153</f>
        <v>0</v>
      </c>
      <c r="F152" s="326"/>
    </row>
    <row r="153" spans="1:6" s="141" customFormat="1" ht="38.25">
      <c r="A153" s="32" t="s">
        <v>689</v>
      </c>
      <c r="B153" s="258" t="s">
        <v>916</v>
      </c>
      <c r="C153" s="258" t="s">
        <v>781</v>
      </c>
      <c r="D153" s="139">
        <f>D154</f>
        <v>1534.1</v>
      </c>
      <c r="E153" s="139">
        <f>E154</f>
        <v>0</v>
      </c>
      <c r="F153" s="326"/>
    </row>
    <row r="154" spans="1:6" s="141" customFormat="1">
      <c r="A154" s="32" t="s">
        <v>690</v>
      </c>
      <c r="B154" s="258" t="s">
        <v>916</v>
      </c>
      <c r="C154" s="258" t="s">
        <v>782</v>
      </c>
      <c r="D154" s="139">
        <f>'приложение 2'!G516</f>
        <v>1534.1</v>
      </c>
      <c r="E154" s="139">
        <f>'приложение 2'!H516</f>
        <v>0</v>
      </c>
      <c r="F154" s="326"/>
    </row>
    <row r="155" spans="1:6" s="141" customFormat="1" ht="119.45" customHeight="1">
      <c r="A155" s="275" t="s">
        <v>143</v>
      </c>
      <c r="B155" s="165" t="s">
        <v>917</v>
      </c>
      <c r="C155" s="165"/>
      <c r="D155" s="139">
        <f>D156</f>
        <v>366.5</v>
      </c>
      <c r="E155" s="139">
        <f>E156</f>
        <v>0</v>
      </c>
      <c r="F155" s="326"/>
    </row>
    <row r="156" spans="1:6" s="141" customFormat="1" ht="38.25">
      <c r="A156" s="171" t="s">
        <v>689</v>
      </c>
      <c r="B156" s="165" t="s">
        <v>917</v>
      </c>
      <c r="C156" s="165" t="s">
        <v>781</v>
      </c>
      <c r="D156" s="139">
        <f>D157</f>
        <v>366.5</v>
      </c>
      <c r="E156" s="139">
        <f>E157</f>
        <v>0</v>
      </c>
      <c r="F156" s="326"/>
    </row>
    <row r="157" spans="1:6" s="141" customFormat="1">
      <c r="A157" s="171" t="s">
        <v>690</v>
      </c>
      <c r="B157" s="165" t="s">
        <v>917</v>
      </c>
      <c r="C157" s="165" t="s">
        <v>782</v>
      </c>
      <c r="D157" s="139">
        <f>'приложение 2'!G519</f>
        <v>366.5</v>
      </c>
      <c r="E157" s="139">
        <f>'приложение 2'!H519</f>
        <v>0</v>
      </c>
      <c r="F157" s="326"/>
    </row>
    <row r="158" spans="1:6" s="141" customFormat="1" ht="133.15" customHeight="1">
      <c r="A158" s="275" t="s">
        <v>142</v>
      </c>
      <c r="B158" s="165" t="s">
        <v>918</v>
      </c>
      <c r="C158" s="165"/>
      <c r="D158" s="139">
        <f>D159</f>
        <v>64.7</v>
      </c>
      <c r="E158" s="139">
        <f>E159</f>
        <v>0</v>
      </c>
      <c r="F158" s="326"/>
    </row>
    <row r="159" spans="1:6" s="141" customFormat="1" ht="38.25">
      <c r="A159" s="171" t="s">
        <v>689</v>
      </c>
      <c r="B159" s="165" t="s">
        <v>918</v>
      </c>
      <c r="C159" s="165" t="s">
        <v>781</v>
      </c>
      <c r="D159" s="139">
        <f>D160</f>
        <v>64.7</v>
      </c>
      <c r="E159" s="139">
        <f>E160</f>
        <v>0</v>
      </c>
      <c r="F159" s="326"/>
    </row>
    <row r="160" spans="1:6" s="141" customFormat="1">
      <c r="A160" s="171" t="s">
        <v>690</v>
      </c>
      <c r="B160" s="165" t="s">
        <v>918</v>
      </c>
      <c r="C160" s="165" t="s">
        <v>782</v>
      </c>
      <c r="D160" s="139">
        <f>'приложение 2'!G522</f>
        <v>64.7</v>
      </c>
      <c r="E160" s="139">
        <f>'приложение 2'!H522</f>
        <v>0</v>
      </c>
      <c r="F160" s="326"/>
    </row>
    <row r="161" spans="1:6" s="141" customFormat="1" ht="38.25">
      <c r="A161" s="276" t="s">
        <v>17</v>
      </c>
      <c r="B161" s="277" t="s">
        <v>919</v>
      </c>
      <c r="C161" s="258"/>
      <c r="D161" s="139">
        <f>D162</f>
        <v>100</v>
      </c>
      <c r="E161" s="139">
        <f>E162</f>
        <v>0</v>
      </c>
      <c r="F161" s="326"/>
    </row>
    <row r="162" spans="1:6" s="141" customFormat="1" ht="38.25">
      <c r="A162" s="32" t="s">
        <v>704</v>
      </c>
      <c r="B162" s="277" t="s">
        <v>919</v>
      </c>
      <c r="C162" s="258" t="s">
        <v>781</v>
      </c>
      <c r="D162" s="139">
        <f>D163</f>
        <v>100</v>
      </c>
      <c r="E162" s="139">
        <f>E163</f>
        <v>0</v>
      </c>
      <c r="F162" s="326"/>
    </row>
    <row r="163" spans="1:6" s="141" customFormat="1" ht="15" customHeight="1">
      <c r="A163" s="32" t="s">
        <v>690</v>
      </c>
      <c r="B163" s="277" t="s">
        <v>919</v>
      </c>
      <c r="C163" s="258" t="s">
        <v>782</v>
      </c>
      <c r="D163" s="139">
        <f>'приложение 2'!G525</f>
        <v>100</v>
      </c>
      <c r="E163" s="139">
        <f>'приложение 2'!H525</f>
        <v>0</v>
      </c>
      <c r="F163" s="326"/>
    </row>
    <row r="164" spans="1:6" s="141" customFormat="1" ht="38.25">
      <c r="A164" s="171" t="s">
        <v>141</v>
      </c>
      <c r="B164" s="165" t="s">
        <v>920</v>
      </c>
      <c r="C164" s="165"/>
      <c r="D164" s="139">
        <f>D165+D168</f>
        <v>62485.8</v>
      </c>
      <c r="E164" s="139">
        <f>E165+E168</f>
        <v>11147.5</v>
      </c>
      <c r="F164" s="326"/>
    </row>
    <row r="165" spans="1:6" s="141" customFormat="1" ht="25.5">
      <c r="A165" s="171" t="s">
        <v>37</v>
      </c>
      <c r="B165" s="165" t="s">
        <v>921</v>
      </c>
      <c r="C165" s="165"/>
      <c r="D165" s="139">
        <f>D166</f>
        <v>61175</v>
      </c>
      <c r="E165" s="139">
        <f>E166</f>
        <v>10929.1</v>
      </c>
      <c r="F165" s="326"/>
    </row>
    <row r="166" spans="1:6" s="141" customFormat="1" ht="38.25">
      <c r="A166" s="171" t="s">
        <v>689</v>
      </c>
      <c r="B166" s="165" t="s">
        <v>921</v>
      </c>
      <c r="C166" s="165" t="s">
        <v>781</v>
      </c>
      <c r="D166" s="139">
        <f>D167</f>
        <v>61175</v>
      </c>
      <c r="E166" s="139">
        <f>E167</f>
        <v>10929.1</v>
      </c>
      <c r="F166" s="326"/>
    </row>
    <row r="167" spans="1:6" s="141" customFormat="1">
      <c r="A167" s="171" t="s">
        <v>690</v>
      </c>
      <c r="B167" s="165" t="s">
        <v>921</v>
      </c>
      <c r="C167" s="165" t="s">
        <v>782</v>
      </c>
      <c r="D167" s="139">
        <f>'приложение 2'!G529</f>
        <v>61175</v>
      </c>
      <c r="E167" s="139">
        <f>'приложение 2'!H529</f>
        <v>10929.1</v>
      </c>
      <c r="F167" s="326"/>
    </row>
    <row r="168" spans="1:6" s="141" customFormat="1" ht="242.25">
      <c r="A168" s="280" t="s">
        <v>54</v>
      </c>
      <c r="B168" s="165" t="s">
        <v>923</v>
      </c>
      <c r="C168" s="165"/>
      <c r="D168" s="139">
        <f>D169</f>
        <v>1310.8</v>
      </c>
      <c r="E168" s="139">
        <f>E169</f>
        <v>218.4</v>
      </c>
      <c r="F168" s="326"/>
    </row>
    <row r="169" spans="1:6" s="141" customFormat="1" ht="38.25">
      <c r="A169" s="171" t="s">
        <v>689</v>
      </c>
      <c r="B169" s="165" t="s">
        <v>923</v>
      </c>
      <c r="C169" s="165" t="s">
        <v>781</v>
      </c>
      <c r="D169" s="139">
        <f>D170</f>
        <v>1310.8</v>
      </c>
      <c r="E169" s="139">
        <f>E170</f>
        <v>218.4</v>
      </c>
      <c r="F169" s="326"/>
    </row>
    <row r="170" spans="1:6" s="141" customFormat="1">
      <c r="A170" s="171" t="s">
        <v>690</v>
      </c>
      <c r="B170" s="165" t="s">
        <v>923</v>
      </c>
      <c r="C170" s="165" t="s">
        <v>782</v>
      </c>
      <c r="D170" s="139">
        <f>'приложение 2'!G532</f>
        <v>1310.8</v>
      </c>
      <c r="E170" s="139">
        <f>'приложение 2'!H532</f>
        <v>218.4</v>
      </c>
      <c r="F170" s="326"/>
    </row>
    <row r="171" spans="1:6" s="141" customFormat="1" ht="38.25">
      <c r="A171" s="171" t="s">
        <v>124</v>
      </c>
      <c r="B171" s="165" t="s">
        <v>924</v>
      </c>
      <c r="C171" s="165"/>
      <c r="D171" s="139">
        <f t="shared" ref="D171:E173" si="3">D172</f>
        <v>100</v>
      </c>
      <c r="E171" s="139">
        <f t="shared" si="3"/>
        <v>75</v>
      </c>
      <c r="F171" s="326"/>
    </row>
    <row r="172" spans="1:6" s="141" customFormat="1">
      <c r="A172" s="171" t="s">
        <v>21</v>
      </c>
      <c r="B172" s="165" t="s">
        <v>925</v>
      </c>
      <c r="C172" s="165"/>
      <c r="D172" s="139">
        <f t="shared" si="3"/>
        <v>100</v>
      </c>
      <c r="E172" s="139">
        <f t="shared" si="3"/>
        <v>75</v>
      </c>
      <c r="F172" s="326"/>
    </row>
    <row r="173" spans="1:6" s="141" customFormat="1" ht="38.25">
      <c r="A173" s="171" t="s">
        <v>689</v>
      </c>
      <c r="B173" s="165" t="s">
        <v>925</v>
      </c>
      <c r="C173" s="165" t="s">
        <v>781</v>
      </c>
      <c r="D173" s="139">
        <f t="shared" si="3"/>
        <v>100</v>
      </c>
      <c r="E173" s="139">
        <f t="shared" si="3"/>
        <v>75</v>
      </c>
      <c r="F173" s="326"/>
    </row>
    <row r="174" spans="1:6" s="141" customFormat="1">
      <c r="A174" s="171" t="s">
        <v>690</v>
      </c>
      <c r="B174" s="165" t="s">
        <v>925</v>
      </c>
      <c r="C174" s="165" t="s">
        <v>782</v>
      </c>
      <c r="D174" s="139">
        <f>'приложение 2'!G536</f>
        <v>100</v>
      </c>
      <c r="E174" s="139">
        <f>'приложение 2'!H536</f>
        <v>75</v>
      </c>
      <c r="F174" s="326"/>
    </row>
    <row r="175" spans="1:6" s="141" customFormat="1" ht="42.6" customHeight="1">
      <c r="A175" s="171" t="s">
        <v>140</v>
      </c>
      <c r="B175" s="165" t="s">
        <v>926</v>
      </c>
      <c r="C175" s="165"/>
      <c r="D175" s="139">
        <f t="shared" ref="D175:E177" si="4">D176</f>
        <v>100</v>
      </c>
      <c r="E175" s="139">
        <f t="shared" si="4"/>
        <v>50</v>
      </c>
      <c r="F175" s="326"/>
    </row>
    <row r="176" spans="1:6" s="141" customFormat="1">
      <c r="A176" s="171" t="s">
        <v>21</v>
      </c>
      <c r="B176" s="165" t="s">
        <v>927</v>
      </c>
      <c r="C176" s="165"/>
      <c r="D176" s="139">
        <f t="shared" si="4"/>
        <v>100</v>
      </c>
      <c r="E176" s="139">
        <f t="shared" si="4"/>
        <v>50</v>
      </c>
      <c r="F176" s="326"/>
    </row>
    <row r="177" spans="1:6" s="141" customFormat="1" ht="38.25">
      <c r="A177" s="171" t="s">
        <v>689</v>
      </c>
      <c r="B177" s="165" t="s">
        <v>927</v>
      </c>
      <c r="C177" s="165" t="s">
        <v>781</v>
      </c>
      <c r="D177" s="139">
        <f t="shared" si="4"/>
        <v>100</v>
      </c>
      <c r="E177" s="139">
        <f t="shared" si="4"/>
        <v>50</v>
      </c>
      <c r="F177" s="326"/>
    </row>
    <row r="178" spans="1:6" s="141" customFormat="1">
      <c r="A178" s="171" t="s">
        <v>690</v>
      </c>
      <c r="B178" s="165" t="s">
        <v>927</v>
      </c>
      <c r="C178" s="165" t="s">
        <v>782</v>
      </c>
      <c r="D178" s="139">
        <f>'приложение 2'!G540</f>
        <v>100</v>
      </c>
      <c r="E178" s="139">
        <f>'приложение 2'!H540</f>
        <v>50</v>
      </c>
      <c r="F178" s="326"/>
    </row>
    <row r="179" spans="1:6" s="141" customFormat="1" ht="38.25">
      <c r="A179" s="171" t="s">
        <v>973</v>
      </c>
      <c r="B179" s="165" t="s">
        <v>974</v>
      </c>
      <c r="C179" s="165"/>
      <c r="D179" s="139">
        <f>D180+D184+D188+D195+D199</f>
        <v>268697.59999999998</v>
      </c>
      <c r="E179" s="139">
        <f>E180+E184+E188+E195+E199</f>
        <v>183158</v>
      </c>
      <c r="F179" s="326"/>
    </row>
    <row r="180" spans="1:6" s="141" customFormat="1" ht="38.25">
      <c r="A180" s="171" t="s">
        <v>124</v>
      </c>
      <c r="B180" s="165" t="s">
        <v>975</v>
      </c>
      <c r="C180" s="165"/>
      <c r="D180" s="139">
        <f t="shared" ref="D180:E182" si="5">D181</f>
        <v>100</v>
      </c>
      <c r="E180" s="139">
        <f t="shared" si="5"/>
        <v>0</v>
      </c>
      <c r="F180" s="326"/>
    </row>
    <row r="181" spans="1:6" s="141" customFormat="1">
      <c r="A181" s="171" t="s">
        <v>21</v>
      </c>
      <c r="B181" s="165" t="s">
        <v>976</v>
      </c>
      <c r="C181" s="165"/>
      <c r="D181" s="139">
        <f t="shared" si="5"/>
        <v>100</v>
      </c>
      <c r="E181" s="139">
        <f t="shared" si="5"/>
        <v>0</v>
      </c>
      <c r="F181" s="326"/>
    </row>
    <row r="182" spans="1:6" s="141" customFormat="1" ht="38.25">
      <c r="A182" s="171" t="s">
        <v>794</v>
      </c>
      <c r="B182" s="165" t="s">
        <v>976</v>
      </c>
      <c r="C182" s="165" t="s">
        <v>781</v>
      </c>
      <c r="D182" s="139">
        <f t="shared" si="5"/>
        <v>100</v>
      </c>
      <c r="E182" s="139">
        <f t="shared" si="5"/>
        <v>0</v>
      </c>
      <c r="F182" s="326"/>
    </row>
    <row r="183" spans="1:6" s="141" customFormat="1">
      <c r="A183" s="171" t="s">
        <v>694</v>
      </c>
      <c r="B183" s="165" t="s">
        <v>976</v>
      </c>
      <c r="C183" s="165" t="s">
        <v>785</v>
      </c>
      <c r="D183" s="139">
        <f>'приложение 2'!G671</f>
        <v>100</v>
      </c>
      <c r="E183" s="139">
        <f>'приложение 2'!H671</f>
        <v>0</v>
      </c>
      <c r="F183" s="326"/>
    </row>
    <row r="184" spans="1:6" s="141" customFormat="1" ht="38.25">
      <c r="A184" s="171" t="s">
        <v>123</v>
      </c>
      <c r="B184" s="165" t="s">
        <v>977</v>
      </c>
      <c r="C184" s="165"/>
      <c r="D184" s="139">
        <f t="shared" ref="D184:E186" si="6">D185</f>
        <v>100</v>
      </c>
      <c r="E184" s="139">
        <f t="shared" si="6"/>
        <v>0</v>
      </c>
      <c r="F184" s="326"/>
    </row>
    <row r="185" spans="1:6" s="141" customFormat="1">
      <c r="A185" s="171" t="s">
        <v>21</v>
      </c>
      <c r="B185" s="165" t="s">
        <v>978</v>
      </c>
      <c r="C185" s="165"/>
      <c r="D185" s="139">
        <f t="shared" si="6"/>
        <v>100</v>
      </c>
      <c r="E185" s="139">
        <f t="shared" si="6"/>
        <v>0</v>
      </c>
      <c r="F185" s="326"/>
    </row>
    <row r="186" spans="1:6" s="141" customFormat="1" ht="38.25">
      <c r="A186" s="171" t="s">
        <v>794</v>
      </c>
      <c r="B186" s="165" t="s">
        <v>978</v>
      </c>
      <c r="C186" s="165" t="s">
        <v>781</v>
      </c>
      <c r="D186" s="139">
        <f t="shared" si="6"/>
        <v>100</v>
      </c>
      <c r="E186" s="139">
        <f t="shared" si="6"/>
        <v>0</v>
      </c>
      <c r="F186" s="326"/>
    </row>
    <row r="187" spans="1:6" s="141" customFormat="1">
      <c r="A187" s="171" t="s">
        <v>694</v>
      </c>
      <c r="B187" s="165" t="s">
        <v>978</v>
      </c>
      <c r="C187" s="165" t="s">
        <v>785</v>
      </c>
      <c r="D187" s="139">
        <f>'приложение 2'!G675</f>
        <v>100</v>
      </c>
      <c r="E187" s="139">
        <f>'приложение 2'!H675</f>
        <v>0</v>
      </c>
      <c r="F187" s="326"/>
    </row>
    <row r="188" spans="1:6" s="141" customFormat="1" ht="38.25">
      <c r="A188" s="171" t="s">
        <v>122</v>
      </c>
      <c r="B188" s="165" t="s">
        <v>979</v>
      </c>
      <c r="C188" s="165"/>
      <c r="D188" s="139">
        <f>D189+D192</f>
        <v>73728.5</v>
      </c>
      <c r="E188" s="139">
        <f>E189+E192</f>
        <v>14815.2</v>
      </c>
      <c r="F188" s="326"/>
    </row>
    <row r="189" spans="1:6" s="141" customFormat="1" ht="25.5">
      <c r="A189" s="171" t="s">
        <v>37</v>
      </c>
      <c r="B189" s="165" t="s">
        <v>980</v>
      </c>
      <c r="C189" s="165"/>
      <c r="D189" s="139">
        <f>D190</f>
        <v>61816.5</v>
      </c>
      <c r="E189" s="139">
        <f>E190</f>
        <v>12615.2</v>
      </c>
      <c r="F189" s="326"/>
    </row>
    <row r="190" spans="1:6" s="141" customFormat="1" ht="38.25">
      <c r="A190" s="171" t="s">
        <v>689</v>
      </c>
      <c r="B190" s="165" t="s">
        <v>980</v>
      </c>
      <c r="C190" s="165" t="s">
        <v>781</v>
      </c>
      <c r="D190" s="139">
        <f>D191</f>
        <v>61816.5</v>
      </c>
      <c r="E190" s="139">
        <f>E191</f>
        <v>12615.2</v>
      </c>
      <c r="F190" s="326"/>
    </row>
    <row r="191" spans="1:6" s="141" customFormat="1">
      <c r="A191" s="171" t="s">
        <v>694</v>
      </c>
      <c r="B191" s="165" t="s">
        <v>980</v>
      </c>
      <c r="C191" s="165" t="s">
        <v>785</v>
      </c>
      <c r="D191" s="139">
        <f>'приложение 2'!G679</f>
        <v>61816.5</v>
      </c>
      <c r="E191" s="139">
        <f>'приложение 2'!H679</f>
        <v>12615.2</v>
      </c>
      <c r="F191" s="326"/>
    </row>
    <row r="192" spans="1:6" s="141" customFormat="1" ht="242.25">
      <c r="A192" s="171" t="s">
        <v>54</v>
      </c>
      <c r="B192" s="165" t="s">
        <v>981</v>
      </c>
      <c r="C192" s="165"/>
      <c r="D192" s="139">
        <f>D193</f>
        <v>11912</v>
      </c>
      <c r="E192" s="139">
        <f>E193</f>
        <v>2200</v>
      </c>
      <c r="F192" s="326"/>
    </row>
    <row r="193" spans="1:6" s="141" customFormat="1" ht="38.25">
      <c r="A193" s="171" t="s">
        <v>689</v>
      </c>
      <c r="B193" s="165" t="s">
        <v>981</v>
      </c>
      <c r="C193" s="165" t="s">
        <v>781</v>
      </c>
      <c r="D193" s="139">
        <f>D194</f>
        <v>11912</v>
      </c>
      <c r="E193" s="139">
        <f>E194</f>
        <v>2200</v>
      </c>
      <c r="F193" s="326"/>
    </row>
    <row r="194" spans="1:6" s="141" customFormat="1">
      <c r="A194" s="171" t="s">
        <v>694</v>
      </c>
      <c r="B194" s="165" t="s">
        <v>981</v>
      </c>
      <c r="C194" s="165" t="s">
        <v>785</v>
      </c>
      <c r="D194" s="139">
        <f>'приложение 2'!G682</f>
        <v>11912</v>
      </c>
      <c r="E194" s="139">
        <f>'приложение 2'!H682</f>
        <v>2200</v>
      </c>
      <c r="F194" s="326"/>
    </row>
    <row r="195" spans="1:6" s="141" customFormat="1" ht="25.5">
      <c r="A195" s="32" t="s">
        <v>121</v>
      </c>
      <c r="B195" s="258" t="s">
        <v>982</v>
      </c>
      <c r="C195" s="165"/>
      <c r="D195" s="139">
        <f t="shared" ref="D195:E197" si="7">D196</f>
        <v>969.1</v>
      </c>
      <c r="E195" s="139">
        <f t="shared" si="7"/>
        <v>50</v>
      </c>
      <c r="F195" s="326"/>
    </row>
    <row r="196" spans="1:6" s="141" customFormat="1">
      <c r="A196" s="171" t="s">
        <v>21</v>
      </c>
      <c r="B196" s="258" t="s">
        <v>983</v>
      </c>
      <c r="C196" s="258"/>
      <c r="D196" s="139">
        <f t="shared" si="7"/>
        <v>969.1</v>
      </c>
      <c r="E196" s="139">
        <f t="shared" si="7"/>
        <v>50</v>
      </c>
      <c r="F196" s="326"/>
    </row>
    <row r="197" spans="1:6" s="141" customFormat="1" ht="38.25">
      <c r="A197" s="32" t="s">
        <v>689</v>
      </c>
      <c r="B197" s="258" t="s">
        <v>983</v>
      </c>
      <c r="C197" s="258" t="s">
        <v>781</v>
      </c>
      <c r="D197" s="139">
        <f t="shared" si="7"/>
        <v>969.1</v>
      </c>
      <c r="E197" s="139">
        <f t="shared" si="7"/>
        <v>50</v>
      </c>
      <c r="F197" s="326"/>
    </row>
    <row r="198" spans="1:6" s="141" customFormat="1">
      <c r="A198" s="32" t="s">
        <v>694</v>
      </c>
      <c r="B198" s="258" t="s">
        <v>983</v>
      </c>
      <c r="C198" s="258" t="s">
        <v>785</v>
      </c>
      <c r="D198" s="139">
        <f>'приложение 2'!G686</f>
        <v>969.1</v>
      </c>
      <c r="E198" s="139">
        <f>'приложение 2'!H686</f>
        <v>50</v>
      </c>
      <c r="F198" s="326"/>
    </row>
    <row r="199" spans="1:6" s="141" customFormat="1" ht="38.25">
      <c r="A199" s="32" t="s">
        <v>120</v>
      </c>
      <c r="B199" s="258" t="s">
        <v>984</v>
      </c>
      <c r="C199" s="258"/>
      <c r="D199" s="139">
        <f>D200</f>
        <v>193800</v>
      </c>
      <c r="E199" s="139">
        <f>E200</f>
        <v>168292.8</v>
      </c>
      <c r="F199" s="326"/>
    </row>
    <row r="200" spans="1:6" s="141" customFormat="1">
      <c r="A200" s="32" t="s">
        <v>804</v>
      </c>
      <c r="B200" s="258" t="s">
        <v>985</v>
      </c>
      <c r="C200" s="258"/>
      <c r="D200" s="139">
        <f>D201+D203+D205</f>
        <v>193800</v>
      </c>
      <c r="E200" s="139">
        <f>E201+E203+E205</f>
        <v>168292.8</v>
      </c>
      <c r="F200" s="326"/>
    </row>
    <row r="201" spans="1:6" s="141" customFormat="1" ht="25.5">
      <c r="A201" s="171" t="s">
        <v>725</v>
      </c>
      <c r="B201" s="258" t="s">
        <v>985</v>
      </c>
      <c r="C201" s="258" t="s">
        <v>726</v>
      </c>
      <c r="D201" s="139">
        <f>D202</f>
        <v>10800</v>
      </c>
      <c r="E201" s="139">
        <f>E202</f>
        <v>0</v>
      </c>
      <c r="F201" s="326"/>
    </row>
    <row r="202" spans="1:6" s="141" customFormat="1" ht="38.25">
      <c r="A202" s="32" t="s">
        <v>260</v>
      </c>
      <c r="B202" s="258" t="s">
        <v>985</v>
      </c>
      <c r="C202" s="258" t="s">
        <v>727</v>
      </c>
      <c r="D202" s="139">
        <f>'приложение 2'!G690</f>
        <v>10800</v>
      </c>
      <c r="E202" s="139">
        <f>'приложение 2'!H690</f>
        <v>0</v>
      </c>
      <c r="F202" s="326"/>
    </row>
    <row r="203" spans="1:6" s="141" customFormat="1" ht="38.25">
      <c r="A203" s="32" t="s">
        <v>703</v>
      </c>
      <c r="B203" s="258" t="s">
        <v>985</v>
      </c>
      <c r="C203" s="336">
        <v>400</v>
      </c>
      <c r="D203" s="139">
        <f>D204</f>
        <v>14707.2</v>
      </c>
      <c r="E203" s="139">
        <f>E204</f>
        <v>0</v>
      </c>
      <c r="F203" s="326"/>
    </row>
    <row r="204" spans="1:6" s="141" customFormat="1">
      <c r="A204" s="32" t="s">
        <v>697</v>
      </c>
      <c r="B204" s="258" t="s">
        <v>985</v>
      </c>
      <c r="C204" s="258" t="s">
        <v>820</v>
      </c>
      <c r="D204" s="139">
        <f>'приложение 2'!G692</f>
        <v>14707.2</v>
      </c>
      <c r="E204" s="139">
        <f>'приложение 2'!H692</f>
        <v>0</v>
      </c>
      <c r="F204" s="326"/>
    </row>
    <row r="205" spans="1:6" s="141" customFormat="1" ht="114.75">
      <c r="A205" s="32" t="s">
        <v>699</v>
      </c>
      <c r="B205" s="258" t="s">
        <v>985</v>
      </c>
      <c r="C205" s="336">
        <v>460</v>
      </c>
      <c r="D205" s="139">
        <f>'приложение 2'!G693</f>
        <v>168292.8</v>
      </c>
      <c r="E205" s="139">
        <f>'приложение 2'!H693</f>
        <v>168292.8</v>
      </c>
      <c r="F205" s="326"/>
    </row>
    <row r="206" spans="1:6" s="322" customFormat="1" ht="38.25">
      <c r="A206" s="323" t="s">
        <v>91</v>
      </c>
      <c r="B206" s="324" t="s">
        <v>929</v>
      </c>
      <c r="C206" s="325" t="s">
        <v>0</v>
      </c>
      <c r="D206" s="138">
        <f>D207</f>
        <v>111896.9</v>
      </c>
      <c r="E206" s="138">
        <f>E207</f>
        <v>21507.8</v>
      </c>
      <c r="F206" s="330">
        <f>E206/D206*100</f>
        <v>19.221086553782992</v>
      </c>
    </row>
    <row r="207" spans="1:6" s="322" customFormat="1" ht="25.5">
      <c r="A207" s="171" t="s">
        <v>90</v>
      </c>
      <c r="B207" s="165" t="s">
        <v>930</v>
      </c>
      <c r="C207" s="165"/>
      <c r="D207" s="139">
        <f>D208+D211+D214+D219</f>
        <v>111896.9</v>
      </c>
      <c r="E207" s="139">
        <f>E208+E211+E214+E219</f>
        <v>21507.8</v>
      </c>
      <c r="F207" s="326"/>
    </row>
    <row r="208" spans="1:6" s="322" customFormat="1" ht="25.5">
      <c r="A208" s="171" t="s">
        <v>37</v>
      </c>
      <c r="B208" s="165" t="s">
        <v>931</v>
      </c>
      <c r="C208" s="165"/>
      <c r="D208" s="139">
        <f>D209</f>
        <v>106664</v>
      </c>
      <c r="E208" s="139">
        <f>E209</f>
        <v>20712</v>
      </c>
      <c r="F208" s="326"/>
    </row>
    <row r="209" spans="1:6" s="322" customFormat="1" ht="38.25">
      <c r="A209" s="171" t="s">
        <v>689</v>
      </c>
      <c r="B209" s="165" t="s">
        <v>931</v>
      </c>
      <c r="C209" s="165" t="s">
        <v>781</v>
      </c>
      <c r="D209" s="139">
        <f>D210</f>
        <v>106664</v>
      </c>
      <c r="E209" s="139">
        <f>E210</f>
        <v>20712</v>
      </c>
      <c r="F209" s="326"/>
    </row>
    <row r="210" spans="1:6" s="322" customFormat="1">
      <c r="A210" s="171" t="s">
        <v>690</v>
      </c>
      <c r="B210" s="165" t="s">
        <v>931</v>
      </c>
      <c r="C210" s="165" t="s">
        <v>782</v>
      </c>
      <c r="D210" s="139">
        <f>'приложение 2'!G545</f>
        <v>106664</v>
      </c>
      <c r="E210" s="139">
        <f>'приложение 2'!H545</f>
        <v>20712</v>
      </c>
      <c r="F210" s="326"/>
    </row>
    <row r="211" spans="1:6" s="322" customFormat="1" ht="242.25">
      <c r="A211" s="280" t="s">
        <v>54</v>
      </c>
      <c r="B211" s="165" t="s">
        <v>932</v>
      </c>
      <c r="C211" s="165"/>
      <c r="D211" s="139">
        <f>D212</f>
        <v>1161.9000000000001</v>
      </c>
      <c r="E211" s="139">
        <f>E212</f>
        <v>226.2</v>
      </c>
      <c r="F211" s="326"/>
    </row>
    <row r="212" spans="1:6" s="322" customFormat="1" ht="38.25">
      <c r="A212" s="171" t="s">
        <v>689</v>
      </c>
      <c r="B212" s="165" t="s">
        <v>932</v>
      </c>
      <c r="C212" s="165" t="s">
        <v>781</v>
      </c>
      <c r="D212" s="139">
        <f>D213</f>
        <v>1161.9000000000001</v>
      </c>
      <c r="E212" s="139">
        <f>E213</f>
        <v>226.2</v>
      </c>
      <c r="F212" s="326"/>
    </row>
    <row r="213" spans="1:6" s="322" customFormat="1">
      <c r="A213" s="171" t="s">
        <v>690</v>
      </c>
      <c r="B213" s="165" t="s">
        <v>932</v>
      </c>
      <c r="C213" s="165" t="s">
        <v>782</v>
      </c>
      <c r="D213" s="139">
        <f>'приложение 2'!G548</f>
        <v>1161.9000000000001</v>
      </c>
      <c r="E213" s="139">
        <f>'приложение 2'!H548</f>
        <v>226.2</v>
      </c>
      <c r="F213" s="326"/>
    </row>
    <row r="214" spans="1:6" s="322" customFormat="1">
      <c r="A214" s="171" t="s">
        <v>21</v>
      </c>
      <c r="B214" s="165" t="s">
        <v>944</v>
      </c>
      <c r="C214" s="165"/>
      <c r="D214" s="139">
        <f>D215+D217</f>
        <v>3646</v>
      </c>
      <c r="E214" s="139">
        <f>E215+E217</f>
        <v>404.6</v>
      </c>
      <c r="F214" s="326"/>
    </row>
    <row r="215" spans="1:6" s="322" customFormat="1" ht="38.25">
      <c r="A215" s="32" t="s">
        <v>703</v>
      </c>
      <c r="B215" s="258" t="s">
        <v>944</v>
      </c>
      <c r="C215" s="258" t="s">
        <v>819</v>
      </c>
      <c r="D215" s="139">
        <f>D216</f>
        <v>3243</v>
      </c>
      <c r="E215" s="139">
        <f>E216</f>
        <v>215.8</v>
      </c>
      <c r="F215" s="326"/>
    </row>
    <row r="216" spans="1:6" s="322" customFormat="1">
      <c r="A216" s="32" t="s">
        <v>697</v>
      </c>
      <c r="B216" s="258" t="s">
        <v>944</v>
      </c>
      <c r="C216" s="258" t="s">
        <v>820</v>
      </c>
      <c r="D216" s="139">
        <f>'приложение 2'!G781</f>
        <v>3243</v>
      </c>
      <c r="E216" s="139">
        <f>'приложение 2'!H781</f>
        <v>215.8</v>
      </c>
      <c r="F216" s="326"/>
    </row>
    <row r="217" spans="1:6" s="322" customFormat="1" ht="38.25">
      <c r="A217" s="171" t="s">
        <v>701</v>
      </c>
      <c r="B217" s="165" t="s">
        <v>944</v>
      </c>
      <c r="C217" s="165" t="s">
        <v>781</v>
      </c>
      <c r="D217" s="139">
        <f>D218</f>
        <v>403</v>
      </c>
      <c r="E217" s="139">
        <f>E218</f>
        <v>188.8</v>
      </c>
      <c r="F217" s="326"/>
    </row>
    <row r="218" spans="1:6" s="322" customFormat="1">
      <c r="A218" s="171" t="s">
        <v>690</v>
      </c>
      <c r="B218" s="165" t="s">
        <v>944</v>
      </c>
      <c r="C218" s="165" t="s">
        <v>782</v>
      </c>
      <c r="D218" s="139">
        <f>'приложение 2'!G578+'приложение 2'!G783</f>
        <v>403</v>
      </c>
      <c r="E218" s="139">
        <f>'приложение 2'!H578+'приложение 2'!H783</f>
        <v>188.8</v>
      </c>
      <c r="F218" s="326"/>
    </row>
    <row r="219" spans="1:6" s="322" customFormat="1" ht="38.25">
      <c r="A219" s="282" t="s">
        <v>17</v>
      </c>
      <c r="B219" s="283" t="s">
        <v>933</v>
      </c>
      <c r="C219" s="251"/>
      <c r="D219" s="139">
        <f>D220</f>
        <v>425</v>
      </c>
      <c r="E219" s="139">
        <f>E220</f>
        <v>165</v>
      </c>
      <c r="F219" s="326"/>
    </row>
    <row r="220" spans="1:6" s="322" customFormat="1" ht="38.25">
      <c r="A220" s="282" t="s">
        <v>704</v>
      </c>
      <c r="B220" s="283" t="s">
        <v>933</v>
      </c>
      <c r="C220" s="251" t="s">
        <v>781</v>
      </c>
      <c r="D220" s="139">
        <f>D221</f>
        <v>425</v>
      </c>
      <c r="E220" s="139">
        <f>E221</f>
        <v>165</v>
      </c>
      <c r="F220" s="326"/>
    </row>
    <row r="221" spans="1:6" s="322" customFormat="1" ht="15.6" customHeight="1">
      <c r="A221" s="282" t="s">
        <v>690</v>
      </c>
      <c r="B221" s="283" t="s">
        <v>933</v>
      </c>
      <c r="C221" s="251" t="s">
        <v>782</v>
      </c>
      <c r="D221" s="139">
        <f>'приложение 2'!G551</f>
        <v>425</v>
      </c>
      <c r="E221" s="139">
        <f>'приложение 2'!H551</f>
        <v>165</v>
      </c>
      <c r="F221" s="326"/>
    </row>
    <row r="222" spans="1:6" s="141" customFormat="1" ht="51">
      <c r="A222" s="323" t="s">
        <v>87</v>
      </c>
      <c r="B222" s="324" t="s">
        <v>935</v>
      </c>
      <c r="C222" s="325" t="s">
        <v>0</v>
      </c>
      <c r="D222" s="138">
        <f>D223+D226</f>
        <v>12340.8</v>
      </c>
      <c r="E222" s="138">
        <f>E223+E226</f>
        <v>3202.7</v>
      </c>
      <c r="F222" s="330">
        <f>E222/D222*100</f>
        <v>25.952126280305976</v>
      </c>
    </row>
    <row r="223" spans="1:6" s="141" customFormat="1" ht="14.45" customHeight="1">
      <c r="A223" s="171" t="s">
        <v>21</v>
      </c>
      <c r="B223" s="267" t="s">
        <v>936</v>
      </c>
      <c r="C223" s="165"/>
      <c r="D223" s="139">
        <f>D224</f>
        <v>12115.8</v>
      </c>
      <c r="E223" s="139">
        <f>E224</f>
        <v>2977.7</v>
      </c>
      <c r="F223" s="326"/>
    </row>
    <row r="224" spans="1:6" s="141" customFormat="1" ht="38.25">
      <c r="A224" s="171" t="s">
        <v>704</v>
      </c>
      <c r="B224" s="267" t="s">
        <v>936</v>
      </c>
      <c r="C224" s="165" t="s">
        <v>781</v>
      </c>
      <c r="D224" s="139">
        <f>D225</f>
        <v>12115.8</v>
      </c>
      <c r="E224" s="139">
        <f>E225</f>
        <v>2977.7</v>
      </c>
      <c r="F224" s="326"/>
    </row>
    <row r="225" spans="1:6" s="141" customFormat="1" ht="38.25">
      <c r="A225" s="171" t="s">
        <v>86</v>
      </c>
      <c r="B225" s="267" t="s">
        <v>936</v>
      </c>
      <c r="C225" s="165" t="s">
        <v>85</v>
      </c>
      <c r="D225" s="139">
        <f>'приложение 2'!G555+'приложение 2'!G582+'приложение 2'!G760+'приложение 2'!G787</f>
        <v>12115.8</v>
      </c>
      <c r="E225" s="139">
        <f>'приложение 2'!H555+'приложение 2'!H582+'приложение 2'!H760+'приложение 2'!H787</f>
        <v>2977.7</v>
      </c>
      <c r="F225" s="326"/>
    </row>
    <row r="226" spans="1:6" s="141" customFormat="1" ht="38.25">
      <c r="A226" s="32" t="s">
        <v>17</v>
      </c>
      <c r="B226" s="258" t="s">
        <v>986</v>
      </c>
      <c r="C226" s="336"/>
      <c r="D226" s="139">
        <f>D227</f>
        <v>225</v>
      </c>
      <c r="E226" s="139">
        <f>E227</f>
        <v>225</v>
      </c>
      <c r="F226" s="326"/>
    </row>
    <row r="227" spans="1:6" s="141" customFormat="1" ht="38.25">
      <c r="A227" s="32" t="s">
        <v>704</v>
      </c>
      <c r="B227" s="258" t="s">
        <v>986</v>
      </c>
      <c r="C227" s="258" t="s">
        <v>781</v>
      </c>
      <c r="D227" s="139">
        <f>D228</f>
        <v>225</v>
      </c>
      <c r="E227" s="139">
        <f>E228</f>
        <v>225</v>
      </c>
      <c r="F227" s="326"/>
    </row>
    <row r="228" spans="1:6" s="141" customFormat="1" ht="39.75" customHeight="1">
      <c r="A228" s="32" t="s">
        <v>86</v>
      </c>
      <c r="B228" s="258" t="s">
        <v>986</v>
      </c>
      <c r="C228" s="258" t="s">
        <v>85</v>
      </c>
      <c r="D228" s="139">
        <f>'приложение 2'!G697</f>
        <v>225</v>
      </c>
      <c r="E228" s="139">
        <f>'приложение 2'!H697</f>
        <v>225</v>
      </c>
      <c r="F228" s="326"/>
    </row>
    <row r="229" spans="1:6" s="141" customFormat="1" ht="54" customHeight="1">
      <c r="A229" s="323" t="s">
        <v>99</v>
      </c>
      <c r="B229" s="324" t="s">
        <v>854</v>
      </c>
      <c r="C229" s="325" t="s">
        <v>0</v>
      </c>
      <c r="D229" s="138">
        <f>D230+D235+D238+D241+D244+D247+D250</f>
        <v>188862.49999999997</v>
      </c>
      <c r="E229" s="138">
        <f>E230+E235+E238+E241+E244+E247+E250</f>
        <v>26005.9</v>
      </c>
      <c r="F229" s="330">
        <f>E229/D229*100</f>
        <v>13.769753127275136</v>
      </c>
    </row>
    <row r="230" spans="1:6" s="141" customFormat="1">
      <c r="A230" s="171" t="s">
        <v>21</v>
      </c>
      <c r="B230" s="165" t="s">
        <v>855</v>
      </c>
      <c r="C230" s="165"/>
      <c r="D230" s="139">
        <f>D231+D233</f>
        <v>84423.9</v>
      </c>
      <c r="E230" s="139">
        <f>E231+E233</f>
        <v>26005.9</v>
      </c>
      <c r="F230" s="326"/>
    </row>
    <row r="231" spans="1:6" s="141" customFormat="1" ht="25.5">
      <c r="A231" s="171" t="s">
        <v>692</v>
      </c>
      <c r="B231" s="165" t="s">
        <v>855</v>
      </c>
      <c r="C231" s="165" t="s">
        <v>994</v>
      </c>
      <c r="D231" s="139">
        <f>D232</f>
        <v>38657.5</v>
      </c>
      <c r="E231" s="139">
        <f>E232</f>
        <v>26005.9</v>
      </c>
      <c r="F231" s="326"/>
    </row>
    <row r="232" spans="1:6" s="141" customFormat="1" ht="25.5">
      <c r="A232" s="171" t="s">
        <v>698</v>
      </c>
      <c r="B232" s="165" t="s">
        <v>855</v>
      </c>
      <c r="C232" s="165" t="s">
        <v>995</v>
      </c>
      <c r="D232" s="139">
        <f>'приложение 2'!G728</f>
        <v>38657.5</v>
      </c>
      <c r="E232" s="139">
        <f>'приложение 2'!H728</f>
        <v>26005.9</v>
      </c>
      <c r="F232" s="326"/>
    </row>
    <row r="233" spans="1:6" s="141" customFormat="1" ht="38.25">
      <c r="A233" s="32" t="s">
        <v>703</v>
      </c>
      <c r="B233" s="258" t="s">
        <v>855</v>
      </c>
      <c r="C233" s="258" t="s">
        <v>819</v>
      </c>
      <c r="D233" s="139">
        <f>D234</f>
        <v>45766.400000000001</v>
      </c>
      <c r="E233" s="139">
        <f>E234</f>
        <v>0</v>
      </c>
      <c r="F233" s="326"/>
    </row>
    <row r="234" spans="1:6" s="141" customFormat="1">
      <c r="A234" s="32" t="s">
        <v>697</v>
      </c>
      <c r="B234" s="258" t="s">
        <v>855</v>
      </c>
      <c r="C234" s="258" t="s">
        <v>820</v>
      </c>
      <c r="D234" s="139">
        <f>'приложение 2'!G333</f>
        <v>45766.400000000001</v>
      </c>
      <c r="E234" s="139">
        <f>'приложение 2'!H333</f>
        <v>0</v>
      </c>
      <c r="F234" s="326"/>
    </row>
    <row r="235" spans="1:6" s="141" customFormat="1" ht="94.15" customHeight="1">
      <c r="A235" s="171" t="s">
        <v>846</v>
      </c>
      <c r="B235" s="165" t="s">
        <v>856</v>
      </c>
      <c r="C235" s="165"/>
      <c r="D235" s="139">
        <f>D236</f>
        <v>69610.7</v>
      </c>
      <c r="E235" s="139">
        <f>E236</f>
        <v>0</v>
      </c>
      <c r="F235" s="326"/>
    </row>
    <row r="236" spans="1:6" s="141" customFormat="1" ht="38.25">
      <c r="A236" s="171" t="s">
        <v>703</v>
      </c>
      <c r="B236" s="165" t="s">
        <v>856</v>
      </c>
      <c r="C236" s="165" t="s">
        <v>819</v>
      </c>
      <c r="D236" s="139">
        <f>D237</f>
        <v>69610.7</v>
      </c>
      <c r="E236" s="139">
        <f>E237</f>
        <v>0</v>
      </c>
      <c r="F236" s="326"/>
    </row>
    <row r="237" spans="1:6" s="141" customFormat="1">
      <c r="A237" s="171" t="s">
        <v>697</v>
      </c>
      <c r="B237" s="165" t="s">
        <v>856</v>
      </c>
      <c r="C237" s="165" t="s">
        <v>820</v>
      </c>
      <c r="D237" s="139">
        <f>'приложение 2'!G336</f>
        <v>69610.7</v>
      </c>
      <c r="E237" s="139">
        <f>'приложение 2'!H336</f>
        <v>0</v>
      </c>
      <c r="F237" s="326"/>
    </row>
    <row r="238" spans="1:6" s="141" customFormat="1" ht="140.25">
      <c r="A238" s="276" t="s">
        <v>848</v>
      </c>
      <c r="B238" s="258" t="s">
        <v>857</v>
      </c>
      <c r="C238" s="258"/>
      <c r="D238" s="139">
        <f>D239</f>
        <v>8009.4</v>
      </c>
      <c r="E238" s="139">
        <f>E239</f>
        <v>0</v>
      </c>
      <c r="F238" s="326"/>
    </row>
    <row r="239" spans="1:6" s="141" customFormat="1" ht="38.25">
      <c r="A239" s="32" t="s">
        <v>703</v>
      </c>
      <c r="B239" s="258" t="s">
        <v>857</v>
      </c>
      <c r="C239" s="258" t="s">
        <v>819</v>
      </c>
      <c r="D239" s="139">
        <f>D240</f>
        <v>8009.4</v>
      </c>
      <c r="E239" s="139">
        <f>E240</f>
        <v>0</v>
      </c>
      <c r="F239" s="326"/>
    </row>
    <row r="240" spans="1:6" s="141" customFormat="1">
      <c r="A240" s="32" t="s">
        <v>697</v>
      </c>
      <c r="B240" s="258" t="s">
        <v>857</v>
      </c>
      <c r="C240" s="258" t="s">
        <v>820</v>
      </c>
      <c r="D240" s="139">
        <f>'приложение 2'!G339</f>
        <v>8009.4</v>
      </c>
      <c r="E240" s="139">
        <f>'приложение 2'!H339</f>
        <v>0</v>
      </c>
      <c r="F240" s="326"/>
    </row>
    <row r="241" spans="1:6" s="141" customFormat="1" ht="127.5">
      <c r="A241" s="171" t="s">
        <v>996</v>
      </c>
      <c r="B241" s="165" t="s">
        <v>997</v>
      </c>
      <c r="C241" s="165"/>
      <c r="D241" s="139">
        <f>D242</f>
        <v>6521</v>
      </c>
      <c r="E241" s="139">
        <f>E242</f>
        <v>0</v>
      </c>
      <c r="F241" s="326"/>
    </row>
    <row r="242" spans="1:6" s="141" customFormat="1" ht="25.5">
      <c r="A242" s="171" t="s">
        <v>692</v>
      </c>
      <c r="B242" s="165" t="s">
        <v>997</v>
      </c>
      <c r="C242" s="165" t="s">
        <v>994</v>
      </c>
      <c r="D242" s="139">
        <f>D243</f>
        <v>6521</v>
      </c>
      <c r="E242" s="139">
        <f>E243</f>
        <v>0</v>
      </c>
      <c r="F242" s="326"/>
    </row>
    <row r="243" spans="1:6" s="141" customFormat="1" ht="25.5">
      <c r="A243" s="171" t="s">
        <v>698</v>
      </c>
      <c r="B243" s="165" t="s">
        <v>997</v>
      </c>
      <c r="C243" s="165" t="s">
        <v>995</v>
      </c>
      <c r="D243" s="139">
        <f>'приложение 2'!G731</f>
        <v>6521</v>
      </c>
      <c r="E243" s="139">
        <f>'приложение 2'!H731</f>
        <v>0</v>
      </c>
      <c r="F243" s="326"/>
    </row>
    <row r="244" spans="1:6" s="141" customFormat="1" ht="158.44999999999999" customHeight="1">
      <c r="A244" s="337" t="s">
        <v>103</v>
      </c>
      <c r="B244" s="258" t="s">
        <v>998</v>
      </c>
      <c r="C244" s="258"/>
      <c r="D244" s="139">
        <f>D245</f>
        <v>347.2</v>
      </c>
      <c r="E244" s="139">
        <f>E245</f>
        <v>0</v>
      </c>
      <c r="F244" s="326"/>
    </row>
    <row r="245" spans="1:6" s="141" customFormat="1" ht="25.5">
      <c r="A245" s="32" t="s">
        <v>692</v>
      </c>
      <c r="B245" s="258" t="s">
        <v>998</v>
      </c>
      <c r="C245" s="258" t="s">
        <v>994</v>
      </c>
      <c r="D245" s="139">
        <f>D246</f>
        <v>347.2</v>
      </c>
      <c r="E245" s="139">
        <f>E246</f>
        <v>0</v>
      </c>
      <c r="F245" s="326"/>
    </row>
    <row r="246" spans="1:6" s="141" customFormat="1" ht="25.5">
      <c r="A246" s="32" t="s">
        <v>698</v>
      </c>
      <c r="B246" s="258" t="s">
        <v>998</v>
      </c>
      <c r="C246" s="258" t="s">
        <v>995</v>
      </c>
      <c r="D246" s="139">
        <f>'приложение 2'!G734</f>
        <v>347.2</v>
      </c>
      <c r="E246" s="139">
        <f>'приложение 2'!H734</f>
        <v>0</v>
      </c>
      <c r="F246" s="326"/>
    </row>
    <row r="247" spans="1:6" s="141" customFormat="1" ht="191.25">
      <c r="A247" s="294" t="s">
        <v>102</v>
      </c>
      <c r="B247" s="258" t="s">
        <v>999</v>
      </c>
      <c r="C247" s="258"/>
      <c r="D247" s="139">
        <f>D248</f>
        <v>741.8</v>
      </c>
      <c r="E247" s="139">
        <f>E248</f>
        <v>0</v>
      </c>
      <c r="F247" s="326"/>
    </row>
    <row r="248" spans="1:6" s="141" customFormat="1" ht="25.5">
      <c r="A248" s="32" t="s">
        <v>692</v>
      </c>
      <c r="B248" s="258" t="s">
        <v>999</v>
      </c>
      <c r="C248" s="258" t="s">
        <v>994</v>
      </c>
      <c r="D248" s="139">
        <f>D249</f>
        <v>741.8</v>
      </c>
      <c r="E248" s="139">
        <f>E249</f>
        <v>0</v>
      </c>
      <c r="F248" s="326"/>
    </row>
    <row r="249" spans="1:6" s="141" customFormat="1" ht="25.5">
      <c r="A249" s="32" t="s">
        <v>698</v>
      </c>
      <c r="B249" s="258" t="s">
        <v>999</v>
      </c>
      <c r="C249" s="258" t="s">
        <v>995</v>
      </c>
      <c r="D249" s="139">
        <f>'приложение 2'!G737</f>
        <v>741.8</v>
      </c>
      <c r="E249" s="139">
        <f>'приложение 2'!H737</f>
        <v>0</v>
      </c>
      <c r="F249" s="326"/>
    </row>
    <row r="250" spans="1:6" s="141" customFormat="1" ht="114.75">
      <c r="A250" s="171" t="s">
        <v>1003</v>
      </c>
      <c r="B250" s="165" t="s">
        <v>1004</v>
      </c>
      <c r="C250" s="165"/>
      <c r="D250" s="139">
        <f>D251</f>
        <v>19208.5</v>
      </c>
      <c r="E250" s="139">
        <f>E251</f>
        <v>0</v>
      </c>
      <c r="F250" s="326"/>
    </row>
    <row r="251" spans="1:6" s="141" customFormat="1" ht="25.5">
      <c r="A251" s="171" t="s">
        <v>692</v>
      </c>
      <c r="B251" s="165" t="s">
        <v>1004</v>
      </c>
      <c r="C251" s="165" t="s">
        <v>994</v>
      </c>
      <c r="D251" s="139">
        <f>D252</f>
        <v>19208.5</v>
      </c>
      <c r="E251" s="139">
        <f>E252</f>
        <v>0</v>
      </c>
      <c r="F251" s="326"/>
    </row>
    <row r="252" spans="1:6" s="141" customFormat="1" ht="25.5">
      <c r="A252" s="171" t="s">
        <v>698</v>
      </c>
      <c r="B252" s="165" t="s">
        <v>1004</v>
      </c>
      <c r="C252" s="165" t="s">
        <v>995</v>
      </c>
      <c r="D252" s="139">
        <f>'приложение 2'!G748</f>
        <v>19208.5</v>
      </c>
      <c r="E252" s="139">
        <f>'приложение 2'!H748</f>
        <v>0</v>
      </c>
      <c r="F252" s="326"/>
    </row>
    <row r="253" spans="1:6" s="141" customFormat="1" ht="51">
      <c r="A253" s="323" t="s">
        <v>164</v>
      </c>
      <c r="B253" s="324" t="s">
        <v>858</v>
      </c>
      <c r="C253" s="325" t="s">
        <v>0</v>
      </c>
      <c r="D253" s="138">
        <f>D254+D261+D264+D267+D270</f>
        <v>104465.50000000001</v>
      </c>
      <c r="E253" s="138">
        <f>E254+E261+E264+E267+E270</f>
        <v>0</v>
      </c>
      <c r="F253" s="326">
        <f>E253/D253*100</f>
        <v>0</v>
      </c>
    </row>
    <row r="254" spans="1:6" s="141" customFormat="1">
      <c r="A254" s="171" t="s">
        <v>21</v>
      </c>
      <c r="B254" s="165" t="s">
        <v>859</v>
      </c>
      <c r="C254" s="165"/>
      <c r="D254" s="139">
        <f>D255+D257+D259</f>
        <v>43325.8</v>
      </c>
      <c r="E254" s="139">
        <f>E255+E257+E259</f>
        <v>0</v>
      </c>
      <c r="F254" s="326"/>
    </row>
    <row r="255" spans="1:6" s="141" customFormat="1" ht="25.5">
      <c r="A255" s="171" t="s">
        <v>725</v>
      </c>
      <c r="B255" s="258" t="s">
        <v>859</v>
      </c>
      <c r="C255" s="258" t="s">
        <v>726</v>
      </c>
      <c r="D255" s="139">
        <f>D256</f>
        <v>713.3</v>
      </c>
      <c r="E255" s="139">
        <f>E256</f>
        <v>0</v>
      </c>
      <c r="F255" s="326"/>
    </row>
    <row r="256" spans="1:6" s="141" customFormat="1" ht="38.25">
      <c r="A256" s="32" t="s">
        <v>260</v>
      </c>
      <c r="B256" s="258" t="s">
        <v>859</v>
      </c>
      <c r="C256" s="258" t="s">
        <v>727</v>
      </c>
      <c r="D256" s="139">
        <f>'приложение 2'!G407</f>
        <v>713.3</v>
      </c>
      <c r="E256" s="139">
        <f>'приложение 2'!H407</f>
        <v>0</v>
      </c>
      <c r="F256" s="326"/>
    </row>
    <row r="257" spans="1:6" s="141" customFormat="1" ht="38.25">
      <c r="A257" s="32" t="s">
        <v>703</v>
      </c>
      <c r="B257" s="258" t="s">
        <v>859</v>
      </c>
      <c r="C257" s="258" t="s">
        <v>819</v>
      </c>
      <c r="D257" s="139">
        <f>D258</f>
        <v>4.7</v>
      </c>
      <c r="E257" s="139">
        <f>E258</f>
        <v>0</v>
      </c>
      <c r="F257" s="326"/>
    </row>
    <row r="258" spans="1:6" s="141" customFormat="1">
      <c r="A258" s="32" t="s">
        <v>697</v>
      </c>
      <c r="B258" s="258" t="s">
        <v>859</v>
      </c>
      <c r="C258" s="258" t="s">
        <v>820</v>
      </c>
      <c r="D258" s="139">
        <f>'приложение 2'!G356</f>
        <v>4.7</v>
      </c>
      <c r="E258" s="139">
        <f>'приложение 2'!H356</f>
        <v>0</v>
      </c>
      <c r="F258" s="326"/>
    </row>
    <row r="259" spans="1:6" s="141" customFormat="1">
      <c r="A259" s="171" t="s">
        <v>261</v>
      </c>
      <c r="B259" s="165" t="s">
        <v>859</v>
      </c>
      <c r="C259" s="165" t="s">
        <v>731</v>
      </c>
      <c r="D259" s="139">
        <f>D260</f>
        <v>42607.8</v>
      </c>
      <c r="E259" s="139">
        <f>E260</f>
        <v>0</v>
      </c>
      <c r="F259" s="326"/>
    </row>
    <row r="260" spans="1:6" s="141" customFormat="1" ht="54.6" customHeight="1">
      <c r="A260" s="171" t="s">
        <v>160</v>
      </c>
      <c r="B260" s="165" t="s">
        <v>859</v>
      </c>
      <c r="C260" s="165" t="s">
        <v>159</v>
      </c>
      <c r="D260" s="139">
        <f>'приложение 2'!G409</f>
        <v>42607.8</v>
      </c>
      <c r="E260" s="139">
        <f>'приложение 2'!H409</f>
        <v>0</v>
      </c>
      <c r="F260" s="326"/>
    </row>
    <row r="261" spans="1:6" s="141" customFormat="1" ht="127.5">
      <c r="A261" s="171" t="s">
        <v>163</v>
      </c>
      <c r="B261" s="165" t="s">
        <v>860</v>
      </c>
      <c r="C261" s="165"/>
      <c r="D261" s="139">
        <f>D262</f>
        <v>41773.9</v>
      </c>
      <c r="E261" s="139">
        <f>E262</f>
        <v>0</v>
      </c>
      <c r="F261" s="326"/>
    </row>
    <row r="262" spans="1:6" s="141" customFormat="1">
      <c r="A262" s="171" t="s">
        <v>261</v>
      </c>
      <c r="B262" s="165" t="s">
        <v>860</v>
      </c>
      <c r="C262" s="165" t="s">
        <v>731</v>
      </c>
      <c r="D262" s="139">
        <f>D263</f>
        <v>41773.9</v>
      </c>
      <c r="E262" s="139">
        <f>E263</f>
        <v>0</v>
      </c>
      <c r="F262" s="326"/>
    </row>
    <row r="263" spans="1:6" s="141" customFormat="1" ht="55.9" customHeight="1">
      <c r="A263" s="171" t="s">
        <v>160</v>
      </c>
      <c r="B263" s="165" t="s">
        <v>860</v>
      </c>
      <c r="C263" s="165" t="s">
        <v>159</v>
      </c>
      <c r="D263" s="139">
        <f>'приложение 2'!G359</f>
        <v>41773.9</v>
      </c>
      <c r="E263" s="139">
        <f>'приложение 2'!H359</f>
        <v>0</v>
      </c>
      <c r="F263" s="326"/>
    </row>
    <row r="264" spans="1:6" s="141" customFormat="1" ht="140.25">
      <c r="A264" s="290" t="s">
        <v>861</v>
      </c>
      <c r="B264" s="251" t="s">
        <v>862</v>
      </c>
      <c r="C264" s="251"/>
      <c r="D264" s="139">
        <f>D265</f>
        <v>2198.6</v>
      </c>
      <c r="E264" s="139">
        <f>E265</f>
        <v>0</v>
      </c>
      <c r="F264" s="326"/>
    </row>
    <row r="265" spans="1:6" s="141" customFormat="1">
      <c r="A265" s="282" t="s">
        <v>261</v>
      </c>
      <c r="B265" s="251" t="s">
        <v>862</v>
      </c>
      <c r="C265" s="251" t="s">
        <v>731</v>
      </c>
      <c r="D265" s="139">
        <f>D266</f>
        <v>2198.6</v>
      </c>
      <c r="E265" s="139">
        <f>E266</f>
        <v>0</v>
      </c>
      <c r="F265" s="326"/>
    </row>
    <row r="266" spans="1:6" s="141" customFormat="1" ht="53.45" customHeight="1">
      <c r="A266" s="282" t="s">
        <v>160</v>
      </c>
      <c r="B266" s="251" t="s">
        <v>862</v>
      </c>
      <c r="C266" s="251" t="s">
        <v>159</v>
      </c>
      <c r="D266" s="139">
        <f>'приложение 2'!G362</f>
        <v>2198.6</v>
      </c>
      <c r="E266" s="139">
        <f>'приложение 2'!H362</f>
        <v>0</v>
      </c>
      <c r="F266" s="326"/>
    </row>
    <row r="267" spans="1:6" s="141" customFormat="1" ht="315">
      <c r="A267" s="288" t="s">
        <v>1016</v>
      </c>
      <c r="B267" s="251" t="s">
        <v>863</v>
      </c>
      <c r="C267" s="251"/>
      <c r="D267" s="139">
        <f>D268</f>
        <v>16995.5</v>
      </c>
      <c r="E267" s="139">
        <f>E268</f>
        <v>0</v>
      </c>
      <c r="F267" s="326"/>
    </row>
    <row r="268" spans="1:6" s="141" customFormat="1">
      <c r="A268" s="282" t="s">
        <v>261</v>
      </c>
      <c r="B268" s="251" t="s">
        <v>863</v>
      </c>
      <c r="C268" s="251" t="s">
        <v>731</v>
      </c>
      <c r="D268" s="139">
        <f>D269</f>
        <v>16995.5</v>
      </c>
      <c r="E268" s="139">
        <f>E269</f>
        <v>0</v>
      </c>
      <c r="F268" s="326"/>
    </row>
    <row r="269" spans="1:6" s="141" customFormat="1" ht="54" customHeight="1">
      <c r="A269" s="282" t="s">
        <v>160</v>
      </c>
      <c r="B269" s="251" t="s">
        <v>863</v>
      </c>
      <c r="C269" s="251" t="s">
        <v>159</v>
      </c>
      <c r="D269" s="139">
        <f>'приложение 2'!G412</f>
        <v>16995.5</v>
      </c>
      <c r="E269" s="139">
        <f>'приложение 2'!H412</f>
        <v>0</v>
      </c>
      <c r="F269" s="326"/>
    </row>
    <row r="270" spans="1:6" s="141" customFormat="1" ht="330">
      <c r="A270" s="288" t="s">
        <v>1017</v>
      </c>
      <c r="B270" s="251" t="s">
        <v>864</v>
      </c>
      <c r="C270" s="251"/>
      <c r="D270" s="139">
        <f>D271</f>
        <v>171.7</v>
      </c>
      <c r="E270" s="139">
        <f>E271</f>
        <v>0</v>
      </c>
      <c r="F270" s="326"/>
    </row>
    <row r="271" spans="1:6" s="141" customFormat="1">
      <c r="A271" s="282" t="s">
        <v>261</v>
      </c>
      <c r="B271" s="251" t="s">
        <v>864</v>
      </c>
      <c r="C271" s="251" t="s">
        <v>731</v>
      </c>
      <c r="D271" s="139">
        <f>D272</f>
        <v>171.7</v>
      </c>
      <c r="E271" s="139">
        <f>E272</f>
        <v>0</v>
      </c>
      <c r="F271" s="326"/>
    </row>
    <row r="272" spans="1:6" s="141" customFormat="1" ht="53.45" customHeight="1">
      <c r="A272" s="282" t="s">
        <v>160</v>
      </c>
      <c r="B272" s="251" t="s">
        <v>864</v>
      </c>
      <c r="C272" s="251" t="s">
        <v>159</v>
      </c>
      <c r="D272" s="139">
        <f>'приложение 2'!G415</f>
        <v>171.7</v>
      </c>
      <c r="E272" s="139">
        <f>'приложение 2'!H415</f>
        <v>0</v>
      </c>
      <c r="F272" s="326"/>
    </row>
    <row r="273" spans="1:6" s="141" customFormat="1" ht="42" customHeight="1">
      <c r="A273" s="323" t="s">
        <v>67</v>
      </c>
      <c r="B273" s="324" t="s">
        <v>750</v>
      </c>
      <c r="C273" s="325" t="s">
        <v>0</v>
      </c>
      <c r="D273" s="138">
        <f>D274+D302+D307</f>
        <v>10326.299999999999</v>
      </c>
      <c r="E273" s="138">
        <f>E274+E302+E307</f>
        <v>1665.3999999999999</v>
      </c>
      <c r="F273" s="330">
        <f>E273/D273*100</f>
        <v>16.127751469548627</v>
      </c>
    </row>
    <row r="274" spans="1:6" s="141" customFormat="1" ht="25.5">
      <c r="A274" s="171" t="s">
        <v>66</v>
      </c>
      <c r="B274" s="165" t="s">
        <v>751</v>
      </c>
      <c r="C274" s="165"/>
      <c r="D274" s="139">
        <f>D275+D280+D285+D288+D291+D294+D297</f>
        <v>10216.299999999999</v>
      </c>
      <c r="E274" s="139">
        <f>E275+E280+E285+E288+E291+E294+E297</f>
        <v>1665.3999999999999</v>
      </c>
      <c r="F274" s="326"/>
    </row>
    <row r="275" spans="1:6" s="141" customFormat="1" ht="178.5">
      <c r="A275" s="292" t="s">
        <v>752</v>
      </c>
      <c r="B275" s="165" t="s">
        <v>753</v>
      </c>
      <c r="C275" s="165"/>
      <c r="D275" s="139">
        <f>D276+D278</f>
        <v>1559.2</v>
      </c>
      <c r="E275" s="139">
        <f>E276+E278</f>
        <v>515.79999999999995</v>
      </c>
      <c r="F275" s="326"/>
    </row>
    <row r="276" spans="1:6" s="141" customFormat="1" ht="76.5">
      <c r="A276" s="171" t="s">
        <v>695</v>
      </c>
      <c r="B276" s="165" t="s">
        <v>753</v>
      </c>
      <c r="C276" s="165" t="s">
        <v>722</v>
      </c>
      <c r="D276" s="139">
        <f>D277</f>
        <v>1542.7</v>
      </c>
      <c r="E276" s="139">
        <f>E277</f>
        <v>508.8</v>
      </c>
      <c r="F276" s="326"/>
    </row>
    <row r="277" spans="1:6" s="141" customFormat="1" ht="25.5">
      <c r="A277" s="171" t="s">
        <v>258</v>
      </c>
      <c r="B277" s="165" t="s">
        <v>753</v>
      </c>
      <c r="C277" s="165" t="s">
        <v>723</v>
      </c>
      <c r="D277" s="139">
        <f>'приложение 2'!G98</f>
        <v>1542.7</v>
      </c>
      <c r="E277" s="139">
        <f>'приложение 2'!H98</f>
        <v>508.8</v>
      </c>
      <c r="F277" s="326"/>
    </row>
    <row r="278" spans="1:6" s="141" customFormat="1" ht="25.5">
      <c r="A278" s="171" t="s">
        <v>725</v>
      </c>
      <c r="B278" s="165" t="s">
        <v>753</v>
      </c>
      <c r="C278" s="165" t="s">
        <v>726</v>
      </c>
      <c r="D278" s="139">
        <f>D279</f>
        <v>16.5</v>
      </c>
      <c r="E278" s="139">
        <f>E279</f>
        <v>7</v>
      </c>
      <c r="F278" s="326"/>
    </row>
    <row r="279" spans="1:6" s="141" customFormat="1" ht="38.25">
      <c r="A279" s="171" t="s">
        <v>260</v>
      </c>
      <c r="B279" s="165" t="s">
        <v>753</v>
      </c>
      <c r="C279" s="165" t="s">
        <v>727</v>
      </c>
      <c r="D279" s="139">
        <f>'приложение 2'!G100</f>
        <v>16.5</v>
      </c>
      <c r="E279" s="139">
        <f>'приложение 2'!H100</f>
        <v>7</v>
      </c>
      <c r="F279" s="326"/>
    </row>
    <row r="280" spans="1:6" s="141" customFormat="1" ht="89.25">
      <c r="A280" s="292" t="s">
        <v>754</v>
      </c>
      <c r="B280" s="165" t="s">
        <v>755</v>
      </c>
      <c r="C280" s="165"/>
      <c r="D280" s="139">
        <f>D281+D283</f>
        <v>6766.3</v>
      </c>
      <c r="E280" s="139">
        <f>E281+E283</f>
        <v>1108.8</v>
      </c>
      <c r="F280" s="326"/>
    </row>
    <row r="281" spans="1:6" s="141" customFormat="1" ht="66.599999999999994" customHeight="1">
      <c r="A281" s="171" t="s">
        <v>695</v>
      </c>
      <c r="B281" s="165" t="s">
        <v>755</v>
      </c>
      <c r="C281" s="165" t="s">
        <v>722</v>
      </c>
      <c r="D281" s="139">
        <f>D282</f>
        <v>5462.5</v>
      </c>
      <c r="E281" s="139">
        <f>E282</f>
        <v>855.3</v>
      </c>
      <c r="F281" s="326"/>
    </row>
    <row r="282" spans="1:6" s="141" customFormat="1" ht="25.5">
      <c r="A282" s="171" t="s">
        <v>258</v>
      </c>
      <c r="B282" s="165" t="s">
        <v>755</v>
      </c>
      <c r="C282" s="165" t="s">
        <v>723</v>
      </c>
      <c r="D282" s="139">
        <f>'приложение 2'!G103</f>
        <v>5462.5</v>
      </c>
      <c r="E282" s="139">
        <f>'приложение 2'!H103</f>
        <v>855.3</v>
      </c>
      <c r="F282" s="326"/>
    </row>
    <row r="283" spans="1:6" s="141" customFormat="1" ht="25.5">
      <c r="A283" s="171" t="s">
        <v>725</v>
      </c>
      <c r="B283" s="165" t="s">
        <v>755</v>
      </c>
      <c r="C283" s="165" t="s">
        <v>726</v>
      </c>
      <c r="D283" s="139">
        <f>D284</f>
        <v>1303.8000000000002</v>
      </c>
      <c r="E283" s="139">
        <f>E284</f>
        <v>253.5</v>
      </c>
      <c r="F283" s="326"/>
    </row>
    <row r="284" spans="1:6" s="141" customFormat="1" ht="38.25">
      <c r="A284" s="171" t="s">
        <v>260</v>
      </c>
      <c r="B284" s="165" t="s">
        <v>755</v>
      </c>
      <c r="C284" s="165" t="s">
        <v>727</v>
      </c>
      <c r="D284" s="139">
        <f>'приложение 2'!G105</f>
        <v>1303.8000000000002</v>
      </c>
      <c r="E284" s="139">
        <f>'приложение 2'!H105</f>
        <v>253.5</v>
      </c>
      <c r="F284" s="326"/>
    </row>
    <row r="285" spans="1:6" s="141" customFormat="1" ht="165.75">
      <c r="A285" s="292" t="s">
        <v>772</v>
      </c>
      <c r="B285" s="165" t="s">
        <v>773</v>
      </c>
      <c r="C285" s="165"/>
      <c r="D285" s="139">
        <f>D286</f>
        <v>89.8</v>
      </c>
      <c r="E285" s="139">
        <f>E286</f>
        <v>0</v>
      </c>
      <c r="F285" s="326"/>
    </row>
    <row r="286" spans="1:6" s="141" customFormat="1" ht="66" customHeight="1">
      <c r="A286" s="171" t="s">
        <v>695</v>
      </c>
      <c r="B286" s="165" t="s">
        <v>773</v>
      </c>
      <c r="C286" s="165" t="s">
        <v>722</v>
      </c>
      <c r="D286" s="139">
        <f>D287</f>
        <v>89.8</v>
      </c>
      <c r="E286" s="139">
        <f>E287</f>
        <v>0</v>
      </c>
      <c r="F286" s="326"/>
    </row>
    <row r="287" spans="1:6" s="141" customFormat="1" ht="25.5">
      <c r="A287" s="171" t="s">
        <v>258</v>
      </c>
      <c r="B287" s="165" t="s">
        <v>773</v>
      </c>
      <c r="C287" s="165" t="s">
        <v>723</v>
      </c>
      <c r="D287" s="139">
        <f>'приложение 2'!G149</f>
        <v>89.8</v>
      </c>
      <c r="E287" s="139">
        <f>'приложение 2'!H149</f>
        <v>0</v>
      </c>
      <c r="F287" s="326"/>
    </row>
    <row r="288" spans="1:6" s="141" customFormat="1" ht="178.5">
      <c r="A288" s="292" t="s">
        <v>774</v>
      </c>
      <c r="B288" s="165" t="s">
        <v>775</v>
      </c>
      <c r="C288" s="165"/>
      <c r="D288" s="139">
        <f>D289</f>
        <v>38.5</v>
      </c>
      <c r="E288" s="139">
        <f>E289</f>
        <v>0</v>
      </c>
      <c r="F288" s="326"/>
    </row>
    <row r="289" spans="1:6" s="141" customFormat="1" ht="76.5">
      <c r="A289" s="171" t="s">
        <v>695</v>
      </c>
      <c r="B289" s="165" t="s">
        <v>775</v>
      </c>
      <c r="C289" s="165" t="s">
        <v>722</v>
      </c>
      <c r="D289" s="139">
        <f>D290</f>
        <v>38.5</v>
      </c>
      <c r="E289" s="139">
        <f>E290</f>
        <v>0</v>
      </c>
      <c r="F289" s="326"/>
    </row>
    <row r="290" spans="1:6" s="141" customFormat="1" ht="25.5">
      <c r="A290" s="171" t="s">
        <v>258</v>
      </c>
      <c r="B290" s="165" t="s">
        <v>775</v>
      </c>
      <c r="C290" s="165" t="s">
        <v>723</v>
      </c>
      <c r="D290" s="139">
        <f>'приложение 2'!G152</f>
        <v>38.5</v>
      </c>
      <c r="E290" s="139">
        <f>'приложение 2'!H152</f>
        <v>0</v>
      </c>
      <c r="F290" s="326"/>
    </row>
    <row r="291" spans="1:6" s="141" customFormat="1" ht="229.5">
      <c r="A291" s="171" t="s">
        <v>776</v>
      </c>
      <c r="B291" s="165" t="s">
        <v>777</v>
      </c>
      <c r="C291" s="165"/>
      <c r="D291" s="139">
        <f>D292</f>
        <v>350</v>
      </c>
      <c r="E291" s="139">
        <f>E292</f>
        <v>0</v>
      </c>
      <c r="F291" s="326"/>
    </row>
    <row r="292" spans="1:6" s="141" customFormat="1" ht="25.5">
      <c r="A292" s="171" t="s">
        <v>725</v>
      </c>
      <c r="B292" s="165" t="s">
        <v>777</v>
      </c>
      <c r="C292" s="165" t="s">
        <v>726</v>
      </c>
      <c r="D292" s="139">
        <f>D293</f>
        <v>350</v>
      </c>
      <c r="E292" s="139">
        <f>E293</f>
        <v>0</v>
      </c>
      <c r="F292" s="326"/>
    </row>
    <row r="293" spans="1:6" s="141" customFormat="1" ht="38.25">
      <c r="A293" s="171" t="s">
        <v>260</v>
      </c>
      <c r="B293" s="165" t="s">
        <v>777</v>
      </c>
      <c r="C293" s="165" t="s">
        <v>727</v>
      </c>
      <c r="D293" s="139">
        <f>'приложение 2'!G155</f>
        <v>350</v>
      </c>
      <c r="E293" s="139">
        <f>'приложение 2'!H155</f>
        <v>0</v>
      </c>
      <c r="F293" s="326"/>
    </row>
    <row r="294" spans="1:6" s="141" customFormat="1" ht="242.25">
      <c r="A294" s="171" t="s">
        <v>778</v>
      </c>
      <c r="B294" s="165" t="s">
        <v>779</v>
      </c>
      <c r="C294" s="165"/>
      <c r="D294" s="139">
        <f>D295</f>
        <v>87.5</v>
      </c>
      <c r="E294" s="139">
        <f>E295</f>
        <v>0</v>
      </c>
      <c r="F294" s="326"/>
    </row>
    <row r="295" spans="1:6" s="141" customFormat="1" ht="25.5">
      <c r="A295" s="171" t="s">
        <v>725</v>
      </c>
      <c r="B295" s="165" t="s">
        <v>779</v>
      </c>
      <c r="C295" s="165" t="s">
        <v>726</v>
      </c>
      <c r="D295" s="139">
        <f>D296</f>
        <v>87.5</v>
      </c>
      <c r="E295" s="139">
        <f>E296</f>
        <v>0</v>
      </c>
      <c r="F295" s="326"/>
    </row>
    <row r="296" spans="1:6" s="141" customFormat="1" ht="38.25">
      <c r="A296" s="171" t="s">
        <v>260</v>
      </c>
      <c r="B296" s="165" t="s">
        <v>779</v>
      </c>
      <c r="C296" s="165" t="s">
        <v>727</v>
      </c>
      <c r="D296" s="139">
        <f>'приложение 2'!G158</f>
        <v>87.5</v>
      </c>
      <c r="E296" s="139">
        <f>'приложение 2'!H158</f>
        <v>0</v>
      </c>
      <c r="F296" s="326"/>
    </row>
    <row r="297" spans="1:6" s="141" customFormat="1">
      <c r="A297" s="171" t="s">
        <v>21</v>
      </c>
      <c r="B297" s="165" t="s">
        <v>780</v>
      </c>
      <c r="C297" s="165"/>
      <c r="D297" s="139">
        <f>D298+D300</f>
        <v>1325</v>
      </c>
      <c r="E297" s="139">
        <f>E298+E300</f>
        <v>40.799999999999997</v>
      </c>
      <c r="F297" s="326"/>
    </row>
    <row r="298" spans="1:6" s="141" customFormat="1" ht="25.5">
      <c r="A298" s="171" t="s">
        <v>725</v>
      </c>
      <c r="B298" s="165" t="s">
        <v>780</v>
      </c>
      <c r="C298" s="165" t="s">
        <v>726</v>
      </c>
      <c r="D298" s="139">
        <f>D299</f>
        <v>1225</v>
      </c>
      <c r="E298" s="139">
        <f>E299</f>
        <v>40.799999999999997</v>
      </c>
      <c r="F298" s="326"/>
    </row>
    <row r="299" spans="1:6" s="141" customFormat="1" ht="38.25">
      <c r="A299" s="171" t="s">
        <v>260</v>
      </c>
      <c r="B299" s="165" t="s">
        <v>780</v>
      </c>
      <c r="C299" s="165" t="s">
        <v>727</v>
      </c>
      <c r="D299" s="139">
        <f>'приложение 2'!G161</f>
        <v>1225</v>
      </c>
      <c r="E299" s="139">
        <f>'приложение 2'!H161</f>
        <v>40.799999999999997</v>
      </c>
      <c r="F299" s="326"/>
    </row>
    <row r="300" spans="1:6" s="141" customFormat="1" ht="38.25">
      <c r="A300" s="171" t="s">
        <v>704</v>
      </c>
      <c r="B300" s="165" t="s">
        <v>780</v>
      </c>
      <c r="C300" s="165" t="s">
        <v>781</v>
      </c>
      <c r="D300" s="139">
        <f>D301</f>
        <v>100</v>
      </c>
      <c r="E300" s="139">
        <f>E301</f>
        <v>0</v>
      </c>
      <c r="F300" s="326"/>
    </row>
    <row r="301" spans="1:6" s="141" customFormat="1">
      <c r="A301" s="171" t="s">
        <v>690</v>
      </c>
      <c r="B301" s="165" t="s">
        <v>780</v>
      </c>
      <c r="C301" s="165" t="s">
        <v>782</v>
      </c>
      <c r="D301" s="139">
        <f>'приложение 2'!G163</f>
        <v>100</v>
      </c>
      <c r="E301" s="139">
        <f>'приложение 2'!H163</f>
        <v>0</v>
      </c>
      <c r="F301" s="326"/>
    </row>
    <row r="302" spans="1:6" s="141" customFormat="1" ht="38.25">
      <c r="A302" s="171" t="s">
        <v>64</v>
      </c>
      <c r="B302" s="165" t="s">
        <v>783</v>
      </c>
      <c r="C302" s="165"/>
      <c r="D302" s="139">
        <f>D303</f>
        <v>60</v>
      </c>
      <c r="E302" s="139">
        <f>E303</f>
        <v>0</v>
      </c>
      <c r="F302" s="326"/>
    </row>
    <row r="303" spans="1:6" s="141" customFormat="1">
      <c r="A303" s="171" t="s">
        <v>21</v>
      </c>
      <c r="B303" s="165" t="s">
        <v>784</v>
      </c>
      <c r="C303" s="165"/>
      <c r="D303" s="139">
        <f>D304</f>
        <v>60</v>
      </c>
      <c r="E303" s="139">
        <f>E304</f>
        <v>0</v>
      </c>
      <c r="F303" s="326"/>
    </row>
    <row r="304" spans="1:6" s="141" customFormat="1" ht="38.25">
      <c r="A304" s="171" t="s">
        <v>704</v>
      </c>
      <c r="B304" s="165" t="s">
        <v>784</v>
      </c>
      <c r="C304" s="165" t="s">
        <v>781</v>
      </c>
      <c r="D304" s="139">
        <f>D305+D306</f>
        <v>60</v>
      </c>
      <c r="E304" s="139">
        <f>E305+E306</f>
        <v>0</v>
      </c>
      <c r="F304" s="326"/>
    </row>
    <row r="305" spans="1:6" s="141" customFormat="1">
      <c r="A305" s="171" t="s">
        <v>690</v>
      </c>
      <c r="B305" s="165" t="s">
        <v>784</v>
      </c>
      <c r="C305" s="165" t="s">
        <v>782</v>
      </c>
      <c r="D305" s="139">
        <f>'приложение 2'!G167</f>
        <v>47</v>
      </c>
      <c r="E305" s="139">
        <f>'приложение 2'!H167</f>
        <v>0</v>
      </c>
      <c r="F305" s="326"/>
    </row>
    <row r="306" spans="1:6" s="141" customFormat="1">
      <c r="A306" s="171" t="s">
        <v>694</v>
      </c>
      <c r="B306" s="165" t="s">
        <v>784</v>
      </c>
      <c r="C306" s="165" t="s">
        <v>785</v>
      </c>
      <c r="D306" s="139">
        <f>'приложение 2'!G168</f>
        <v>13</v>
      </c>
      <c r="E306" s="139">
        <f>'приложение 2'!H168</f>
        <v>0</v>
      </c>
      <c r="F306" s="326"/>
    </row>
    <row r="307" spans="1:6" s="141" customFormat="1" ht="25.5">
      <c r="A307" s="171" t="s">
        <v>63</v>
      </c>
      <c r="B307" s="165" t="s">
        <v>786</v>
      </c>
      <c r="C307" s="165"/>
      <c r="D307" s="139">
        <f>D308</f>
        <v>50</v>
      </c>
      <c r="E307" s="139">
        <f>E308</f>
        <v>0</v>
      </c>
      <c r="F307" s="326"/>
    </row>
    <row r="308" spans="1:6" s="141" customFormat="1">
      <c r="A308" s="171" t="s">
        <v>21</v>
      </c>
      <c r="B308" s="165" t="s">
        <v>787</v>
      </c>
      <c r="C308" s="165"/>
      <c r="D308" s="139">
        <f>D309</f>
        <v>50</v>
      </c>
      <c r="E308" s="139">
        <f>E309</f>
        <v>0</v>
      </c>
      <c r="F308" s="326"/>
    </row>
    <row r="309" spans="1:6" s="141" customFormat="1" ht="38.25">
      <c r="A309" s="171" t="s">
        <v>704</v>
      </c>
      <c r="B309" s="165" t="s">
        <v>787</v>
      </c>
      <c r="C309" s="165" t="s">
        <v>781</v>
      </c>
      <c r="D309" s="139">
        <f>D310+D311</f>
        <v>50</v>
      </c>
      <c r="E309" s="139">
        <f>E310+E311</f>
        <v>0</v>
      </c>
      <c r="F309" s="326"/>
    </row>
    <row r="310" spans="1:6" s="141" customFormat="1">
      <c r="A310" s="171" t="s">
        <v>690</v>
      </c>
      <c r="B310" s="165" t="s">
        <v>787</v>
      </c>
      <c r="C310" s="165" t="s">
        <v>782</v>
      </c>
      <c r="D310" s="139">
        <f>'приложение 2'!G172</f>
        <v>25</v>
      </c>
      <c r="E310" s="139">
        <f>'приложение 2'!H172</f>
        <v>0</v>
      </c>
      <c r="F310" s="326"/>
    </row>
    <row r="311" spans="1:6" s="141" customFormat="1">
      <c r="A311" s="171" t="s">
        <v>694</v>
      </c>
      <c r="B311" s="165" t="s">
        <v>787</v>
      </c>
      <c r="C311" s="165" t="s">
        <v>785</v>
      </c>
      <c r="D311" s="139">
        <f>'приложение 2'!G173</f>
        <v>25</v>
      </c>
      <c r="E311" s="139">
        <f>'приложение 2'!H173</f>
        <v>0</v>
      </c>
      <c r="F311" s="326"/>
    </row>
    <row r="312" spans="1:6" s="141" customFormat="1" ht="63.75">
      <c r="A312" s="323" t="s">
        <v>219</v>
      </c>
      <c r="B312" s="324" t="s">
        <v>766</v>
      </c>
      <c r="C312" s="325" t="s">
        <v>0</v>
      </c>
      <c r="D312" s="138">
        <f>D313+D324</f>
        <v>29115.8</v>
      </c>
      <c r="E312" s="138">
        <f>E313+E324</f>
        <v>3946.6999999999994</v>
      </c>
      <c r="F312" s="330">
        <f>E312/D312*100</f>
        <v>13.555183096463086</v>
      </c>
    </row>
    <row r="313" spans="1:6" s="141" customFormat="1" ht="51">
      <c r="A313" s="171" t="s">
        <v>218</v>
      </c>
      <c r="B313" s="165" t="s">
        <v>767</v>
      </c>
      <c r="C313" s="165"/>
      <c r="D313" s="139">
        <f>D314+D321</f>
        <v>28533.200000000001</v>
      </c>
      <c r="E313" s="139">
        <f>E314+E321</f>
        <v>3916.9999999999995</v>
      </c>
      <c r="F313" s="326"/>
    </row>
    <row r="314" spans="1:6" s="141" customFormat="1" ht="25.5">
      <c r="A314" s="171" t="s">
        <v>37</v>
      </c>
      <c r="B314" s="165" t="s">
        <v>768</v>
      </c>
      <c r="C314" s="165"/>
      <c r="D314" s="139">
        <f>D315+D317+D319</f>
        <v>22987.7</v>
      </c>
      <c r="E314" s="139">
        <f>E315+E317+E319</f>
        <v>3916.9999999999995</v>
      </c>
      <c r="F314" s="326"/>
    </row>
    <row r="315" spans="1:6" s="141" customFormat="1" ht="64.900000000000006" customHeight="1">
      <c r="A315" s="171" t="s">
        <v>695</v>
      </c>
      <c r="B315" s="165" t="s">
        <v>768</v>
      </c>
      <c r="C315" s="165" t="s">
        <v>722</v>
      </c>
      <c r="D315" s="139">
        <f>D316</f>
        <v>19898.5</v>
      </c>
      <c r="E315" s="139">
        <f>E316</f>
        <v>3611.7</v>
      </c>
      <c r="F315" s="326"/>
    </row>
    <row r="316" spans="1:6" s="141" customFormat="1" ht="25.5">
      <c r="A316" s="171" t="s">
        <v>702</v>
      </c>
      <c r="B316" s="165" t="s">
        <v>768</v>
      </c>
      <c r="C316" s="165" t="s">
        <v>769</v>
      </c>
      <c r="D316" s="139">
        <f>'приложение 2'!G136</f>
        <v>19898.5</v>
      </c>
      <c r="E316" s="139">
        <f>'приложение 2'!H136</f>
        <v>3611.7</v>
      </c>
      <c r="F316" s="326"/>
    </row>
    <row r="317" spans="1:6" s="141" customFormat="1" ht="25.5">
      <c r="A317" s="171" t="s">
        <v>725</v>
      </c>
      <c r="B317" s="165" t="s">
        <v>768</v>
      </c>
      <c r="C317" s="165" t="s">
        <v>726</v>
      </c>
      <c r="D317" s="139">
        <f>D318</f>
        <v>3010.2</v>
      </c>
      <c r="E317" s="139">
        <f>E318</f>
        <v>280.60000000000002</v>
      </c>
      <c r="F317" s="326"/>
    </row>
    <row r="318" spans="1:6" s="141" customFormat="1" ht="38.25">
      <c r="A318" s="171" t="s">
        <v>260</v>
      </c>
      <c r="B318" s="165" t="s">
        <v>768</v>
      </c>
      <c r="C318" s="165" t="s">
        <v>727</v>
      </c>
      <c r="D318" s="139">
        <f>'приложение 2'!G138</f>
        <v>3010.2</v>
      </c>
      <c r="E318" s="139">
        <f>'приложение 2'!H138</f>
        <v>280.60000000000002</v>
      </c>
      <c r="F318" s="326"/>
    </row>
    <row r="319" spans="1:6" s="141" customFormat="1">
      <c r="A319" s="247" t="s">
        <v>261</v>
      </c>
      <c r="B319" s="165" t="s">
        <v>768</v>
      </c>
      <c r="C319" s="165" t="s">
        <v>731</v>
      </c>
      <c r="D319" s="139">
        <f>D320</f>
        <v>79</v>
      </c>
      <c r="E319" s="139">
        <f>E320</f>
        <v>24.7</v>
      </c>
      <c r="F319" s="326"/>
    </row>
    <row r="320" spans="1:6" s="141" customFormat="1">
      <c r="A320" s="247" t="s">
        <v>262</v>
      </c>
      <c r="B320" s="165" t="s">
        <v>768</v>
      </c>
      <c r="C320" s="165" t="s">
        <v>735</v>
      </c>
      <c r="D320" s="139">
        <f>'приложение 2'!G140</f>
        <v>79</v>
      </c>
      <c r="E320" s="139">
        <f>'приложение 2'!H140</f>
        <v>24.7</v>
      </c>
      <c r="F320" s="326"/>
    </row>
    <row r="321" spans="1:6" s="141" customFormat="1">
      <c r="A321" s="171" t="s">
        <v>21</v>
      </c>
      <c r="B321" s="165" t="s">
        <v>770</v>
      </c>
      <c r="C321" s="165"/>
      <c r="D321" s="139">
        <f>D322</f>
        <v>5545.5</v>
      </c>
      <c r="E321" s="139">
        <f>E322</f>
        <v>0</v>
      </c>
      <c r="F321" s="326"/>
    </row>
    <row r="322" spans="1:6" s="141" customFormat="1" ht="25.5">
      <c r="A322" s="171" t="s">
        <v>725</v>
      </c>
      <c r="B322" s="165" t="s">
        <v>770</v>
      </c>
      <c r="C322" s="165" t="s">
        <v>726</v>
      </c>
      <c r="D322" s="139">
        <f>D323</f>
        <v>5545.5</v>
      </c>
      <c r="E322" s="139">
        <f>E323</f>
        <v>0</v>
      </c>
      <c r="F322" s="326"/>
    </row>
    <row r="323" spans="1:6" s="141" customFormat="1" ht="38.25">
      <c r="A323" s="171" t="s">
        <v>260</v>
      </c>
      <c r="B323" s="165" t="s">
        <v>770</v>
      </c>
      <c r="C323" s="165" t="s">
        <v>727</v>
      </c>
      <c r="D323" s="139">
        <f>'приложение 2'!G143+'приложение 2'!G178</f>
        <v>5545.5</v>
      </c>
      <c r="E323" s="139">
        <f>'приложение 2'!H143+'приложение 2'!H178</f>
        <v>0</v>
      </c>
      <c r="F323" s="326"/>
    </row>
    <row r="324" spans="1:6" s="141" customFormat="1" ht="38.25">
      <c r="A324" s="171" t="s">
        <v>217</v>
      </c>
      <c r="B324" s="165" t="s">
        <v>789</v>
      </c>
      <c r="C324" s="165"/>
      <c r="D324" s="139">
        <f t="shared" ref="D324:E326" si="8">D325</f>
        <v>582.6</v>
      </c>
      <c r="E324" s="139">
        <f t="shared" si="8"/>
        <v>29.7</v>
      </c>
      <c r="F324" s="326"/>
    </row>
    <row r="325" spans="1:6" s="141" customFormat="1">
      <c r="A325" s="171" t="s">
        <v>21</v>
      </c>
      <c r="B325" s="165" t="s">
        <v>790</v>
      </c>
      <c r="C325" s="165"/>
      <c r="D325" s="139">
        <f t="shared" si="8"/>
        <v>582.6</v>
      </c>
      <c r="E325" s="139">
        <f t="shared" si="8"/>
        <v>29.7</v>
      </c>
      <c r="F325" s="326"/>
    </row>
    <row r="326" spans="1:6" s="141" customFormat="1" ht="25.5">
      <c r="A326" s="171" t="s">
        <v>725</v>
      </c>
      <c r="B326" s="165" t="s">
        <v>790</v>
      </c>
      <c r="C326" s="165" t="s">
        <v>726</v>
      </c>
      <c r="D326" s="139">
        <f t="shared" si="8"/>
        <v>582.6</v>
      </c>
      <c r="E326" s="139">
        <f t="shared" si="8"/>
        <v>29.7</v>
      </c>
      <c r="F326" s="326"/>
    </row>
    <row r="327" spans="1:6" s="141" customFormat="1" ht="38.25">
      <c r="A327" s="171" t="s">
        <v>260</v>
      </c>
      <c r="B327" s="165" t="s">
        <v>790</v>
      </c>
      <c r="C327" s="165" t="s">
        <v>727</v>
      </c>
      <c r="D327" s="139">
        <f>'приложение 2'!G182</f>
        <v>582.6</v>
      </c>
      <c r="E327" s="139">
        <f>'приложение 2'!H182</f>
        <v>29.7</v>
      </c>
      <c r="F327" s="326"/>
    </row>
    <row r="328" spans="1:6" s="141" customFormat="1" ht="38.25">
      <c r="A328" s="323" t="s">
        <v>146</v>
      </c>
      <c r="B328" s="324" t="s">
        <v>886</v>
      </c>
      <c r="C328" s="325" t="s">
        <v>0</v>
      </c>
      <c r="D328" s="138">
        <f t="shared" ref="D328:E330" si="9">D329</f>
        <v>1800.5</v>
      </c>
      <c r="E328" s="138">
        <f t="shared" si="9"/>
        <v>0</v>
      </c>
      <c r="F328" s="330">
        <f>E328/D328*100</f>
        <v>0</v>
      </c>
    </row>
    <row r="329" spans="1:6" s="141" customFormat="1">
      <c r="A329" s="171" t="s">
        <v>21</v>
      </c>
      <c r="B329" s="165" t="s">
        <v>887</v>
      </c>
      <c r="C329" s="165"/>
      <c r="D329" s="139">
        <f t="shared" si="9"/>
        <v>1800.5</v>
      </c>
      <c r="E329" s="139">
        <f t="shared" si="9"/>
        <v>0</v>
      </c>
      <c r="F329" s="326"/>
    </row>
    <row r="330" spans="1:6" s="141" customFormat="1" ht="25.5">
      <c r="A330" s="171" t="s">
        <v>725</v>
      </c>
      <c r="B330" s="165" t="s">
        <v>887</v>
      </c>
      <c r="C330" s="165" t="s">
        <v>726</v>
      </c>
      <c r="D330" s="139">
        <f t="shared" si="9"/>
        <v>1800.5</v>
      </c>
      <c r="E330" s="139">
        <f t="shared" si="9"/>
        <v>0</v>
      </c>
      <c r="F330" s="326"/>
    </row>
    <row r="331" spans="1:6" s="141" customFormat="1" ht="38.25">
      <c r="A331" s="171" t="s">
        <v>260</v>
      </c>
      <c r="B331" s="165" t="s">
        <v>887</v>
      </c>
      <c r="C331" s="165" t="s">
        <v>727</v>
      </c>
      <c r="D331" s="139">
        <f>'приложение 2'!G446</f>
        <v>1800.5</v>
      </c>
      <c r="E331" s="139">
        <f>'приложение 2'!H446</f>
        <v>0</v>
      </c>
      <c r="F331" s="326"/>
    </row>
    <row r="332" spans="1:6" s="141" customFormat="1" ht="63.75">
      <c r="A332" s="323" t="s">
        <v>199</v>
      </c>
      <c r="B332" s="324" t="s">
        <v>798</v>
      </c>
      <c r="C332" s="325" t="s">
        <v>0</v>
      </c>
      <c r="D332" s="138">
        <f>D333+D344+D348</f>
        <v>36183.199999999997</v>
      </c>
      <c r="E332" s="138">
        <f>E333+E344+E348</f>
        <v>10025.5</v>
      </c>
      <c r="F332" s="330">
        <f>E332/D332*100</f>
        <v>27.707610161621972</v>
      </c>
    </row>
    <row r="333" spans="1:6" s="141" customFormat="1" ht="25.5">
      <c r="A333" s="171" t="s">
        <v>198</v>
      </c>
      <c r="B333" s="165" t="s">
        <v>833</v>
      </c>
      <c r="C333" s="165"/>
      <c r="D333" s="139">
        <f>D334+D337</f>
        <v>5316.2</v>
      </c>
      <c r="E333" s="139">
        <f>E334+E337</f>
        <v>30.9</v>
      </c>
      <c r="F333" s="326"/>
    </row>
    <row r="334" spans="1:6" s="141" customFormat="1">
      <c r="A334" s="171" t="s">
        <v>21</v>
      </c>
      <c r="B334" s="165" t="s">
        <v>834</v>
      </c>
      <c r="C334" s="165"/>
      <c r="D334" s="139">
        <f>D335</f>
        <v>233.5</v>
      </c>
      <c r="E334" s="139">
        <f>E335</f>
        <v>0</v>
      </c>
      <c r="F334" s="326"/>
    </row>
    <row r="335" spans="1:6" s="141" customFormat="1">
      <c r="A335" s="171" t="s">
        <v>261</v>
      </c>
      <c r="B335" s="165" t="s">
        <v>834</v>
      </c>
      <c r="C335" s="165" t="s">
        <v>731</v>
      </c>
      <c r="D335" s="139">
        <f>D336</f>
        <v>233.5</v>
      </c>
      <c r="E335" s="139">
        <f>E336</f>
        <v>0</v>
      </c>
      <c r="F335" s="326"/>
    </row>
    <row r="336" spans="1:6" s="141" customFormat="1" ht="52.15" customHeight="1">
      <c r="A336" s="171" t="s">
        <v>160</v>
      </c>
      <c r="B336" s="165" t="s">
        <v>834</v>
      </c>
      <c r="C336" s="165" t="s">
        <v>159</v>
      </c>
      <c r="D336" s="139">
        <f>'приложение 2'!G267</f>
        <v>233.5</v>
      </c>
      <c r="E336" s="139">
        <f>'приложение 2'!H267</f>
        <v>0</v>
      </c>
      <c r="F336" s="326"/>
    </row>
    <row r="337" spans="1:6" s="141" customFormat="1" ht="102">
      <c r="A337" s="145" t="s">
        <v>197</v>
      </c>
      <c r="B337" s="147" t="s">
        <v>1021</v>
      </c>
      <c r="C337" s="148"/>
      <c r="D337" s="139">
        <f>D338+D341</f>
        <v>5082.7</v>
      </c>
      <c r="E337" s="139">
        <f>E338+E341</f>
        <v>30.9</v>
      </c>
      <c r="F337" s="326"/>
    </row>
    <row r="338" spans="1:6" s="141" customFormat="1" ht="102">
      <c r="A338" s="145" t="s">
        <v>197</v>
      </c>
      <c r="B338" s="147" t="s">
        <v>1022</v>
      </c>
      <c r="C338" s="148"/>
      <c r="D338" s="139">
        <f>D339</f>
        <v>5081.2</v>
      </c>
      <c r="E338" s="139">
        <f>E339</f>
        <v>29.4</v>
      </c>
      <c r="F338" s="326"/>
    </row>
    <row r="339" spans="1:6" s="141" customFormat="1">
      <c r="A339" s="33" t="s">
        <v>261</v>
      </c>
      <c r="B339" s="147" t="s">
        <v>1022</v>
      </c>
      <c r="C339" s="148">
        <v>800</v>
      </c>
      <c r="D339" s="139">
        <f>D340</f>
        <v>5081.2</v>
      </c>
      <c r="E339" s="139">
        <f>E340</f>
        <v>29.4</v>
      </c>
      <c r="F339" s="326"/>
    </row>
    <row r="340" spans="1:6" s="141" customFormat="1" ht="63.75">
      <c r="A340" s="145" t="s">
        <v>160</v>
      </c>
      <c r="B340" s="147" t="s">
        <v>1022</v>
      </c>
      <c r="C340" s="148" t="s">
        <v>159</v>
      </c>
      <c r="D340" s="139">
        <f>'приложение 2'!G271</f>
        <v>5081.2</v>
      </c>
      <c r="E340" s="139">
        <f>'приложение 2'!H271</f>
        <v>29.4</v>
      </c>
      <c r="F340" s="326"/>
    </row>
    <row r="341" spans="1:6" s="141" customFormat="1" ht="127.5">
      <c r="A341" s="145" t="s">
        <v>196</v>
      </c>
      <c r="B341" s="147" t="s">
        <v>1023</v>
      </c>
      <c r="C341" s="148"/>
      <c r="D341" s="139">
        <f>D342</f>
        <v>1.5</v>
      </c>
      <c r="E341" s="139">
        <f>E342</f>
        <v>1.5</v>
      </c>
      <c r="F341" s="326"/>
    </row>
    <row r="342" spans="1:6" s="141" customFormat="1">
      <c r="A342" s="33" t="s">
        <v>261</v>
      </c>
      <c r="B342" s="147" t="s">
        <v>1023</v>
      </c>
      <c r="C342" s="148">
        <v>800</v>
      </c>
      <c r="D342" s="139">
        <f>D343</f>
        <v>1.5</v>
      </c>
      <c r="E342" s="139">
        <f>E343</f>
        <v>1.5</v>
      </c>
      <c r="F342" s="326"/>
    </row>
    <row r="343" spans="1:6" s="141" customFormat="1" ht="54.6" customHeight="1">
      <c r="A343" s="145" t="s">
        <v>160</v>
      </c>
      <c r="B343" s="147" t="s">
        <v>1023</v>
      </c>
      <c r="C343" s="148" t="s">
        <v>159</v>
      </c>
      <c r="D343" s="139">
        <f>'приложение 2'!G274</f>
        <v>1.5</v>
      </c>
      <c r="E343" s="139">
        <f>'приложение 2'!H274</f>
        <v>1.5</v>
      </c>
      <c r="F343" s="326"/>
    </row>
    <row r="344" spans="1:6" s="141" customFormat="1" ht="25.5">
      <c r="A344" s="171" t="s">
        <v>195</v>
      </c>
      <c r="B344" s="165" t="s">
        <v>835</v>
      </c>
      <c r="C344" s="165"/>
      <c r="D344" s="139">
        <f t="shared" ref="D344:E346" si="10">D345</f>
        <v>200</v>
      </c>
      <c r="E344" s="139">
        <f t="shared" si="10"/>
        <v>18.2</v>
      </c>
      <c r="F344" s="326"/>
    </row>
    <row r="345" spans="1:6" s="141" customFormat="1">
      <c r="A345" s="171" t="s">
        <v>21</v>
      </c>
      <c r="B345" s="165" t="s">
        <v>836</v>
      </c>
      <c r="C345" s="165"/>
      <c r="D345" s="139">
        <f t="shared" si="10"/>
        <v>200</v>
      </c>
      <c r="E345" s="139">
        <f t="shared" si="10"/>
        <v>18.2</v>
      </c>
      <c r="F345" s="326"/>
    </row>
    <row r="346" spans="1:6" s="141" customFormat="1" ht="25.5">
      <c r="A346" s="171" t="s">
        <v>725</v>
      </c>
      <c r="B346" s="165" t="s">
        <v>836</v>
      </c>
      <c r="C346" s="165" t="s">
        <v>726</v>
      </c>
      <c r="D346" s="139">
        <f t="shared" si="10"/>
        <v>200</v>
      </c>
      <c r="E346" s="139">
        <f t="shared" si="10"/>
        <v>18.2</v>
      </c>
      <c r="F346" s="326"/>
    </row>
    <row r="347" spans="1:6" s="141" customFormat="1" ht="38.25">
      <c r="A347" s="171" t="s">
        <v>260</v>
      </c>
      <c r="B347" s="165" t="s">
        <v>836</v>
      </c>
      <c r="C347" s="165" t="s">
        <v>727</v>
      </c>
      <c r="D347" s="139">
        <f>'приложение 2'!G278</f>
        <v>200</v>
      </c>
      <c r="E347" s="139">
        <f>'приложение 2'!H278</f>
        <v>18.2</v>
      </c>
      <c r="F347" s="326"/>
    </row>
    <row r="348" spans="1:6" s="141" customFormat="1" ht="25.5">
      <c r="A348" s="32" t="s">
        <v>194</v>
      </c>
      <c r="B348" s="258" t="s">
        <v>799</v>
      </c>
      <c r="C348" s="165"/>
      <c r="D348" s="139">
        <f>D349+D352</f>
        <v>30667</v>
      </c>
      <c r="E348" s="139">
        <f>E349+E352</f>
        <v>9976.4</v>
      </c>
      <c r="F348" s="326"/>
    </row>
    <row r="349" spans="1:6" s="141" customFormat="1" ht="114.75">
      <c r="A349" s="171" t="s">
        <v>800</v>
      </c>
      <c r="B349" s="258" t="s">
        <v>801</v>
      </c>
      <c r="C349" s="165"/>
      <c r="D349" s="139">
        <f>D350</f>
        <v>30627</v>
      </c>
      <c r="E349" s="139">
        <f>E350</f>
        <v>9976.4</v>
      </c>
      <c r="F349" s="326"/>
    </row>
    <row r="350" spans="1:6" s="141" customFormat="1">
      <c r="A350" s="171" t="s">
        <v>261</v>
      </c>
      <c r="B350" s="258" t="s">
        <v>801</v>
      </c>
      <c r="C350" s="165" t="s">
        <v>731</v>
      </c>
      <c r="D350" s="139">
        <f>D351</f>
        <v>30627</v>
      </c>
      <c r="E350" s="139">
        <f>E351</f>
        <v>9976.4</v>
      </c>
      <c r="F350" s="326"/>
    </row>
    <row r="351" spans="1:6" s="141" customFormat="1" ht="51.6" customHeight="1">
      <c r="A351" s="171" t="s">
        <v>160</v>
      </c>
      <c r="B351" s="258" t="s">
        <v>801</v>
      </c>
      <c r="C351" s="165" t="s">
        <v>159</v>
      </c>
      <c r="D351" s="139">
        <f>'приложение 2'!G205</f>
        <v>30627</v>
      </c>
      <c r="E351" s="139">
        <f>'приложение 2'!H205</f>
        <v>9976.4</v>
      </c>
      <c r="F351" s="326"/>
    </row>
    <row r="352" spans="1:6" s="141" customFormat="1" ht="25.5">
      <c r="A352" s="171" t="s">
        <v>194</v>
      </c>
      <c r="B352" s="165" t="s">
        <v>799</v>
      </c>
      <c r="C352" s="165"/>
      <c r="D352" s="139">
        <f t="shared" ref="D352:E354" si="11">D353</f>
        <v>40</v>
      </c>
      <c r="E352" s="139">
        <f t="shared" si="11"/>
        <v>0</v>
      </c>
      <c r="F352" s="326"/>
    </row>
    <row r="353" spans="1:6" s="141" customFormat="1">
      <c r="A353" s="171" t="s">
        <v>21</v>
      </c>
      <c r="B353" s="165" t="s">
        <v>837</v>
      </c>
      <c r="C353" s="165"/>
      <c r="D353" s="139">
        <f t="shared" si="11"/>
        <v>40</v>
      </c>
      <c r="E353" s="139">
        <f t="shared" si="11"/>
        <v>0</v>
      </c>
      <c r="F353" s="326"/>
    </row>
    <row r="354" spans="1:6" s="141" customFormat="1">
      <c r="A354" s="171" t="s">
        <v>261</v>
      </c>
      <c r="B354" s="165" t="s">
        <v>837</v>
      </c>
      <c r="C354" s="165" t="s">
        <v>731</v>
      </c>
      <c r="D354" s="139">
        <f t="shared" si="11"/>
        <v>40</v>
      </c>
      <c r="E354" s="139">
        <f t="shared" si="11"/>
        <v>0</v>
      </c>
      <c r="F354" s="326"/>
    </row>
    <row r="355" spans="1:6" s="141" customFormat="1" ht="54" customHeight="1">
      <c r="A355" s="171" t="s">
        <v>160</v>
      </c>
      <c r="B355" s="165" t="s">
        <v>837</v>
      </c>
      <c r="C355" s="165" t="s">
        <v>159</v>
      </c>
      <c r="D355" s="139">
        <f>'приложение 2'!G282</f>
        <v>40</v>
      </c>
      <c r="E355" s="139">
        <f>'приложение 2'!H282</f>
        <v>0</v>
      </c>
      <c r="F355" s="326"/>
    </row>
    <row r="356" spans="1:6" s="141" customFormat="1" ht="38.25">
      <c r="A356" s="323" t="s">
        <v>60</v>
      </c>
      <c r="B356" s="324" t="s">
        <v>830</v>
      </c>
      <c r="C356" s="325" t="s">
        <v>0</v>
      </c>
      <c r="D356" s="138">
        <f>D357+D360</f>
        <v>15172.3</v>
      </c>
      <c r="E356" s="138">
        <f>E357+E360</f>
        <v>2676.6</v>
      </c>
      <c r="F356" s="330">
        <f>E356/D356*100</f>
        <v>17.641359582924146</v>
      </c>
    </row>
    <row r="357" spans="1:6" s="141" customFormat="1" ht="25.5">
      <c r="A357" s="171" t="s">
        <v>37</v>
      </c>
      <c r="B357" s="267" t="s">
        <v>1008</v>
      </c>
      <c r="C357" s="165"/>
      <c r="D357" s="139">
        <f>D358</f>
        <v>13246.3</v>
      </c>
      <c r="E357" s="139">
        <f>E358</f>
        <v>2424.6999999999998</v>
      </c>
      <c r="F357" s="326"/>
    </row>
    <row r="358" spans="1:6" s="141" customFormat="1" ht="38.25">
      <c r="A358" s="171" t="s">
        <v>689</v>
      </c>
      <c r="B358" s="267" t="s">
        <v>1008</v>
      </c>
      <c r="C358" s="165" t="s">
        <v>781</v>
      </c>
      <c r="D358" s="139">
        <f>D359</f>
        <v>13246.3</v>
      </c>
      <c r="E358" s="139">
        <f>E359</f>
        <v>2424.6999999999998</v>
      </c>
      <c r="F358" s="326"/>
    </row>
    <row r="359" spans="1:6" s="141" customFormat="1" ht="15.6" customHeight="1">
      <c r="A359" s="171" t="s">
        <v>690</v>
      </c>
      <c r="B359" s="267" t="s">
        <v>1008</v>
      </c>
      <c r="C359" s="165" t="s">
        <v>782</v>
      </c>
      <c r="D359" s="139">
        <f>'приложение 2'!G793</f>
        <v>13246.3</v>
      </c>
      <c r="E359" s="139">
        <f>'приложение 2'!H793</f>
        <v>2424.6999999999998</v>
      </c>
      <c r="F359" s="326"/>
    </row>
    <row r="360" spans="1:6" s="141" customFormat="1" ht="16.899999999999999" customHeight="1">
      <c r="A360" s="171" t="s">
        <v>21</v>
      </c>
      <c r="B360" s="267" t="s">
        <v>831</v>
      </c>
      <c r="C360" s="165"/>
      <c r="D360" s="139">
        <f>D361+D363</f>
        <v>1926</v>
      </c>
      <c r="E360" s="139">
        <f>E361+E363</f>
        <v>251.9</v>
      </c>
      <c r="F360" s="326"/>
    </row>
    <row r="361" spans="1:6" s="141" customFormat="1" ht="25.5">
      <c r="A361" s="171" t="s">
        <v>725</v>
      </c>
      <c r="B361" s="267" t="s">
        <v>831</v>
      </c>
      <c r="C361" s="165" t="s">
        <v>726</v>
      </c>
      <c r="D361" s="139">
        <f>D362</f>
        <v>1176</v>
      </c>
      <c r="E361" s="139">
        <f>E362</f>
        <v>164.4</v>
      </c>
      <c r="F361" s="326"/>
    </row>
    <row r="362" spans="1:6" s="141" customFormat="1" ht="38.25">
      <c r="A362" s="171" t="s">
        <v>260</v>
      </c>
      <c r="B362" s="267" t="s">
        <v>831</v>
      </c>
      <c r="C362" s="165" t="s">
        <v>727</v>
      </c>
      <c r="D362" s="139">
        <f>'приложение 2'!G258</f>
        <v>1176</v>
      </c>
      <c r="E362" s="139">
        <f>'приложение 2'!H258</f>
        <v>164.4</v>
      </c>
      <c r="F362" s="326"/>
    </row>
    <row r="363" spans="1:6" s="141" customFormat="1" ht="38.25">
      <c r="A363" s="171" t="s">
        <v>794</v>
      </c>
      <c r="B363" s="267" t="s">
        <v>831</v>
      </c>
      <c r="C363" s="165" t="s">
        <v>781</v>
      </c>
      <c r="D363" s="139">
        <f>D364+D365</f>
        <v>750</v>
      </c>
      <c r="E363" s="139">
        <f>E364+E365</f>
        <v>87.5</v>
      </c>
      <c r="F363" s="326"/>
    </row>
    <row r="364" spans="1:6" s="141" customFormat="1" ht="15" customHeight="1">
      <c r="A364" s="171" t="s">
        <v>690</v>
      </c>
      <c r="B364" s="267" t="s">
        <v>831</v>
      </c>
      <c r="C364" s="165" t="s">
        <v>782</v>
      </c>
      <c r="D364" s="139">
        <f>'приложение 2'!G260</f>
        <v>150</v>
      </c>
      <c r="E364" s="139">
        <f>'приложение 2'!H260</f>
        <v>37.5</v>
      </c>
      <c r="F364" s="326"/>
    </row>
    <row r="365" spans="1:6" s="141" customFormat="1" ht="15" customHeight="1">
      <c r="A365" s="171" t="s">
        <v>694</v>
      </c>
      <c r="B365" s="267" t="s">
        <v>831</v>
      </c>
      <c r="C365" s="165" t="s">
        <v>785</v>
      </c>
      <c r="D365" s="139">
        <f>'приложение 2'!G261</f>
        <v>600</v>
      </c>
      <c r="E365" s="139">
        <f>'приложение 2'!H261</f>
        <v>50</v>
      </c>
      <c r="F365" s="326"/>
    </row>
    <row r="366" spans="1:6" s="141" customFormat="1" ht="38.25">
      <c r="A366" s="323" t="s">
        <v>206</v>
      </c>
      <c r="B366" s="324" t="s">
        <v>810</v>
      </c>
      <c r="C366" s="325" t="s">
        <v>0</v>
      </c>
      <c r="D366" s="138">
        <f>D367+D392</f>
        <v>44377.399999999994</v>
      </c>
      <c r="E366" s="138">
        <f>E367+E392</f>
        <v>1678.1</v>
      </c>
      <c r="F366" s="330">
        <f>E366/D366*100</f>
        <v>3.781429286078049</v>
      </c>
    </row>
    <row r="367" spans="1:6" s="141" customFormat="1">
      <c r="A367" s="171" t="s">
        <v>205</v>
      </c>
      <c r="B367" s="165" t="s">
        <v>816</v>
      </c>
      <c r="C367" s="165"/>
      <c r="D367" s="139">
        <f>D368+D379</f>
        <v>33364.199999999997</v>
      </c>
      <c r="E367" s="139">
        <f>E368+E379</f>
        <v>321.89999999999998</v>
      </c>
      <c r="F367" s="326"/>
    </row>
    <row r="368" spans="1:6" s="141" customFormat="1" ht="25.5">
      <c r="A368" s="171" t="s">
        <v>204</v>
      </c>
      <c r="B368" s="165" t="s">
        <v>817</v>
      </c>
      <c r="C368" s="165"/>
      <c r="D368" s="139">
        <f>D369+D372+D376</f>
        <v>4876.7</v>
      </c>
      <c r="E368" s="139">
        <f>E369+E372+E376</f>
        <v>0</v>
      </c>
      <c r="F368" s="326"/>
    </row>
    <row r="369" spans="1:6" s="141" customFormat="1">
      <c r="A369" s="32" t="s">
        <v>804</v>
      </c>
      <c r="B369" s="258" t="s">
        <v>818</v>
      </c>
      <c r="C369" s="258"/>
      <c r="D369" s="139">
        <f>D370</f>
        <v>99</v>
      </c>
      <c r="E369" s="139">
        <f>E370</f>
        <v>0</v>
      </c>
      <c r="F369" s="326"/>
    </row>
    <row r="370" spans="1:6" s="141" customFormat="1" ht="38.25">
      <c r="A370" s="32" t="s">
        <v>703</v>
      </c>
      <c r="B370" s="258" t="s">
        <v>818</v>
      </c>
      <c r="C370" s="258" t="s">
        <v>819</v>
      </c>
      <c r="D370" s="139">
        <f>D371</f>
        <v>99</v>
      </c>
      <c r="E370" s="139">
        <f>E371</f>
        <v>0</v>
      </c>
      <c r="F370" s="326"/>
    </row>
    <row r="371" spans="1:6" s="141" customFormat="1">
      <c r="A371" s="32" t="s">
        <v>697</v>
      </c>
      <c r="B371" s="258" t="s">
        <v>818</v>
      </c>
      <c r="C371" s="258" t="s">
        <v>820</v>
      </c>
      <c r="D371" s="139">
        <f>'приложение 2'!G227</f>
        <v>99</v>
      </c>
      <c r="E371" s="139">
        <f>'приложение 2'!H227</f>
        <v>0</v>
      </c>
      <c r="F371" s="326"/>
    </row>
    <row r="372" spans="1:6" s="141" customFormat="1" ht="89.25">
      <c r="A372" s="171" t="s">
        <v>821</v>
      </c>
      <c r="B372" s="165" t="s">
        <v>822</v>
      </c>
      <c r="C372" s="165"/>
      <c r="D372" s="139">
        <f>D373</f>
        <v>4538.8</v>
      </c>
      <c r="E372" s="139">
        <f>E373</f>
        <v>0</v>
      </c>
      <c r="F372" s="326"/>
    </row>
    <row r="373" spans="1:6" s="141" customFormat="1" ht="38.25">
      <c r="A373" s="171" t="s">
        <v>703</v>
      </c>
      <c r="B373" s="165" t="s">
        <v>822</v>
      </c>
      <c r="C373" s="165" t="s">
        <v>819</v>
      </c>
      <c r="D373" s="139">
        <f>D374</f>
        <v>4538.8</v>
      </c>
      <c r="E373" s="139">
        <f>E374</f>
        <v>0</v>
      </c>
      <c r="F373" s="326"/>
    </row>
    <row r="374" spans="1:6" s="141" customFormat="1">
      <c r="A374" s="171" t="s">
        <v>697</v>
      </c>
      <c r="B374" s="165" t="s">
        <v>822</v>
      </c>
      <c r="C374" s="165" t="s">
        <v>820</v>
      </c>
      <c r="D374" s="139">
        <f>'приложение 2'!G230</f>
        <v>4538.8</v>
      </c>
      <c r="E374" s="139">
        <f>'приложение 2'!H230</f>
        <v>0</v>
      </c>
      <c r="F374" s="326"/>
    </row>
    <row r="375" spans="1:6" s="141" customFormat="1">
      <c r="A375" s="171" t="s">
        <v>823</v>
      </c>
      <c r="B375" s="165" t="s">
        <v>822</v>
      </c>
      <c r="C375" s="165" t="s">
        <v>820</v>
      </c>
      <c r="D375" s="139">
        <f>'приложение 2'!G231</f>
        <v>4538.8</v>
      </c>
      <c r="E375" s="139">
        <f>'приложение 2'!H231</f>
        <v>0</v>
      </c>
      <c r="F375" s="326"/>
    </row>
    <row r="376" spans="1:6" s="141" customFormat="1" ht="127.5">
      <c r="A376" s="290" t="s">
        <v>201</v>
      </c>
      <c r="B376" s="251" t="s">
        <v>824</v>
      </c>
      <c r="C376" s="251"/>
      <c r="D376" s="139">
        <f>D377</f>
        <v>238.9</v>
      </c>
      <c r="E376" s="139">
        <f>E377</f>
        <v>0</v>
      </c>
      <c r="F376" s="326"/>
    </row>
    <row r="377" spans="1:6" s="141" customFormat="1" ht="38.25">
      <c r="A377" s="282" t="s">
        <v>703</v>
      </c>
      <c r="B377" s="251" t="s">
        <v>824</v>
      </c>
      <c r="C377" s="251" t="s">
        <v>819</v>
      </c>
      <c r="D377" s="139">
        <f>D378</f>
        <v>238.9</v>
      </c>
      <c r="E377" s="139">
        <f>E378</f>
        <v>0</v>
      </c>
      <c r="F377" s="326"/>
    </row>
    <row r="378" spans="1:6" s="141" customFormat="1">
      <c r="A378" s="282" t="s">
        <v>697</v>
      </c>
      <c r="B378" s="251" t="s">
        <v>824</v>
      </c>
      <c r="C378" s="251" t="s">
        <v>820</v>
      </c>
      <c r="D378" s="139">
        <f>'приложение 2'!G234</f>
        <v>238.9</v>
      </c>
      <c r="E378" s="139">
        <f>'приложение 2'!H234</f>
        <v>0</v>
      </c>
      <c r="F378" s="326"/>
    </row>
    <row r="379" spans="1:6" s="141" customFormat="1" ht="25.5">
      <c r="A379" s="171" t="s">
        <v>203</v>
      </c>
      <c r="B379" s="165" t="s">
        <v>825</v>
      </c>
      <c r="C379" s="165"/>
      <c r="D379" s="139">
        <f>D380+D385+D389</f>
        <v>28487.5</v>
      </c>
      <c r="E379" s="139">
        <f>E380+E385+E389</f>
        <v>321.89999999999998</v>
      </c>
      <c r="F379" s="326"/>
    </row>
    <row r="380" spans="1:6" s="141" customFormat="1">
      <c r="A380" s="171" t="s">
        <v>21</v>
      </c>
      <c r="B380" s="165" t="s">
        <v>826</v>
      </c>
      <c r="C380" s="165"/>
      <c r="D380" s="139">
        <f>D381+D383</f>
        <v>1650.7</v>
      </c>
      <c r="E380" s="139">
        <f>E381+E383</f>
        <v>321.89999999999998</v>
      </c>
      <c r="F380" s="326"/>
    </row>
    <row r="381" spans="1:6" s="141" customFormat="1" ht="25.5">
      <c r="A381" s="171" t="s">
        <v>725</v>
      </c>
      <c r="B381" s="165" t="s">
        <v>826</v>
      </c>
      <c r="C381" s="165" t="s">
        <v>726</v>
      </c>
      <c r="D381" s="139">
        <f>D382</f>
        <v>1562.5</v>
      </c>
      <c r="E381" s="139">
        <f>E382</f>
        <v>321.89999999999998</v>
      </c>
      <c r="F381" s="326"/>
    </row>
    <row r="382" spans="1:6" s="141" customFormat="1" ht="38.25">
      <c r="A382" s="171" t="s">
        <v>260</v>
      </c>
      <c r="B382" s="165" t="s">
        <v>826</v>
      </c>
      <c r="C382" s="165" t="s">
        <v>727</v>
      </c>
      <c r="D382" s="139">
        <f>'приложение 2'!G238</f>
        <v>1562.5</v>
      </c>
      <c r="E382" s="139">
        <f>'приложение 2'!H238</f>
        <v>321.89999999999998</v>
      </c>
      <c r="F382" s="326"/>
    </row>
    <row r="383" spans="1:6" s="141" customFormat="1" ht="38.25">
      <c r="A383" s="32" t="s">
        <v>703</v>
      </c>
      <c r="B383" s="258" t="s">
        <v>826</v>
      </c>
      <c r="C383" s="258" t="s">
        <v>819</v>
      </c>
      <c r="D383" s="139">
        <f>D384</f>
        <v>88.2</v>
      </c>
      <c r="E383" s="139">
        <f>E384</f>
        <v>0</v>
      </c>
      <c r="F383" s="326"/>
    </row>
    <row r="384" spans="1:6" s="141" customFormat="1">
      <c r="A384" s="32" t="s">
        <v>697</v>
      </c>
      <c r="B384" s="258" t="s">
        <v>826</v>
      </c>
      <c r="C384" s="258" t="s">
        <v>820</v>
      </c>
      <c r="D384" s="139">
        <f>'приложение 2'!G240</f>
        <v>88.2</v>
      </c>
      <c r="E384" s="139">
        <f>'приложение 2'!H240</f>
        <v>0</v>
      </c>
      <c r="F384" s="326"/>
    </row>
    <row r="385" spans="1:6" s="141" customFormat="1" ht="89.25">
      <c r="A385" s="171" t="s">
        <v>821</v>
      </c>
      <c r="B385" s="165" t="s">
        <v>827</v>
      </c>
      <c r="C385" s="165"/>
      <c r="D385" s="139">
        <f>D386</f>
        <v>25495</v>
      </c>
      <c r="E385" s="139">
        <f>E386</f>
        <v>0</v>
      </c>
      <c r="F385" s="326"/>
    </row>
    <row r="386" spans="1:6" s="141" customFormat="1" ht="25.5">
      <c r="A386" s="171" t="s">
        <v>725</v>
      </c>
      <c r="B386" s="165" t="s">
        <v>827</v>
      </c>
      <c r="C386" s="165" t="s">
        <v>726</v>
      </c>
      <c r="D386" s="139">
        <f>D387</f>
        <v>25495</v>
      </c>
      <c r="E386" s="139">
        <f>E387</f>
        <v>0</v>
      </c>
      <c r="F386" s="326"/>
    </row>
    <row r="387" spans="1:6" s="141" customFormat="1" ht="38.25">
      <c r="A387" s="171" t="s">
        <v>260</v>
      </c>
      <c r="B387" s="165" t="s">
        <v>827</v>
      </c>
      <c r="C387" s="165" t="s">
        <v>727</v>
      </c>
      <c r="D387" s="139">
        <f>'приложение 2'!G243</f>
        <v>25495</v>
      </c>
      <c r="E387" s="139">
        <f>'приложение 2'!H243</f>
        <v>0</v>
      </c>
      <c r="F387" s="326"/>
    </row>
    <row r="388" spans="1:6" s="141" customFormat="1">
      <c r="A388" s="171" t="s">
        <v>823</v>
      </c>
      <c r="B388" s="165" t="s">
        <v>827</v>
      </c>
      <c r="C388" s="165" t="s">
        <v>727</v>
      </c>
      <c r="D388" s="139">
        <f>'приложение 2'!G244</f>
        <v>25495</v>
      </c>
      <c r="E388" s="139">
        <f>'приложение 2'!H244</f>
        <v>0</v>
      </c>
      <c r="F388" s="326"/>
    </row>
    <row r="389" spans="1:6" s="141" customFormat="1" ht="127.5">
      <c r="A389" s="290" t="s">
        <v>201</v>
      </c>
      <c r="B389" s="251" t="s">
        <v>828</v>
      </c>
      <c r="C389" s="251"/>
      <c r="D389" s="139">
        <f>D390</f>
        <v>1341.8</v>
      </c>
      <c r="E389" s="139">
        <f>E390</f>
        <v>0</v>
      </c>
      <c r="F389" s="326"/>
    </row>
    <row r="390" spans="1:6" s="141" customFormat="1" ht="25.5">
      <c r="A390" s="171" t="s">
        <v>725</v>
      </c>
      <c r="B390" s="251" t="s">
        <v>828</v>
      </c>
      <c r="C390" s="251" t="s">
        <v>726</v>
      </c>
      <c r="D390" s="139">
        <f>D391</f>
        <v>1341.8</v>
      </c>
      <c r="E390" s="139">
        <f>E391</f>
        <v>0</v>
      </c>
      <c r="F390" s="326"/>
    </row>
    <row r="391" spans="1:6" s="141" customFormat="1" ht="38.25">
      <c r="A391" s="282" t="s">
        <v>260</v>
      </c>
      <c r="B391" s="251" t="s">
        <v>828</v>
      </c>
      <c r="C391" s="251" t="s">
        <v>727</v>
      </c>
      <c r="D391" s="139">
        <f>'приложение 2'!G247</f>
        <v>1341.8</v>
      </c>
      <c r="E391" s="139">
        <f>'приложение 2'!H247</f>
        <v>0</v>
      </c>
      <c r="F391" s="326"/>
    </row>
    <row r="392" spans="1:6" s="141" customFormat="1">
      <c r="A392" s="171" t="s">
        <v>208</v>
      </c>
      <c r="B392" s="165" t="s">
        <v>811</v>
      </c>
      <c r="C392" s="165"/>
      <c r="D392" s="139">
        <f t="shared" ref="D392:E394" si="12">D393</f>
        <v>11013.2</v>
      </c>
      <c r="E392" s="139">
        <f t="shared" si="12"/>
        <v>1356.2</v>
      </c>
      <c r="F392" s="326"/>
    </row>
    <row r="393" spans="1:6" s="141" customFormat="1">
      <c r="A393" s="171" t="s">
        <v>21</v>
      </c>
      <c r="B393" s="165" t="s">
        <v>812</v>
      </c>
      <c r="C393" s="165"/>
      <c r="D393" s="139">
        <f t="shared" si="12"/>
        <v>11013.2</v>
      </c>
      <c r="E393" s="139">
        <f t="shared" si="12"/>
        <v>1356.2</v>
      </c>
      <c r="F393" s="326"/>
    </row>
    <row r="394" spans="1:6" s="141" customFormat="1">
      <c r="A394" s="171" t="s">
        <v>261</v>
      </c>
      <c r="B394" s="165" t="s">
        <v>812</v>
      </c>
      <c r="C394" s="165" t="s">
        <v>731</v>
      </c>
      <c r="D394" s="139">
        <f t="shared" si="12"/>
        <v>11013.2</v>
      </c>
      <c r="E394" s="139">
        <f t="shared" si="12"/>
        <v>1356.2</v>
      </c>
      <c r="F394" s="326"/>
    </row>
    <row r="395" spans="1:6" s="141" customFormat="1" ht="51">
      <c r="A395" s="171" t="s">
        <v>813</v>
      </c>
      <c r="B395" s="165" t="s">
        <v>812</v>
      </c>
      <c r="C395" s="165" t="s">
        <v>159</v>
      </c>
      <c r="D395" s="139">
        <f>'приложение 2'!G219</f>
        <v>11013.2</v>
      </c>
      <c r="E395" s="139">
        <f>'приложение 2'!H219</f>
        <v>1356.2</v>
      </c>
      <c r="F395" s="326"/>
    </row>
    <row r="396" spans="1:6" s="141" customFormat="1" ht="89.25">
      <c r="A396" s="323" t="s">
        <v>74</v>
      </c>
      <c r="B396" s="324" t="s">
        <v>740</v>
      </c>
      <c r="C396" s="325" t="s">
        <v>0</v>
      </c>
      <c r="D396" s="138">
        <f>D397+D405</f>
        <v>44763.9</v>
      </c>
      <c r="E396" s="138">
        <f>E397+E405</f>
        <v>7660.4</v>
      </c>
      <c r="F396" s="330">
        <f>E396/D396*100</f>
        <v>17.112896776196891</v>
      </c>
    </row>
    <row r="397" spans="1:6" s="141" customFormat="1" ht="25.5">
      <c r="A397" s="294" t="s">
        <v>80</v>
      </c>
      <c r="B397" s="258" t="s">
        <v>741</v>
      </c>
      <c r="C397" s="167"/>
      <c r="D397" s="139">
        <f>D398</f>
        <v>32359.7</v>
      </c>
      <c r="E397" s="139">
        <f>E398</f>
        <v>7660.4</v>
      </c>
      <c r="F397" s="326"/>
    </row>
    <row r="398" spans="1:6" s="141" customFormat="1" ht="25.5">
      <c r="A398" s="32" t="s">
        <v>34</v>
      </c>
      <c r="B398" s="258" t="s">
        <v>742</v>
      </c>
      <c r="C398" s="258"/>
      <c r="D398" s="139">
        <f>D399+D401+D403</f>
        <v>32359.7</v>
      </c>
      <c r="E398" s="139">
        <f>E399+E401+E403</f>
        <v>7660.4</v>
      </c>
      <c r="F398" s="326"/>
    </row>
    <row r="399" spans="1:6" s="141" customFormat="1" ht="67.150000000000006" customHeight="1">
      <c r="A399" s="32" t="s">
        <v>695</v>
      </c>
      <c r="B399" s="258" t="s">
        <v>742</v>
      </c>
      <c r="C399" s="258" t="s">
        <v>722</v>
      </c>
      <c r="D399" s="139">
        <f>D400</f>
        <v>29200.1</v>
      </c>
      <c r="E399" s="139">
        <f>E400</f>
        <v>7196</v>
      </c>
      <c r="F399" s="326"/>
    </row>
    <row r="400" spans="1:6" s="141" customFormat="1" ht="25.5">
      <c r="A400" s="32" t="s">
        <v>258</v>
      </c>
      <c r="B400" s="258" t="s">
        <v>742</v>
      </c>
      <c r="C400" s="258" t="s">
        <v>723</v>
      </c>
      <c r="D400" s="139">
        <f>'приложение 2'!G62</f>
        <v>29200.1</v>
      </c>
      <c r="E400" s="139">
        <f>'приложение 2'!H62</f>
        <v>7196</v>
      </c>
      <c r="F400" s="326"/>
    </row>
    <row r="401" spans="1:6" s="141" customFormat="1" ht="25.5">
      <c r="A401" s="171" t="s">
        <v>725</v>
      </c>
      <c r="B401" s="258" t="s">
        <v>742</v>
      </c>
      <c r="C401" s="258" t="s">
        <v>726</v>
      </c>
      <c r="D401" s="139">
        <f>D402</f>
        <v>3150.4</v>
      </c>
      <c r="E401" s="139">
        <f>E402</f>
        <v>464.40000000000003</v>
      </c>
      <c r="F401" s="326"/>
    </row>
    <row r="402" spans="1:6" s="141" customFormat="1" ht="25.5">
      <c r="A402" s="32" t="s">
        <v>691</v>
      </c>
      <c r="B402" s="258" t="s">
        <v>742</v>
      </c>
      <c r="C402" s="258" t="s">
        <v>727</v>
      </c>
      <c r="D402" s="139">
        <f>'приложение 2'!G64</f>
        <v>3150.4</v>
      </c>
      <c r="E402" s="139">
        <f>'приложение 2'!H64</f>
        <v>464.40000000000003</v>
      </c>
      <c r="F402" s="326"/>
    </row>
    <row r="403" spans="1:6" s="141" customFormat="1">
      <c r="A403" s="33" t="s">
        <v>261</v>
      </c>
      <c r="B403" s="258" t="s">
        <v>742</v>
      </c>
      <c r="C403" s="258" t="s">
        <v>731</v>
      </c>
      <c r="D403" s="139">
        <f>D404</f>
        <v>9.1999999999999993</v>
      </c>
      <c r="E403" s="139">
        <f>E404</f>
        <v>0</v>
      </c>
      <c r="F403" s="326"/>
    </row>
    <row r="404" spans="1:6" s="141" customFormat="1">
      <c r="A404" s="33" t="s">
        <v>262</v>
      </c>
      <c r="B404" s="258" t="s">
        <v>742</v>
      </c>
      <c r="C404" s="258" t="s">
        <v>735</v>
      </c>
      <c r="D404" s="139">
        <f>'приложение 2'!G66</f>
        <v>9.1999999999999993</v>
      </c>
      <c r="E404" s="139">
        <f>'приложение 2'!H66</f>
        <v>0</v>
      </c>
      <c r="F404" s="326"/>
    </row>
    <row r="405" spans="1:6" s="141" customFormat="1" ht="38.25">
      <c r="A405" s="294" t="s">
        <v>73</v>
      </c>
      <c r="B405" s="258" t="s">
        <v>743</v>
      </c>
      <c r="C405" s="258"/>
      <c r="D405" s="139">
        <f>D406</f>
        <v>12404.2</v>
      </c>
      <c r="E405" s="139">
        <f>E406</f>
        <v>0</v>
      </c>
      <c r="F405" s="326"/>
    </row>
    <row r="406" spans="1:6" s="141" customFormat="1" ht="25.5">
      <c r="A406" s="32" t="s">
        <v>72</v>
      </c>
      <c r="B406" s="258" t="s">
        <v>744</v>
      </c>
      <c r="C406" s="258"/>
      <c r="D406" s="139">
        <f>D407+D409+D411</f>
        <v>12404.2</v>
      </c>
      <c r="E406" s="139">
        <f>E407+E409+E411</f>
        <v>0</v>
      </c>
      <c r="F406" s="326"/>
    </row>
    <row r="407" spans="1:6" s="141" customFormat="1" ht="25.5">
      <c r="A407" s="171" t="s">
        <v>725</v>
      </c>
      <c r="B407" s="258" t="s">
        <v>744</v>
      </c>
      <c r="C407" s="258" t="s">
        <v>726</v>
      </c>
      <c r="D407" s="139">
        <f>D408</f>
        <v>50</v>
      </c>
      <c r="E407" s="139">
        <f>E408</f>
        <v>0</v>
      </c>
      <c r="F407" s="326"/>
    </row>
    <row r="408" spans="1:6" s="141" customFormat="1" ht="25.5">
      <c r="A408" s="32" t="s">
        <v>691</v>
      </c>
      <c r="B408" s="258" t="s">
        <v>744</v>
      </c>
      <c r="C408" s="258" t="s">
        <v>727</v>
      </c>
      <c r="D408" s="139">
        <f>'приложение 2'!G70</f>
        <v>50</v>
      </c>
      <c r="E408" s="139">
        <f>'приложение 2'!H70</f>
        <v>0</v>
      </c>
      <c r="F408" s="326"/>
    </row>
    <row r="409" spans="1:6" s="141" customFormat="1" ht="25.5">
      <c r="A409" s="171" t="s">
        <v>685</v>
      </c>
      <c r="B409" s="165" t="s">
        <v>744</v>
      </c>
      <c r="C409" s="165" t="s">
        <v>1011</v>
      </c>
      <c r="D409" s="139">
        <f>D410</f>
        <v>7354.2</v>
      </c>
      <c r="E409" s="139">
        <f>E410</f>
        <v>0</v>
      </c>
      <c r="F409" s="326"/>
    </row>
    <row r="410" spans="1:6" s="141" customFormat="1">
      <c r="A410" s="171" t="s">
        <v>1012</v>
      </c>
      <c r="B410" s="165" t="s">
        <v>744</v>
      </c>
      <c r="C410" s="165" t="s">
        <v>70</v>
      </c>
      <c r="D410" s="139">
        <f>'приложение 2'!G800</f>
        <v>7354.2</v>
      </c>
      <c r="E410" s="139">
        <f>'приложение 2'!H800</f>
        <v>0</v>
      </c>
      <c r="F410" s="326"/>
    </row>
    <row r="411" spans="1:6" s="141" customFormat="1">
      <c r="A411" s="171" t="s">
        <v>261</v>
      </c>
      <c r="B411" s="165" t="s">
        <v>744</v>
      </c>
      <c r="C411" s="165" t="s">
        <v>731</v>
      </c>
      <c r="D411" s="139">
        <f>D412</f>
        <v>5000</v>
      </c>
      <c r="E411" s="139">
        <f>E412</f>
        <v>0</v>
      </c>
      <c r="F411" s="326"/>
    </row>
    <row r="412" spans="1:6" s="141" customFormat="1">
      <c r="A412" s="171" t="s">
        <v>78</v>
      </c>
      <c r="B412" s="165" t="s">
        <v>744</v>
      </c>
      <c r="C412" s="165" t="s">
        <v>77</v>
      </c>
      <c r="D412" s="139">
        <f>'приложение 2'!G92</f>
        <v>5000</v>
      </c>
      <c r="E412" s="139">
        <f>'приложение 2'!H92</f>
        <v>0</v>
      </c>
      <c r="F412" s="326"/>
    </row>
    <row r="413" spans="1:6" s="141" customFormat="1" ht="51">
      <c r="A413" s="323" t="s">
        <v>5</v>
      </c>
      <c r="B413" s="324" t="s">
        <v>718</v>
      </c>
      <c r="C413" s="325" t="s">
        <v>0</v>
      </c>
      <c r="D413" s="138">
        <f>D414+D509+D513</f>
        <v>446474.89999999997</v>
      </c>
      <c r="E413" s="138">
        <f>E414+E509+E513</f>
        <v>103985.4</v>
      </c>
      <c r="F413" s="330">
        <f>E413/D413*100</f>
        <v>23.290312624517078</v>
      </c>
    </row>
    <row r="414" spans="1:6" s="141" customFormat="1" ht="38.25">
      <c r="A414" s="171" t="s">
        <v>719</v>
      </c>
      <c r="B414" s="267" t="s">
        <v>720</v>
      </c>
      <c r="C414" s="267"/>
      <c r="D414" s="139">
        <f>D415+D418+D425+D428+D431+D434+D439+D448+D451+D454+D457+D460+D465+D468+D473+D476+D483+D486+D489+D492+D497+D504</f>
        <v>433278.79999999993</v>
      </c>
      <c r="E414" s="139">
        <f>E415+E418+E425+E428+E431+E434+E439+E448+E451+E454+E457+E460+E465+E468+E473+E476+E483+E486+E489+E492+E497+E504</f>
        <v>100407.2</v>
      </c>
      <c r="F414" s="326"/>
    </row>
    <row r="415" spans="1:6" s="141" customFormat="1">
      <c r="A415" s="32" t="s">
        <v>108</v>
      </c>
      <c r="B415" s="258" t="s">
        <v>721</v>
      </c>
      <c r="C415" s="258"/>
      <c r="D415" s="139">
        <f>D416</f>
        <v>4221.3999999999996</v>
      </c>
      <c r="E415" s="139">
        <f>E416</f>
        <v>435.29999999999995</v>
      </c>
      <c r="F415" s="326"/>
    </row>
    <row r="416" spans="1:6" s="141" customFormat="1" ht="66" customHeight="1">
      <c r="A416" s="32" t="s">
        <v>695</v>
      </c>
      <c r="B416" s="258" t="s">
        <v>721</v>
      </c>
      <c r="C416" s="258" t="s">
        <v>722</v>
      </c>
      <c r="D416" s="139">
        <f>D417</f>
        <v>4221.3999999999996</v>
      </c>
      <c r="E416" s="139">
        <f>E417</f>
        <v>435.29999999999995</v>
      </c>
      <c r="F416" s="326"/>
    </row>
    <row r="417" spans="1:6" s="141" customFormat="1" ht="25.5">
      <c r="A417" s="32" t="s">
        <v>258</v>
      </c>
      <c r="B417" s="258" t="s">
        <v>721</v>
      </c>
      <c r="C417" s="258" t="s">
        <v>723</v>
      </c>
      <c r="D417" s="139">
        <f>'приложение 2'!G19</f>
        <v>4221.3999999999996</v>
      </c>
      <c r="E417" s="139">
        <f>'приложение 2'!H19</f>
        <v>435.29999999999995</v>
      </c>
      <c r="F417" s="326"/>
    </row>
    <row r="418" spans="1:6" s="141" customFormat="1" ht="25.5">
      <c r="A418" s="171" t="s">
        <v>34</v>
      </c>
      <c r="B418" s="267" t="s">
        <v>724</v>
      </c>
      <c r="C418" s="167"/>
      <c r="D418" s="139">
        <f>D419+D421+D423</f>
        <v>201038</v>
      </c>
      <c r="E418" s="139">
        <f>E419+E421+E423</f>
        <v>53172.299999999996</v>
      </c>
      <c r="F418" s="326"/>
    </row>
    <row r="419" spans="1:6" s="141" customFormat="1" ht="67.900000000000006" customHeight="1">
      <c r="A419" s="171" t="s">
        <v>695</v>
      </c>
      <c r="B419" s="267" t="s">
        <v>724</v>
      </c>
      <c r="C419" s="165" t="s">
        <v>722</v>
      </c>
      <c r="D419" s="139">
        <f>D420</f>
        <v>187575.8</v>
      </c>
      <c r="E419" s="139">
        <f>E420</f>
        <v>51563.199999999997</v>
      </c>
      <c r="F419" s="326"/>
    </row>
    <row r="420" spans="1:6" s="141" customFormat="1" ht="25.5">
      <c r="A420" s="171" t="s">
        <v>258</v>
      </c>
      <c r="B420" s="267" t="s">
        <v>724</v>
      </c>
      <c r="C420" s="165" t="s">
        <v>723</v>
      </c>
      <c r="D420" s="139">
        <f>'приложение 2'!G22+'приложение 2'!G30+'приложение 2'!G46+'приложение 2'!G75</f>
        <v>187575.8</v>
      </c>
      <c r="E420" s="139">
        <f>'приложение 2'!H22+'приложение 2'!H30+'приложение 2'!H46+'приложение 2'!H75</f>
        <v>51563.199999999997</v>
      </c>
      <c r="F420" s="326"/>
    </row>
    <row r="421" spans="1:6" s="141" customFormat="1" ht="25.5">
      <c r="A421" s="171" t="s">
        <v>725</v>
      </c>
      <c r="B421" s="267" t="s">
        <v>724</v>
      </c>
      <c r="C421" s="165" t="s">
        <v>726</v>
      </c>
      <c r="D421" s="139">
        <f>D422</f>
        <v>13095.600000000002</v>
      </c>
      <c r="E421" s="139">
        <f>E422</f>
        <v>1586.1999999999998</v>
      </c>
      <c r="F421" s="326"/>
    </row>
    <row r="422" spans="1:6" s="141" customFormat="1" ht="38.25">
      <c r="A422" s="171" t="s">
        <v>260</v>
      </c>
      <c r="B422" s="267" t="s">
        <v>724</v>
      </c>
      <c r="C422" s="165" t="s">
        <v>727</v>
      </c>
      <c r="D422" s="139">
        <f>'приложение 2'!G24+'приложение 2'!G32+'приложение 2'!G48+'приложение 2'!G77</f>
        <v>13095.600000000002</v>
      </c>
      <c r="E422" s="139">
        <f>'приложение 2'!H24+'приложение 2'!H32+'приложение 2'!H48+'приложение 2'!H77</f>
        <v>1586.1999999999998</v>
      </c>
      <c r="F422" s="326"/>
    </row>
    <row r="423" spans="1:6" s="141" customFormat="1" ht="15.6" customHeight="1">
      <c r="A423" s="247" t="s">
        <v>261</v>
      </c>
      <c r="B423" s="267" t="s">
        <v>724</v>
      </c>
      <c r="C423" s="165" t="s">
        <v>731</v>
      </c>
      <c r="D423" s="139">
        <f>D424</f>
        <v>366.6</v>
      </c>
      <c r="E423" s="139">
        <f>E424</f>
        <v>22.9</v>
      </c>
      <c r="F423" s="326"/>
    </row>
    <row r="424" spans="1:6" s="141" customFormat="1" ht="15" customHeight="1">
      <c r="A424" s="33" t="s">
        <v>262</v>
      </c>
      <c r="B424" s="267" t="s">
        <v>724</v>
      </c>
      <c r="C424" s="165" t="s">
        <v>735</v>
      </c>
      <c r="D424" s="139">
        <f>'приложение 2'!G34+'приложение 2'!G50</f>
        <v>366.6</v>
      </c>
      <c r="E424" s="139">
        <f>'приложение 2'!H34+'приложение 2'!H50</f>
        <v>22.9</v>
      </c>
      <c r="F424" s="326"/>
    </row>
    <row r="425" spans="1:6" s="141" customFormat="1" ht="25.5">
      <c r="A425" s="338" t="s">
        <v>243</v>
      </c>
      <c r="B425" s="283" t="s">
        <v>728</v>
      </c>
      <c r="C425" s="283"/>
      <c r="D425" s="139">
        <f>D426</f>
        <v>4214.6000000000004</v>
      </c>
      <c r="E425" s="139">
        <f>E426</f>
        <v>1258.7</v>
      </c>
      <c r="F425" s="326"/>
    </row>
    <row r="426" spans="1:6" s="141" customFormat="1" ht="66" customHeight="1">
      <c r="A426" s="282" t="s">
        <v>695</v>
      </c>
      <c r="B426" s="283" t="s">
        <v>728</v>
      </c>
      <c r="C426" s="283" t="s">
        <v>722</v>
      </c>
      <c r="D426" s="139">
        <f>D427</f>
        <v>4214.6000000000004</v>
      </c>
      <c r="E426" s="139">
        <f>E427</f>
        <v>1258.7</v>
      </c>
      <c r="F426" s="326"/>
    </row>
    <row r="427" spans="1:6" s="141" customFormat="1" ht="25.5">
      <c r="A427" s="282" t="s">
        <v>258</v>
      </c>
      <c r="B427" s="283" t="s">
        <v>728</v>
      </c>
      <c r="C427" s="283" t="s">
        <v>723</v>
      </c>
      <c r="D427" s="139">
        <f>'приложение 2'!G37</f>
        <v>4214.6000000000004</v>
      </c>
      <c r="E427" s="139">
        <f>'приложение 2'!H37</f>
        <v>1258.7</v>
      </c>
      <c r="F427" s="326"/>
    </row>
    <row r="428" spans="1:6" s="141" customFormat="1" ht="25.5">
      <c r="A428" s="171" t="s">
        <v>242</v>
      </c>
      <c r="B428" s="267" t="s">
        <v>732</v>
      </c>
      <c r="C428" s="267"/>
      <c r="D428" s="139">
        <f>D429</f>
        <v>2978.3</v>
      </c>
      <c r="E428" s="139">
        <f>E429</f>
        <v>923.8</v>
      </c>
      <c r="F428" s="326"/>
    </row>
    <row r="429" spans="1:6" s="141" customFormat="1" ht="66" customHeight="1">
      <c r="A429" s="171" t="s">
        <v>695</v>
      </c>
      <c r="B429" s="267" t="s">
        <v>732</v>
      </c>
      <c r="C429" s="267" t="s">
        <v>722</v>
      </c>
      <c r="D429" s="139">
        <f>D430</f>
        <v>2978.3</v>
      </c>
      <c r="E429" s="139">
        <f>E430</f>
        <v>923.8</v>
      </c>
      <c r="F429" s="326"/>
    </row>
    <row r="430" spans="1:6" s="141" customFormat="1" ht="25.5">
      <c r="A430" s="171" t="s">
        <v>258</v>
      </c>
      <c r="B430" s="267" t="s">
        <v>732</v>
      </c>
      <c r="C430" s="267" t="s">
        <v>723</v>
      </c>
      <c r="D430" s="139">
        <f>'приложение 2'!G40</f>
        <v>2978.3</v>
      </c>
      <c r="E430" s="139">
        <f>'приложение 2'!H40</f>
        <v>923.8</v>
      </c>
      <c r="F430" s="326"/>
    </row>
    <row r="431" spans="1:6" s="141" customFormat="1" ht="38.25">
      <c r="A431" s="171" t="s">
        <v>241</v>
      </c>
      <c r="B431" s="165" t="s">
        <v>745</v>
      </c>
      <c r="C431" s="165"/>
      <c r="D431" s="139">
        <f>D432</f>
        <v>4041.7000000000003</v>
      </c>
      <c r="E431" s="139">
        <f>E432</f>
        <v>792.3</v>
      </c>
      <c r="F431" s="326"/>
    </row>
    <row r="432" spans="1:6" s="141" customFormat="1" ht="65.45" customHeight="1">
      <c r="A432" s="171" t="s">
        <v>695</v>
      </c>
      <c r="B432" s="165" t="s">
        <v>745</v>
      </c>
      <c r="C432" s="165" t="s">
        <v>722</v>
      </c>
      <c r="D432" s="139">
        <f>D433</f>
        <v>4041.7000000000003</v>
      </c>
      <c r="E432" s="139">
        <f>E433</f>
        <v>792.3</v>
      </c>
      <c r="F432" s="326"/>
    </row>
    <row r="433" spans="1:6" s="141" customFormat="1" ht="25.5">
      <c r="A433" s="171" t="s">
        <v>258</v>
      </c>
      <c r="B433" s="165" t="s">
        <v>745</v>
      </c>
      <c r="C433" s="165" t="s">
        <v>723</v>
      </c>
      <c r="D433" s="139">
        <f>'приложение 2'!G80</f>
        <v>4041.7000000000003</v>
      </c>
      <c r="E433" s="139">
        <f>'приложение 2'!H80</f>
        <v>792.3</v>
      </c>
      <c r="F433" s="326"/>
    </row>
    <row r="434" spans="1:6" s="141" customFormat="1" ht="25.5">
      <c r="A434" s="32" t="s">
        <v>72</v>
      </c>
      <c r="B434" s="267" t="s">
        <v>747</v>
      </c>
      <c r="C434" s="167"/>
      <c r="D434" s="139">
        <f>D435+D437</f>
        <v>5780.7000000000007</v>
      </c>
      <c r="E434" s="139">
        <f>E435+E437</f>
        <v>833.7</v>
      </c>
      <c r="F434" s="326"/>
    </row>
    <row r="435" spans="1:6" s="141" customFormat="1" ht="25.5">
      <c r="A435" s="171" t="s">
        <v>725</v>
      </c>
      <c r="B435" s="267" t="s">
        <v>747</v>
      </c>
      <c r="C435" s="165" t="s">
        <v>726</v>
      </c>
      <c r="D435" s="139">
        <f>D436</f>
        <v>2258.9</v>
      </c>
      <c r="E435" s="139">
        <f>E436</f>
        <v>0</v>
      </c>
      <c r="F435" s="326"/>
    </row>
    <row r="436" spans="1:6" s="141" customFormat="1" ht="38.25">
      <c r="A436" s="171" t="s">
        <v>260</v>
      </c>
      <c r="B436" s="267" t="s">
        <v>747</v>
      </c>
      <c r="C436" s="165" t="s">
        <v>727</v>
      </c>
      <c r="D436" s="139">
        <f>'приложение 2'!G86+'приложение 2'!G110</f>
        <v>2258.9</v>
      </c>
      <c r="E436" s="139">
        <f>'приложение 2'!H86+'приложение 2'!H110</f>
        <v>0</v>
      </c>
      <c r="F436" s="326"/>
    </row>
    <row r="437" spans="1:6" s="141" customFormat="1" ht="25.5">
      <c r="A437" s="32" t="s">
        <v>692</v>
      </c>
      <c r="B437" s="147" t="s">
        <v>747</v>
      </c>
      <c r="C437" s="148">
        <v>300</v>
      </c>
      <c r="D437" s="139">
        <f>D438</f>
        <v>3521.8</v>
      </c>
      <c r="E437" s="139">
        <f>E438</f>
        <v>833.7</v>
      </c>
      <c r="F437" s="326"/>
    </row>
    <row r="438" spans="1:6" s="141" customFormat="1" ht="25.5">
      <c r="A438" s="32" t="s">
        <v>698</v>
      </c>
      <c r="B438" s="147" t="s">
        <v>747</v>
      </c>
      <c r="C438" s="148">
        <v>320</v>
      </c>
      <c r="D438" s="139">
        <f>'приложение 2'!G723</f>
        <v>3521.8</v>
      </c>
      <c r="E438" s="139">
        <f>'приложение 2'!H723</f>
        <v>833.7</v>
      </c>
      <c r="F438" s="326"/>
    </row>
    <row r="439" spans="1:6" s="141" customFormat="1" ht="25.5">
      <c r="A439" s="171" t="s">
        <v>37</v>
      </c>
      <c r="B439" s="165" t="s">
        <v>838</v>
      </c>
      <c r="C439" s="165"/>
      <c r="D439" s="139">
        <f>D440+D442+D444+D446</f>
        <v>89906.9</v>
      </c>
      <c r="E439" s="139">
        <f>E440+E442+E444+E446</f>
        <v>18765.099999999999</v>
      </c>
      <c r="F439" s="326"/>
    </row>
    <row r="440" spans="1:6" s="141" customFormat="1" ht="64.900000000000006" customHeight="1">
      <c r="A440" s="171" t="s">
        <v>695</v>
      </c>
      <c r="B440" s="165" t="s">
        <v>838</v>
      </c>
      <c r="C440" s="165" t="s">
        <v>722</v>
      </c>
      <c r="D440" s="139">
        <f>D441</f>
        <v>53424.3</v>
      </c>
      <c r="E440" s="139">
        <f>E441</f>
        <v>14046.1</v>
      </c>
      <c r="F440" s="326"/>
    </row>
    <row r="441" spans="1:6" s="141" customFormat="1" ht="25.5">
      <c r="A441" s="171" t="s">
        <v>702</v>
      </c>
      <c r="B441" s="165" t="s">
        <v>838</v>
      </c>
      <c r="C441" s="165" t="s">
        <v>769</v>
      </c>
      <c r="D441" s="139">
        <f>'приложение 2'!G420</f>
        <v>53424.3</v>
      </c>
      <c r="E441" s="139">
        <f>'приложение 2'!H420</f>
        <v>14046.1</v>
      </c>
      <c r="F441" s="326"/>
    </row>
    <row r="442" spans="1:6" s="141" customFormat="1" ht="25.5">
      <c r="A442" s="171" t="s">
        <v>725</v>
      </c>
      <c r="B442" s="165" t="s">
        <v>838</v>
      </c>
      <c r="C442" s="165" t="s">
        <v>726</v>
      </c>
      <c r="D442" s="139">
        <f>D443</f>
        <v>25602.1</v>
      </c>
      <c r="E442" s="139">
        <f>E443</f>
        <v>3812.1</v>
      </c>
      <c r="F442" s="326"/>
    </row>
    <row r="443" spans="1:6" s="141" customFormat="1" ht="38.25">
      <c r="A443" s="171" t="s">
        <v>260</v>
      </c>
      <c r="B443" s="165" t="s">
        <v>838</v>
      </c>
      <c r="C443" s="165" t="s">
        <v>727</v>
      </c>
      <c r="D443" s="139">
        <f>'приложение 2'!G422</f>
        <v>25602.1</v>
      </c>
      <c r="E443" s="139">
        <f>'приложение 2'!H422</f>
        <v>3812.1</v>
      </c>
      <c r="F443" s="326"/>
    </row>
    <row r="444" spans="1:6" s="141" customFormat="1" ht="38.25">
      <c r="A444" s="171" t="s">
        <v>689</v>
      </c>
      <c r="B444" s="267" t="s">
        <v>838</v>
      </c>
      <c r="C444" s="165" t="s">
        <v>781</v>
      </c>
      <c r="D444" s="139">
        <f>D445</f>
        <v>8957.5</v>
      </c>
      <c r="E444" s="139">
        <f>E445</f>
        <v>378.3</v>
      </c>
      <c r="F444" s="326"/>
    </row>
    <row r="445" spans="1:6" s="141" customFormat="1" ht="13.15" customHeight="1">
      <c r="A445" s="171" t="s">
        <v>694</v>
      </c>
      <c r="B445" s="267" t="s">
        <v>838</v>
      </c>
      <c r="C445" s="165" t="s">
        <v>785</v>
      </c>
      <c r="D445" s="139">
        <f>'приложение 2'!G287</f>
        <v>8957.5</v>
      </c>
      <c r="E445" s="139">
        <f>'приложение 2'!H287</f>
        <v>378.3</v>
      </c>
      <c r="F445" s="326"/>
    </row>
    <row r="446" spans="1:6" s="141" customFormat="1">
      <c r="A446" s="247" t="s">
        <v>261</v>
      </c>
      <c r="B446" s="165" t="s">
        <v>838</v>
      </c>
      <c r="C446" s="165" t="s">
        <v>731</v>
      </c>
      <c r="D446" s="139">
        <f>D447</f>
        <v>1923</v>
      </c>
      <c r="E446" s="139">
        <f>E447</f>
        <v>528.6</v>
      </c>
      <c r="F446" s="326"/>
    </row>
    <row r="447" spans="1:6" s="141" customFormat="1">
      <c r="A447" s="247" t="s">
        <v>262</v>
      </c>
      <c r="B447" s="165" t="s">
        <v>838</v>
      </c>
      <c r="C447" s="165" t="s">
        <v>735</v>
      </c>
      <c r="D447" s="139">
        <f>'приложение 2'!G424</f>
        <v>1923</v>
      </c>
      <c r="E447" s="139">
        <f>'приложение 2'!H424</f>
        <v>528.6</v>
      </c>
      <c r="F447" s="326"/>
    </row>
    <row r="448" spans="1:6" s="141" customFormat="1" ht="127.5">
      <c r="A448" s="145" t="s">
        <v>193</v>
      </c>
      <c r="B448" s="147" t="s">
        <v>1024</v>
      </c>
      <c r="C448" s="148"/>
      <c r="D448" s="139">
        <f>D449</f>
        <v>4886.6000000000004</v>
      </c>
      <c r="E448" s="139">
        <f>E449</f>
        <v>4886.6000000000004</v>
      </c>
      <c r="F448" s="326"/>
    </row>
    <row r="449" spans="1:6" s="141" customFormat="1" ht="38.25">
      <c r="A449" s="32" t="s">
        <v>689</v>
      </c>
      <c r="B449" s="147" t="s">
        <v>1024</v>
      </c>
      <c r="C449" s="148">
        <v>600</v>
      </c>
      <c r="D449" s="139">
        <f>D450</f>
        <v>4886.6000000000004</v>
      </c>
      <c r="E449" s="139">
        <f>E450</f>
        <v>4886.6000000000004</v>
      </c>
      <c r="F449" s="326"/>
    </row>
    <row r="450" spans="1:6" s="141" customFormat="1">
      <c r="A450" s="32" t="s">
        <v>694</v>
      </c>
      <c r="B450" s="147" t="s">
        <v>1024</v>
      </c>
      <c r="C450" s="148">
        <v>620</v>
      </c>
      <c r="D450" s="139">
        <f>'приложение 2'!G290</f>
        <v>4886.6000000000004</v>
      </c>
      <c r="E450" s="139">
        <f>'приложение 2'!H290</f>
        <v>4886.6000000000004</v>
      </c>
      <c r="F450" s="326"/>
    </row>
    <row r="451" spans="1:6" s="141" customFormat="1" ht="133.15" customHeight="1">
      <c r="A451" s="145" t="s">
        <v>191</v>
      </c>
      <c r="B451" s="147" t="s">
        <v>1038</v>
      </c>
      <c r="C451" s="148"/>
      <c r="D451" s="139">
        <f>D452</f>
        <v>543</v>
      </c>
      <c r="E451" s="139">
        <f>E452</f>
        <v>542.9</v>
      </c>
      <c r="F451" s="326"/>
    </row>
    <row r="452" spans="1:6" s="141" customFormat="1" ht="38.25">
      <c r="A452" s="32" t="s">
        <v>689</v>
      </c>
      <c r="B452" s="147" t="s">
        <v>1038</v>
      </c>
      <c r="C452" s="148">
        <v>600</v>
      </c>
      <c r="D452" s="139">
        <f>D453</f>
        <v>543</v>
      </c>
      <c r="E452" s="139">
        <f>E453</f>
        <v>542.9</v>
      </c>
      <c r="F452" s="326"/>
    </row>
    <row r="453" spans="1:6" s="141" customFormat="1">
      <c r="A453" s="32" t="s">
        <v>694</v>
      </c>
      <c r="B453" s="147" t="s">
        <v>1038</v>
      </c>
      <c r="C453" s="148">
        <v>620</v>
      </c>
      <c r="D453" s="139">
        <f>'приложение 2'!G296</f>
        <v>543</v>
      </c>
      <c r="E453" s="139">
        <f>'приложение 2'!H296</f>
        <v>542.9</v>
      </c>
      <c r="F453" s="326"/>
    </row>
    <row r="454" spans="1:6" s="141" customFormat="1" ht="140.25">
      <c r="A454" s="276" t="s">
        <v>192</v>
      </c>
      <c r="B454" s="277" t="s">
        <v>839</v>
      </c>
      <c r="C454" s="258"/>
      <c r="D454" s="139">
        <f>D455</f>
        <v>12078.1</v>
      </c>
      <c r="E454" s="139">
        <f>E455</f>
        <v>3550.7</v>
      </c>
      <c r="F454" s="326"/>
    </row>
    <row r="455" spans="1:6" s="141" customFormat="1" ht="38.25">
      <c r="A455" s="32" t="s">
        <v>689</v>
      </c>
      <c r="B455" s="277" t="s">
        <v>839</v>
      </c>
      <c r="C455" s="258" t="s">
        <v>781</v>
      </c>
      <c r="D455" s="139">
        <f>D456</f>
        <v>12078.1</v>
      </c>
      <c r="E455" s="139">
        <f>E456</f>
        <v>3550.7</v>
      </c>
      <c r="F455" s="326"/>
    </row>
    <row r="456" spans="1:6" s="141" customFormat="1">
      <c r="A456" s="32" t="s">
        <v>694</v>
      </c>
      <c r="B456" s="277" t="s">
        <v>839</v>
      </c>
      <c r="C456" s="258" t="s">
        <v>785</v>
      </c>
      <c r="D456" s="139">
        <f>'приложение 2'!G293</f>
        <v>12078.1</v>
      </c>
      <c r="E456" s="139">
        <f>'приложение 2'!H293</f>
        <v>3550.7</v>
      </c>
      <c r="F456" s="326"/>
    </row>
    <row r="457" spans="1:6" s="141" customFormat="1" ht="280.5">
      <c r="A457" s="294" t="s">
        <v>761</v>
      </c>
      <c r="B457" s="277" t="s">
        <v>762</v>
      </c>
      <c r="C457" s="295"/>
      <c r="D457" s="139">
        <f>D458</f>
        <v>4664</v>
      </c>
      <c r="E457" s="139">
        <f>E458</f>
        <v>572.6</v>
      </c>
      <c r="F457" s="326"/>
    </row>
    <row r="458" spans="1:6" s="141" customFormat="1" ht="76.5">
      <c r="A458" s="32" t="s">
        <v>695</v>
      </c>
      <c r="B458" s="277" t="s">
        <v>762</v>
      </c>
      <c r="C458" s="258" t="s">
        <v>722</v>
      </c>
      <c r="D458" s="139">
        <f>D459</f>
        <v>4664</v>
      </c>
      <c r="E458" s="139">
        <f>E459</f>
        <v>572.6</v>
      </c>
      <c r="F458" s="326"/>
    </row>
    <row r="459" spans="1:6" s="141" customFormat="1" ht="25.5">
      <c r="A459" s="32" t="s">
        <v>258</v>
      </c>
      <c r="B459" s="277" t="s">
        <v>762</v>
      </c>
      <c r="C459" s="258" t="s">
        <v>723</v>
      </c>
      <c r="D459" s="139">
        <f>'приложение 2'!G125</f>
        <v>4664</v>
      </c>
      <c r="E459" s="139">
        <f>'приложение 2'!H125</f>
        <v>572.6</v>
      </c>
      <c r="F459" s="326"/>
    </row>
    <row r="460" spans="1:6" s="141" customFormat="1" ht="280.5">
      <c r="A460" s="292" t="s">
        <v>763</v>
      </c>
      <c r="B460" s="267" t="s">
        <v>764</v>
      </c>
      <c r="C460" s="167"/>
      <c r="D460" s="139">
        <f>D461+D463</f>
        <v>1256.5</v>
      </c>
      <c r="E460" s="139">
        <f>E461+E463</f>
        <v>500</v>
      </c>
      <c r="F460" s="326"/>
    </row>
    <row r="461" spans="1:6" s="141" customFormat="1" ht="76.5">
      <c r="A461" s="171" t="s">
        <v>695</v>
      </c>
      <c r="B461" s="267" t="s">
        <v>764</v>
      </c>
      <c r="C461" s="165" t="s">
        <v>722</v>
      </c>
      <c r="D461" s="139">
        <f>D462</f>
        <v>651</v>
      </c>
      <c r="E461" s="139">
        <f>E462</f>
        <v>470.7</v>
      </c>
      <c r="F461" s="326"/>
    </row>
    <row r="462" spans="1:6" s="141" customFormat="1" ht="25.5">
      <c r="A462" s="171" t="s">
        <v>258</v>
      </c>
      <c r="B462" s="267" t="s">
        <v>764</v>
      </c>
      <c r="C462" s="165" t="s">
        <v>723</v>
      </c>
      <c r="D462" s="139">
        <f>'приложение 2'!G128</f>
        <v>651</v>
      </c>
      <c r="E462" s="139">
        <f>'приложение 2'!H128</f>
        <v>470.7</v>
      </c>
      <c r="F462" s="326"/>
    </row>
    <row r="463" spans="1:6" s="141" customFormat="1" ht="25.5">
      <c r="A463" s="171" t="s">
        <v>725</v>
      </c>
      <c r="B463" s="267" t="s">
        <v>764</v>
      </c>
      <c r="C463" s="165" t="s">
        <v>726</v>
      </c>
      <c r="D463" s="139">
        <f>D464</f>
        <v>605.5</v>
      </c>
      <c r="E463" s="139">
        <f>E464</f>
        <v>29.3</v>
      </c>
      <c r="F463" s="326"/>
    </row>
    <row r="464" spans="1:6" s="141" customFormat="1" ht="38.25">
      <c r="A464" s="171" t="s">
        <v>260</v>
      </c>
      <c r="B464" s="267" t="s">
        <v>764</v>
      </c>
      <c r="C464" s="165" t="s">
        <v>727</v>
      </c>
      <c r="D464" s="139">
        <f>'приложение 2'!G130</f>
        <v>605.5</v>
      </c>
      <c r="E464" s="139">
        <f>'приложение 2'!H130</f>
        <v>29.3</v>
      </c>
      <c r="F464" s="326"/>
    </row>
    <row r="465" spans="1:6" s="141" customFormat="1" ht="140.25">
      <c r="A465" s="171" t="s">
        <v>987</v>
      </c>
      <c r="B465" s="165" t="s">
        <v>988</v>
      </c>
      <c r="C465" s="165"/>
      <c r="D465" s="139">
        <f>D466</f>
        <v>252.6</v>
      </c>
      <c r="E465" s="139">
        <f>E466</f>
        <v>0</v>
      </c>
      <c r="F465" s="326"/>
    </row>
    <row r="466" spans="1:6" s="141" customFormat="1" ht="25.5">
      <c r="A466" s="171" t="s">
        <v>725</v>
      </c>
      <c r="B466" s="165" t="s">
        <v>988</v>
      </c>
      <c r="C466" s="165" t="s">
        <v>726</v>
      </c>
      <c r="D466" s="139">
        <f>D467</f>
        <v>252.6</v>
      </c>
      <c r="E466" s="139">
        <f>E467</f>
        <v>0</v>
      </c>
      <c r="F466" s="326"/>
    </row>
    <row r="467" spans="1:6" s="141" customFormat="1" ht="38.25">
      <c r="A467" s="171" t="s">
        <v>260</v>
      </c>
      <c r="B467" s="165" t="s">
        <v>988</v>
      </c>
      <c r="C467" s="165" t="s">
        <v>727</v>
      </c>
      <c r="D467" s="139">
        <f>'приложение 2'!G703</f>
        <v>252.6</v>
      </c>
      <c r="E467" s="139">
        <f>'приложение 2'!H703</f>
        <v>0</v>
      </c>
      <c r="F467" s="326"/>
    </row>
    <row r="468" spans="1:6" s="141" customFormat="1" ht="102">
      <c r="A468" s="171" t="s">
        <v>840</v>
      </c>
      <c r="B468" s="267" t="s">
        <v>841</v>
      </c>
      <c r="C468" s="167"/>
      <c r="D468" s="139">
        <f>D469+D471</f>
        <v>1589.9</v>
      </c>
      <c r="E468" s="139">
        <f>E469+E471</f>
        <v>179.6</v>
      </c>
      <c r="F468" s="326"/>
    </row>
    <row r="469" spans="1:6" s="141" customFormat="1" ht="66" customHeight="1">
      <c r="A469" s="171" t="s">
        <v>695</v>
      </c>
      <c r="B469" s="267" t="s">
        <v>841</v>
      </c>
      <c r="C469" s="165" t="s">
        <v>722</v>
      </c>
      <c r="D469" s="139">
        <f>D470</f>
        <v>1181.3</v>
      </c>
      <c r="E469" s="139">
        <f>E470</f>
        <v>158</v>
      </c>
      <c r="F469" s="326"/>
    </row>
    <row r="470" spans="1:6" s="141" customFormat="1" ht="25.5">
      <c r="A470" s="171" t="s">
        <v>258</v>
      </c>
      <c r="B470" s="267" t="s">
        <v>841</v>
      </c>
      <c r="C470" s="165" t="s">
        <v>723</v>
      </c>
      <c r="D470" s="139">
        <f>'приложение 2'!G299</f>
        <v>1181.3</v>
      </c>
      <c r="E470" s="139">
        <f>'приложение 2'!H299</f>
        <v>158</v>
      </c>
      <c r="F470" s="326"/>
    </row>
    <row r="471" spans="1:6" s="141" customFormat="1" ht="25.5">
      <c r="A471" s="171" t="s">
        <v>725</v>
      </c>
      <c r="B471" s="267" t="s">
        <v>841</v>
      </c>
      <c r="C471" s="165" t="s">
        <v>726</v>
      </c>
      <c r="D471" s="139">
        <f>D472</f>
        <v>408.6</v>
      </c>
      <c r="E471" s="139">
        <f>E472</f>
        <v>21.6</v>
      </c>
      <c r="F471" s="326"/>
    </row>
    <row r="472" spans="1:6" s="141" customFormat="1" ht="38.25">
      <c r="A472" s="171" t="s">
        <v>260</v>
      </c>
      <c r="B472" s="267" t="s">
        <v>841</v>
      </c>
      <c r="C472" s="165" t="s">
        <v>727</v>
      </c>
      <c r="D472" s="139">
        <f>'приложение 2'!G301</f>
        <v>408.6</v>
      </c>
      <c r="E472" s="139">
        <f>'приложение 2'!H301</f>
        <v>21.6</v>
      </c>
      <c r="F472" s="326"/>
    </row>
    <row r="473" spans="1:6" s="141" customFormat="1">
      <c r="A473" s="171" t="s">
        <v>21</v>
      </c>
      <c r="B473" s="165" t="s">
        <v>797</v>
      </c>
      <c r="C473" s="165"/>
      <c r="D473" s="139">
        <f>D474</f>
        <v>1578.6000000000001</v>
      </c>
      <c r="E473" s="139">
        <f>E474</f>
        <v>344</v>
      </c>
      <c r="F473" s="326"/>
    </row>
    <row r="474" spans="1:6" s="141" customFormat="1" ht="65.45" customHeight="1">
      <c r="A474" s="171" t="s">
        <v>695</v>
      </c>
      <c r="B474" s="165" t="s">
        <v>797</v>
      </c>
      <c r="C474" s="165" t="s">
        <v>722</v>
      </c>
      <c r="D474" s="139">
        <f>D475</f>
        <v>1578.6000000000001</v>
      </c>
      <c r="E474" s="139">
        <f>E475</f>
        <v>344</v>
      </c>
      <c r="F474" s="326"/>
    </row>
    <row r="475" spans="1:6" s="141" customFormat="1" ht="25.5">
      <c r="A475" s="171" t="s">
        <v>702</v>
      </c>
      <c r="B475" s="165" t="s">
        <v>797</v>
      </c>
      <c r="C475" s="165" t="s">
        <v>769</v>
      </c>
      <c r="D475" s="139">
        <f>'приложение 2'!G189</f>
        <v>1578.6000000000001</v>
      </c>
      <c r="E475" s="139">
        <f>'приложение 2'!H189</f>
        <v>344</v>
      </c>
      <c r="F475" s="326"/>
    </row>
    <row r="476" spans="1:6" s="141" customFormat="1" ht="78.599999999999994" customHeight="1">
      <c r="A476" s="171" t="s">
        <v>792</v>
      </c>
      <c r="B476" s="165" t="s">
        <v>793</v>
      </c>
      <c r="C476" s="167"/>
      <c r="D476" s="139">
        <f>D477+D479+D481</f>
        <v>3983.7999999999997</v>
      </c>
      <c r="E476" s="139">
        <f>E477+E479+E481</f>
        <v>672.5</v>
      </c>
      <c r="F476" s="326"/>
    </row>
    <row r="477" spans="1:6" s="141" customFormat="1" ht="66.599999999999994" customHeight="1">
      <c r="A477" s="171" t="s">
        <v>695</v>
      </c>
      <c r="B477" s="165" t="s">
        <v>793</v>
      </c>
      <c r="C477" s="165" t="s">
        <v>722</v>
      </c>
      <c r="D477" s="139">
        <f>D478</f>
        <v>3277.2</v>
      </c>
      <c r="E477" s="139">
        <f>E478</f>
        <v>644.5</v>
      </c>
      <c r="F477" s="326"/>
    </row>
    <row r="478" spans="1:6" s="141" customFormat="1" ht="25.5">
      <c r="A478" s="171" t="s">
        <v>702</v>
      </c>
      <c r="B478" s="165" t="s">
        <v>793</v>
      </c>
      <c r="C478" s="165" t="s">
        <v>769</v>
      </c>
      <c r="D478" s="139">
        <f>'приложение 2'!G192</f>
        <v>3277.2</v>
      </c>
      <c r="E478" s="139">
        <f>'приложение 2'!H192</f>
        <v>644.5</v>
      </c>
      <c r="F478" s="326"/>
    </row>
    <row r="479" spans="1:6" s="141" customFormat="1" ht="25.5">
      <c r="A479" s="171" t="s">
        <v>725</v>
      </c>
      <c r="B479" s="165" t="s">
        <v>793</v>
      </c>
      <c r="C479" s="165" t="s">
        <v>726</v>
      </c>
      <c r="D479" s="139">
        <f>D480</f>
        <v>50</v>
      </c>
      <c r="E479" s="139">
        <f>E480</f>
        <v>0</v>
      </c>
      <c r="F479" s="326"/>
    </row>
    <row r="480" spans="1:6" s="141" customFormat="1" ht="38.25">
      <c r="A480" s="171" t="s">
        <v>260</v>
      </c>
      <c r="B480" s="165" t="s">
        <v>793</v>
      </c>
      <c r="C480" s="165" t="s">
        <v>727</v>
      </c>
      <c r="D480" s="139">
        <f>'приложение 2'!G194</f>
        <v>50</v>
      </c>
      <c r="E480" s="139">
        <f>'приложение 2'!H194</f>
        <v>0</v>
      </c>
      <c r="F480" s="326"/>
    </row>
    <row r="481" spans="1:6" s="141" customFormat="1" ht="38.25">
      <c r="A481" s="171" t="s">
        <v>794</v>
      </c>
      <c r="B481" s="165" t="s">
        <v>793</v>
      </c>
      <c r="C481" s="165" t="s">
        <v>781</v>
      </c>
      <c r="D481" s="139">
        <f>D482</f>
        <v>656.6</v>
      </c>
      <c r="E481" s="139">
        <f>E482</f>
        <v>28</v>
      </c>
      <c r="F481" s="326"/>
    </row>
    <row r="482" spans="1:6" s="141" customFormat="1">
      <c r="A482" s="171" t="s">
        <v>690</v>
      </c>
      <c r="B482" s="165" t="s">
        <v>793</v>
      </c>
      <c r="C482" s="165" t="s">
        <v>782</v>
      </c>
      <c r="D482" s="139">
        <f>'приложение 2'!G196</f>
        <v>656.6</v>
      </c>
      <c r="E482" s="139">
        <f>'приложение 2'!H196</f>
        <v>28</v>
      </c>
      <c r="F482" s="326"/>
    </row>
    <row r="483" spans="1:6" s="141" customFormat="1" ht="89.25">
      <c r="A483" s="171" t="s">
        <v>795</v>
      </c>
      <c r="B483" s="165" t="s">
        <v>796</v>
      </c>
      <c r="C483" s="167"/>
      <c r="D483" s="139">
        <f>D484</f>
        <v>1735.6999999999998</v>
      </c>
      <c r="E483" s="139">
        <f>E484</f>
        <v>331.20000000000005</v>
      </c>
      <c r="F483" s="326"/>
    </row>
    <row r="484" spans="1:6" s="141" customFormat="1" ht="66" customHeight="1">
      <c r="A484" s="171" t="s">
        <v>695</v>
      </c>
      <c r="B484" s="165" t="s">
        <v>796</v>
      </c>
      <c r="C484" s="165" t="s">
        <v>722</v>
      </c>
      <c r="D484" s="139">
        <f>D485</f>
        <v>1735.6999999999998</v>
      </c>
      <c r="E484" s="139">
        <f>E485</f>
        <v>331.20000000000005</v>
      </c>
      <c r="F484" s="326"/>
    </row>
    <row r="485" spans="1:6" s="141" customFormat="1" ht="25.5">
      <c r="A485" s="171" t="s">
        <v>702</v>
      </c>
      <c r="B485" s="165" t="s">
        <v>796</v>
      </c>
      <c r="C485" s="165" t="s">
        <v>769</v>
      </c>
      <c r="D485" s="139">
        <f>'приложение 2'!G199</f>
        <v>1735.6999999999998</v>
      </c>
      <c r="E485" s="139">
        <f>'приложение 2'!H199</f>
        <v>331.20000000000005</v>
      </c>
      <c r="F485" s="326"/>
    </row>
    <row r="486" spans="1:6" s="141" customFormat="1" ht="198.6" customHeight="1">
      <c r="A486" s="294" t="s">
        <v>235</v>
      </c>
      <c r="B486" s="258" t="s">
        <v>737</v>
      </c>
      <c r="C486" s="258"/>
      <c r="D486" s="139">
        <f>D487</f>
        <v>29.5</v>
      </c>
      <c r="E486" s="139">
        <f>E487</f>
        <v>0</v>
      </c>
      <c r="F486" s="326"/>
    </row>
    <row r="487" spans="1:6" s="141" customFormat="1" ht="25.5">
      <c r="A487" s="171" t="s">
        <v>725</v>
      </c>
      <c r="B487" s="258" t="s">
        <v>737</v>
      </c>
      <c r="C487" s="258" t="s">
        <v>726</v>
      </c>
      <c r="D487" s="139">
        <f>D488</f>
        <v>29.5</v>
      </c>
      <c r="E487" s="139">
        <f>E488</f>
        <v>0</v>
      </c>
      <c r="F487" s="326"/>
    </row>
    <row r="488" spans="1:6" s="141" customFormat="1" ht="38.25">
      <c r="A488" s="32" t="s">
        <v>260</v>
      </c>
      <c r="B488" s="258" t="s">
        <v>737</v>
      </c>
      <c r="C488" s="258" t="s">
        <v>727</v>
      </c>
      <c r="D488" s="139">
        <f>'приложение 2'!G56</f>
        <v>29.5</v>
      </c>
      <c r="E488" s="139">
        <f>'приложение 2'!H56</f>
        <v>0</v>
      </c>
      <c r="F488" s="326"/>
    </row>
    <row r="489" spans="1:6" s="141" customFormat="1" ht="225.6" customHeight="1">
      <c r="A489" s="171" t="s">
        <v>882</v>
      </c>
      <c r="B489" s="165" t="s">
        <v>883</v>
      </c>
      <c r="C489" s="165"/>
      <c r="D489" s="139">
        <f>D490</f>
        <v>4.9000000000000004</v>
      </c>
      <c r="E489" s="139">
        <f>E490</f>
        <v>0</v>
      </c>
      <c r="F489" s="326"/>
    </row>
    <row r="490" spans="1:6" s="141" customFormat="1" ht="76.5">
      <c r="A490" s="171" t="s">
        <v>695</v>
      </c>
      <c r="B490" s="165" t="s">
        <v>883</v>
      </c>
      <c r="C490" s="165" t="s">
        <v>722</v>
      </c>
      <c r="D490" s="139">
        <f>D491</f>
        <v>4.9000000000000004</v>
      </c>
      <c r="E490" s="139">
        <f>E491</f>
        <v>0</v>
      </c>
      <c r="F490" s="326"/>
    </row>
    <row r="491" spans="1:6" s="141" customFormat="1" ht="25.5">
      <c r="A491" s="171" t="s">
        <v>258</v>
      </c>
      <c r="B491" s="165" t="s">
        <v>883</v>
      </c>
      <c r="C491" s="165" t="s">
        <v>723</v>
      </c>
      <c r="D491" s="139">
        <f>'приложение 2'!G427</f>
        <v>4.9000000000000004</v>
      </c>
      <c r="E491" s="139">
        <f>'приложение 2'!H427</f>
        <v>0</v>
      </c>
      <c r="F491" s="326"/>
    </row>
    <row r="492" spans="1:6" s="141" customFormat="1" ht="140.25">
      <c r="A492" s="145" t="s">
        <v>95</v>
      </c>
      <c r="B492" s="147" t="s">
        <v>1035</v>
      </c>
      <c r="C492" s="148"/>
      <c r="D492" s="139">
        <f>D493+D495</f>
        <v>73879.600000000006</v>
      </c>
      <c r="E492" s="139">
        <f>E493+E495</f>
        <v>10421.9</v>
      </c>
      <c r="F492" s="326"/>
    </row>
    <row r="493" spans="1:6" s="141" customFormat="1" ht="25.5">
      <c r="A493" s="32" t="s">
        <v>259</v>
      </c>
      <c r="B493" s="147" t="s">
        <v>1035</v>
      </c>
      <c r="C493" s="148">
        <v>200</v>
      </c>
      <c r="D493" s="139">
        <f>D494</f>
        <v>72024.600000000006</v>
      </c>
      <c r="E493" s="139">
        <f>E494</f>
        <v>10421.9</v>
      </c>
      <c r="F493" s="326"/>
    </row>
    <row r="494" spans="1:6" s="141" customFormat="1" ht="25.5">
      <c r="A494" s="32" t="s">
        <v>691</v>
      </c>
      <c r="B494" s="147" t="s">
        <v>1035</v>
      </c>
      <c r="C494" s="148">
        <v>240</v>
      </c>
      <c r="D494" s="139">
        <f>'приложение 2'!G753</f>
        <v>72024.600000000006</v>
      </c>
      <c r="E494" s="139">
        <f>'приложение 2'!H753</f>
        <v>10421.9</v>
      </c>
      <c r="F494" s="326"/>
    </row>
    <row r="495" spans="1:6" s="141" customFormat="1" ht="25.5">
      <c r="A495" s="32" t="s">
        <v>692</v>
      </c>
      <c r="B495" s="147" t="s">
        <v>1035</v>
      </c>
      <c r="C495" s="148">
        <v>300</v>
      </c>
      <c r="D495" s="139">
        <f>D496</f>
        <v>1855</v>
      </c>
      <c r="E495" s="139">
        <f>E496</f>
        <v>0</v>
      </c>
      <c r="F495" s="326"/>
    </row>
    <row r="496" spans="1:6" s="141" customFormat="1" ht="25.5">
      <c r="A496" s="32" t="s">
        <v>693</v>
      </c>
      <c r="B496" s="147" t="s">
        <v>1035</v>
      </c>
      <c r="C496" s="148">
        <v>310</v>
      </c>
      <c r="D496" s="139">
        <f>'приложение 2'!G755</f>
        <v>1855</v>
      </c>
      <c r="E496" s="139">
        <f>'приложение 2'!H755</f>
        <v>0</v>
      </c>
      <c r="F496" s="326"/>
    </row>
    <row r="497" spans="1:6" s="141" customFormat="1" ht="89.25">
      <c r="A497" s="145" t="s">
        <v>3</v>
      </c>
      <c r="B497" s="147" t="s">
        <v>1027</v>
      </c>
      <c r="C497" s="148"/>
      <c r="D497" s="139">
        <f>D498+D500+D502</f>
        <v>14500</v>
      </c>
      <c r="E497" s="139">
        <f>E498+E500+E502</f>
        <v>2215.9</v>
      </c>
      <c r="F497" s="326"/>
    </row>
    <row r="498" spans="1:6" s="141" customFormat="1" ht="64.150000000000006" customHeight="1">
      <c r="A498" s="32" t="s">
        <v>695</v>
      </c>
      <c r="B498" s="147" t="s">
        <v>1027</v>
      </c>
      <c r="C498" s="148">
        <v>100</v>
      </c>
      <c r="D498" s="139">
        <f>D499</f>
        <v>12624.2</v>
      </c>
      <c r="E498" s="139">
        <f>E499</f>
        <v>2073.5</v>
      </c>
      <c r="F498" s="326"/>
    </row>
    <row r="499" spans="1:6" s="141" customFormat="1" ht="25.5">
      <c r="A499" s="32" t="s">
        <v>258</v>
      </c>
      <c r="B499" s="147" t="s">
        <v>1027</v>
      </c>
      <c r="C499" s="148">
        <v>120</v>
      </c>
      <c r="D499" s="139">
        <f>'приложение 2'!G765</f>
        <v>12624.2</v>
      </c>
      <c r="E499" s="139">
        <f>'приложение 2'!H765</f>
        <v>2073.5</v>
      </c>
      <c r="F499" s="326"/>
    </row>
    <row r="500" spans="1:6" s="141" customFormat="1" ht="25.5">
      <c r="A500" s="32" t="s">
        <v>259</v>
      </c>
      <c r="B500" s="147" t="s">
        <v>1027</v>
      </c>
      <c r="C500" s="148">
        <v>200</v>
      </c>
      <c r="D500" s="139">
        <f>D501</f>
        <v>1875.4</v>
      </c>
      <c r="E500" s="139">
        <f>E501</f>
        <v>142.4</v>
      </c>
      <c r="F500" s="326"/>
    </row>
    <row r="501" spans="1:6" s="141" customFormat="1" ht="25.5">
      <c r="A501" s="32" t="s">
        <v>691</v>
      </c>
      <c r="B501" s="147" t="s">
        <v>1027</v>
      </c>
      <c r="C501" s="148">
        <v>240</v>
      </c>
      <c r="D501" s="139">
        <f>'приложение 2'!G767</f>
        <v>1875.4</v>
      </c>
      <c r="E501" s="139">
        <f>'приложение 2'!H767</f>
        <v>142.4</v>
      </c>
      <c r="F501" s="326"/>
    </row>
    <row r="502" spans="1:6" s="141" customFormat="1">
      <c r="A502" s="33" t="s">
        <v>261</v>
      </c>
      <c r="B502" s="147" t="s">
        <v>1027</v>
      </c>
      <c r="C502" s="148">
        <v>800</v>
      </c>
      <c r="D502" s="139">
        <f>D503</f>
        <v>0.4</v>
      </c>
      <c r="E502" s="139">
        <f>E503</f>
        <v>0</v>
      </c>
      <c r="F502" s="326"/>
    </row>
    <row r="503" spans="1:6" s="141" customFormat="1">
      <c r="A503" s="33" t="s">
        <v>262</v>
      </c>
      <c r="B503" s="147" t="s">
        <v>1027</v>
      </c>
      <c r="C503" s="148">
        <v>850</v>
      </c>
      <c r="D503" s="139">
        <f>'приложение 2'!G769</f>
        <v>0.4</v>
      </c>
      <c r="E503" s="139">
        <f>'приложение 2'!H769</f>
        <v>0</v>
      </c>
      <c r="F503" s="326"/>
    </row>
    <row r="504" spans="1:6" s="141" customFormat="1" ht="127.5">
      <c r="A504" s="145" t="s">
        <v>94</v>
      </c>
      <c r="B504" s="147" t="s">
        <v>1036</v>
      </c>
      <c r="C504" s="148"/>
      <c r="D504" s="139">
        <f>D505+D507</f>
        <v>114.4</v>
      </c>
      <c r="E504" s="139">
        <f>E505+E507</f>
        <v>8.1</v>
      </c>
      <c r="F504" s="326"/>
    </row>
    <row r="505" spans="1:6" s="141" customFormat="1" ht="67.150000000000006" customHeight="1">
      <c r="A505" s="32" t="s">
        <v>695</v>
      </c>
      <c r="B505" s="147" t="s">
        <v>1036</v>
      </c>
      <c r="C505" s="148">
        <v>100</v>
      </c>
      <c r="D505" s="139">
        <f>D506</f>
        <v>99.5</v>
      </c>
      <c r="E505" s="139">
        <f>E506</f>
        <v>8.1</v>
      </c>
      <c r="F505" s="326"/>
    </row>
    <row r="506" spans="1:6" s="141" customFormat="1" ht="25.5">
      <c r="A506" s="32" t="s">
        <v>258</v>
      </c>
      <c r="B506" s="147" t="s">
        <v>1036</v>
      </c>
      <c r="C506" s="148">
        <v>120</v>
      </c>
      <c r="D506" s="139">
        <f>'приложение 2'!G772</f>
        <v>99.5</v>
      </c>
      <c r="E506" s="139">
        <f>'приложение 2'!H772</f>
        <v>8.1</v>
      </c>
      <c r="F506" s="326"/>
    </row>
    <row r="507" spans="1:6" s="141" customFormat="1" ht="25.5">
      <c r="A507" s="32" t="s">
        <v>259</v>
      </c>
      <c r="B507" s="147" t="s">
        <v>1036</v>
      </c>
      <c r="C507" s="148">
        <v>200</v>
      </c>
      <c r="D507" s="139">
        <f>D508</f>
        <v>14.9</v>
      </c>
      <c r="E507" s="139">
        <f>E508</f>
        <v>0</v>
      </c>
      <c r="F507" s="326"/>
    </row>
    <row r="508" spans="1:6" s="141" customFormat="1" ht="25.5">
      <c r="A508" s="32" t="s">
        <v>691</v>
      </c>
      <c r="B508" s="147" t="s">
        <v>1036</v>
      </c>
      <c r="C508" s="148">
        <v>240</v>
      </c>
      <c r="D508" s="139">
        <f>'приложение 2'!G774</f>
        <v>14.9</v>
      </c>
      <c r="E508" s="139">
        <f>'приложение 2'!H774</f>
        <v>0</v>
      </c>
      <c r="F508" s="326"/>
    </row>
    <row r="509" spans="1:6" s="141" customFormat="1" ht="25.5">
      <c r="A509" s="171" t="s">
        <v>230</v>
      </c>
      <c r="B509" s="165" t="s">
        <v>757</v>
      </c>
      <c r="C509" s="165"/>
      <c r="D509" s="139">
        <f t="shared" ref="D509:E511" si="13">D510</f>
        <v>231.4</v>
      </c>
      <c r="E509" s="139">
        <f t="shared" si="13"/>
        <v>109.5</v>
      </c>
      <c r="F509" s="326"/>
    </row>
    <row r="510" spans="1:6" s="141" customFormat="1">
      <c r="A510" s="171" t="s">
        <v>21</v>
      </c>
      <c r="B510" s="165" t="s">
        <v>758</v>
      </c>
      <c r="C510" s="165"/>
      <c r="D510" s="139">
        <f t="shared" si="13"/>
        <v>231.4</v>
      </c>
      <c r="E510" s="139">
        <f t="shared" si="13"/>
        <v>109.5</v>
      </c>
      <c r="F510" s="326"/>
    </row>
    <row r="511" spans="1:6" s="141" customFormat="1" ht="25.5">
      <c r="A511" s="171" t="s">
        <v>725</v>
      </c>
      <c r="B511" s="165" t="s">
        <v>758</v>
      </c>
      <c r="C511" s="165" t="s">
        <v>726</v>
      </c>
      <c r="D511" s="139">
        <f t="shared" si="13"/>
        <v>231.4</v>
      </c>
      <c r="E511" s="139">
        <f t="shared" si="13"/>
        <v>109.5</v>
      </c>
      <c r="F511" s="326"/>
    </row>
    <row r="512" spans="1:6" s="141" customFormat="1" ht="38.25">
      <c r="A512" s="171" t="s">
        <v>260</v>
      </c>
      <c r="B512" s="165" t="s">
        <v>758</v>
      </c>
      <c r="C512" s="165" t="s">
        <v>727</v>
      </c>
      <c r="D512" s="139">
        <f>'приложение 2'!G114</f>
        <v>231.4</v>
      </c>
      <c r="E512" s="139">
        <f>'приложение 2'!H114</f>
        <v>109.5</v>
      </c>
      <c r="F512" s="326"/>
    </row>
    <row r="513" spans="1:6" s="141" customFormat="1" ht="38.25">
      <c r="A513" s="171" t="s">
        <v>179</v>
      </c>
      <c r="B513" s="165" t="s">
        <v>759</v>
      </c>
      <c r="C513" s="165"/>
      <c r="D513" s="139">
        <f t="shared" ref="D513:E515" si="14">D514</f>
        <v>12964.7</v>
      </c>
      <c r="E513" s="139">
        <f t="shared" si="14"/>
        <v>3468.7000000000003</v>
      </c>
      <c r="F513" s="326"/>
    </row>
    <row r="514" spans="1:6" s="141" customFormat="1">
      <c r="A514" s="171" t="s">
        <v>21</v>
      </c>
      <c r="B514" s="165" t="s">
        <v>760</v>
      </c>
      <c r="C514" s="165"/>
      <c r="D514" s="139">
        <f t="shared" si="14"/>
        <v>12964.7</v>
      </c>
      <c r="E514" s="139">
        <f t="shared" si="14"/>
        <v>3468.7000000000003</v>
      </c>
      <c r="F514" s="326"/>
    </row>
    <row r="515" spans="1:6" s="141" customFormat="1" ht="25.5">
      <c r="A515" s="171" t="s">
        <v>725</v>
      </c>
      <c r="B515" s="165" t="s">
        <v>760</v>
      </c>
      <c r="C515" s="165" t="s">
        <v>726</v>
      </c>
      <c r="D515" s="139">
        <f t="shared" si="14"/>
        <v>12964.7</v>
      </c>
      <c r="E515" s="139">
        <f t="shared" si="14"/>
        <v>3468.7000000000003</v>
      </c>
      <c r="F515" s="326"/>
    </row>
    <row r="516" spans="1:6" s="141" customFormat="1" ht="38.25">
      <c r="A516" s="171" t="s">
        <v>260</v>
      </c>
      <c r="B516" s="165" t="s">
        <v>760</v>
      </c>
      <c r="C516" s="165" t="s">
        <v>727</v>
      </c>
      <c r="D516" s="139">
        <f>'приложение 2'!G118+'приложение 2'!G344</f>
        <v>12964.7</v>
      </c>
      <c r="E516" s="139">
        <f>'приложение 2'!H118+'приложение 2'!H344</f>
        <v>3468.7000000000003</v>
      </c>
      <c r="F516" s="326"/>
    </row>
    <row r="517" spans="1:6" s="141" customFormat="1" ht="37.9" customHeight="1">
      <c r="A517" s="323" t="s">
        <v>169</v>
      </c>
      <c r="B517" s="324" t="s">
        <v>842</v>
      </c>
      <c r="C517" s="325"/>
      <c r="D517" s="138">
        <f>D518+D535+D539+D543</f>
        <v>96417.599999999991</v>
      </c>
      <c r="E517" s="138">
        <f>E518+E535+E539+E543</f>
        <v>13807.7</v>
      </c>
      <c r="F517" s="330">
        <f>E517/D517*100</f>
        <v>14.320725676639951</v>
      </c>
    </row>
    <row r="518" spans="1:6" s="141" customFormat="1" ht="38.25">
      <c r="A518" s="171" t="s">
        <v>189</v>
      </c>
      <c r="B518" s="267" t="s">
        <v>843</v>
      </c>
      <c r="C518" s="165"/>
      <c r="D518" s="139">
        <f>D519+D526+D529+D532</f>
        <v>60215.099999999991</v>
      </c>
      <c r="E518" s="139">
        <f>E519+E526+E529+E532</f>
        <v>13253.2</v>
      </c>
      <c r="F518" s="326"/>
    </row>
    <row r="519" spans="1:6" s="141" customFormat="1" ht="25.5">
      <c r="A519" s="171" t="s">
        <v>37</v>
      </c>
      <c r="B519" s="267" t="s">
        <v>844</v>
      </c>
      <c r="C519" s="165"/>
      <c r="D519" s="139">
        <f>D520+D522+D524</f>
        <v>54337.099999999991</v>
      </c>
      <c r="E519" s="139">
        <f>E520+E522+E524</f>
        <v>13253.2</v>
      </c>
      <c r="F519" s="326"/>
    </row>
    <row r="520" spans="1:6" s="141" customFormat="1" ht="66.599999999999994" customHeight="1">
      <c r="A520" s="171" t="s">
        <v>695</v>
      </c>
      <c r="B520" s="267" t="s">
        <v>844</v>
      </c>
      <c r="C520" s="165" t="s">
        <v>722</v>
      </c>
      <c r="D520" s="139">
        <f>D521</f>
        <v>50126.899999999994</v>
      </c>
      <c r="E520" s="139">
        <f>E521</f>
        <v>12567.1</v>
      </c>
      <c r="F520" s="326"/>
    </row>
    <row r="521" spans="1:6" s="141" customFormat="1" ht="25.5">
      <c r="A521" s="171" t="s">
        <v>702</v>
      </c>
      <c r="B521" s="267" t="s">
        <v>844</v>
      </c>
      <c r="C521" s="165" t="s">
        <v>769</v>
      </c>
      <c r="D521" s="139">
        <f>'приложение 2'!G306</f>
        <v>50126.899999999994</v>
      </c>
      <c r="E521" s="139">
        <f>'приложение 2'!H306</f>
        <v>12567.1</v>
      </c>
      <c r="F521" s="326"/>
    </row>
    <row r="522" spans="1:6" s="141" customFormat="1" ht="25.5">
      <c r="A522" s="171" t="s">
        <v>725</v>
      </c>
      <c r="B522" s="267" t="s">
        <v>844</v>
      </c>
      <c r="C522" s="165" t="s">
        <v>726</v>
      </c>
      <c r="D522" s="139">
        <f>D523</f>
        <v>3928.1</v>
      </c>
      <c r="E522" s="139">
        <f>E523</f>
        <v>655</v>
      </c>
      <c r="F522" s="326"/>
    </row>
    <row r="523" spans="1:6" s="141" customFormat="1" ht="38.25">
      <c r="A523" s="171" t="s">
        <v>260</v>
      </c>
      <c r="B523" s="267" t="s">
        <v>844</v>
      </c>
      <c r="C523" s="165" t="s">
        <v>727</v>
      </c>
      <c r="D523" s="139">
        <f>'приложение 2'!G308</f>
        <v>3928.1</v>
      </c>
      <c r="E523" s="139">
        <f>'приложение 2'!H308</f>
        <v>655</v>
      </c>
      <c r="F523" s="326"/>
    </row>
    <row r="524" spans="1:6" s="141" customFormat="1" ht="15.6" customHeight="1">
      <c r="A524" s="247" t="s">
        <v>261</v>
      </c>
      <c r="B524" s="267" t="s">
        <v>844</v>
      </c>
      <c r="C524" s="165" t="s">
        <v>731</v>
      </c>
      <c r="D524" s="139">
        <f>D525</f>
        <v>282.09999999999997</v>
      </c>
      <c r="E524" s="139">
        <f>E525</f>
        <v>31.1</v>
      </c>
      <c r="F524" s="326"/>
    </row>
    <row r="525" spans="1:6" s="141" customFormat="1" ht="18" customHeight="1">
      <c r="A525" s="247" t="s">
        <v>262</v>
      </c>
      <c r="B525" s="267" t="s">
        <v>844</v>
      </c>
      <c r="C525" s="165" t="s">
        <v>735</v>
      </c>
      <c r="D525" s="139">
        <f>'приложение 2'!G310</f>
        <v>282.09999999999997</v>
      </c>
      <c r="E525" s="139">
        <f>'приложение 2'!H310</f>
        <v>31.1</v>
      </c>
      <c r="F525" s="326"/>
    </row>
    <row r="526" spans="1:6" s="141" customFormat="1" ht="13.9" customHeight="1">
      <c r="A526" s="171" t="s">
        <v>21</v>
      </c>
      <c r="B526" s="267" t="s">
        <v>845</v>
      </c>
      <c r="C526" s="165"/>
      <c r="D526" s="139">
        <f>D527</f>
        <v>3038</v>
      </c>
      <c r="E526" s="139">
        <f>E527</f>
        <v>0</v>
      </c>
      <c r="F526" s="326"/>
    </row>
    <row r="527" spans="1:6" s="141" customFormat="1" ht="25.5">
      <c r="A527" s="171" t="s">
        <v>725</v>
      </c>
      <c r="B527" s="267" t="s">
        <v>845</v>
      </c>
      <c r="C527" s="165" t="s">
        <v>726</v>
      </c>
      <c r="D527" s="139">
        <f>D528</f>
        <v>3038</v>
      </c>
      <c r="E527" s="139">
        <f>E528</f>
        <v>0</v>
      </c>
      <c r="F527" s="326"/>
    </row>
    <row r="528" spans="1:6" s="141" customFormat="1" ht="38.25">
      <c r="A528" s="171" t="s">
        <v>260</v>
      </c>
      <c r="B528" s="267" t="s">
        <v>845</v>
      </c>
      <c r="C528" s="165" t="s">
        <v>727</v>
      </c>
      <c r="D528" s="139">
        <f>'приложение 2'!G313</f>
        <v>3038</v>
      </c>
      <c r="E528" s="139">
        <f>'приложение 2'!H313</f>
        <v>0</v>
      </c>
      <c r="F528" s="326"/>
    </row>
    <row r="529" spans="1:6" s="141" customFormat="1" ht="90" customHeight="1">
      <c r="A529" s="282" t="s">
        <v>846</v>
      </c>
      <c r="B529" s="251" t="s">
        <v>847</v>
      </c>
      <c r="C529" s="251"/>
      <c r="D529" s="139">
        <f>D530</f>
        <v>2527.6</v>
      </c>
      <c r="E529" s="139">
        <f>E530</f>
        <v>0</v>
      </c>
      <c r="F529" s="326"/>
    </row>
    <row r="530" spans="1:6" s="141" customFormat="1" ht="25.5">
      <c r="A530" s="171" t="s">
        <v>725</v>
      </c>
      <c r="B530" s="251" t="s">
        <v>847</v>
      </c>
      <c r="C530" s="251" t="s">
        <v>726</v>
      </c>
      <c r="D530" s="139">
        <f>D531</f>
        <v>2527.6</v>
      </c>
      <c r="E530" s="139">
        <f>E531</f>
        <v>0</v>
      </c>
      <c r="F530" s="326"/>
    </row>
    <row r="531" spans="1:6" s="141" customFormat="1" ht="38.25">
      <c r="A531" s="282" t="s">
        <v>260</v>
      </c>
      <c r="B531" s="251" t="s">
        <v>847</v>
      </c>
      <c r="C531" s="251" t="s">
        <v>727</v>
      </c>
      <c r="D531" s="139">
        <f>'приложение 2'!G316</f>
        <v>2527.6</v>
      </c>
      <c r="E531" s="139">
        <f>'приложение 2'!H316</f>
        <v>0</v>
      </c>
      <c r="F531" s="326"/>
    </row>
    <row r="532" spans="1:6" s="141" customFormat="1" ht="140.25">
      <c r="A532" s="282" t="s">
        <v>848</v>
      </c>
      <c r="B532" s="251" t="s">
        <v>849</v>
      </c>
      <c r="C532" s="251"/>
      <c r="D532" s="139">
        <f>D533</f>
        <v>312.39999999999998</v>
      </c>
      <c r="E532" s="139">
        <f>E533</f>
        <v>0</v>
      </c>
      <c r="F532" s="326"/>
    </row>
    <row r="533" spans="1:6" s="141" customFormat="1" ht="25.5">
      <c r="A533" s="171" t="s">
        <v>725</v>
      </c>
      <c r="B533" s="251" t="s">
        <v>849</v>
      </c>
      <c r="C533" s="251" t="s">
        <v>726</v>
      </c>
      <c r="D533" s="139">
        <f>D534</f>
        <v>312.39999999999998</v>
      </c>
      <c r="E533" s="139">
        <f>E534</f>
        <v>0</v>
      </c>
      <c r="F533" s="326"/>
    </row>
    <row r="534" spans="1:6" s="141" customFormat="1" ht="38.25">
      <c r="A534" s="282" t="s">
        <v>260</v>
      </c>
      <c r="B534" s="251" t="s">
        <v>849</v>
      </c>
      <c r="C534" s="251" t="s">
        <v>727</v>
      </c>
      <c r="D534" s="139">
        <f>'приложение 2'!G319</f>
        <v>312.39999999999998</v>
      </c>
      <c r="E534" s="139">
        <f>'приложение 2'!H319</f>
        <v>0</v>
      </c>
      <c r="F534" s="326"/>
    </row>
    <row r="535" spans="1:6" s="141" customFormat="1" ht="25.5">
      <c r="A535" s="171" t="s">
        <v>187</v>
      </c>
      <c r="B535" s="267" t="s">
        <v>850</v>
      </c>
      <c r="C535" s="165"/>
      <c r="D535" s="139">
        <f t="shared" ref="D535:E537" si="15">D536</f>
        <v>1645</v>
      </c>
      <c r="E535" s="139">
        <f t="shared" si="15"/>
        <v>169</v>
      </c>
      <c r="F535" s="326"/>
    </row>
    <row r="536" spans="1:6" s="141" customFormat="1">
      <c r="A536" s="171" t="s">
        <v>21</v>
      </c>
      <c r="B536" s="267" t="s">
        <v>851</v>
      </c>
      <c r="C536" s="165"/>
      <c r="D536" s="139">
        <f t="shared" si="15"/>
        <v>1645</v>
      </c>
      <c r="E536" s="139">
        <f t="shared" si="15"/>
        <v>169</v>
      </c>
      <c r="F536" s="326"/>
    </row>
    <row r="537" spans="1:6" s="141" customFormat="1" ht="25.5">
      <c r="A537" s="171" t="s">
        <v>725</v>
      </c>
      <c r="B537" s="267" t="s">
        <v>851</v>
      </c>
      <c r="C537" s="165" t="s">
        <v>726</v>
      </c>
      <c r="D537" s="139">
        <f t="shared" si="15"/>
        <v>1645</v>
      </c>
      <c r="E537" s="139">
        <f t="shared" si="15"/>
        <v>169</v>
      </c>
      <c r="F537" s="326"/>
    </row>
    <row r="538" spans="1:6" s="141" customFormat="1" ht="38.25">
      <c r="A538" s="171" t="s">
        <v>260</v>
      </c>
      <c r="B538" s="267" t="s">
        <v>851</v>
      </c>
      <c r="C538" s="165" t="s">
        <v>727</v>
      </c>
      <c r="D538" s="139">
        <f>'приложение 2'!G323</f>
        <v>1645</v>
      </c>
      <c r="E538" s="139">
        <f>'приложение 2'!H323</f>
        <v>169</v>
      </c>
      <c r="F538" s="326"/>
    </row>
    <row r="539" spans="1:6" s="141" customFormat="1" ht="38.25">
      <c r="A539" s="171" t="s">
        <v>186</v>
      </c>
      <c r="B539" s="267" t="s">
        <v>852</v>
      </c>
      <c r="C539" s="165"/>
      <c r="D539" s="139">
        <f t="shared" ref="D539:E541" si="16">D540</f>
        <v>250</v>
      </c>
      <c r="E539" s="139">
        <f t="shared" si="16"/>
        <v>0</v>
      </c>
      <c r="F539" s="326"/>
    </row>
    <row r="540" spans="1:6" s="141" customFormat="1" ht="16.149999999999999" customHeight="1">
      <c r="A540" s="171" t="s">
        <v>21</v>
      </c>
      <c r="B540" s="267" t="s">
        <v>853</v>
      </c>
      <c r="C540" s="165"/>
      <c r="D540" s="139">
        <f t="shared" si="16"/>
        <v>250</v>
      </c>
      <c r="E540" s="139">
        <f t="shared" si="16"/>
        <v>0</v>
      </c>
      <c r="F540" s="326"/>
    </row>
    <row r="541" spans="1:6" s="141" customFormat="1" ht="25.5">
      <c r="A541" s="171" t="s">
        <v>725</v>
      </c>
      <c r="B541" s="267" t="s">
        <v>853</v>
      </c>
      <c r="C541" s="165" t="s">
        <v>726</v>
      </c>
      <c r="D541" s="139">
        <f t="shared" si="16"/>
        <v>250</v>
      </c>
      <c r="E541" s="139">
        <f t="shared" si="16"/>
        <v>0</v>
      </c>
      <c r="F541" s="326"/>
    </row>
    <row r="542" spans="1:6" s="141" customFormat="1" ht="38.25">
      <c r="A542" s="171" t="s">
        <v>260</v>
      </c>
      <c r="B542" s="267" t="s">
        <v>853</v>
      </c>
      <c r="C542" s="165" t="s">
        <v>727</v>
      </c>
      <c r="D542" s="139">
        <f>'приложение 2'!G327</f>
        <v>250</v>
      </c>
      <c r="E542" s="139">
        <f>'приложение 2'!H327</f>
        <v>0</v>
      </c>
      <c r="F542" s="326"/>
    </row>
    <row r="543" spans="1:6" s="141" customFormat="1" ht="25.5">
      <c r="A543" s="171" t="s">
        <v>168</v>
      </c>
      <c r="B543" s="165" t="s">
        <v>878</v>
      </c>
      <c r="C543" s="165"/>
      <c r="D543" s="139">
        <f>D544+D549+D552</f>
        <v>34307.5</v>
      </c>
      <c r="E543" s="139">
        <f>E544+E549+E552</f>
        <v>385.5</v>
      </c>
      <c r="F543" s="326"/>
    </row>
    <row r="544" spans="1:6" s="141" customFormat="1">
      <c r="A544" s="171" t="s">
        <v>21</v>
      </c>
      <c r="B544" s="165" t="s">
        <v>879</v>
      </c>
      <c r="C544" s="165"/>
      <c r="D544" s="139">
        <f>D545+D547</f>
        <v>32045.599999999999</v>
      </c>
      <c r="E544" s="139">
        <f>E545+E547</f>
        <v>385.5</v>
      </c>
      <c r="F544" s="326"/>
    </row>
    <row r="545" spans="1:6" s="141" customFormat="1" ht="25.5">
      <c r="A545" s="171" t="s">
        <v>725</v>
      </c>
      <c r="B545" s="165" t="s">
        <v>879</v>
      </c>
      <c r="C545" s="165" t="s">
        <v>726</v>
      </c>
      <c r="D545" s="139">
        <f>D546</f>
        <v>1199</v>
      </c>
      <c r="E545" s="139">
        <f>E546</f>
        <v>225.8</v>
      </c>
      <c r="F545" s="326"/>
    </row>
    <row r="546" spans="1:6" s="141" customFormat="1" ht="38.25">
      <c r="A546" s="171" t="s">
        <v>260</v>
      </c>
      <c r="B546" s="165" t="s">
        <v>879</v>
      </c>
      <c r="C546" s="165" t="s">
        <v>727</v>
      </c>
      <c r="D546" s="139">
        <f>'приложение 2'!G389</f>
        <v>1199</v>
      </c>
      <c r="E546" s="139">
        <f>'приложение 2'!H389</f>
        <v>225.8</v>
      </c>
      <c r="F546" s="326"/>
    </row>
    <row r="547" spans="1:6" s="141" customFormat="1" ht="38.25">
      <c r="A547" s="171" t="s">
        <v>703</v>
      </c>
      <c r="B547" s="165" t="s">
        <v>879</v>
      </c>
      <c r="C547" s="165" t="s">
        <v>819</v>
      </c>
      <c r="D547" s="139">
        <f>D548</f>
        <v>30846.6</v>
      </c>
      <c r="E547" s="139">
        <f>E548</f>
        <v>159.69999999999999</v>
      </c>
      <c r="F547" s="326"/>
    </row>
    <row r="548" spans="1:6" s="141" customFormat="1">
      <c r="A548" s="171" t="s">
        <v>697</v>
      </c>
      <c r="B548" s="165" t="s">
        <v>879</v>
      </c>
      <c r="C548" s="165" t="s">
        <v>820</v>
      </c>
      <c r="D548" s="139">
        <f>'приложение 2'!G391</f>
        <v>30846.6</v>
      </c>
      <c r="E548" s="139">
        <f>'приложение 2'!H391</f>
        <v>159.69999999999999</v>
      </c>
      <c r="F548" s="326"/>
    </row>
    <row r="549" spans="1:6" s="141" customFormat="1" ht="224.45" customHeight="1">
      <c r="A549" s="171" t="s">
        <v>167</v>
      </c>
      <c r="B549" s="165" t="s">
        <v>880</v>
      </c>
      <c r="C549" s="165"/>
      <c r="D549" s="139">
        <f>D550</f>
        <v>2239.3000000000002</v>
      </c>
      <c r="E549" s="139">
        <f>E550</f>
        <v>0</v>
      </c>
      <c r="F549" s="326"/>
    </row>
    <row r="550" spans="1:6" s="141" customFormat="1" ht="38.25">
      <c r="A550" s="171" t="s">
        <v>703</v>
      </c>
      <c r="B550" s="165" t="s">
        <v>880</v>
      </c>
      <c r="C550" s="165" t="s">
        <v>819</v>
      </c>
      <c r="D550" s="139">
        <f>D551</f>
        <v>2239.3000000000002</v>
      </c>
      <c r="E550" s="139">
        <f>E551</f>
        <v>0</v>
      </c>
      <c r="F550" s="326"/>
    </row>
    <row r="551" spans="1:6" s="141" customFormat="1">
      <c r="A551" s="171" t="s">
        <v>697</v>
      </c>
      <c r="B551" s="165" t="s">
        <v>880</v>
      </c>
      <c r="C551" s="165" t="s">
        <v>820</v>
      </c>
      <c r="D551" s="139">
        <f>'приложение 2'!G394</f>
        <v>2239.3000000000002</v>
      </c>
      <c r="E551" s="139">
        <f>'приложение 2'!H394</f>
        <v>0</v>
      </c>
      <c r="F551" s="326"/>
    </row>
    <row r="552" spans="1:6" s="141" customFormat="1" ht="255">
      <c r="A552" s="171" t="s">
        <v>166</v>
      </c>
      <c r="B552" s="165" t="s">
        <v>881</v>
      </c>
      <c r="C552" s="165"/>
      <c r="D552" s="139">
        <f>D553</f>
        <v>22.6</v>
      </c>
      <c r="E552" s="139">
        <f>E553</f>
        <v>0</v>
      </c>
      <c r="F552" s="326"/>
    </row>
    <row r="553" spans="1:6" s="141" customFormat="1" ht="38.25">
      <c r="A553" s="171" t="s">
        <v>703</v>
      </c>
      <c r="B553" s="165" t="s">
        <v>881</v>
      </c>
      <c r="C553" s="165" t="s">
        <v>819</v>
      </c>
      <c r="D553" s="139">
        <f>D554</f>
        <v>22.6</v>
      </c>
      <c r="E553" s="139">
        <f>E554</f>
        <v>0</v>
      </c>
      <c r="F553" s="326"/>
    </row>
    <row r="554" spans="1:6" s="141" customFormat="1">
      <c r="A554" s="171" t="s">
        <v>697</v>
      </c>
      <c r="B554" s="165" t="s">
        <v>881</v>
      </c>
      <c r="C554" s="165" t="s">
        <v>820</v>
      </c>
      <c r="D554" s="139">
        <f>'приложение 2'!G397</f>
        <v>22.6</v>
      </c>
      <c r="E554" s="139">
        <f>'приложение 2'!H397</f>
        <v>0</v>
      </c>
      <c r="F554" s="326"/>
    </row>
    <row r="555" spans="1:6" s="141" customFormat="1" ht="25.5">
      <c r="A555" s="323" t="s">
        <v>42</v>
      </c>
      <c r="B555" s="324" t="s">
        <v>940</v>
      </c>
      <c r="C555" s="325"/>
      <c r="D555" s="138">
        <f>D556+D559</f>
        <v>17970.3</v>
      </c>
      <c r="E555" s="138">
        <f>E556+E559</f>
        <v>3327.7999999999997</v>
      </c>
      <c r="F555" s="326"/>
    </row>
    <row r="556" spans="1:6" s="141" customFormat="1" ht="25.5">
      <c r="A556" s="327" t="s">
        <v>37</v>
      </c>
      <c r="B556" s="328" t="s">
        <v>945</v>
      </c>
      <c r="C556" s="329"/>
      <c r="D556" s="139">
        <f>D557</f>
        <v>14072.1</v>
      </c>
      <c r="E556" s="139">
        <f>E557</f>
        <v>3060.7</v>
      </c>
      <c r="F556" s="326"/>
    </row>
    <row r="557" spans="1:6" s="141" customFormat="1" ht="38.25">
      <c r="A557" s="171" t="s">
        <v>689</v>
      </c>
      <c r="B557" s="328" t="s">
        <v>945</v>
      </c>
      <c r="C557" s="329">
        <v>600</v>
      </c>
      <c r="D557" s="139">
        <f>D558</f>
        <v>14072.1</v>
      </c>
      <c r="E557" s="139">
        <f>E558</f>
        <v>3060.7</v>
      </c>
      <c r="F557" s="326"/>
    </row>
    <row r="558" spans="1:6" s="141" customFormat="1">
      <c r="A558" s="171" t="s">
        <v>690</v>
      </c>
      <c r="B558" s="328" t="s">
        <v>945</v>
      </c>
      <c r="C558" s="329">
        <v>610</v>
      </c>
      <c r="D558" s="139">
        <f>'приложение 2'!G586</f>
        <v>14072.1</v>
      </c>
      <c r="E558" s="139">
        <f>'приложение 2'!H586</f>
        <v>3060.7</v>
      </c>
      <c r="F558" s="326"/>
    </row>
    <row r="559" spans="1:6" s="141" customFormat="1">
      <c r="A559" s="327" t="s">
        <v>21</v>
      </c>
      <c r="B559" s="328" t="s">
        <v>941</v>
      </c>
      <c r="C559" s="329"/>
      <c r="D559" s="139">
        <f>D560+D562</f>
        <v>3898.2000000000003</v>
      </c>
      <c r="E559" s="139">
        <f>E560+E562</f>
        <v>267.10000000000002</v>
      </c>
      <c r="F559" s="326"/>
    </row>
    <row r="560" spans="1:6" s="141" customFormat="1" ht="25.5">
      <c r="A560" s="171" t="s">
        <v>725</v>
      </c>
      <c r="B560" s="328" t="s">
        <v>941</v>
      </c>
      <c r="C560" s="329">
        <v>200</v>
      </c>
      <c r="D560" s="139">
        <f>D561</f>
        <v>302.5</v>
      </c>
      <c r="E560" s="139">
        <f>E561</f>
        <v>0</v>
      </c>
      <c r="F560" s="326"/>
    </row>
    <row r="561" spans="1:6" s="141" customFormat="1" ht="38.25">
      <c r="A561" s="171" t="s">
        <v>260</v>
      </c>
      <c r="B561" s="328" t="s">
        <v>941</v>
      </c>
      <c r="C561" s="329">
        <v>240</v>
      </c>
      <c r="D561" s="139">
        <f>'приложение 2'!G589</f>
        <v>302.5</v>
      </c>
      <c r="E561" s="139">
        <f>'приложение 2'!H589</f>
        <v>0</v>
      </c>
      <c r="F561" s="326"/>
    </row>
    <row r="562" spans="1:6" s="141" customFormat="1" ht="38.25">
      <c r="A562" s="171" t="s">
        <v>794</v>
      </c>
      <c r="B562" s="328" t="s">
        <v>941</v>
      </c>
      <c r="C562" s="329">
        <v>600</v>
      </c>
      <c r="D562" s="139">
        <f>D563+D564</f>
        <v>3595.7000000000003</v>
      </c>
      <c r="E562" s="139">
        <f>E563+E564</f>
        <v>267.10000000000002</v>
      </c>
      <c r="F562" s="326"/>
    </row>
    <row r="563" spans="1:6" s="141" customFormat="1">
      <c r="A563" s="171" t="s">
        <v>690</v>
      </c>
      <c r="B563" s="328" t="s">
        <v>941</v>
      </c>
      <c r="C563" s="329">
        <v>610</v>
      </c>
      <c r="D563" s="139">
        <f>'приложение 2'!G591</f>
        <v>3398.9</v>
      </c>
      <c r="E563" s="139">
        <f>'приложение 2'!H591</f>
        <v>263.10000000000002</v>
      </c>
      <c r="F563" s="326"/>
    </row>
    <row r="564" spans="1:6" s="141" customFormat="1">
      <c r="A564" s="171" t="s">
        <v>694</v>
      </c>
      <c r="B564" s="328" t="s">
        <v>941</v>
      </c>
      <c r="C564" s="329">
        <v>620</v>
      </c>
      <c r="D564" s="139">
        <f>'приложение 2'!G592</f>
        <v>196.8</v>
      </c>
      <c r="E564" s="139">
        <f>'приложение 2'!H592</f>
        <v>4</v>
      </c>
      <c r="F564" s="326"/>
    </row>
    <row r="565" spans="1:6" s="141" customFormat="1" ht="54" customHeight="1">
      <c r="A565" s="323" t="s">
        <v>157</v>
      </c>
      <c r="B565" s="324" t="s">
        <v>802</v>
      </c>
      <c r="C565" s="325"/>
      <c r="D565" s="138">
        <f>D566+D583</f>
        <v>173231.19999999995</v>
      </c>
      <c r="E565" s="138">
        <f>E566+E583</f>
        <v>29873.200000000001</v>
      </c>
      <c r="F565" s="330">
        <f>E565/D565*100</f>
        <v>17.244699569130738</v>
      </c>
    </row>
    <row r="566" spans="1:6" s="141" customFormat="1" ht="51">
      <c r="A566" s="32" t="s">
        <v>156</v>
      </c>
      <c r="B566" s="258" t="s">
        <v>803</v>
      </c>
      <c r="C566" s="258"/>
      <c r="D566" s="139">
        <f>D567+D574+D580</f>
        <v>166638.89999999997</v>
      </c>
      <c r="E566" s="139">
        <f>E567+E574+E580</f>
        <v>29873.200000000001</v>
      </c>
      <c r="F566" s="326"/>
    </row>
    <row r="567" spans="1:6" s="141" customFormat="1" ht="25.5">
      <c r="A567" s="247" t="s">
        <v>37</v>
      </c>
      <c r="B567" s="165" t="s">
        <v>884</v>
      </c>
      <c r="C567" s="165"/>
      <c r="D567" s="139">
        <f>D568+D570+D572</f>
        <v>21736.3</v>
      </c>
      <c r="E567" s="139">
        <f>E568+E570+E572</f>
        <v>5178.8</v>
      </c>
      <c r="F567" s="326"/>
    </row>
    <row r="568" spans="1:6" s="141" customFormat="1" ht="64.900000000000006" customHeight="1">
      <c r="A568" s="171" t="s">
        <v>695</v>
      </c>
      <c r="B568" s="165" t="s">
        <v>884</v>
      </c>
      <c r="C568" s="165" t="s">
        <v>722</v>
      </c>
      <c r="D568" s="139">
        <f>D569</f>
        <v>20241.5</v>
      </c>
      <c r="E568" s="139">
        <f>E569</f>
        <v>4902.6000000000004</v>
      </c>
      <c r="F568" s="326"/>
    </row>
    <row r="569" spans="1:6" s="141" customFormat="1" ht="25.5">
      <c r="A569" s="171" t="s">
        <v>702</v>
      </c>
      <c r="B569" s="165" t="s">
        <v>884</v>
      </c>
      <c r="C569" s="165" t="s">
        <v>769</v>
      </c>
      <c r="D569" s="139">
        <f>'приложение 2'!G432</f>
        <v>20241.5</v>
      </c>
      <c r="E569" s="139">
        <f>'приложение 2'!H432</f>
        <v>4902.6000000000004</v>
      </c>
      <c r="F569" s="326"/>
    </row>
    <row r="570" spans="1:6" s="141" customFormat="1" ht="25.5">
      <c r="A570" s="171" t="s">
        <v>725</v>
      </c>
      <c r="B570" s="165" t="s">
        <v>884</v>
      </c>
      <c r="C570" s="165" t="s">
        <v>726</v>
      </c>
      <c r="D570" s="139">
        <f>D571</f>
        <v>1466.5</v>
      </c>
      <c r="E570" s="139">
        <f>E571</f>
        <v>276.2</v>
      </c>
      <c r="F570" s="326"/>
    </row>
    <row r="571" spans="1:6" s="141" customFormat="1" ht="38.25">
      <c r="A571" s="171" t="s">
        <v>260</v>
      </c>
      <c r="B571" s="165" t="s">
        <v>884</v>
      </c>
      <c r="C571" s="165" t="s">
        <v>727</v>
      </c>
      <c r="D571" s="139">
        <f>'приложение 2'!G434</f>
        <v>1466.5</v>
      </c>
      <c r="E571" s="139">
        <f>'приложение 2'!H434</f>
        <v>276.2</v>
      </c>
      <c r="F571" s="326"/>
    </row>
    <row r="572" spans="1:6" s="141" customFormat="1">
      <c r="A572" s="247" t="s">
        <v>261</v>
      </c>
      <c r="B572" s="165" t="s">
        <v>884</v>
      </c>
      <c r="C572" s="165" t="s">
        <v>731</v>
      </c>
      <c r="D572" s="139">
        <f>D573</f>
        <v>28.3</v>
      </c>
      <c r="E572" s="139">
        <f>E573</f>
        <v>0</v>
      </c>
      <c r="F572" s="326"/>
    </row>
    <row r="573" spans="1:6" s="141" customFormat="1">
      <c r="A573" s="247" t="s">
        <v>262</v>
      </c>
      <c r="B573" s="165" t="s">
        <v>884</v>
      </c>
      <c r="C573" s="165" t="s">
        <v>735</v>
      </c>
      <c r="D573" s="139">
        <f>'приложение 2'!G436</f>
        <v>28.3</v>
      </c>
      <c r="E573" s="139">
        <f>'приложение 2'!H436</f>
        <v>0</v>
      </c>
      <c r="F573" s="326"/>
    </row>
    <row r="574" spans="1:6" s="141" customFormat="1">
      <c r="A574" s="32" t="s">
        <v>804</v>
      </c>
      <c r="B574" s="258" t="s">
        <v>805</v>
      </c>
      <c r="C574" s="258"/>
      <c r="D574" s="139">
        <f>D575+D578</f>
        <v>144616.59999999998</v>
      </c>
      <c r="E574" s="139">
        <f>E575+E578</f>
        <v>24694.400000000001</v>
      </c>
      <c r="F574" s="326"/>
    </row>
    <row r="575" spans="1:6" s="141" customFormat="1" ht="25.5">
      <c r="A575" s="171" t="s">
        <v>725</v>
      </c>
      <c r="B575" s="258" t="s">
        <v>805</v>
      </c>
      <c r="C575" s="258" t="s">
        <v>726</v>
      </c>
      <c r="D575" s="139">
        <f>D576</f>
        <v>143758.29999999999</v>
      </c>
      <c r="E575" s="139">
        <f>E576</f>
        <v>24694.400000000001</v>
      </c>
      <c r="F575" s="326"/>
    </row>
    <row r="576" spans="1:6" s="141" customFormat="1" ht="38.25">
      <c r="A576" s="32" t="s">
        <v>260</v>
      </c>
      <c r="B576" s="258" t="s">
        <v>805</v>
      </c>
      <c r="C576" s="258" t="s">
        <v>727</v>
      </c>
      <c r="D576" s="139">
        <f>'приложение 2'!G210+'приложение 2'!G252+'приложение 2'!G349+'приложение 2'!G402</f>
        <v>143758.29999999999</v>
      </c>
      <c r="E576" s="139">
        <f>'приложение 2'!H210+'приложение 2'!H252+'приложение 2'!H349+'приложение 2'!H402</f>
        <v>24694.400000000001</v>
      </c>
      <c r="F576" s="326"/>
    </row>
    <row r="577" spans="1:6" s="141" customFormat="1">
      <c r="A577" s="171" t="s">
        <v>823</v>
      </c>
      <c r="B577" s="258" t="s">
        <v>805</v>
      </c>
      <c r="C577" s="258" t="s">
        <v>727</v>
      </c>
      <c r="D577" s="139">
        <f>'приложение 2'!G253</f>
        <v>60164.6</v>
      </c>
      <c r="E577" s="139">
        <f>'приложение 2'!H253</f>
        <v>12279.7</v>
      </c>
      <c r="F577" s="326"/>
    </row>
    <row r="578" spans="1:6" s="141" customFormat="1">
      <c r="A578" s="282" t="s">
        <v>261</v>
      </c>
      <c r="B578" s="251" t="s">
        <v>805</v>
      </c>
      <c r="C578" s="251" t="s">
        <v>731</v>
      </c>
      <c r="D578" s="139">
        <f>D579</f>
        <v>858.3</v>
      </c>
      <c r="E578" s="139">
        <f>E579</f>
        <v>0</v>
      </c>
      <c r="F578" s="326"/>
    </row>
    <row r="579" spans="1:6" s="141" customFormat="1" ht="52.9" customHeight="1">
      <c r="A579" s="282" t="s">
        <v>160</v>
      </c>
      <c r="B579" s="251" t="s">
        <v>805</v>
      </c>
      <c r="C579" s="251" t="s">
        <v>159</v>
      </c>
      <c r="D579" s="139">
        <f>'приложение 2'!G351</f>
        <v>858.3</v>
      </c>
      <c r="E579" s="139">
        <f>'приложение 2'!H351</f>
        <v>0</v>
      </c>
      <c r="F579" s="326"/>
    </row>
    <row r="580" spans="1:6" s="141" customFormat="1" ht="170.45" customHeight="1">
      <c r="A580" s="32" t="s">
        <v>806</v>
      </c>
      <c r="B580" s="258" t="s">
        <v>807</v>
      </c>
      <c r="C580" s="258"/>
      <c r="D580" s="139">
        <f>D581</f>
        <v>286</v>
      </c>
      <c r="E580" s="139">
        <f>E581</f>
        <v>0</v>
      </c>
      <c r="F580" s="326"/>
    </row>
    <row r="581" spans="1:6" s="141" customFormat="1" ht="25.5">
      <c r="A581" s="171" t="s">
        <v>725</v>
      </c>
      <c r="B581" s="258" t="s">
        <v>807</v>
      </c>
      <c r="C581" s="258" t="s">
        <v>726</v>
      </c>
      <c r="D581" s="139">
        <f>D582</f>
        <v>286</v>
      </c>
      <c r="E581" s="139">
        <f>E582</f>
        <v>0</v>
      </c>
      <c r="F581" s="326"/>
    </row>
    <row r="582" spans="1:6" s="141" customFormat="1" ht="38.25">
      <c r="A582" s="32" t="s">
        <v>260</v>
      </c>
      <c r="B582" s="258" t="s">
        <v>807</v>
      </c>
      <c r="C582" s="258" t="s">
        <v>727</v>
      </c>
      <c r="D582" s="139">
        <f>'приложение 2'!G213</f>
        <v>286</v>
      </c>
      <c r="E582" s="139">
        <f>'приложение 2'!H213</f>
        <v>0</v>
      </c>
      <c r="F582" s="326"/>
    </row>
    <row r="583" spans="1:6" s="141" customFormat="1" ht="51">
      <c r="A583" s="247" t="s">
        <v>149</v>
      </c>
      <c r="B583" s="165" t="s">
        <v>865</v>
      </c>
      <c r="C583" s="165"/>
      <c r="D583" s="139">
        <f>D584+D587</f>
        <v>6592.3</v>
      </c>
      <c r="E583" s="139">
        <f>E584+E587</f>
        <v>0</v>
      </c>
      <c r="F583" s="326"/>
    </row>
    <row r="584" spans="1:6" s="141" customFormat="1">
      <c r="A584" s="171" t="s">
        <v>21</v>
      </c>
      <c r="B584" s="165" t="s">
        <v>885</v>
      </c>
      <c r="C584" s="165"/>
      <c r="D584" s="139">
        <f>D585</f>
        <v>200</v>
      </c>
      <c r="E584" s="139">
        <f>E585</f>
        <v>0</v>
      </c>
      <c r="F584" s="326"/>
    </row>
    <row r="585" spans="1:6" s="141" customFormat="1" ht="25.5">
      <c r="A585" s="171" t="s">
        <v>725</v>
      </c>
      <c r="B585" s="165" t="s">
        <v>885</v>
      </c>
      <c r="C585" s="165" t="s">
        <v>726</v>
      </c>
      <c r="D585" s="139">
        <f>D586</f>
        <v>200</v>
      </c>
      <c r="E585" s="139">
        <f>E586</f>
        <v>0</v>
      </c>
      <c r="F585" s="326"/>
    </row>
    <row r="586" spans="1:6" s="141" customFormat="1" ht="38.25">
      <c r="A586" s="171" t="s">
        <v>260</v>
      </c>
      <c r="B586" s="165" t="s">
        <v>885</v>
      </c>
      <c r="C586" s="165" t="s">
        <v>727</v>
      </c>
      <c r="D586" s="139">
        <f>'приложение 2'!G440</f>
        <v>200</v>
      </c>
      <c r="E586" s="139">
        <f>'приложение 2'!H440</f>
        <v>0</v>
      </c>
      <c r="F586" s="326"/>
    </row>
    <row r="587" spans="1:6" s="141" customFormat="1" ht="204">
      <c r="A587" s="171" t="s">
        <v>866</v>
      </c>
      <c r="B587" s="165" t="s">
        <v>867</v>
      </c>
      <c r="C587" s="165"/>
      <c r="D587" s="139">
        <f>D588</f>
        <v>6392.3</v>
      </c>
      <c r="E587" s="139">
        <f>E588</f>
        <v>0</v>
      </c>
      <c r="F587" s="326"/>
    </row>
    <row r="588" spans="1:6" s="141" customFormat="1">
      <c r="A588" s="171" t="s">
        <v>261</v>
      </c>
      <c r="B588" s="165" t="s">
        <v>867</v>
      </c>
      <c r="C588" s="165" t="s">
        <v>731</v>
      </c>
      <c r="D588" s="139">
        <f>D589</f>
        <v>6392.3</v>
      </c>
      <c r="E588" s="139">
        <f>E589</f>
        <v>0</v>
      </c>
      <c r="F588" s="326"/>
    </row>
    <row r="589" spans="1:6" s="141" customFormat="1" ht="52.9" customHeight="1">
      <c r="A589" s="171" t="s">
        <v>160</v>
      </c>
      <c r="B589" s="165" t="s">
        <v>867</v>
      </c>
      <c r="C589" s="165" t="s">
        <v>159</v>
      </c>
      <c r="D589" s="139">
        <f>'приложение 2'!G367</f>
        <v>6392.3</v>
      </c>
      <c r="E589" s="139">
        <f>'приложение 2'!H367</f>
        <v>0</v>
      </c>
      <c r="F589" s="326"/>
    </row>
    <row r="590" spans="1:6" s="141" customFormat="1" ht="51">
      <c r="A590" s="323" t="s">
        <v>175</v>
      </c>
      <c r="B590" s="324" t="s">
        <v>868</v>
      </c>
      <c r="C590" s="325" t="s">
        <v>0</v>
      </c>
      <c r="D590" s="138">
        <f>D591+D594+D597+D600+D603</f>
        <v>30985.9</v>
      </c>
      <c r="E590" s="138">
        <f>E591+E594+E597+E600+E603</f>
        <v>291.60000000000002</v>
      </c>
      <c r="F590" s="330">
        <f>E590/D590*100</f>
        <v>0.94107319780932608</v>
      </c>
    </row>
    <row r="591" spans="1:6" s="141" customFormat="1">
      <c r="A591" s="171" t="s">
        <v>21</v>
      </c>
      <c r="B591" s="258" t="s">
        <v>869</v>
      </c>
      <c r="C591" s="165"/>
      <c r="D591" s="139">
        <f>D592</f>
        <v>5763</v>
      </c>
      <c r="E591" s="139">
        <f>E592</f>
        <v>291.60000000000002</v>
      </c>
      <c r="F591" s="326"/>
    </row>
    <row r="592" spans="1:6" s="141" customFormat="1" ht="38.25">
      <c r="A592" s="171" t="s">
        <v>703</v>
      </c>
      <c r="B592" s="258" t="s">
        <v>869</v>
      </c>
      <c r="C592" s="165" t="s">
        <v>819</v>
      </c>
      <c r="D592" s="139">
        <f>D593</f>
        <v>5763</v>
      </c>
      <c r="E592" s="139">
        <f>E593</f>
        <v>291.60000000000002</v>
      </c>
      <c r="F592" s="326"/>
    </row>
    <row r="593" spans="1:6" s="141" customFormat="1">
      <c r="A593" s="171" t="s">
        <v>697</v>
      </c>
      <c r="B593" s="258" t="s">
        <v>869</v>
      </c>
      <c r="C593" s="165" t="s">
        <v>820</v>
      </c>
      <c r="D593" s="139">
        <f>'приложение 2'!G371</f>
        <v>5763</v>
      </c>
      <c r="E593" s="139">
        <f>'приложение 2'!H371</f>
        <v>291.60000000000002</v>
      </c>
      <c r="F593" s="326"/>
    </row>
    <row r="594" spans="1:6" s="141" customFormat="1" ht="106.9" customHeight="1">
      <c r="A594" s="171" t="s">
        <v>870</v>
      </c>
      <c r="B594" s="165" t="s">
        <v>871</v>
      </c>
      <c r="C594" s="165"/>
      <c r="D594" s="139">
        <f>D595</f>
        <v>16656</v>
      </c>
      <c r="E594" s="139">
        <f>E595</f>
        <v>0</v>
      </c>
      <c r="F594" s="326"/>
    </row>
    <row r="595" spans="1:6" s="141" customFormat="1" ht="38.25">
      <c r="A595" s="171" t="s">
        <v>703</v>
      </c>
      <c r="B595" s="165" t="s">
        <v>871</v>
      </c>
      <c r="C595" s="165" t="s">
        <v>819</v>
      </c>
      <c r="D595" s="139">
        <f>D596</f>
        <v>16656</v>
      </c>
      <c r="E595" s="139">
        <f>E596</f>
        <v>0</v>
      </c>
      <c r="F595" s="326"/>
    </row>
    <row r="596" spans="1:6" s="141" customFormat="1">
      <c r="A596" s="171" t="s">
        <v>697</v>
      </c>
      <c r="B596" s="165" t="s">
        <v>871</v>
      </c>
      <c r="C596" s="165" t="s">
        <v>820</v>
      </c>
      <c r="D596" s="139">
        <f>'приложение 2'!G374</f>
        <v>16656</v>
      </c>
      <c r="E596" s="139">
        <f>'приложение 2'!H374</f>
        <v>0</v>
      </c>
      <c r="F596" s="326"/>
    </row>
    <row r="597" spans="1:6" s="141" customFormat="1" ht="221.25" customHeight="1">
      <c r="A597" s="171" t="s">
        <v>872</v>
      </c>
      <c r="B597" s="165" t="s">
        <v>873</v>
      </c>
      <c r="C597" s="165"/>
      <c r="D597" s="139">
        <f>D598</f>
        <v>4358.8999999999996</v>
      </c>
      <c r="E597" s="139">
        <f>E598</f>
        <v>0</v>
      </c>
      <c r="F597" s="326"/>
    </row>
    <row r="598" spans="1:6" s="141" customFormat="1" ht="38.25">
      <c r="A598" s="171" t="s">
        <v>703</v>
      </c>
      <c r="B598" s="165" t="s">
        <v>873</v>
      </c>
      <c r="C598" s="165" t="s">
        <v>819</v>
      </c>
      <c r="D598" s="139">
        <f>D599</f>
        <v>4358.8999999999996</v>
      </c>
      <c r="E598" s="139">
        <f>E599</f>
        <v>0</v>
      </c>
      <c r="F598" s="326"/>
    </row>
    <row r="599" spans="1:6" s="141" customFormat="1">
      <c r="A599" s="171" t="s">
        <v>697</v>
      </c>
      <c r="B599" s="165" t="s">
        <v>873</v>
      </c>
      <c r="C599" s="165" t="s">
        <v>820</v>
      </c>
      <c r="D599" s="139">
        <f>'приложение 2'!G377</f>
        <v>4358.8999999999996</v>
      </c>
      <c r="E599" s="139">
        <f>'приложение 2'!H377</f>
        <v>0</v>
      </c>
      <c r="F599" s="326"/>
    </row>
    <row r="600" spans="1:6" s="141" customFormat="1" ht="130.5" customHeight="1">
      <c r="A600" s="282" t="s">
        <v>874</v>
      </c>
      <c r="B600" s="251" t="s">
        <v>875</v>
      </c>
      <c r="C600" s="251"/>
      <c r="D600" s="139">
        <f>D601</f>
        <v>4164</v>
      </c>
      <c r="E600" s="139">
        <f>E601</f>
        <v>0</v>
      </c>
      <c r="F600" s="326"/>
    </row>
    <row r="601" spans="1:6" s="141" customFormat="1" ht="38.25">
      <c r="A601" s="282" t="s">
        <v>703</v>
      </c>
      <c r="B601" s="251" t="s">
        <v>875</v>
      </c>
      <c r="C601" s="251" t="s">
        <v>819</v>
      </c>
      <c r="D601" s="139">
        <f>D602</f>
        <v>4164</v>
      </c>
      <c r="E601" s="139">
        <f>E602</f>
        <v>0</v>
      </c>
      <c r="F601" s="326"/>
    </row>
    <row r="602" spans="1:6" s="141" customFormat="1">
      <c r="A602" s="282" t="s">
        <v>697</v>
      </c>
      <c r="B602" s="251" t="s">
        <v>875</v>
      </c>
      <c r="C602" s="251" t="s">
        <v>820</v>
      </c>
      <c r="D602" s="139">
        <f>'приложение 2'!G380</f>
        <v>4164</v>
      </c>
      <c r="E602" s="139">
        <f>'приложение 2'!H380</f>
        <v>0</v>
      </c>
      <c r="F602" s="326"/>
    </row>
    <row r="603" spans="1:6" s="141" customFormat="1" ht="240" customHeight="1">
      <c r="A603" s="171" t="s">
        <v>876</v>
      </c>
      <c r="B603" s="165" t="s">
        <v>877</v>
      </c>
      <c r="C603" s="165"/>
      <c r="D603" s="139">
        <f>D604</f>
        <v>44</v>
      </c>
      <c r="E603" s="139">
        <f>E604</f>
        <v>0</v>
      </c>
      <c r="F603" s="326"/>
    </row>
    <row r="604" spans="1:6" s="141" customFormat="1" ht="38.25">
      <c r="A604" s="171" t="s">
        <v>703</v>
      </c>
      <c r="B604" s="165" t="s">
        <v>877</v>
      </c>
      <c r="C604" s="165" t="s">
        <v>819</v>
      </c>
      <c r="D604" s="139">
        <f>D605</f>
        <v>44</v>
      </c>
      <c r="E604" s="139">
        <f>E605</f>
        <v>0</v>
      </c>
      <c r="F604" s="326"/>
    </row>
    <row r="605" spans="1:6" s="141" customFormat="1">
      <c r="A605" s="171" t="s">
        <v>697</v>
      </c>
      <c r="B605" s="165" t="s">
        <v>877</v>
      </c>
      <c r="C605" s="165" t="s">
        <v>820</v>
      </c>
      <c r="D605" s="139">
        <f>'приложение 2'!G383</f>
        <v>44</v>
      </c>
      <c r="E605" s="139">
        <f>'приложение 2'!H383</f>
        <v>0</v>
      </c>
      <c r="F605" s="326"/>
    </row>
    <row r="606" spans="1:6" s="322" customFormat="1">
      <c r="A606" s="215" t="s">
        <v>1013</v>
      </c>
      <c r="B606" s="363"/>
      <c r="C606" s="363"/>
      <c r="D606" s="364">
        <f>D11+D22+D111+D206+D222+D229+D253+D273+D312+D328+D332+D356+D366+D396+D413+D517+D555+D565+D590</f>
        <v>3099305.2999999993</v>
      </c>
      <c r="E606" s="364">
        <f>E11+E22+E111+E206+E222+E229+E253+E273+E312+E328+E332+E356+E366+E396+E413+E517+E555+E565+E590</f>
        <v>655997.89999999991</v>
      </c>
      <c r="F606" s="365">
        <f>E606/D606*100</f>
        <v>21.165965805304822</v>
      </c>
    </row>
    <row r="607" spans="1:6">
      <c r="A607" s="2"/>
      <c r="B607" s="2"/>
      <c r="C607" s="5"/>
      <c r="D607" s="2"/>
      <c r="E607" s="36"/>
    </row>
    <row r="608" spans="1:6">
      <c r="A608" s="2"/>
      <c r="B608" s="2"/>
      <c r="C608" s="2"/>
      <c r="D608" s="2"/>
      <c r="E608" s="2"/>
    </row>
  </sheetData>
  <mergeCells count="4">
    <mergeCell ref="A6:F6"/>
    <mergeCell ref="B7:C7"/>
    <mergeCell ref="E1:F1"/>
    <mergeCell ref="C2:F2"/>
  </mergeCells>
  <pageMargins left="0.51181102362204722" right="0" top="0.35433070866141736" bottom="0.35433070866141736" header="0.31496062992125984" footer="0.31496062992125984"/>
  <pageSetup paperSize="9" scale="90" fitToHeight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7"/>
  <sheetViews>
    <sheetView workbookViewId="0">
      <selection activeCell="F23" sqref="F23"/>
    </sheetView>
  </sheetViews>
  <sheetFormatPr defaultColWidth="9.140625" defaultRowHeight="12.75"/>
  <cols>
    <col min="1" max="1" width="4.42578125" style="1" customWidth="1"/>
    <col min="2" max="2" width="34.5703125" style="1" customWidth="1"/>
    <col min="3" max="3" width="4.7109375" style="1" customWidth="1"/>
    <col min="4" max="4" width="6" style="1" customWidth="1"/>
    <col min="5" max="5" width="14.5703125" style="1" customWidth="1"/>
    <col min="6" max="6" width="17.7109375" style="1" customWidth="1"/>
    <col min="7" max="7" width="14.140625" style="1" customWidth="1"/>
    <col min="8" max="244" width="9.140625" style="1" customWidth="1"/>
    <col min="245" max="16384" width="9.140625" style="1"/>
  </cols>
  <sheetData>
    <row r="1" spans="1:7" ht="13.5" customHeight="1">
      <c r="B1" s="2"/>
      <c r="C1" s="2"/>
      <c r="D1" s="2"/>
      <c r="E1" s="349"/>
      <c r="F1" s="382" t="s">
        <v>1045</v>
      </c>
      <c r="G1" s="382"/>
    </row>
    <row r="2" spans="1:7" ht="15.75" customHeight="1">
      <c r="B2" s="4"/>
      <c r="C2" s="4"/>
      <c r="D2" s="4"/>
      <c r="E2" s="382" t="s">
        <v>1048</v>
      </c>
      <c r="F2" s="384"/>
      <c r="G2" s="384"/>
    </row>
    <row r="3" spans="1:7" ht="12.75" customHeight="1">
      <c r="B3" s="36"/>
      <c r="C3" s="36"/>
      <c r="D3" s="36"/>
      <c r="E3" s="350"/>
      <c r="F3" s="382" t="s">
        <v>1049</v>
      </c>
      <c r="G3" s="382"/>
    </row>
    <row r="4" spans="1:7" ht="12" customHeight="1">
      <c r="B4" s="36"/>
      <c r="C4" s="36"/>
      <c r="D4" s="36"/>
      <c r="E4" s="36"/>
      <c r="F4" s="36"/>
      <c r="G4" s="36"/>
    </row>
    <row r="5" spans="1:7" ht="12.75" customHeight="1">
      <c r="B5" s="124"/>
      <c r="C5" s="383"/>
      <c r="D5" s="383"/>
      <c r="E5" s="383"/>
      <c r="F5" s="383"/>
      <c r="G5" s="383"/>
    </row>
    <row r="6" spans="1:7" ht="12" customHeight="1">
      <c r="A6" s="380" t="s">
        <v>1043</v>
      </c>
      <c r="B6" s="380"/>
      <c r="C6" s="380"/>
      <c r="D6" s="380"/>
      <c r="E6" s="380"/>
      <c r="F6" s="380"/>
      <c r="G6" s="380"/>
    </row>
    <row r="7" spans="1:7" ht="12.75" customHeight="1">
      <c r="A7" s="380" t="s">
        <v>684</v>
      </c>
      <c r="B7" s="380"/>
      <c r="C7" s="380"/>
      <c r="D7" s="380"/>
      <c r="E7" s="380"/>
      <c r="F7" s="380"/>
      <c r="G7" s="380"/>
    </row>
    <row r="8" spans="1:7" ht="20.25" customHeight="1">
      <c r="B8" s="6"/>
      <c r="C8" s="6"/>
      <c r="D8" s="6"/>
      <c r="E8" s="6"/>
      <c r="F8" s="6"/>
      <c r="G8" s="351" t="s">
        <v>252</v>
      </c>
    </row>
    <row r="9" spans="1:7" ht="25.5">
      <c r="A9" s="129" t="s">
        <v>256</v>
      </c>
      <c r="B9" s="12"/>
      <c r="C9" s="12" t="s">
        <v>249</v>
      </c>
      <c r="D9" s="12" t="s">
        <v>248</v>
      </c>
      <c r="E9" s="13" t="s">
        <v>245</v>
      </c>
      <c r="F9" s="13" t="s">
        <v>265</v>
      </c>
      <c r="G9" s="13" t="s">
        <v>1041</v>
      </c>
    </row>
    <row r="10" spans="1:7" s="352" customFormat="1" ht="11.25">
      <c r="A10" s="353">
        <v>1</v>
      </c>
      <c r="B10" s="18">
        <v>2</v>
      </c>
      <c r="C10" s="18">
        <v>3</v>
      </c>
      <c r="D10" s="18">
        <v>4</v>
      </c>
      <c r="E10" s="19">
        <v>5</v>
      </c>
      <c r="F10" s="19">
        <v>6</v>
      </c>
      <c r="G10" s="19">
        <v>7</v>
      </c>
    </row>
    <row r="11" spans="1:7">
      <c r="A11" s="17" t="s">
        <v>257</v>
      </c>
      <c r="B11" s="125" t="s">
        <v>82</v>
      </c>
      <c r="C11" s="126">
        <v>1</v>
      </c>
      <c r="D11" s="126">
        <v>0</v>
      </c>
      <c r="E11" s="8">
        <f>E12+E13+E14+E15+E16+E17+E18+E19</f>
        <v>269197.8</v>
      </c>
      <c r="F11" s="8">
        <f>F12+F13+F14+F15+F16+F17+F18+F19</f>
        <v>66161.3</v>
      </c>
      <c r="G11" s="310">
        <f>F11/E11*100</f>
        <v>24.577206797380963</v>
      </c>
    </row>
    <row r="12" spans="1:7" ht="51">
      <c r="A12" s="17" t="s">
        <v>635</v>
      </c>
      <c r="B12" s="127" t="s">
        <v>240</v>
      </c>
      <c r="C12" s="128">
        <v>1</v>
      </c>
      <c r="D12" s="128">
        <v>2</v>
      </c>
      <c r="E12" s="7">
        <f>'приложение 2'!G14</f>
        <v>21430.300000000003</v>
      </c>
      <c r="F12" s="7">
        <f>'приложение 2'!H14</f>
        <v>5799.3</v>
      </c>
      <c r="G12" s="309">
        <f>F12/E12*100</f>
        <v>27.06121706182368</v>
      </c>
    </row>
    <row r="13" spans="1:7" ht="63.75">
      <c r="A13" s="17" t="s">
        <v>636</v>
      </c>
      <c r="B13" s="127" t="s">
        <v>244</v>
      </c>
      <c r="C13" s="128">
        <v>1</v>
      </c>
      <c r="D13" s="128">
        <v>3</v>
      </c>
      <c r="E13" s="7">
        <f>'приложение 2'!G25</f>
        <v>13274.099999999999</v>
      </c>
      <c r="F13" s="7">
        <f>'приложение 2'!H25</f>
        <v>4594.8</v>
      </c>
      <c r="G13" s="309">
        <f t="shared" ref="G13:G60" si="0">F13/E13*100</f>
        <v>34.614776143015355</v>
      </c>
    </row>
    <row r="14" spans="1:7" ht="64.5" customHeight="1">
      <c r="A14" s="17" t="s">
        <v>637</v>
      </c>
      <c r="B14" s="127" t="s">
        <v>239</v>
      </c>
      <c r="C14" s="128">
        <v>1</v>
      </c>
      <c r="D14" s="128">
        <v>4</v>
      </c>
      <c r="E14" s="7">
        <f>'приложение 2'!G41</f>
        <v>172562.6</v>
      </c>
      <c r="F14" s="7">
        <f>'приложение 2'!H41</f>
        <v>44126.3</v>
      </c>
      <c r="G14" s="309">
        <f t="shared" si="0"/>
        <v>25.571184022493863</v>
      </c>
    </row>
    <row r="15" spans="1:7">
      <c r="A15" s="17" t="s">
        <v>638</v>
      </c>
      <c r="B15" s="127" t="s">
        <v>236</v>
      </c>
      <c r="C15" s="128">
        <v>1</v>
      </c>
      <c r="D15" s="128">
        <v>5</v>
      </c>
      <c r="E15" s="7">
        <f>'приложение 2'!G51</f>
        <v>29.5</v>
      </c>
      <c r="F15" s="7">
        <f>'приложение 2'!H51</f>
        <v>0</v>
      </c>
      <c r="G15" s="309">
        <f t="shared" si="0"/>
        <v>0</v>
      </c>
    </row>
    <row r="16" spans="1:7" ht="51">
      <c r="A16" s="17" t="s">
        <v>639</v>
      </c>
      <c r="B16" s="127" t="s">
        <v>81</v>
      </c>
      <c r="C16" s="128">
        <v>1</v>
      </c>
      <c r="D16" s="128">
        <v>6</v>
      </c>
      <c r="E16" s="7">
        <f>'приложение 2'!G57</f>
        <v>41636.699999999997</v>
      </c>
      <c r="F16" s="7">
        <f>'приложение 2'!H57</f>
        <v>9722.4</v>
      </c>
      <c r="G16" s="309">
        <f t="shared" si="0"/>
        <v>23.350553718234153</v>
      </c>
    </row>
    <row r="17" spans="1:7" ht="25.5">
      <c r="A17" s="17" t="s">
        <v>640</v>
      </c>
      <c r="B17" s="127" t="s">
        <v>234</v>
      </c>
      <c r="C17" s="128">
        <v>1</v>
      </c>
      <c r="D17" s="128">
        <v>7</v>
      </c>
      <c r="E17" s="7">
        <f>'приложение 2'!G81</f>
        <v>2000</v>
      </c>
      <c r="F17" s="7">
        <f>'приложение 2'!H81</f>
        <v>0</v>
      </c>
      <c r="G17" s="309">
        <f t="shared" si="0"/>
        <v>0</v>
      </c>
    </row>
    <row r="18" spans="1:7">
      <c r="A18" s="17" t="s">
        <v>641</v>
      </c>
      <c r="B18" s="127" t="s">
        <v>79</v>
      </c>
      <c r="C18" s="128">
        <v>1</v>
      </c>
      <c r="D18" s="128">
        <v>11</v>
      </c>
      <c r="E18" s="7">
        <f>'приложение 2'!G87</f>
        <v>5000</v>
      </c>
      <c r="F18" s="7">
        <f>'приложение 2'!H87</f>
        <v>0</v>
      </c>
      <c r="G18" s="309">
        <f t="shared" si="0"/>
        <v>0</v>
      </c>
    </row>
    <row r="19" spans="1:7">
      <c r="A19" s="17" t="s">
        <v>682</v>
      </c>
      <c r="B19" s="127" t="s">
        <v>233</v>
      </c>
      <c r="C19" s="128">
        <v>1</v>
      </c>
      <c r="D19" s="128">
        <v>13</v>
      </c>
      <c r="E19" s="7">
        <f>'приложение 2'!G93</f>
        <v>13264.6</v>
      </c>
      <c r="F19" s="7">
        <f>'приложение 2'!H93</f>
        <v>1918.5</v>
      </c>
      <c r="G19" s="309">
        <f t="shared" si="0"/>
        <v>14.463308354567797</v>
      </c>
    </row>
    <row r="20" spans="1:7" ht="25.5">
      <c r="A20" s="17" t="s">
        <v>642</v>
      </c>
      <c r="B20" s="125" t="s">
        <v>69</v>
      </c>
      <c r="C20" s="126">
        <v>3</v>
      </c>
      <c r="D20" s="126">
        <v>0</v>
      </c>
      <c r="E20" s="8">
        <v>37037.1</v>
      </c>
      <c r="F20" s="8">
        <f>F21+F22+F23</f>
        <v>5060.0999999999995</v>
      </c>
      <c r="G20" s="309">
        <f t="shared" si="0"/>
        <v>13.662246774180483</v>
      </c>
    </row>
    <row r="21" spans="1:7">
      <c r="A21" s="17" t="s">
        <v>643</v>
      </c>
      <c r="B21" s="127" t="s">
        <v>229</v>
      </c>
      <c r="C21" s="128">
        <v>3</v>
      </c>
      <c r="D21" s="128">
        <v>4</v>
      </c>
      <c r="E21" s="7">
        <f>'приложение 2'!G120</f>
        <v>5920.5</v>
      </c>
      <c r="F21" s="7">
        <f>'приложение 2'!H120</f>
        <v>1072.5999999999999</v>
      </c>
      <c r="G21" s="309">
        <f t="shared" si="0"/>
        <v>18.116713115446327</v>
      </c>
    </row>
    <row r="22" spans="1:7" ht="51">
      <c r="A22" s="17" t="s">
        <v>644</v>
      </c>
      <c r="B22" s="127" t="s">
        <v>226</v>
      </c>
      <c r="C22" s="128">
        <v>3</v>
      </c>
      <c r="D22" s="128">
        <v>9</v>
      </c>
      <c r="E22" s="7">
        <f>'приложение 2'!G131</f>
        <v>23213.200000000001</v>
      </c>
      <c r="F22" s="7">
        <f>'приложение 2'!H131</f>
        <v>3916.9999999999995</v>
      </c>
      <c r="G22" s="309">
        <f t="shared" si="0"/>
        <v>16.874019954164009</v>
      </c>
    </row>
    <row r="23" spans="1:7" ht="38.25">
      <c r="A23" s="17" t="s">
        <v>645</v>
      </c>
      <c r="B23" s="127" t="s">
        <v>68</v>
      </c>
      <c r="C23" s="128">
        <v>3</v>
      </c>
      <c r="D23" s="128">
        <v>14</v>
      </c>
      <c r="E23" s="7">
        <f>'приложение 2'!G144</f>
        <v>7903.4000000000005</v>
      </c>
      <c r="F23" s="7">
        <f>'приложение 2'!H144</f>
        <v>70.5</v>
      </c>
      <c r="G23" s="309">
        <f t="shared" si="0"/>
        <v>0.89202115545208382</v>
      </c>
    </row>
    <row r="24" spans="1:7">
      <c r="A24" s="17" t="s">
        <v>646</v>
      </c>
      <c r="B24" s="125" t="s">
        <v>62</v>
      </c>
      <c r="C24" s="126">
        <v>4</v>
      </c>
      <c r="D24" s="126">
        <v>0</v>
      </c>
      <c r="E24" s="8">
        <f>E25+E26+E27+E28+E30+E31</f>
        <v>251792.49999999997</v>
      </c>
      <c r="F24" s="8">
        <f>F25+F26+F27+F28+F30+F31</f>
        <v>48543.200000000004</v>
      </c>
      <c r="G24" s="310">
        <f t="shared" si="0"/>
        <v>19.2790492171133</v>
      </c>
    </row>
    <row r="25" spans="1:7">
      <c r="A25" s="17" t="s">
        <v>647</v>
      </c>
      <c r="B25" s="127" t="s">
        <v>216</v>
      </c>
      <c r="C25" s="128">
        <v>4</v>
      </c>
      <c r="D25" s="128">
        <v>1</v>
      </c>
      <c r="E25" s="7">
        <f>'приложение 2'!G184</f>
        <v>7298.0999999999995</v>
      </c>
      <c r="F25" s="7">
        <f>'приложение 2'!H184</f>
        <v>1347.7</v>
      </c>
      <c r="G25" s="309">
        <f t="shared" si="0"/>
        <v>18.466450171962567</v>
      </c>
    </row>
    <row r="26" spans="1:7">
      <c r="A26" s="17" t="s">
        <v>648</v>
      </c>
      <c r="B26" s="127" t="s">
        <v>213</v>
      </c>
      <c r="C26" s="128">
        <v>4</v>
      </c>
      <c r="D26" s="128">
        <v>5</v>
      </c>
      <c r="E26" s="7">
        <f>'приложение 2'!G200</f>
        <v>31788.1</v>
      </c>
      <c r="F26" s="7">
        <f>'приложение 2'!H200</f>
        <v>9976.4</v>
      </c>
      <c r="G26" s="309">
        <f t="shared" si="0"/>
        <v>31.384071397787221</v>
      </c>
    </row>
    <row r="27" spans="1:7">
      <c r="A27" s="17" t="s">
        <v>649</v>
      </c>
      <c r="B27" s="127" t="s">
        <v>209</v>
      </c>
      <c r="C27" s="128">
        <v>4</v>
      </c>
      <c r="D27" s="128">
        <v>8</v>
      </c>
      <c r="E27" s="7">
        <f>'приложение 2'!G214</f>
        <v>11013.2</v>
      </c>
      <c r="F27" s="7">
        <f>'приложение 2'!H214</f>
        <v>1356.2</v>
      </c>
      <c r="G27" s="309">
        <f t="shared" si="0"/>
        <v>12.314313732611774</v>
      </c>
    </row>
    <row r="28" spans="1:7">
      <c r="A28" s="17" t="s">
        <v>650</v>
      </c>
      <c r="B28" s="127" t="s">
        <v>207</v>
      </c>
      <c r="C28" s="128">
        <v>4</v>
      </c>
      <c r="D28" s="128">
        <v>9</v>
      </c>
      <c r="E28" s="7">
        <f>'приложение 2'!G220</f>
        <v>104045.7</v>
      </c>
      <c r="F28" s="7">
        <f>'приложение 2'!H220</f>
        <v>12601.6</v>
      </c>
      <c r="G28" s="309">
        <f t="shared" si="0"/>
        <v>12.111600959962786</v>
      </c>
    </row>
    <row r="29" spans="1:7">
      <c r="A29" s="17" t="s">
        <v>651</v>
      </c>
      <c r="B29" s="127" t="s">
        <v>652</v>
      </c>
      <c r="C29" s="128">
        <v>4</v>
      </c>
      <c r="D29" s="128">
        <v>9</v>
      </c>
      <c r="E29" s="7">
        <f>'приложение 2'!G221</f>
        <v>90198.399999999994</v>
      </c>
      <c r="F29" s="7">
        <f>'приложение 2'!H221</f>
        <v>12279.7</v>
      </c>
      <c r="G29" s="309">
        <f t="shared" si="0"/>
        <v>13.614099584915035</v>
      </c>
    </row>
    <row r="30" spans="1:7">
      <c r="A30" s="17" t="s">
        <v>653</v>
      </c>
      <c r="B30" s="127" t="s">
        <v>61</v>
      </c>
      <c r="C30" s="128">
        <v>4</v>
      </c>
      <c r="D30" s="128">
        <v>10</v>
      </c>
      <c r="E30" s="7">
        <f>'приложение 2'!G254</f>
        <v>1926</v>
      </c>
      <c r="F30" s="7">
        <f>'приложение 2'!H254</f>
        <v>251.9</v>
      </c>
      <c r="G30" s="309">
        <f t="shared" si="0"/>
        <v>13.078920041536865</v>
      </c>
    </row>
    <row r="31" spans="1:7" ht="25.5">
      <c r="A31" s="17" t="s">
        <v>654</v>
      </c>
      <c r="B31" s="127" t="s">
        <v>200</v>
      </c>
      <c r="C31" s="128">
        <v>4</v>
      </c>
      <c r="D31" s="128">
        <v>12</v>
      </c>
      <c r="E31" s="7">
        <f>'приложение 2'!G262</f>
        <v>95721.4</v>
      </c>
      <c r="F31" s="7">
        <f>'приложение 2'!H262</f>
        <v>23009.4</v>
      </c>
      <c r="G31" s="309">
        <f t="shared" si="0"/>
        <v>24.037884945268249</v>
      </c>
    </row>
    <row r="32" spans="1:7">
      <c r="A32" s="17" t="s">
        <v>655</v>
      </c>
      <c r="B32" s="125" t="s">
        <v>185</v>
      </c>
      <c r="C32" s="126">
        <v>5</v>
      </c>
      <c r="D32" s="126">
        <v>0</v>
      </c>
      <c r="E32" s="8">
        <f>E33+E34+E35+E36</f>
        <v>484004.19999999995</v>
      </c>
      <c r="F32" s="8">
        <f>F33+F34+F35+F36</f>
        <v>39941.699999999997</v>
      </c>
      <c r="G32" s="310">
        <f t="shared" si="0"/>
        <v>8.2523457441071795</v>
      </c>
    </row>
    <row r="33" spans="1:7">
      <c r="A33" s="17" t="s">
        <v>656</v>
      </c>
      <c r="B33" s="127" t="s">
        <v>184</v>
      </c>
      <c r="C33" s="128">
        <v>5</v>
      </c>
      <c r="D33" s="128">
        <v>1</v>
      </c>
      <c r="E33" s="7">
        <f>'приложение 2'!G329</f>
        <v>145712.19999999998</v>
      </c>
      <c r="F33" s="7">
        <f>'приложение 2'!H329</f>
        <v>4421.7000000000007</v>
      </c>
      <c r="G33" s="309">
        <f t="shared" si="0"/>
        <v>3.0345434356217265</v>
      </c>
    </row>
    <row r="34" spans="1:7">
      <c r="A34" s="17" t="s">
        <v>657</v>
      </c>
      <c r="B34" s="127" t="s">
        <v>178</v>
      </c>
      <c r="C34" s="128">
        <v>5</v>
      </c>
      <c r="D34" s="128">
        <v>2</v>
      </c>
      <c r="E34" s="7">
        <f>'приложение 2'!G352</f>
        <v>81355.399999999994</v>
      </c>
      <c r="F34" s="7">
        <f>'приложение 2'!H352</f>
        <v>291.60000000000002</v>
      </c>
      <c r="G34" s="309">
        <f t="shared" si="0"/>
        <v>0.35842734471221338</v>
      </c>
    </row>
    <row r="35" spans="1:7">
      <c r="A35" s="17" t="s">
        <v>658</v>
      </c>
      <c r="B35" s="127" t="s">
        <v>170</v>
      </c>
      <c r="C35" s="128">
        <v>5</v>
      </c>
      <c r="D35" s="128">
        <v>3</v>
      </c>
      <c r="E35" s="7">
        <f>'приложение 2'!G384</f>
        <v>93557.7</v>
      </c>
      <c r="F35" s="7">
        <f>'приложение 2'!H384</f>
        <v>11662.8</v>
      </c>
      <c r="G35" s="309">
        <f t="shared" si="0"/>
        <v>12.465890033636997</v>
      </c>
    </row>
    <row r="36" spans="1:7" ht="25.5">
      <c r="A36" s="17" t="s">
        <v>659</v>
      </c>
      <c r="B36" s="127" t="s">
        <v>165</v>
      </c>
      <c r="C36" s="128">
        <v>5</v>
      </c>
      <c r="D36" s="128">
        <v>5</v>
      </c>
      <c r="E36" s="7">
        <f>'приложение 2'!G403</f>
        <v>163378.89999999997</v>
      </c>
      <c r="F36" s="7">
        <f>'приложение 2'!H403</f>
        <v>23565.599999999999</v>
      </c>
      <c r="G36" s="309">
        <f t="shared" si="0"/>
        <v>14.423894395175878</v>
      </c>
    </row>
    <row r="37" spans="1:7">
      <c r="A37" s="17" t="s">
        <v>660</v>
      </c>
      <c r="B37" s="125" t="s">
        <v>148</v>
      </c>
      <c r="C37" s="126">
        <v>6</v>
      </c>
      <c r="D37" s="126">
        <v>0</v>
      </c>
      <c r="E37" s="8">
        <f>E38</f>
        <v>1800.5</v>
      </c>
      <c r="F37" s="8">
        <f>F38</f>
        <v>0</v>
      </c>
      <c r="G37" s="310">
        <f t="shared" si="0"/>
        <v>0</v>
      </c>
    </row>
    <row r="38" spans="1:7" ht="25.5">
      <c r="A38" s="17" t="s">
        <v>661</v>
      </c>
      <c r="B38" s="127" t="s">
        <v>147</v>
      </c>
      <c r="C38" s="128">
        <v>6</v>
      </c>
      <c r="D38" s="128">
        <v>5</v>
      </c>
      <c r="E38" s="7">
        <f>'приложение 2'!G442</f>
        <v>1800.5</v>
      </c>
      <c r="F38" s="7">
        <f>'приложение 2'!H442</f>
        <v>0</v>
      </c>
      <c r="G38" s="309">
        <f t="shared" si="0"/>
        <v>0</v>
      </c>
    </row>
    <row r="39" spans="1:7">
      <c r="A39" s="17" t="s">
        <v>662</v>
      </c>
      <c r="B39" s="125" t="s">
        <v>59</v>
      </c>
      <c r="C39" s="126">
        <v>7</v>
      </c>
      <c r="D39" s="126">
        <v>0</v>
      </c>
      <c r="E39" s="8">
        <f>E40+E41+E42+E43</f>
        <v>1519488.1</v>
      </c>
      <c r="F39" s="8">
        <f>F40+F41+F42+F43</f>
        <v>250926.50000000003</v>
      </c>
      <c r="G39" s="310">
        <f t="shared" si="0"/>
        <v>16.513883853384574</v>
      </c>
    </row>
    <row r="40" spans="1:7">
      <c r="A40" s="17" t="s">
        <v>663</v>
      </c>
      <c r="B40" s="127" t="s">
        <v>58</v>
      </c>
      <c r="C40" s="128">
        <v>7</v>
      </c>
      <c r="D40" s="128">
        <v>1</v>
      </c>
      <c r="E40" s="7">
        <f>'приложение 2'!G448</f>
        <v>600339.69999999995</v>
      </c>
      <c r="F40" s="7">
        <f>'приложение 2'!H448</f>
        <v>92494</v>
      </c>
      <c r="G40" s="309">
        <f t="shared" si="0"/>
        <v>15.40694376866964</v>
      </c>
    </row>
    <row r="41" spans="1:7">
      <c r="A41" s="17" t="s">
        <v>664</v>
      </c>
      <c r="B41" s="127" t="s">
        <v>56</v>
      </c>
      <c r="C41" s="128">
        <v>7</v>
      </c>
      <c r="D41" s="128">
        <v>2</v>
      </c>
      <c r="E41" s="7">
        <f>'приложение 2'!G473</f>
        <v>838647.7</v>
      </c>
      <c r="F41" s="7">
        <f>'приложение 2'!H473</f>
        <v>144145.40000000002</v>
      </c>
      <c r="G41" s="309">
        <f t="shared" si="0"/>
        <v>17.187837038126979</v>
      </c>
    </row>
    <row r="42" spans="1:7" ht="25.5">
      <c r="A42" s="17" t="s">
        <v>665</v>
      </c>
      <c r="B42" s="127" t="s">
        <v>49</v>
      </c>
      <c r="C42" s="128">
        <v>7</v>
      </c>
      <c r="D42" s="128">
        <v>7</v>
      </c>
      <c r="E42" s="7">
        <f>'приложение 2'!G556</f>
        <v>35597.599999999999</v>
      </c>
      <c r="F42" s="7">
        <f>'приложение 2'!H556</f>
        <v>3484.7</v>
      </c>
      <c r="G42" s="309">
        <f t="shared" si="0"/>
        <v>9.7891430882980863</v>
      </c>
    </row>
    <row r="43" spans="1:7">
      <c r="A43" s="17" t="s">
        <v>666</v>
      </c>
      <c r="B43" s="127" t="s">
        <v>39</v>
      </c>
      <c r="C43" s="128">
        <v>7</v>
      </c>
      <c r="D43" s="128">
        <v>9</v>
      </c>
      <c r="E43" s="7">
        <f>'приложение 2'!G593</f>
        <v>44903.1</v>
      </c>
      <c r="F43" s="7">
        <f>'приложение 2'!H593</f>
        <v>10802.4</v>
      </c>
      <c r="G43" s="309">
        <f t="shared" si="0"/>
        <v>24.057136366976888</v>
      </c>
    </row>
    <row r="44" spans="1:7">
      <c r="A44" s="17" t="s">
        <v>667</v>
      </c>
      <c r="B44" s="125" t="s">
        <v>139</v>
      </c>
      <c r="C44" s="126">
        <v>8</v>
      </c>
      <c r="D44" s="126">
        <v>0</v>
      </c>
      <c r="E44" s="8">
        <f>E45+E46</f>
        <v>304094.49999999994</v>
      </c>
      <c r="F44" s="8">
        <f>F45+F46</f>
        <v>189739.8</v>
      </c>
      <c r="G44" s="310">
        <f t="shared" si="0"/>
        <v>62.395012076837965</v>
      </c>
    </row>
    <row r="45" spans="1:7">
      <c r="A45" s="17" t="s">
        <v>668</v>
      </c>
      <c r="B45" s="127" t="s">
        <v>138</v>
      </c>
      <c r="C45" s="128">
        <v>8</v>
      </c>
      <c r="D45" s="128">
        <v>1</v>
      </c>
      <c r="E45" s="7">
        <f>'приложение 2'!G627</f>
        <v>303841.89999999997</v>
      </c>
      <c r="F45" s="7">
        <f>'приложение 2'!H627</f>
        <v>189739.8</v>
      </c>
      <c r="G45" s="309">
        <f t="shared" si="0"/>
        <v>62.446884382963638</v>
      </c>
    </row>
    <row r="46" spans="1:7" ht="25.5">
      <c r="A46" s="17" t="s">
        <v>669</v>
      </c>
      <c r="B46" s="127" t="s">
        <v>117</v>
      </c>
      <c r="C46" s="128">
        <v>8</v>
      </c>
      <c r="D46" s="128">
        <v>4</v>
      </c>
      <c r="E46" s="7">
        <f>'приложение 2'!G698</f>
        <v>252.6</v>
      </c>
      <c r="F46" s="7">
        <f>'приложение 2'!H698</f>
        <v>0</v>
      </c>
      <c r="G46" s="309">
        <f t="shared" si="0"/>
        <v>0</v>
      </c>
    </row>
    <row r="47" spans="1:7">
      <c r="A47" s="17" t="s">
        <v>683</v>
      </c>
      <c r="B47" s="125" t="s">
        <v>115</v>
      </c>
      <c r="C47" s="126">
        <v>9</v>
      </c>
      <c r="D47" s="126">
        <v>0</v>
      </c>
      <c r="E47" s="8">
        <f>E48</f>
        <v>9452.5</v>
      </c>
      <c r="F47" s="8">
        <f>F48</f>
        <v>7267.3</v>
      </c>
      <c r="G47" s="310">
        <f t="shared" si="0"/>
        <v>76.882306268183015</v>
      </c>
    </row>
    <row r="48" spans="1:7" ht="25.5">
      <c r="A48" s="17" t="s">
        <v>670</v>
      </c>
      <c r="B48" s="127" t="s">
        <v>114</v>
      </c>
      <c r="C48" s="128">
        <v>9</v>
      </c>
      <c r="D48" s="128">
        <v>9</v>
      </c>
      <c r="E48" s="7">
        <f>'приложение 2'!G704</f>
        <v>9452.5</v>
      </c>
      <c r="F48" s="7">
        <f>'приложение 2'!H704</f>
        <v>7267.3</v>
      </c>
      <c r="G48" s="309">
        <f t="shared" si="0"/>
        <v>76.882306268183015</v>
      </c>
    </row>
    <row r="49" spans="1:7">
      <c r="A49" s="17" t="s">
        <v>671</v>
      </c>
      <c r="B49" s="125" t="s">
        <v>14</v>
      </c>
      <c r="C49" s="126">
        <v>10</v>
      </c>
      <c r="D49" s="126">
        <v>0</v>
      </c>
      <c r="E49" s="8">
        <f>E50+E51+E52+E53</f>
        <v>197173.80000000002</v>
      </c>
      <c r="F49" s="8">
        <f>F50+F51+F52+F53</f>
        <v>44957.899999999994</v>
      </c>
      <c r="G49" s="310">
        <f t="shared" si="0"/>
        <v>22.80115309437663</v>
      </c>
    </row>
    <row r="50" spans="1:7">
      <c r="A50" s="17" t="s">
        <v>672</v>
      </c>
      <c r="B50" s="127" t="s">
        <v>109</v>
      </c>
      <c r="C50" s="128">
        <v>10</v>
      </c>
      <c r="D50" s="128">
        <v>1</v>
      </c>
      <c r="E50" s="7">
        <f>'приложение 2'!G718</f>
        <v>3521.8</v>
      </c>
      <c r="F50" s="7">
        <f>'приложение 2'!H718</f>
        <v>833.7</v>
      </c>
      <c r="G50" s="309">
        <f t="shared" si="0"/>
        <v>23.672553807711967</v>
      </c>
    </row>
    <row r="51" spans="1:7">
      <c r="A51" s="17" t="s">
        <v>673</v>
      </c>
      <c r="B51" s="127" t="s">
        <v>105</v>
      </c>
      <c r="C51" s="128">
        <v>10</v>
      </c>
      <c r="D51" s="128">
        <v>3</v>
      </c>
      <c r="E51" s="7">
        <f>'приложение 2'!G724</f>
        <v>46267.5</v>
      </c>
      <c r="F51" s="7">
        <f>'приложение 2'!H724</f>
        <v>26005.9</v>
      </c>
      <c r="G51" s="309">
        <f t="shared" si="0"/>
        <v>56.207705192629817</v>
      </c>
    </row>
    <row r="52" spans="1:7">
      <c r="A52" s="17" t="s">
        <v>674</v>
      </c>
      <c r="B52" s="127" t="s">
        <v>13</v>
      </c>
      <c r="C52" s="128">
        <v>10</v>
      </c>
      <c r="D52" s="128">
        <v>4</v>
      </c>
      <c r="E52" s="7">
        <f>'приложение 2'!G738</f>
        <v>127602.1</v>
      </c>
      <c r="F52" s="7">
        <f>'приложение 2'!H738</f>
        <v>14778.599999999999</v>
      </c>
      <c r="G52" s="309">
        <f t="shared" si="0"/>
        <v>11.581784312327146</v>
      </c>
    </row>
    <row r="53" spans="1:7" ht="25.5">
      <c r="A53" s="17" t="s">
        <v>675</v>
      </c>
      <c r="B53" s="127" t="s">
        <v>6</v>
      </c>
      <c r="C53" s="128">
        <v>10</v>
      </c>
      <c r="D53" s="128">
        <v>6</v>
      </c>
      <c r="E53" s="7">
        <f>'приложение 2'!G756</f>
        <v>19782.400000000001</v>
      </c>
      <c r="F53" s="7">
        <f>'приложение 2'!H756</f>
        <v>3339.7</v>
      </c>
      <c r="G53" s="309">
        <f t="shared" si="0"/>
        <v>16.882178097703008</v>
      </c>
    </row>
    <row r="54" spans="1:7">
      <c r="A54" s="17" t="s">
        <v>676</v>
      </c>
      <c r="B54" s="125" t="s">
        <v>93</v>
      </c>
      <c r="C54" s="126">
        <v>11</v>
      </c>
      <c r="D54" s="126">
        <v>0</v>
      </c>
      <c r="E54" s="8">
        <f>E55</f>
        <v>4663.8</v>
      </c>
      <c r="F54" s="8">
        <f>F55</f>
        <v>975.4</v>
      </c>
      <c r="G54" s="309">
        <f t="shared" si="0"/>
        <v>20.914275912346152</v>
      </c>
    </row>
    <row r="55" spans="1:7">
      <c r="A55" s="17" t="s">
        <v>677</v>
      </c>
      <c r="B55" s="127" t="s">
        <v>92</v>
      </c>
      <c r="C55" s="128">
        <v>11</v>
      </c>
      <c r="D55" s="128">
        <v>2</v>
      </c>
      <c r="E55" s="7">
        <f>'приложение 2'!G776</f>
        <v>4663.8</v>
      </c>
      <c r="F55" s="7">
        <f>'приложение 2'!H776</f>
        <v>975.4</v>
      </c>
      <c r="G55" s="309">
        <f t="shared" si="0"/>
        <v>20.914275912346152</v>
      </c>
    </row>
    <row r="56" spans="1:7" ht="25.5">
      <c r="A56" s="17" t="s">
        <v>678</v>
      </c>
      <c r="B56" s="125" t="s">
        <v>84</v>
      </c>
      <c r="C56" s="126">
        <v>12</v>
      </c>
      <c r="D56" s="126">
        <v>0</v>
      </c>
      <c r="E56" s="8">
        <f>E57</f>
        <v>13246.3</v>
      </c>
      <c r="F56" s="8">
        <f>F57</f>
        <v>2424.6999999999998</v>
      </c>
      <c r="G56" s="310">
        <f t="shared" si="0"/>
        <v>18.304734152178341</v>
      </c>
    </row>
    <row r="57" spans="1:7">
      <c r="A57" s="17" t="s">
        <v>679</v>
      </c>
      <c r="B57" s="127" t="s">
        <v>83</v>
      </c>
      <c r="C57" s="128">
        <v>12</v>
      </c>
      <c r="D57" s="128">
        <v>2</v>
      </c>
      <c r="E57" s="7">
        <f>'приложение 2'!G789</f>
        <v>13246.3</v>
      </c>
      <c r="F57" s="7">
        <f>'приложение 2'!H789</f>
        <v>2424.6999999999998</v>
      </c>
      <c r="G57" s="309">
        <f t="shared" si="0"/>
        <v>18.304734152178341</v>
      </c>
    </row>
    <row r="58" spans="1:7" ht="38.25">
      <c r="A58" s="17" t="s">
        <v>680</v>
      </c>
      <c r="B58" s="125" t="s">
        <v>76</v>
      </c>
      <c r="C58" s="126">
        <v>13</v>
      </c>
      <c r="D58" s="126">
        <v>0</v>
      </c>
      <c r="E58" s="8">
        <f>E59</f>
        <v>7354.2</v>
      </c>
      <c r="F58" s="8">
        <f>F59</f>
        <v>0</v>
      </c>
      <c r="G58" s="310">
        <f t="shared" si="0"/>
        <v>0</v>
      </c>
    </row>
    <row r="59" spans="1:7" ht="25.5">
      <c r="A59" s="17" t="s">
        <v>681</v>
      </c>
      <c r="B59" s="127" t="s">
        <v>75</v>
      </c>
      <c r="C59" s="128">
        <v>13</v>
      </c>
      <c r="D59" s="128">
        <v>1</v>
      </c>
      <c r="E59" s="7">
        <f>'приложение 2'!G795</f>
        <v>7354.2</v>
      </c>
      <c r="F59" s="7">
        <f>'приложение 2'!H795</f>
        <v>0</v>
      </c>
      <c r="G59" s="309">
        <f t="shared" si="0"/>
        <v>0</v>
      </c>
    </row>
    <row r="60" spans="1:7" ht="21" customHeight="1">
      <c r="A60" s="17"/>
      <c r="B60" s="215" t="s">
        <v>1013</v>
      </c>
      <c r="C60" s="14"/>
      <c r="D60" s="14"/>
      <c r="E60" s="8">
        <f>E11+E20+E24+E32+E37+E39+E44+E47+E49+E54+E56+E58</f>
        <v>3099305.3</v>
      </c>
      <c r="F60" s="8">
        <f>F11+F20+F24+F32+F37+F39+F44+F47+F49+F54+F56+F58</f>
        <v>655997.90000000014</v>
      </c>
      <c r="G60" s="310">
        <f t="shared" si="0"/>
        <v>21.165965805304825</v>
      </c>
    </row>
    <row r="61" spans="1:7" ht="12.75" customHeight="1">
      <c r="B61" s="2"/>
      <c r="C61" s="2"/>
      <c r="D61" s="2"/>
      <c r="E61" s="2"/>
      <c r="F61" s="2"/>
      <c r="G61" s="2"/>
    </row>
    <row r="62" spans="1:7" ht="11.25" customHeight="1">
      <c r="B62" s="381"/>
      <c r="C62" s="381"/>
      <c r="D62" s="381"/>
      <c r="E62" s="381"/>
      <c r="F62" s="381"/>
      <c r="G62" s="381"/>
    </row>
    <row r="63" spans="1:7" ht="11.25" customHeight="1">
      <c r="B63" s="36"/>
      <c r="C63" s="36"/>
      <c r="D63" s="36"/>
      <c r="E63" s="36"/>
      <c r="F63" s="36"/>
      <c r="G63" s="2"/>
    </row>
    <row r="64" spans="1:7" ht="11.25" customHeight="1">
      <c r="B64" s="35"/>
      <c r="C64" s="35"/>
      <c r="D64" s="35"/>
      <c r="E64" s="35"/>
      <c r="F64" s="35"/>
      <c r="G64" s="35"/>
    </row>
    <row r="65" spans="2:7" ht="11.25" customHeight="1">
      <c r="B65" s="36"/>
      <c r="C65" s="36"/>
      <c r="D65" s="36"/>
      <c r="E65" s="36"/>
      <c r="F65" s="2"/>
      <c r="G65" s="2"/>
    </row>
    <row r="66" spans="2:7" ht="11.25" customHeight="1">
      <c r="B66" s="36"/>
      <c r="C66" s="36"/>
      <c r="D66" s="36"/>
      <c r="E66" s="36"/>
      <c r="F66" s="36"/>
      <c r="G66" s="36"/>
    </row>
    <row r="67" spans="2:7" ht="2.85" customHeight="1">
      <c r="B67" s="2"/>
      <c r="C67" s="2"/>
      <c r="D67" s="2"/>
      <c r="E67" s="2"/>
      <c r="F67" s="2"/>
      <c r="G67" s="2"/>
    </row>
  </sheetData>
  <mergeCells count="7">
    <mergeCell ref="A6:G6"/>
    <mergeCell ref="A7:G7"/>
    <mergeCell ref="B62:G62"/>
    <mergeCell ref="F1:G1"/>
    <mergeCell ref="F3:G3"/>
    <mergeCell ref="C5:G5"/>
    <mergeCell ref="E2:G2"/>
  </mergeCells>
  <pageMargins left="0.31496062992125984" right="0.31496062992125984" top="0.35433070866141736" bottom="0.35433070866141736" header="0.31496062992125984" footer="0.31496062992125984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24"/>
  <sheetViews>
    <sheetView showGridLines="0" zoomScale="80" zoomScaleNormal="80" workbookViewId="0">
      <pane xSplit="7" ySplit="11" topLeftCell="H24" activePane="bottomRight" state="frozen"/>
      <selection pane="topRight" activeCell="H1" sqref="H1"/>
      <selection pane="bottomLeft" activeCell="A17" sqref="A17"/>
      <selection pane="bottomRight" activeCell="M10" sqref="M10"/>
    </sheetView>
  </sheetViews>
  <sheetFormatPr defaultColWidth="9.140625" defaultRowHeight="12.75"/>
  <cols>
    <col min="1" max="1" width="4.42578125" style="1" customWidth="1"/>
    <col min="2" max="2" width="42.85546875" style="1" customWidth="1"/>
    <col min="3" max="3" width="5.5703125" style="1" customWidth="1"/>
    <col min="4" max="4" width="5.5703125" style="23" customWidth="1"/>
    <col min="5" max="5" width="6.140625" style="23" customWidth="1"/>
    <col min="6" max="6" width="14" style="23" customWidth="1"/>
    <col min="7" max="7" width="6.140625" style="23" customWidth="1"/>
    <col min="8" max="8" width="14" style="1" customWidth="1"/>
    <col min="9" max="9" width="17.7109375" style="1" customWidth="1"/>
    <col min="10" max="10" width="13.140625" style="1" customWidth="1"/>
    <col min="11" max="245" width="9.140625" style="1" customWidth="1"/>
    <col min="246" max="16384" width="9.140625" style="1"/>
  </cols>
  <sheetData>
    <row r="1" spans="1:10" ht="15.75">
      <c r="H1" s="311"/>
      <c r="J1" s="354" t="s">
        <v>1042</v>
      </c>
    </row>
    <row r="2" spans="1:10" ht="15.75">
      <c r="H2" s="311"/>
      <c r="J2" s="354" t="s">
        <v>1048</v>
      </c>
    </row>
    <row r="3" spans="1:10" ht="15.75">
      <c r="H3" s="311"/>
      <c r="J3" s="354" t="s">
        <v>1049</v>
      </c>
    </row>
    <row r="6" spans="1:10" ht="12.75" customHeight="1">
      <c r="A6" s="385" t="s">
        <v>253</v>
      </c>
      <c r="B6" s="386"/>
      <c r="C6" s="386"/>
      <c r="D6" s="386"/>
      <c r="E6" s="386"/>
      <c r="F6" s="386"/>
      <c r="G6" s="386"/>
      <c r="H6" s="386"/>
      <c r="I6" s="386"/>
      <c r="J6" s="386"/>
    </row>
    <row r="7" spans="1:10" ht="12" customHeight="1">
      <c r="B7" s="4"/>
      <c r="C7" s="4"/>
      <c r="D7" s="24"/>
      <c r="E7" s="24"/>
      <c r="F7" s="24"/>
      <c r="G7" s="24"/>
      <c r="H7" s="149"/>
      <c r="I7" s="3"/>
    </row>
    <row r="8" spans="1:10" ht="12.75" customHeight="1">
      <c r="B8" s="387"/>
      <c r="C8" s="387"/>
      <c r="D8" s="387"/>
      <c r="E8" s="387"/>
      <c r="F8" s="387"/>
      <c r="G8" s="387"/>
      <c r="H8" s="387"/>
      <c r="I8" s="387"/>
    </row>
    <row r="9" spans="1:10" ht="11.25" customHeight="1">
      <c r="B9" s="6"/>
      <c r="C9" s="6"/>
      <c r="D9" s="24"/>
      <c r="E9" s="24"/>
      <c r="F9" s="25"/>
      <c r="G9" s="24"/>
      <c r="H9" s="36"/>
      <c r="J9" s="11" t="s">
        <v>252</v>
      </c>
    </row>
    <row r="10" spans="1:10" ht="44.25" customHeight="1">
      <c r="A10" s="355" t="s">
        <v>256</v>
      </c>
      <c r="B10" s="346" t="s">
        <v>251</v>
      </c>
      <c r="C10" s="346" t="s">
        <v>250</v>
      </c>
      <c r="D10" s="346" t="s">
        <v>249</v>
      </c>
      <c r="E10" s="346" t="s">
        <v>248</v>
      </c>
      <c r="F10" s="346" t="s">
        <v>247</v>
      </c>
      <c r="G10" s="346" t="s">
        <v>246</v>
      </c>
      <c r="H10" s="343" t="s">
        <v>245</v>
      </c>
      <c r="I10" s="343" t="s">
        <v>255</v>
      </c>
      <c r="J10" s="341" t="s">
        <v>254</v>
      </c>
    </row>
    <row r="11" spans="1:10">
      <c r="A11" s="22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9">
        <v>8</v>
      </c>
      <c r="I11" s="19">
        <v>9</v>
      </c>
      <c r="J11" s="20">
        <v>10</v>
      </c>
    </row>
    <row r="12" spans="1:10" s="132" customFormat="1">
      <c r="A12" s="153" t="s">
        <v>257</v>
      </c>
      <c r="B12" s="15" t="s">
        <v>705</v>
      </c>
      <c r="C12" s="15">
        <v>11</v>
      </c>
      <c r="D12" s="26"/>
      <c r="E12" s="26"/>
      <c r="F12" s="27"/>
      <c r="G12" s="28"/>
      <c r="H12" s="8">
        <f>H13</f>
        <v>22501.1</v>
      </c>
      <c r="I12" s="8">
        <f>I13</f>
        <v>6656.8</v>
      </c>
      <c r="J12" s="130">
        <f>I12/H12*100</f>
        <v>29.584331432685516</v>
      </c>
    </row>
    <row r="13" spans="1:10" s="132" customFormat="1">
      <c r="A13" s="131"/>
      <c r="B13" s="15" t="s">
        <v>82</v>
      </c>
      <c r="C13" s="15"/>
      <c r="D13" s="26">
        <v>1</v>
      </c>
      <c r="E13" s="26">
        <v>0</v>
      </c>
      <c r="F13" s="27"/>
      <c r="G13" s="28"/>
      <c r="H13" s="8">
        <f>H14+H38</f>
        <v>22501.1</v>
      </c>
      <c r="I13" s="8">
        <f>I14+I38</f>
        <v>6656.8</v>
      </c>
      <c r="J13" s="130">
        <f>I13/H13*100</f>
        <v>29.584331432685516</v>
      </c>
    </row>
    <row r="14" spans="1:10" s="132" customFormat="1" ht="70.5" customHeight="1">
      <c r="A14" s="131"/>
      <c r="B14" s="15" t="s">
        <v>244</v>
      </c>
      <c r="C14" s="15"/>
      <c r="D14" s="26">
        <v>1</v>
      </c>
      <c r="E14" s="26">
        <v>3</v>
      </c>
      <c r="F14" s="27"/>
      <c r="G14" s="28"/>
      <c r="H14" s="8">
        <f>H15</f>
        <v>13274.099999999999</v>
      </c>
      <c r="I14" s="8">
        <f>I15</f>
        <v>4594.8</v>
      </c>
      <c r="J14" s="130">
        <f>I14/H14*100</f>
        <v>34.614776143015355</v>
      </c>
    </row>
    <row r="15" spans="1:10" ht="54" customHeight="1">
      <c r="A15" s="10"/>
      <c r="B15" s="16" t="s">
        <v>706</v>
      </c>
      <c r="C15" s="16"/>
      <c r="D15" s="29">
        <v>1</v>
      </c>
      <c r="E15" s="29">
        <v>3</v>
      </c>
      <c r="F15" s="30" t="s">
        <v>718</v>
      </c>
      <c r="G15" s="31"/>
      <c r="H15" s="7">
        <f>H16</f>
        <v>13274.099999999999</v>
      </c>
      <c r="I15" s="7">
        <f>I16</f>
        <v>4594.8</v>
      </c>
      <c r="J15" s="10"/>
    </row>
    <row r="16" spans="1:10" ht="38.25">
      <c r="A16" s="10"/>
      <c r="B16" s="16" t="s">
        <v>4</v>
      </c>
      <c r="C16" s="16"/>
      <c r="D16" s="29">
        <v>1</v>
      </c>
      <c r="E16" s="29">
        <v>3</v>
      </c>
      <c r="F16" s="30" t="s">
        <v>720</v>
      </c>
      <c r="G16" s="31"/>
      <c r="H16" s="7">
        <f>H17+H28+H33</f>
        <v>13274.099999999999</v>
      </c>
      <c r="I16" s="7">
        <f>I17+I28+I33</f>
        <v>4594.8</v>
      </c>
      <c r="J16" s="10"/>
    </row>
    <row r="17" spans="1:10" ht="25.5">
      <c r="A17" s="10"/>
      <c r="B17" s="16" t="s">
        <v>34</v>
      </c>
      <c r="C17" s="16"/>
      <c r="D17" s="29">
        <v>1</v>
      </c>
      <c r="E17" s="29">
        <v>3</v>
      </c>
      <c r="F17" s="30" t="s">
        <v>724</v>
      </c>
      <c r="G17" s="31"/>
      <c r="H17" s="7">
        <f>H18+H22+H25</f>
        <v>6081.2</v>
      </c>
      <c r="I17" s="7">
        <f>I18+I22+I25</f>
        <v>2412.3000000000002</v>
      </c>
      <c r="J17" s="10"/>
    </row>
    <row r="18" spans="1:10" ht="25.5">
      <c r="A18" s="10"/>
      <c r="B18" s="32" t="s">
        <v>258</v>
      </c>
      <c r="C18" s="16"/>
      <c r="D18" s="29">
        <v>1</v>
      </c>
      <c r="E18" s="29">
        <v>3</v>
      </c>
      <c r="F18" s="30" t="s">
        <v>724</v>
      </c>
      <c r="G18" s="31">
        <v>120</v>
      </c>
      <c r="H18" s="7">
        <f>H19+H20+H21</f>
        <v>5668</v>
      </c>
      <c r="I18" s="7">
        <f t="shared" ref="I18" si="0">I19+I20+I21</f>
        <v>2387.4</v>
      </c>
      <c r="J18" s="10"/>
    </row>
    <row r="19" spans="1:10" ht="25.5">
      <c r="A19" s="10"/>
      <c r="B19" s="16" t="s">
        <v>27</v>
      </c>
      <c r="C19" s="16"/>
      <c r="D19" s="29">
        <v>1</v>
      </c>
      <c r="E19" s="29">
        <v>3</v>
      </c>
      <c r="F19" s="30" t="s">
        <v>724</v>
      </c>
      <c r="G19" s="31" t="s">
        <v>26</v>
      </c>
      <c r="H19" s="7">
        <v>4261.5</v>
      </c>
      <c r="I19" s="7">
        <v>1860.6</v>
      </c>
      <c r="J19" s="10"/>
    </row>
    <row r="20" spans="1:10" ht="38.25">
      <c r="A20" s="10"/>
      <c r="B20" s="16" t="s">
        <v>33</v>
      </c>
      <c r="C20" s="16"/>
      <c r="D20" s="29">
        <v>1</v>
      </c>
      <c r="E20" s="29">
        <v>3</v>
      </c>
      <c r="F20" s="30" t="s">
        <v>724</v>
      </c>
      <c r="G20" s="31" t="s">
        <v>32</v>
      </c>
      <c r="H20" s="7">
        <v>188.5</v>
      </c>
      <c r="I20" s="7">
        <v>72</v>
      </c>
      <c r="J20" s="10"/>
    </row>
    <row r="21" spans="1:10" ht="51">
      <c r="A21" s="10"/>
      <c r="B21" s="16" t="s">
        <v>25</v>
      </c>
      <c r="C21" s="16"/>
      <c r="D21" s="29">
        <v>1</v>
      </c>
      <c r="E21" s="29">
        <v>3</v>
      </c>
      <c r="F21" s="30" t="s">
        <v>724</v>
      </c>
      <c r="G21" s="31" t="s">
        <v>24</v>
      </c>
      <c r="H21" s="7">
        <v>1218</v>
      </c>
      <c r="I21" s="7">
        <v>454.8</v>
      </c>
      <c r="J21" s="10"/>
    </row>
    <row r="22" spans="1:10" ht="25.5">
      <c r="A22" s="10"/>
      <c r="B22" s="32" t="s">
        <v>259</v>
      </c>
      <c r="C22" s="16"/>
      <c r="D22" s="29">
        <v>1</v>
      </c>
      <c r="E22" s="29">
        <v>3</v>
      </c>
      <c r="F22" s="30" t="s">
        <v>724</v>
      </c>
      <c r="G22" s="31">
        <v>200</v>
      </c>
      <c r="H22" s="7">
        <f>H23</f>
        <v>393.2</v>
      </c>
      <c r="I22" s="7">
        <f>I23</f>
        <v>24.9</v>
      </c>
      <c r="J22" s="10"/>
    </row>
    <row r="23" spans="1:10" ht="38.25">
      <c r="A23" s="10"/>
      <c r="B23" s="32" t="s">
        <v>260</v>
      </c>
      <c r="C23" s="16"/>
      <c r="D23" s="29">
        <v>1</v>
      </c>
      <c r="E23" s="29">
        <v>3</v>
      </c>
      <c r="F23" s="30" t="s">
        <v>724</v>
      </c>
      <c r="G23" s="31">
        <v>240</v>
      </c>
      <c r="H23" s="7">
        <f>H24</f>
        <v>393.2</v>
      </c>
      <c r="I23" s="7">
        <f>I24</f>
        <v>24.9</v>
      </c>
      <c r="J23" s="10"/>
    </row>
    <row r="24" spans="1:10" ht="38.25">
      <c r="A24" s="10"/>
      <c r="B24" s="16" t="s">
        <v>19</v>
      </c>
      <c r="C24" s="16"/>
      <c r="D24" s="29">
        <v>1</v>
      </c>
      <c r="E24" s="29">
        <v>3</v>
      </c>
      <c r="F24" s="30" t="s">
        <v>724</v>
      </c>
      <c r="G24" s="31" t="s">
        <v>18</v>
      </c>
      <c r="H24" s="7">
        <v>393.2</v>
      </c>
      <c r="I24" s="7">
        <v>24.9</v>
      </c>
      <c r="J24" s="10"/>
    </row>
    <row r="25" spans="1:10">
      <c r="A25" s="10"/>
      <c r="B25" s="33" t="s">
        <v>261</v>
      </c>
      <c r="C25" s="16"/>
      <c r="D25" s="29">
        <v>1</v>
      </c>
      <c r="E25" s="29">
        <v>3</v>
      </c>
      <c r="F25" s="30" t="s">
        <v>724</v>
      </c>
      <c r="G25" s="31">
        <v>800</v>
      </c>
      <c r="H25" s="7">
        <f>H26</f>
        <v>20</v>
      </c>
      <c r="I25" s="7">
        <f>I26</f>
        <v>0</v>
      </c>
      <c r="J25" s="10"/>
    </row>
    <row r="26" spans="1:10">
      <c r="A26" s="10"/>
      <c r="B26" s="33" t="s">
        <v>262</v>
      </c>
      <c r="C26" s="16"/>
      <c r="D26" s="29">
        <v>1</v>
      </c>
      <c r="E26" s="29">
        <v>3</v>
      </c>
      <c r="F26" s="30" t="s">
        <v>724</v>
      </c>
      <c r="G26" s="31">
        <v>850</v>
      </c>
      <c r="H26" s="7">
        <f>H27</f>
        <v>20</v>
      </c>
      <c r="I26" s="7">
        <f>I27</f>
        <v>0</v>
      </c>
      <c r="J26" s="10"/>
    </row>
    <row r="27" spans="1:10">
      <c r="A27" s="10"/>
      <c r="B27" s="16" t="s">
        <v>29</v>
      </c>
      <c r="C27" s="16"/>
      <c r="D27" s="29">
        <v>1</v>
      </c>
      <c r="E27" s="29">
        <v>3</v>
      </c>
      <c r="F27" s="30" t="s">
        <v>724</v>
      </c>
      <c r="G27" s="31" t="s">
        <v>28</v>
      </c>
      <c r="H27" s="7">
        <v>20</v>
      </c>
      <c r="I27" s="7">
        <v>0</v>
      </c>
      <c r="J27" s="10"/>
    </row>
    <row r="28" spans="1:10" ht="25.5">
      <c r="A28" s="10"/>
      <c r="B28" s="16" t="s">
        <v>243</v>
      </c>
      <c r="C28" s="16"/>
      <c r="D28" s="29">
        <v>1</v>
      </c>
      <c r="E28" s="29">
        <v>3</v>
      </c>
      <c r="F28" s="30" t="s">
        <v>728</v>
      </c>
      <c r="G28" s="31"/>
      <c r="H28" s="7">
        <f>H29</f>
        <v>4214.6000000000004</v>
      </c>
      <c r="I28" s="7">
        <f>I29</f>
        <v>1258.7</v>
      </c>
      <c r="J28" s="10"/>
    </row>
    <row r="29" spans="1:10" ht="25.5">
      <c r="A29" s="10"/>
      <c r="B29" s="32" t="s">
        <v>258</v>
      </c>
      <c r="C29" s="16"/>
      <c r="D29" s="29">
        <v>1</v>
      </c>
      <c r="E29" s="29">
        <v>3</v>
      </c>
      <c r="F29" s="30" t="s">
        <v>728</v>
      </c>
      <c r="G29" s="31">
        <v>120</v>
      </c>
      <c r="H29" s="7">
        <f>H30+H31+H32</f>
        <v>4214.6000000000004</v>
      </c>
      <c r="I29" s="7">
        <f>I30+I31+I32</f>
        <v>1258.7</v>
      </c>
      <c r="J29" s="10"/>
    </row>
    <row r="30" spans="1:10" ht="25.5">
      <c r="A30" s="10"/>
      <c r="B30" s="16" t="s">
        <v>27</v>
      </c>
      <c r="C30" s="16"/>
      <c r="D30" s="29">
        <v>1</v>
      </c>
      <c r="E30" s="29">
        <v>3</v>
      </c>
      <c r="F30" s="30" t="s">
        <v>728</v>
      </c>
      <c r="G30" s="31" t="s">
        <v>26</v>
      </c>
      <c r="H30" s="7">
        <v>3436.1</v>
      </c>
      <c r="I30" s="7">
        <v>1094.4000000000001</v>
      </c>
      <c r="J30" s="10"/>
    </row>
    <row r="31" spans="1:10" ht="38.25">
      <c r="A31" s="10"/>
      <c r="B31" s="16" t="s">
        <v>33</v>
      </c>
      <c r="C31" s="16"/>
      <c r="D31" s="29">
        <v>1</v>
      </c>
      <c r="E31" s="29">
        <v>3</v>
      </c>
      <c r="F31" s="30" t="s">
        <v>728</v>
      </c>
      <c r="G31" s="31" t="s">
        <v>32</v>
      </c>
      <c r="H31" s="7">
        <v>132</v>
      </c>
      <c r="I31" s="7">
        <v>0</v>
      </c>
      <c r="J31" s="10"/>
    </row>
    <row r="32" spans="1:10" ht="51">
      <c r="A32" s="10"/>
      <c r="B32" s="16" t="s">
        <v>25</v>
      </c>
      <c r="C32" s="16"/>
      <c r="D32" s="29">
        <v>1</v>
      </c>
      <c r="E32" s="29">
        <v>3</v>
      </c>
      <c r="F32" s="30" t="s">
        <v>728</v>
      </c>
      <c r="G32" s="31" t="s">
        <v>24</v>
      </c>
      <c r="H32" s="7">
        <v>646.5</v>
      </c>
      <c r="I32" s="7">
        <v>164.3</v>
      </c>
      <c r="J32" s="10"/>
    </row>
    <row r="33" spans="1:10" ht="25.5">
      <c r="A33" s="10"/>
      <c r="B33" s="16" t="s">
        <v>242</v>
      </c>
      <c r="C33" s="16"/>
      <c r="D33" s="29">
        <v>1</v>
      </c>
      <c r="E33" s="29">
        <v>3</v>
      </c>
      <c r="F33" s="30" t="s">
        <v>732</v>
      </c>
      <c r="G33" s="31"/>
      <c r="H33" s="7">
        <f>H34</f>
        <v>2978.3</v>
      </c>
      <c r="I33" s="7">
        <f>I34</f>
        <v>923.8</v>
      </c>
      <c r="J33" s="10"/>
    </row>
    <row r="34" spans="1:10" ht="25.5">
      <c r="A34" s="10"/>
      <c r="B34" s="32" t="s">
        <v>258</v>
      </c>
      <c r="C34" s="16"/>
      <c r="D34" s="29">
        <v>1</v>
      </c>
      <c r="E34" s="29">
        <v>3</v>
      </c>
      <c r="F34" s="30" t="s">
        <v>732</v>
      </c>
      <c r="G34" s="31">
        <v>120</v>
      </c>
      <c r="H34" s="7">
        <f>H35+H36+H37</f>
        <v>2978.3</v>
      </c>
      <c r="I34" s="7">
        <f>I35+I36+I37</f>
        <v>923.8</v>
      </c>
      <c r="J34" s="10"/>
    </row>
    <row r="35" spans="1:10" ht="25.5">
      <c r="A35" s="10"/>
      <c r="B35" s="16" t="s">
        <v>27</v>
      </c>
      <c r="C35" s="16"/>
      <c r="D35" s="29">
        <v>1</v>
      </c>
      <c r="E35" s="29">
        <v>3</v>
      </c>
      <c r="F35" s="30" t="s">
        <v>732</v>
      </c>
      <c r="G35" s="31" t="s">
        <v>26</v>
      </c>
      <c r="H35" s="7">
        <v>2366.4</v>
      </c>
      <c r="I35" s="7">
        <v>685.3</v>
      </c>
      <c r="J35" s="10"/>
    </row>
    <row r="36" spans="1:10" ht="38.25">
      <c r="A36" s="10"/>
      <c r="B36" s="16" t="s">
        <v>33</v>
      </c>
      <c r="C36" s="16"/>
      <c r="D36" s="29">
        <v>1</v>
      </c>
      <c r="E36" s="29">
        <v>3</v>
      </c>
      <c r="F36" s="30" t="s">
        <v>732</v>
      </c>
      <c r="G36" s="31" t="s">
        <v>32</v>
      </c>
      <c r="H36" s="7">
        <v>100</v>
      </c>
      <c r="I36" s="7">
        <v>0</v>
      </c>
      <c r="J36" s="10"/>
    </row>
    <row r="37" spans="1:10" ht="51">
      <c r="A37" s="10"/>
      <c r="B37" s="16" t="s">
        <v>25</v>
      </c>
      <c r="C37" s="16"/>
      <c r="D37" s="29">
        <v>1</v>
      </c>
      <c r="E37" s="29">
        <v>3</v>
      </c>
      <c r="F37" s="30" t="s">
        <v>732</v>
      </c>
      <c r="G37" s="31" t="s">
        <v>24</v>
      </c>
      <c r="H37" s="7">
        <v>511.9</v>
      </c>
      <c r="I37" s="7">
        <v>238.5</v>
      </c>
      <c r="J37" s="10"/>
    </row>
    <row r="38" spans="1:10" s="132" customFormat="1" ht="56.25" customHeight="1">
      <c r="A38" s="131"/>
      <c r="B38" s="15" t="s">
        <v>81</v>
      </c>
      <c r="C38" s="15"/>
      <c r="D38" s="26">
        <v>1</v>
      </c>
      <c r="E38" s="26">
        <v>6</v>
      </c>
      <c r="F38" s="27"/>
      <c r="G38" s="28"/>
      <c r="H38" s="8">
        <f>H39</f>
        <v>9227</v>
      </c>
      <c r="I38" s="8">
        <f>I39</f>
        <v>2062</v>
      </c>
      <c r="J38" s="130">
        <f>I38/H38*100</f>
        <v>22.347458545572778</v>
      </c>
    </row>
    <row r="39" spans="1:10" ht="56.25" customHeight="1">
      <c r="A39" s="10"/>
      <c r="B39" s="16" t="s">
        <v>5</v>
      </c>
      <c r="C39" s="16"/>
      <c r="D39" s="29">
        <v>1</v>
      </c>
      <c r="E39" s="29">
        <v>6</v>
      </c>
      <c r="F39" s="30" t="s">
        <v>718</v>
      </c>
      <c r="G39" s="31"/>
      <c r="H39" s="7">
        <f>H40</f>
        <v>9227</v>
      </c>
      <c r="I39" s="7">
        <f>I40</f>
        <v>2062</v>
      </c>
      <c r="J39" s="10"/>
    </row>
    <row r="40" spans="1:10" ht="38.25">
      <c r="A40" s="10"/>
      <c r="B40" s="16" t="s">
        <v>4</v>
      </c>
      <c r="C40" s="16"/>
      <c r="D40" s="29">
        <v>1</v>
      </c>
      <c r="E40" s="29">
        <v>6</v>
      </c>
      <c r="F40" s="30" t="s">
        <v>720</v>
      </c>
      <c r="G40" s="31"/>
      <c r="H40" s="7">
        <f>H41+H49</f>
        <v>9227</v>
      </c>
      <c r="I40" s="7">
        <f>I41+I49</f>
        <v>2062</v>
      </c>
      <c r="J40" s="10"/>
    </row>
    <row r="41" spans="1:10" ht="25.5">
      <c r="A41" s="10"/>
      <c r="B41" s="16" t="s">
        <v>34</v>
      </c>
      <c r="C41" s="16"/>
      <c r="D41" s="29">
        <v>1</v>
      </c>
      <c r="E41" s="29">
        <v>6</v>
      </c>
      <c r="F41" s="30" t="s">
        <v>724</v>
      </c>
      <c r="G41" s="31"/>
      <c r="H41" s="7">
        <f>H42+H46</f>
        <v>5185.3</v>
      </c>
      <c r="I41" s="7">
        <f>I42+I46</f>
        <v>1269.7</v>
      </c>
      <c r="J41" s="10"/>
    </row>
    <row r="42" spans="1:10" ht="25.5">
      <c r="A42" s="10"/>
      <c r="B42" s="32" t="s">
        <v>258</v>
      </c>
      <c r="C42" s="16"/>
      <c r="D42" s="29">
        <v>1</v>
      </c>
      <c r="E42" s="29">
        <v>6</v>
      </c>
      <c r="F42" s="30" t="s">
        <v>724</v>
      </c>
      <c r="G42" s="31">
        <v>120</v>
      </c>
      <c r="H42" s="7">
        <f>H43+H44+H45</f>
        <v>4876.1000000000004</v>
      </c>
      <c r="I42" s="7">
        <f>I43+I44+I45</f>
        <v>1269.7</v>
      </c>
      <c r="J42" s="10"/>
    </row>
    <row r="43" spans="1:10" ht="25.5">
      <c r="A43" s="10"/>
      <c r="B43" s="16" t="s">
        <v>27</v>
      </c>
      <c r="C43" s="16"/>
      <c r="D43" s="29">
        <v>1</v>
      </c>
      <c r="E43" s="29">
        <v>6</v>
      </c>
      <c r="F43" s="30" t="s">
        <v>724</v>
      </c>
      <c r="G43" s="31" t="s">
        <v>26</v>
      </c>
      <c r="H43" s="7">
        <v>3599.4</v>
      </c>
      <c r="I43" s="7">
        <v>974.9</v>
      </c>
      <c r="J43" s="10"/>
    </row>
    <row r="44" spans="1:10" ht="38.25">
      <c r="A44" s="10"/>
      <c r="B44" s="16" t="s">
        <v>33</v>
      </c>
      <c r="C44" s="16"/>
      <c r="D44" s="29">
        <v>1</v>
      </c>
      <c r="E44" s="29">
        <v>6</v>
      </c>
      <c r="F44" s="30" t="s">
        <v>724</v>
      </c>
      <c r="G44" s="31" t="s">
        <v>32</v>
      </c>
      <c r="H44" s="7">
        <v>323.5</v>
      </c>
      <c r="I44" s="7">
        <v>0</v>
      </c>
      <c r="J44" s="10"/>
    </row>
    <row r="45" spans="1:10" ht="51">
      <c r="A45" s="10"/>
      <c r="B45" s="16" t="s">
        <v>25</v>
      </c>
      <c r="C45" s="16"/>
      <c r="D45" s="29">
        <v>1</v>
      </c>
      <c r="E45" s="29">
        <v>6</v>
      </c>
      <c r="F45" s="30" t="s">
        <v>724</v>
      </c>
      <c r="G45" s="31" t="s">
        <v>24</v>
      </c>
      <c r="H45" s="7">
        <v>953.2</v>
      </c>
      <c r="I45" s="7">
        <v>294.8</v>
      </c>
      <c r="J45" s="10"/>
    </row>
    <row r="46" spans="1:10" ht="25.5">
      <c r="A46" s="10"/>
      <c r="B46" s="32" t="s">
        <v>259</v>
      </c>
      <c r="C46" s="16"/>
      <c r="D46" s="29">
        <v>1</v>
      </c>
      <c r="E46" s="29">
        <v>6</v>
      </c>
      <c r="F46" s="30" t="s">
        <v>724</v>
      </c>
      <c r="G46" s="31">
        <v>200</v>
      </c>
      <c r="H46" s="7">
        <f>H47</f>
        <v>309.2</v>
      </c>
      <c r="I46" s="7">
        <f>I47</f>
        <v>0</v>
      </c>
      <c r="J46" s="10"/>
    </row>
    <row r="47" spans="1:10" ht="38.25">
      <c r="A47" s="10"/>
      <c r="B47" s="32" t="s">
        <v>260</v>
      </c>
      <c r="C47" s="16"/>
      <c r="D47" s="29">
        <v>1</v>
      </c>
      <c r="E47" s="29">
        <v>6</v>
      </c>
      <c r="F47" s="30" t="s">
        <v>724</v>
      </c>
      <c r="G47" s="31">
        <v>240</v>
      </c>
      <c r="H47" s="7">
        <f>H48</f>
        <v>309.2</v>
      </c>
      <c r="I47" s="7">
        <f>I48</f>
        <v>0</v>
      </c>
      <c r="J47" s="10"/>
    </row>
    <row r="48" spans="1:10" ht="38.25">
      <c r="A48" s="10"/>
      <c r="B48" s="16" t="s">
        <v>19</v>
      </c>
      <c r="C48" s="16"/>
      <c r="D48" s="29">
        <v>1</v>
      </c>
      <c r="E48" s="29">
        <v>6</v>
      </c>
      <c r="F48" s="30" t="s">
        <v>724</v>
      </c>
      <c r="G48" s="31" t="s">
        <v>18</v>
      </c>
      <c r="H48" s="7">
        <v>309.2</v>
      </c>
      <c r="I48" s="7">
        <v>0</v>
      </c>
      <c r="J48" s="10"/>
    </row>
    <row r="49" spans="1:10" ht="25.5">
      <c r="A49" s="10"/>
      <c r="B49" s="16" t="s">
        <v>241</v>
      </c>
      <c r="C49" s="16"/>
      <c r="D49" s="29">
        <v>1</v>
      </c>
      <c r="E49" s="29">
        <v>6</v>
      </c>
      <c r="F49" s="30" t="s">
        <v>745</v>
      </c>
      <c r="G49" s="31"/>
      <c r="H49" s="358">
        <f>H50</f>
        <v>4041.7000000000003</v>
      </c>
      <c r="I49" s="7">
        <f>I50</f>
        <v>792.3</v>
      </c>
      <c r="J49" s="10"/>
    </row>
    <row r="50" spans="1:10" ht="25.5">
      <c r="A50" s="10"/>
      <c r="B50" s="32" t="s">
        <v>258</v>
      </c>
      <c r="C50" s="16"/>
      <c r="D50" s="29">
        <v>1</v>
      </c>
      <c r="E50" s="29">
        <v>6</v>
      </c>
      <c r="F50" s="30" t="s">
        <v>745</v>
      </c>
      <c r="G50" s="31">
        <v>120</v>
      </c>
      <c r="H50" s="7">
        <f>H51+H52+H53</f>
        <v>4041.7000000000003</v>
      </c>
      <c r="I50" s="7">
        <f t="shared" ref="I50" si="1">I51+I52+I53</f>
        <v>792.3</v>
      </c>
      <c r="J50" s="10"/>
    </row>
    <row r="51" spans="1:10" ht="25.5">
      <c r="A51" s="10"/>
      <c r="B51" s="16" t="s">
        <v>27</v>
      </c>
      <c r="C51" s="16"/>
      <c r="D51" s="29">
        <v>1</v>
      </c>
      <c r="E51" s="29">
        <v>6</v>
      </c>
      <c r="F51" s="30" t="s">
        <v>745</v>
      </c>
      <c r="G51" s="31" t="s">
        <v>26</v>
      </c>
      <c r="H51" s="7">
        <v>3134.8</v>
      </c>
      <c r="I51" s="7">
        <v>613.29999999999995</v>
      </c>
      <c r="J51" s="10"/>
    </row>
    <row r="52" spans="1:10" ht="38.25">
      <c r="A52" s="10"/>
      <c r="B52" s="16" t="s">
        <v>33</v>
      </c>
      <c r="C52" s="16"/>
      <c r="D52" s="29">
        <v>1</v>
      </c>
      <c r="E52" s="29">
        <v>6</v>
      </c>
      <c r="F52" s="30" t="s">
        <v>745</v>
      </c>
      <c r="G52" s="31" t="s">
        <v>32</v>
      </c>
      <c r="H52" s="7">
        <v>200</v>
      </c>
      <c r="I52" s="7">
        <v>0</v>
      </c>
      <c r="J52" s="10"/>
    </row>
    <row r="53" spans="1:10" ht="51">
      <c r="A53" s="10"/>
      <c r="B53" s="16" t="s">
        <v>25</v>
      </c>
      <c r="C53" s="16"/>
      <c r="D53" s="29">
        <v>1</v>
      </c>
      <c r="E53" s="29">
        <v>6</v>
      </c>
      <c r="F53" s="30" t="s">
        <v>745</v>
      </c>
      <c r="G53" s="31" t="s">
        <v>24</v>
      </c>
      <c r="H53" s="7">
        <v>706.9</v>
      </c>
      <c r="I53" s="7">
        <v>179</v>
      </c>
      <c r="J53" s="10"/>
    </row>
    <row r="54" spans="1:10" s="143" customFormat="1">
      <c r="A54" s="142" t="s">
        <v>642</v>
      </c>
      <c r="B54" s="134" t="s">
        <v>686</v>
      </c>
      <c r="C54" s="134">
        <v>40</v>
      </c>
      <c r="D54" s="135"/>
      <c r="E54" s="135"/>
      <c r="F54" s="136"/>
      <c r="G54" s="137"/>
      <c r="H54" s="138">
        <f>H55+H146+H238+H428+H575+H582+H685+H783+H799+H868+H883</f>
        <v>1754549.1</v>
      </c>
      <c r="I54" s="138">
        <f>I55+I146+I238+I428+I575+I582+I685+I783+I799+I868+I883</f>
        <v>424364.2</v>
      </c>
      <c r="J54" s="140">
        <f>I54/H54*100</f>
        <v>24.18651036896032</v>
      </c>
    </row>
    <row r="55" spans="1:10" s="143" customFormat="1">
      <c r="A55" s="142"/>
      <c r="B55" s="134" t="s">
        <v>82</v>
      </c>
      <c r="C55" s="134"/>
      <c r="D55" s="135">
        <v>1</v>
      </c>
      <c r="E55" s="135">
        <v>0</v>
      </c>
      <c r="F55" s="136"/>
      <c r="G55" s="137"/>
      <c r="H55" s="138">
        <f>H56+H75+H93+H100+H107</f>
        <v>209287.00000000003</v>
      </c>
      <c r="I55" s="138">
        <f>I56+I75+I93+I100+I107</f>
        <v>51844.100000000006</v>
      </c>
      <c r="J55" s="140">
        <f>I55/H55*100</f>
        <v>24.771772733136793</v>
      </c>
    </row>
    <row r="56" spans="1:10" s="143" customFormat="1" ht="38.25">
      <c r="A56" s="142"/>
      <c r="B56" s="134" t="s">
        <v>240</v>
      </c>
      <c r="C56" s="134"/>
      <c r="D56" s="135">
        <v>1</v>
      </c>
      <c r="E56" s="135">
        <v>2</v>
      </c>
      <c r="F56" s="136"/>
      <c r="G56" s="137"/>
      <c r="H56" s="138">
        <f>H57</f>
        <v>21430.300000000003</v>
      </c>
      <c r="I56" s="138">
        <f>I57</f>
        <v>5799.3</v>
      </c>
      <c r="J56" s="140">
        <f>I56/H56*100</f>
        <v>27.06121706182368</v>
      </c>
    </row>
    <row r="57" spans="1:10" s="141" customFormat="1" ht="59.25" customHeight="1">
      <c r="A57" s="133"/>
      <c r="B57" s="145" t="s">
        <v>5</v>
      </c>
      <c r="C57" s="145"/>
      <c r="D57" s="146">
        <v>1</v>
      </c>
      <c r="E57" s="146">
        <v>2</v>
      </c>
      <c r="F57" s="147" t="s">
        <v>718</v>
      </c>
      <c r="G57" s="148"/>
      <c r="H57" s="139">
        <f>H58</f>
        <v>21430.300000000003</v>
      </c>
      <c r="I57" s="139">
        <f>I58</f>
        <v>5799.3</v>
      </c>
      <c r="J57" s="133"/>
    </row>
    <row r="58" spans="1:10" s="141" customFormat="1" ht="38.25">
      <c r="A58" s="133"/>
      <c r="B58" s="145" t="s">
        <v>4</v>
      </c>
      <c r="C58" s="145"/>
      <c r="D58" s="146">
        <v>1</v>
      </c>
      <c r="E58" s="146">
        <v>2</v>
      </c>
      <c r="F58" s="147" t="s">
        <v>720</v>
      </c>
      <c r="G58" s="148"/>
      <c r="H58" s="139">
        <f>H59+H65</f>
        <v>21430.300000000003</v>
      </c>
      <c r="I58" s="139">
        <f>I59+I65</f>
        <v>5799.3</v>
      </c>
      <c r="J58" s="133"/>
    </row>
    <row r="59" spans="1:10" s="141" customFormat="1">
      <c r="A59" s="133"/>
      <c r="B59" s="145" t="s">
        <v>108</v>
      </c>
      <c r="C59" s="145"/>
      <c r="D59" s="146">
        <v>1</v>
      </c>
      <c r="E59" s="146">
        <v>2</v>
      </c>
      <c r="F59" s="147" t="s">
        <v>721</v>
      </c>
      <c r="G59" s="148"/>
      <c r="H59" s="359">
        <f>H60</f>
        <v>4221.3999999999996</v>
      </c>
      <c r="I59" s="139">
        <v>435.3</v>
      </c>
      <c r="J59" s="133"/>
    </row>
    <row r="60" spans="1:10" s="141" customFormat="1" ht="63.75">
      <c r="A60" s="133"/>
      <c r="B60" s="32" t="s">
        <v>695</v>
      </c>
      <c r="C60" s="145"/>
      <c r="D60" s="146">
        <v>1</v>
      </c>
      <c r="E60" s="146">
        <v>2</v>
      </c>
      <c r="F60" s="147" t="s">
        <v>721</v>
      </c>
      <c r="G60" s="148">
        <v>100</v>
      </c>
      <c r="H60" s="139">
        <f>H61</f>
        <v>4221.3999999999996</v>
      </c>
      <c r="I60" s="139">
        <f>I61</f>
        <v>435.29999999999995</v>
      </c>
      <c r="J60" s="133"/>
    </row>
    <row r="61" spans="1:10" s="141" customFormat="1" ht="25.5">
      <c r="A61" s="133"/>
      <c r="B61" s="32" t="s">
        <v>258</v>
      </c>
      <c r="C61" s="145"/>
      <c r="D61" s="146">
        <v>1</v>
      </c>
      <c r="E61" s="146">
        <v>2</v>
      </c>
      <c r="F61" s="147" t="s">
        <v>721</v>
      </c>
      <c r="G61" s="148">
        <v>120</v>
      </c>
      <c r="H61" s="139">
        <f>H62+H63+H64</f>
        <v>4221.3999999999996</v>
      </c>
      <c r="I61" s="139">
        <f>I62+I63+I64</f>
        <v>435.29999999999995</v>
      </c>
      <c r="J61" s="133"/>
    </row>
    <row r="62" spans="1:10" s="141" customFormat="1" ht="25.5">
      <c r="A62" s="133"/>
      <c r="B62" s="145" t="s">
        <v>27</v>
      </c>
      <c r="C62" s="145"/>
      <c r="D62" s="146">
        <v>1</v>
      </c>
      <c r="E62" s="146">
        <v>2</v>
      </c>
      <c r="F62" s="147" t="s">
        <v>721</v>
      </c>
      <c r="G62" s="148" t="s">
        <v>26</v>
      </c>
      <c r="H62" s="139">
        <v>3371</v>
      </c>
      <c r="I62" s="139">
        <v>341.4</v>
      </c>
      <c r="J62" s="133"/>
    </row>
    <row r="63" spans="1:10" s="141" customFormat="1" ht="38.25">
      <c r="A63" s="133"/>
      <c r="B63" s="145" t="s">
        <v>33</v>
      </c>
      <c r="C63" s="145"/>
      <c r="D63" s="146">
        <v>1</v>
      </c>
      <c r="E63" s="146">
        <v>2</v>
      </c>
      <c r="F63" s="147" t="s">
        <v>721</v>
      </c>
      <c r="G63" s="148" t="s">
        <v>32</v>
      </c>
      <c r="H63" s="139">
        <v>110</v>
      </c>
      <c r="I63" s="139">
        <v>0</v>
      </c>
      <c r="J63" s="133"/>
    </row>
    <row r="64" spans="1:10" s="141" customFormat="1" ht="51">
      <c r="A64" s="133"/>
      <c r="B64" s="145" t="s">
        <v>25</v>
      </c>
      <c r="C64" s="145"/>
      <c r="D64" s="146">
        <v>1</v>
      </c>
      <c r="E64" s="146">
        <v>2</v>
      </c>
      <c r="F64" s="147" t="s">
        <v>721</v>
      </c>
      <c r="G64" s="148" t="s">
        <v>24</v>
      </c>
      <c r="H64" s="139">
        <v>740.4</v>
      </c>
      <c r="I64" s="139">
        <v>93.9</v>
      </c>
      <c r="J64" s="133"/>
    </row>
    <row r="65" spans="1:10" s="141" customFormat="1" ht="25.5">
      <c r="A65" s="133"/>
      <c r="B65" s="145" t="s">
        <v>34</v>
      </c>
      <c r="C65" s="145"/>
      <c r="D65" s="146">
        <v>1</v>
      </c>
      <c r="E65" s="146">
        <v>2</v>
      </c>
      <c r="F65" s="147" t="s">
        <v>724</v>
      </c>
      <c r="G65" s="148"/>
      <c r="H65" s="139">
        <f>H66+H71</f>
        <v>17208.900000000001</v>
      </c>
      <c r="I65" s="139">
        <f>I66+I71</f>
        <v>5364</v>
      </c>
      <c r="J65" s="133"/>
    </row>
    <row r="66" spans="1:10" s="141" customFormat="1" ht="63.75">
      <c r="A66" s="133"/>
      <c r="B66" s="32" t="s">
        <v>695</v>
      </c>
      <c r="C66" s="145"/>
      <c r="D66" s="146">
        <v>1</v>
      </c>
      <c r="E66" s="146">
        <v>2</v>
      </c>
      <c r="F66" s="147" t="s">
        <v>724</v>
      </c>
      <c r="G66" s="148">
        <v>100</v>
      </c>
      <c r="H66" s="139">
        <f>H67</f>
        <v>16628.900000000001</v>
      </c>
      <c r="I66" s="139">
        <f>I67</f>
        <v>5242.3</v>
      </c>
      <c r="J66" s="133"/>
    </row>
    <row r="67" spans="1:10" s="141" customFormat="1" ht="25.5">
      <c r="A67" s="133"/>
      <c r="B67" s="32" t="s">
        <v>258</v>
      </c>
      <c r="C67" s="145"/>
      <c r="D67" s="146">
        <v>1</v>
      </c>
      <c r="E67" s="146">
        <v>2</v>
      </c>
      <c r="F67" s="147" t="s">
        <v>724</v>
      </c>
      <c r="G67" s="148">
        <v>120</v>
      </c>
      <c r="H67" s="139">
        <f>H68+H69+H70</f>
        <v>16628.900000000001</v>
      </c>
      <c r="I67" s="139">
        <f>I68+I69+I70</f>
        <v>5242.3</v>
      </c>
      <c r="J67" s="133"/>
    </row>
    <row r="68" spans="1:10" s="141" customFormat="1" ht="25.5">
      <c r="A68" s="133"/>
      <c r="B68" s="145" t="s">
        <v>27</v>
      </c>
      <c r="C68" s="145"/>
      <c r="D68" s="146">
        <v>1</v>
      </c>
      <c r="E68" s="146">
        <v>2</v>
      </c>
      <c r="F68" s="147" t="s">
        <v>724</v>
      </c>
      <c r="G68" s="148" t="s">
        <v>26</v>
      </c>
      <c r="H68" s="139">
        <v>13495</v>
      </c>
      <c r="I68" s="139">
        <v>4297.1000000000004</v>
      </c>
      <c r="J68" s="133"/>
    </row>
    <row r="69" spans="1:10" s="141" customFormat="1" ht="38.25">
      <c r="A69" s="133"/>
      <c r="B69" s="145" t="s">
        <v>33</v>
      </c>
      <c r="C69" s="145"/>
      <c r="D69" s="146">
        <v>1</v>
      </c>
      <c r="E69" s="146">
        <v>2</v>
      </c>
      <c r="F69" s="147" t="s">
        <v>724</v>
      </c>
      <c r="G69" s="148" t="s">
        <v>32</v>
      </c>
      <c r="H69" s="139">
        <v>600</v>
      </c>
      <c r="I69" s="139">
        <v>116.8</v>
      </c>
      <c r="J69" s="133"/>
    </row>
    <row r="70" spans="1:10" s="141" customFormat="1" ht="51">
      <c r="A70" s="133"/>
      <c r="B70" s="145" t="s">
        <v>25</v>
      </c>
      <c r="C70" s="145"/>
      <c r="D70" s="146">
        <v>1</v>
      </c>
      <c r="E70" s="146">
        <v>2</v>
      </c>
      <c r="F70" s="147" t="s">
        <v>724</v>
      </c>
      <c r="G70" s="148" t="s">
        <v>24</v>
      </c>
      <c r="H70" s="139">
        <v>2533.9</v>
      </c>
      <c r="I70" s="139">
        <v>828.4</v>
      </c>
      <c r="J70" s="133"/>
    </row>
    <row r="71" spans="1:10" s="141" customFormat="1" ht="25.5">
      <c r="A71" s="133"/>
      <c r="B71" s="32" t="s">
        <v>259</v>
      </c>
      <c r="C71" s="145"/>
      <c r="D71" s="146">
        <v>1</v>
      </c>
      <c r="E71" s="146">
        <v>2</v>
      </c>
      <c r="F71" s="147" t="s">
        <v>724</v>
      </c>
      <c r="G71" s="148">
        <v>200</v>
      </c>
      <c r="H71" s="139">
        <f>H72</f>
        <v>580</v>
      </c>
      <c r="I71" s="139">
        <f>I72</f>
        <v>121.7</v>
      </c>
      <c r="J71" s="133"/>
    </row>
    <row r="72" spans="1:10" s="141" customFormat="1" ht="25.5">
      <c r="A72" s="133"/>
      <c r="B72" s="32" t="s">
        <v>691</v>
      </c>
      <c r="C72" s="145"/>
      <c r="D72" s="146">
        <v>1</v>
      </c>
      <c r="E72" s="146">
        <v>2</v>
      </c>
      <c r="F72" s="147" t="s">
        <v>724</v>
      </c>
      <c r="G72" s="148">
        <v>240</v>
      </c>
      <c r="H72" s="139">
        <f>H73+H74</f>
        <v>580</v>
      </c>
      <c r="I72" s="139">
        <f>I73+I74</f>
        <v>121.7</v>
      </c>
      <c r="J72" s="133"/>
    </row>
    <row r="73" spans="1:10" s="141" customFormat="1" ht="25.5">
      <c r="A73" s="133"/>
      <c r="B73" s="145" t="s">
        <v>2</v>
      </c>
      <c r="C73" s="145"/>
      <c r="D73" s="146">
        <v>1</v>
      </c>
      <c r="E73" s="146">
        <v>2</v>
      </c>
      <c r="F73" s="147" t="s">
        <v>724</v>
      </c>
      <c r="G73" s="148" t="s">
        <v>1</v>
      </c>
      <c r="H73" s="139">
        <v>80</v>
      </c>
      <c r="I73" s="139">
        <v>15</v>
      </c>
      <c r="J73" s="133"/>
    </row>
    <row r="74" spans="1:10" s="141" customFormat="1" ht="38.25">
      <c r="A74" s="133"/>
      <c r="B74" s="145" t="s">
        <v>19</v>
      </c>
      <c r="C74" s="145"/>
      <c r="D74" s="146">
        <v>1</v>
      </c>
      <c r="E74" s="146">
        <v>2</v>
      </c>
      <c r="F74" s="147" t="s">
        <v>724</v>
      </c>
      <c r="G74" s="148" t="s">
        <v>18</v>
      </c>
      <c r="H74" s="139">
        <v>500</v>
      </c>
      <c r="I74" s="139">
        <v>106.7</v>
      </c>
      <c r="J74" s="133"/>
    </row>
    <row r="75" spans="1:10" s="143" customFormat="1" ht="73.5" customHeight="1">
      <c r="A75" s="142"/>
      <c r="B75" s="134" t="s">
        <v>239</v>
      </c>
      <c r="C75" s="134"/>
      <c r="D75" s="135">
        <v>1</v>
      </c>
      <c r="E75" s="135">
        <v>4</v>
      </c>
      <c r="F75" s="136"/>
      <c r="G75" s="137"/>
      <c r="H75" s="138">
        <f t="shared" ref="H75:I76" si="2">H76</f>
        <v>172562.6</v>
      </c>
      <c r="I75" s="138">
        <f t="shared" si="2"/>
        <v>44126.3</v>
      </c>
      <c r="J75" s="140">
        <f>I75/H75*100</f>
        <v>25.571184022493863</v>
      </c>
    </row>
    <row r="76" spans="1:10" s="141" customFormat="1" ht="63" customHeight="1">
      <c r="A76" s="133"/>
      <c r="B76" s="145" t="s">
        <v>5</v>
      </c>
      <c r="C76" s="145"/>
      <c r="D76" s="146">
        <v>1</v>
      </c>
      <c r="E76" s="146">
        <v>4</v>
      </c>
      <c r="F76" s="147" t="s">
        <v>718</v>
      </c>
      <c r="G76" s="148"/>
      <c r="H76" s="139">
        <f t="shared" si="2"/>
        <v>172562.6</v>
      </c>
      <c r="I76" s="139">
        <f t="shared" si="2"/>
        <v>44126.3</v>
      </c>
      <c r="J76" s="133"/>
    </row>
    <row r="77" spans="1:10" s="141" customFormat="1" ht="38.25">
      <c r="A77" s="133"/>
      <c r="B77" s="145" t="s">
        <v>4</v>
      </c>
      <c r="C77" s="145"/>
      <c r="D77" s="146">
        <v>1</v>
      </c>
      <c r="E77" s="146">
        <v>4</v>
      </c>
      <c r="F77" s="147" t="s">
        <v>720</v>
      </c>
      <c r="G77" s="148"/>
      <c r="H77" s="139">
        <f>H78</f>
        <v>172562.6</v>
      </c>
      <c r="I77" s="139">
        <f>I78</f>
        <v>44126.3</v>
      </c>
      <c r="J77" s="133"/>
    </row>
    <row r="78" spans="1:10" s="141" customFormat="1" ht="25.5">
      <c r="A78" s="133"/>
      <c r="B78" s="145" t="s">
        <v>34</v>
      </c>
      <c r="C78" s="145"/>
      <c r="D78" s="146">
        <v>1</v>
      </c>
      <c r="E78" s="146">
        <v>4</v>
      </c>
      <c r="F78" s="147" t="s">
        <v>724</v>
      </c>
      <c r="G78" s="148"/>
      <c r="H78" s="139">
        <f>H79+H84+H88</f>
        <v>172562.6</v>
      </c>
      <c r="I78" s="139">
        <f t="shared" ref="I78" si="3">I79+I84+I88</f>
        <v>44126.3</v>
      </c>
      <c r="J78" s="133"/>
    </row>
    <row r="79" spans="1:10" s="141" customFormat="1" ht="63.75">
      <c r="A79" s="133"/>
      <c r="B79" s="32" t="s">
        <v>695</v>
      </c>
      <c r="C79" s="145"/>
      <c r="D79" s="146">
        <v>1</v>
      </c>
      <c r="E79" s="146">
        <v>4</v>
      </c>
      <c r="F79" s="147" t="s">
        <v>724</v>
      </c>
      <c r="G79" s="148">
        <v>100</v>
      </c>
      <c r="H79" s="139">
        <f>H80</f>
        <v>160402.79999999999</v>
      </c>
      <c r="I79" s="139">
        <f t="shared" ref="I79" si="4">I80</f>
        <v>42663.8</v>
      </c>
      <c r="J79" s="133"/>
    </row>
    <row r="80" spans="1:10" s="141" customFormat="1" ht="25.5">
      <c r="A80" s="133"/>
      <c r="B80" s="32" t="s">
        <v>258</v>
      </c>
      <c r="C80" s="145"/>
      <c r="D80" s="146">
        <v>1</v>
      </c>
      <c r="E80" s="146">
        <v>4</v>
      </c>
      <c r="F80" s="147" t="s">
        <v>724</v>
      </c>
      <c r="G80" s="148">
        <v>120</v>
      </c>
      <c r="H80" s="139">
        <f>H81+H82+H83</f>
        <v>160402.79999999999</v>
      </c>
      <c r="I80" s="139">
        <f>I81+I82+I83</f>
        <v>42663.8</v>
      </c>
      <c r="J80" s="133"/>
    </row>
    <row r="81" spans="1:10" s="141" customFormat="1" ht="25.5">
      <c r="A81" s="133"/>
      <c r="B81" s="145" t="s">
        <v>27</v>
      </c>
      <c r="C81" s="145"/>
      <c r="D81" s="146">
        <v>1</v>
      </c>
      <c r="E81" s="146">
        <v>4</v>
      </c>
      <c r="F81" s="147" t="s">
        <v>724</v>
      </c>
      <c r="G81" s="148" t="s">
        <v>26</v>
      </c>
      <c r="H81" s="139">
        <v>122221.2</v>
      </c>
      <c r="I81" s="139">
        <v>33667</v>
      </c>
      <c r="J81" s="133"/>
    </row>
    <row r="82" spans="1:10" s="141" customFormat="1" ht="38.25">
      <c r="A82" s="133"/>
      <c r="B82" s="145" t="s">
        <v>33</v>
      </c>
      <c r="C82" s="145"/>
      <c r="D82" s="146">
        <v>1</v>
      </c>
      <c r="E82" s="146">
        <v>4</v>
      </c>
      <c r="F82" s="147" t="s">
        <v>724</v>
      </c>
      <c r="G82" s="148" t="s">
        <v>32</v>
      </c>
      <c r="H82" s="139">
        <v>5850</v>
      </c>
      <c r="I82" s="139">
        <v>176</v>
      </c>
      <c r="J82" s="133"/>
    </row>
    <row r="83" spans="1:10" s="141" customFormat="1" ht="51">
      <c r="A83" s="133"/>
      <c r="B83" s="145" t="s">
        <v>25</v>
      </c>
      <c r="C83" s="145"/>
      <c r="D83" s="146">
        <v>1</v>
      </c>
      <c r="E83" s="146">
        <v>4</v>
      </c>
      <c r="F83" s="147" t="s">
        <v>724</v>
      </c>
      <c r="G83" s="148" t="s">
        <v>24</v>
      </c>
      <c r="H83" s="139">
        <v>32331.599999999999</v>
      </c>
      <c r="I83" s="139">
        <v>8820.7999999999993</v>
      </c>
      <c r="J83" s="133"/>
    </row>
    <row r="84" spans="1:10" s="141" customFormat="1" ht="25.5">
      <c r="A84" s="133"/>
      <c r="B84" s="32" t="s">
        <v>259</v>
      </c>
      <c r="C84" s="145"/>
      <c r="D84" s="146">
        <v>1</v>
      </c>
      <c r="E84" s="146">
        <v>4</v>
      </c>
      <c r="F84" s="147" t="s">
        <v>724</v>
      </c>
      <c r="G84" s="148">
        <v>200</v>
      </c>
      <c r="H84" s="139">
        <f>H85</f>
        <v>11813.2</v>
      </c>
      <c r="I84" s="139">
        <f>I85</f>
        <v>1439.6</v>
      </c>
      <c r="J84" s="133"/>
    </row>
    <row r="85" spans="1:10" s="141" customFormat="1" ht="25.5">
      <c r="A85" s="133"/>
      <c r="B85" s="32" t="s">
        <v>691</v>
      </c>
      <c r="C85" s="145"/>
      <c r="D85" s="146">
        <v>1</v>
      </c>
      <c r="E85" s="146">
        <v>4</v>
      </c>
      <c r="F85" s="147" t="s">
        <v>724</v>
      </c>
      <c r="G85" s="148">
        <v>240</v>
      </c>
      <c r="H85" s="139">
        <f>H86+H87</f>
        <v>11813.2</v>
      </c>
      <c r="I85" s="139">
        <f>I86+I87</f>
        <v>1439.6</v>
      </c>
      <c r="J85" s="133"/>
    </row>
    <row r="86" spans="1:10" s="141" customFormat="1" ht="25.5">
      <c r="A86" s="133"/>
      <c r="B86" s="145" t="s">
        <v>2</v>
      </c>
      <c r="C86" s="145"/>
      <c r="D86" s="146">
        <v>1</v>
      </c>
      <c r="E86" s="146">
        <v>4</v>
      </c>
      <c r="F86" s="147" t="s">
        <v>724</v>
      </c>
      <c r="G86" s="148" t="s">
        <v>1</v>
      </c>
      <c r="H86" s="139">
        <v>3321.5</v>
      </c>
      <c r="I86" s="139">
        <v>562.70000000000005</v>
      </c>
      <c r="J86" s="133"/>
    </row>
    <row r="87" spans="1:10" s="141" customFormat="1" ht="38.25">
      <c r="A87" s="133"/>
      <c r="B87" s="145" t="s">
        <v>19</v>
      </c>
      <c r="C87" s="145"/>
      <c r="D87" s="146">
        <v>1</v>
      </c>
      <c r="E87" s="146">
        <v>4</v>
      </c>
      <c r="F87" s="147" t="s">
        <v>724</v>
      </c>
      <c r="G87" s="148" t="s">
        <v>18</v>
      </c>
      <c r="H87" s="139">
        <v>8491.7000000000007</v>
      </c>
      <c r="I87" s="139">
        <v>876.9</v>
      </c>
      <c r="J87" s="133"/>
    </row>
    <row r="88" spans="1:10" s="141" customFormat="1">
      <c r="A88" s="133"/>
      <c r="B88" s="33" t="s">
        <v>261</v>
      </c>
      <c r="C88" s="145"/>
      <c r="D88" s="146">
        <v>1</v>
      </c>
      <c r="E88" s="146">
        <v>4</v>
      </c>
      <c r="F88" s="147" t="s">
        <v>724</v>
      </c>
      <c r="G88" s="148">
        <v>800</v>
      </c>
      <c r="H88" s="139">
        <f>H89</f>
        <v>346.6</v>
      </c>
      <c r="I88" s="139">
        <f t="shared" ref="I88" si="5">I89</f>
        <v>22.9</v>
      </c>
      <c r="J88" s="133"/>
    </row>
    <row r="89" spans="1:10" s="141" customFormat="1">
      <c r="A89" s="133"/>
      <c r="B89" s="33" t="s">
        <v>262</v>
      </c>
      <c r="C89" s="145"/>
      <c r="D89" s="146">
        <v>1</v>
      </c>
      <c r="E89" s="146">
        <v>4</v>
      </c>
      <c r="F89" s="147" t="s">
        <v>724</v>
      </c>
      <c r="G89" s="148">
        <v>850</v>
      </c>
      <c r="H89" s="139">
        <f>H90+H91+H92</f>
        <v>346.6</v>
      </c>
      <c r="I89" s="139">
        <f>I90+I91+I92</f>
        <v>22.9</v>
      </c>
      <c r="J89" s="133"/>
    </row>
    <row r="90" spans="1:10" s="141" customFormat="1" ht="25.5">
      <c r="A90" s="133"/>
      <c r="B90" s="145" t="s">
        <v>31</v>
      </c>
      <c r="C90" s="145"/>
      <c r="D90" s="146">
        <v>1</v>
      </c>
      <c r="E90" s="146">
        <v>4</v>
      </c>
      <c r="F90" s="147" t="s">
        <v>724</v>
      </c>
      <c r="G90" s="148" t="s">
        <v>30</v>
      </c>
      <c r="H90" s="139">
        <v>60</v>
      </c>
      <c r="I90" s="139">
        <v>7.4</v>
      </c>
      <c r="J90" s="133"/>
    </row>
    <row r="91" spans="1:10" s="141" customFormat="1">
      <c r="A91" s="133"/>
      <c r="B91" s="145" t="s">
        <v>29</v>
      </c>
      <c r="C91" s="145"/>
      <c r="D91" s="146">
        <v>1</v>
      </c>
      <c r="E91" s="146">
        <v>4</v>
      </c>
      <c r="F91" s="147" t="s">
        <v>724</v>
      </c>
      <c r="G91" s="148" t="s">
        <v>28</v>
      </c>
      <c r="H91" s="139">
        <v>70.599999999999994</v>
      </c>
      <c r="I91" s="139">
        <v>15.5</v>
      </c>
      <c r="J91" s="133"/>
    </row>
    <row r="92" spans="1:10" s="141" customFormat="1">
      <c r="A92" s="133"/>
      <c r="B92" s="145" t="s">
        <v>238</v>
      </c>
      <c r="C92" s="145"/>
      <c r="D92" s="146">
        <v>1</v>
      </c>
      <c r="E92" s="146">
        <v>4</v>
      </c>
      <c r="F92" s="147" t="s">
        <v>724</v>
      </c>
      <c r="G92" s="148" t="s">
        <v>237</v>
      </c>
      <c r="H92" s="139">
        <v>216</v>
      </c>
      <c r="I92" s="139">
        <v>0</v>
      </c>
      <c r="J92" s="133"/>
    </row>
    <row r="93" spans="1:10" s="143" customFormat="1">
      <c r="A93" s="142"/>
      <c r="B93" s="134" t="s">
        <v>236</v>
      </c>
      <c r="C93" s="134"/>
      <c r="D93" s="135">
        <v>1</v>
      </c>
      <c r="E93" s="135">
        <v>5</v>
      </c>
      <c r="F93" s="136"/>
      <c r="G93" s="137"/>
      <c r="H93" s="138">
        <f t="shared" ref="H93:I98" si="6">H94</f>
        <v>29.5</v>
      </c>
      <c r="I93" s="138">
        <f t="shared" si="6"/>
        <v>0</v>
      </c>
      <c r="J93" s="140">
        <f>I93/H93*100</f>
        <v>0</v>
      </c>
    </row>
    <row r="94" spans="1:10" s="141" customFormat="1" ht="57" customHeight="1">
      <c r="A94" s="133"/>
      <c r="B94" s="145" t="s">
        <v>5</v>
      </c>
      <c r="C94" s="145"/>
      <c r="D94" s="146">
        <v>1</v>
      </c>
      <c r="E94" s="146">
        <v>5</v>
      </c>
      <c r="F94" s="147" t="s">
        <v>718</v>
      </c>
      <c r="G94" s="148"/>
      <c r="H94" s="139">
        <f t="shared" si="6"/>
        <v>29.5</v>
      </c>
      <c r="I94" s="139">
        <f t="shared" si="6"/>
        <v>0</v>
      </c>
      <c r="J94" s="133"/>
    </row>
    <row r="95" spans="1:10" s="141" customFormat="1" ht="38.25">
      <c r="A95" s="133"/>
      <c r="B95" s="145" t="s">
        <v>4</v>
      </c>
      <c r="C95" s="145"/>
      <c r="D95" s="146">
        <v>1</v>
      </c>
      <c r="E95" s="146">
        <v>5</v>
      </c>
      <c r="F95" s="147" t="s">
        <v>720</v>
      </c>
      <c r="G95" s="148"/>
      <c r="H95" s="139">
        <f>H96</f>
        <v>29.5</v>
      </c>
      <c r="I95" s="139">
        <f>I96</f>
        <v>0</v>
      </c>
      <c r="J95" s="133"/>
    </row>
    <row r="96" spans="1:10" s="141" customFormat="1" ht="197.25" customHeight="1">
      <c r="A96" s="133"/>
      <c r="B96" s="145" t="s">
        <v>235</v>
      </c>
      <c r="C96" s="145"/>
      <c r="D96" s="146">
        <v>1</v>
      </c>
      <c r="E96" s="146">
        <v>5</v>
      </c>
      <c r="F96" s="147" t="s">
        <v>737</v>
      </c>
      <c r="G96" s="148"/>
      <c r="H96" s="139">
        <f t="shared" si="6"/>
        <v>29.5</v>
      </c>
      <c r="I96" s="139">
        <f t="shared" si="6"/>
        <v>0</v>
      </c>
      <c r="J96" s="133"/>
    </row>
    <row r="97" spans="1:10" s="141" customFormat="1" ht="25.5">
      <c r="A97" s="133"/>
      <c r="B97" s="32" t="s">
        <v>259</v>
      </c>
      <c r="C97" s="145"/>
      <c r="D97" s="146">
        <v>1</v>
      </c>
      <c r="E97" s="146">
        <v>5</v>
      </c>
      <c r="F97" s="147" t="s">
        <v>737</v>
      </c>
      <c r="G97" s="148">
        <v>200</v>
      </c>
      <c r="H97" s="139">
        <f t="shared" si="6"/>
        <v>29.5</v>
      </c>
      <c r="I97" s="139">
        <f t="shared" si="6"/>
        <v>0</v>
      </c>
      <c r="J97" s="133"/>
    </row>
    <row r="98" spans="1:10" s="141" customFormat="1" ht="25.5">
      <c r="A98" s="133"/>
      <c r="B98" s="32" t="s">
        <v>691</v>
      </c>
      <c r="C98" s="145"/>
      <c r="D98" s="146">
        <v>1</v>
      </c>
      <c r="E98" s="146">
        <v>5</v>
      </c>
      <c r="F98" s="147" t="s">
        <v>737</v>
      </c>
      <c r="G98" s="148">
        <v>240</v>
      </c>
      <c r="H98" s="139">
        <f t="shared" si="6"/>
        <v>29.5</v>
      </c>
      <c r="I98" s="139">
        <f t="shared" si="6"/>
        <v>0</v>
      </c>
      <c r="J98" s="133"/>
    </row>
    <row r="99" spans="1:10" s="141" customFormat="1" ht="38.25">
      <c r="A99" s="133"/>
      <c r="B99" s="145" t="s">
        <v>19</v>
      </c>
      <c r="C99" s="145"/>
      <c r="D99" s="146">
        <v>1</v>
      </c>
      <c r="E99" s="146">
        <v>5</v>
      </c>
      <c r="F99" s="147" t="s">
        <v>737</v>
      </c>
      <c r="G99" s="148" t="s">
        <v>18</v>
      </c>
      <c r="H99" s="139">
        <v>29.5</v>
      </c>
      <c r="I99" s="139">
        <v>0</v>
      </c>
      <c r="J99" s="133"/>
    </row>
    <row r="100" spans="1:10" s="143" customFormat="1" ht="25.5">
      <c r="A100" s="142"/>
      <c r="B100" s="134" t="s">
        <v>234</v>
      </c>
      <c r="C100" s="134"/>
      <c r="D100" s="135">
        <v>1</v>
      </c>
      <c r="E100" s="135">
        <v>7</v>
      </c>
      <c r="F100" s="136"/>
      <c r="G100" s="137"/>
      <c r="H100" s="138">
        <f t="shared" ref="H100:I105" si="7">H101</f>
        <v>2000</v>
      </c>
      <c r="I100" s="138">
        <f t="shared" si="7"/>
        <v>0</v>
      </c>
      <c r="J100" s="140">
        <f>I100/H100*100</f>
        <v>0</v>
      </c>
    </row>
    <row r="101" spans="1:10" s="141" customFormat="1" ht="59.25" customHeight="1">
      <c r="A101" s="133"/>
      <c r="B101" s="145" t="s">
        <v>5</v>
      </c>
      <c r="C101" s="145"/>
      <c r="D101" s="146">
        <v>1</v>
      </c>
      <c r="E101" s="146">
        <v>7</v>
      </c>
      <c r="F101" s="147" t="s">
        <v>718</v>
      </c>
      <c r="G101" s="148"/>
      <c r="H101" s="139">
        <f t="shared" si="7"/>
        <v>2000</v>
      </c>
      <c r="I101" s="139">
        <f t="shared" si="7"/>
        <v>0</v>
      </c>
      <c r="J101" s="133"/>
    </row>
    <row r="102" spans="1:10" s="141" customFormat="1" ht="38.25">
      <c r="A102" s="133"/>
      <c r="B102" s="145" t="s">
        <v>4</v>
      </c>
      <c r="C102" s="145"/>
      <c r="D102" s="146">
        <v>1</v>
      </c>
      <c r="E102" s="146">
        <v>7</v>
      </c>
      <c r="F102" s="147" t="s">
        <v>720</v>
      </c>
      <c r="G102" s="148"/>
      <c r="H102" s="139">
        <f>H103</f>
        <v>2000</v>
      </c>
      <c r="I102" s="139">
        <f>I103</f>
        <v>0</v>
      </c>
      <c r="J102" s="133"/>
    </row>
    <row r="103" spans="1:10" s="141" customFormat="1" ht="25.5">
      <c r="A103" s="133"/>
      <c r="B103" s="145" t="s">
        <v>72</v>
      </c>
      <c r="C103" s="145"/>
      <c r="D103" s="146">
        <v>1</v>
      </c>
      <c r="E103" s="146">
        <v>7</v>
      </c>
      <c r="F103" s="147" t="s">
        <v>724</v>
      </c>
      <c r="G103" s="148"/>
      <c r="H103" s="139">
        <f t="shared" si="7"/>
        <v>2000</v>
      </c>
      <c r="I103" s="139">
        <f t="shared" si="7"/>
        <v>0</v>
      </c>
      <c r="J103" s="133"/>
    </row>
    <row r="104" spans="1:10" s="141" customFormat="1" ht="25.5">
      <c r="A104" s="133"/>
      <c r="B104" s="32" t="s">
        <v>259</v>
      </c>
      <c r="C104" s="145"/>
      <c r="D104" s="146">
        <v>1</v>
      </c>
      <c r="E104" s="146">
        <v>7</v>
      </c>
      <c r="F104" s="147" t="s">
        <v>724</v>
      </c>
      <c r="G104" s="148">
        <v>200</v>
      </c>
      <c r="H104" s="139">
        <f t="shared" si="7"/>
        <v>2000</v>
      </c>
      <c r="I104" s="139">
        <f t="shared" si="7"/>
        <v>0</v>
      </c>
      <c r="J104" s="133"/>
    </row>
    <row r="105" spans="1:10" s="141" customFormat="1" ht="25.5">
      <c r="A105" s="133"/>
      <c r="B105" s="32" t="s">
        <v>691</v>
      </c>
      <c r="C105" s="145"/>
      <c r="D105" s="146">
        <v>1</v>
      </c>
      <c r="E105" s="146">
        <v>7</v>
      </c>
      <c r="F105" s="147" t="s">
        <v>724</v>
      </c>
      <c r="G105" s="148">
        <v>240</v>
      </c>
      <c r="H105" s="139">
        <f t="shared" si="7"/>
        <v>2000</v>
      </c>
      <c r="I105" s="139">
        <f t="shared" si="7"/>
        <v>0</v>
      </c>
      <c r="J105" s="133"/>
    </row>
    <row r="106" spans="1:10" s="141" customFormat="1" ht="38.25">
      <c r="A106" s="133"/>
      <c r="B106" s="145" t="s">
        <v>19</v>
      </c>
      <c r="C106" s="145"/>
      <c r="D106" s="146">
        <v>1</v>
      </c>
      <c r="E106" s="146">
        <v>7</v>
      </c>
      <c r="F106" s="147" t="s">
        <v>724</v>
      </c>
      <c r="G106" s="148" t="s">
        <v>18</v>
      </c>
      <c r="H106" s="139">
        <v>2000</v>
      </c>
      <c r="I106" s="139">
        <v>0</v>
      </c>
      <c r="J106" s="133"/>
    </row>
    <row r="107" spans="1:10" s="143" customFormat="1">
      <c r="A107" s="142"/>
      <c r="B107" s="134" t="s">
        <v>233</v>
      </c>
      <c r="C107" s="134"/>
      <c r="D107" s="135">
        <v>1</v>
      </c>
      <c r="E107" s="135">
        <v>13</v>
      </c>
      <c r="F107" s="136"/>
      <c r="G107" s="137"/>
      <c r="H107" s="138">
        <f>H108+H130</f>
        <v>13264.6</v>
      </c>
      <c r="I107" s="138">
        <f>I108+I130</f>
        <v>1918.5</v>
      </c>
      <c r="J107" s="140">
        <f>I107/H107*100</f>
        <v>14.463308354567797</v>
      </c>
    </row>
    <row r="108" spans="1:10" s="141" customFormat="1" ht="38.25">
      <c r="A108" s="133"/>
      <c r="B108" s="145" t="s">
        <v>67</v>
      </c>
      <c r="C108" s="145"/>
      <c r="D108" s="146">
        <v>1</v>
      </c>
      <c r="E108" s="146">
        <v>13</v>
      </c>
      <c r="F108" s="147" t="s">
        <v>750</v>
      </c>
      <c r="G108" s="148"/>
      <c r="H108" s="139">
        <f>H109</f>
        <v>8325.5</v>
      </c>
      <c r="I108" s="139">
        <f>I109</f>
        <v>1624.6</v>
      </c>
      <c r="J108" s="133"/>
    </row>
    <row r="109" spans="1:10" s="141" customFormat="1" ht="33" customHeight="1">
      <c r="A109" s="133"/>
      <c r="B109" s="145" t="s">
        <v>66</v>
      </c>
      <c r="C109" s="145"/>
      <c r="D109" s="146">
        <v>1</v>
      </c>
      <c r="E109" s="146">
        <v>13</v>
      </c>
      <c r="F109" s="147" t="s">
        <v>751</v>
      </c>
      <c r="G109" s="148"/>
      <c r="H109" s="139">
        <f>H110+H120</f>
        <v>8325.5</v>
      </c>
      <c r="I109" s="139">
        <f>I110+I120</f>
        <v>1624.6</v>
      </c>
      <c r="J109" s="133"/>
    </row>
    <row r="110" spans="1:10" s="141" customFormat="1" ht="188.25" customHeight="1">
      <c r="A110" s="133"/>
      <c r="B110" s="145" t="s">
        <v>232</v>
      </c>
      <c r="C110" s="145"/>
      <c r="D110" s="146">
        <v>1</v>
      </c>
      <c r="E110" s="146">
        <v>13</v>
      </c>
      <c r="F110" s="147" t="s">
        <v>753</v>
      </c>
      <c r="G110" s="148"/>
      <c r="H110" s="139">
        <f>H111+H116</f>
        <v>1559.2</v>
      </c>
      <c r="I110" s="139">
        <f t="shared" ref="I110" si="8">I111+I116</f>
        <v>515.79999999999995</v>
      </c>
      <c r="J110" s="133"/>
    </row>
    <row r="111" spans="1:10" s="141" customFormat="1" ht="63.75">
      <c r="A111" s="133"/>
      <c r="B111" s="32" t="s">
        <v>695</v>
      </c>
      <c r="C111" s="145"/>
      <c r="D111" s="146">
        <v>1</v>
      </c>
      <c r="E111" s="146">
        <v>13</v>
      </c>
      <c r="F111" s="147" t="s">
        <v>753</v>
      </c>
      <c r="G111" s="148">
        <v>100</v>
      </c>
      <c r="H111" s="139">
        <f>H112</f>
        <v>1542.7</v>
      </c>
      <c r="I111" s="139">
        <f t="shared" ref="I111" si="9">I112</f>
        <v>508.8</v>
      </c>
      <c r="J111" s="133"/>
    </row>
    <row r="112" spans="1:10" s="141" customFormat="1" ht="25.5">
      <c r="A112" s="133"/>
      <c r="B112" s="32" t="s">
        <v>258</v>
      </c>
      <c r="C112" s="145"/>
      <c r="D112" s="146">
        <v>1</v>
      </c>
      <c r="E112" s="146">
        <v>13</v>
      </c>
      <c r="F112" s="147" t="s">
        <v>753</v>
      </c>
      <c r="G112" s="148">
        <v>120</v>
      </c>
      <c r="H112" s="139">
        <f>H113+H114+H115</f>
        <v>1542.7</v>
      </c>
      <c r="I112" s="139">
        <f>I113+I114+I115</f>
        <v>508.8</v>
      </c>
      <c r="J112" s="133"/>
    </row>
    <row r="113" spans="1:10" s="141" customFormat="1" ht="25.5">
      <c r="A113" s="133"/>
      <c r="B113" s="145" t="s">
        <v>27</v>
      </c>
      <c r="C113" s="145"/>
      <c r="D113" s="146">
        <v>1</v>
      </c>
      <c r="E113" s="146">
        <v>13</v>
      </c>
      <c r="F113" s="147" t="s">
        <v>753</v>
      </c>
      <c r="G113" s="148" t="s">
        <v>26</v>
      </c>
      <c r="H113" s="139">
        <v>1101</v>
      </c>
      <c r="I113" s="139">
        <v>399.5</v>
      </c>
      <c r="J113" s="133"/>
    </row>
    <row r="114" spans="1:10" s="141" customFormat="1" ht="38.25">
      <c r="A114" s="133"/>
      <c r="B114" s="145" t="s">
        <v>33</v>
      </c>
      <c r="C114" s="145"/>
      <c r="D114" s="146">
        <v>1</v>
      </c>
      <c r="E114" s="146">
        <v>13</v>
      </c>
      <c r="F114" s="147" t="s">
        <v>753</v>
      </c>
      <c r="G114" s="148" t="s">
        <v>32</v>
      </c>
      <c r="H114" s="139">
        <v>167.5</v>
      </c>
      <c r="I114" s="139">
        <v>0</v>
      </c>
      <c r="J114" s="133"/>
    </row>
    <row r="115" spans="1:10" s="141" customFormat="1" ht="51">
      <c r="A115" s="133"/>
      <c r="B115" s="145" t="s">
        <v>25</v>
      </c>
      <c r="C115" s="145"/>
      <c r="D115" s="146">
        <v>1</v>
      </c>
      <c r="E115" s="146">
        <v>13</v>
      </c>
      <c r="F115" s="147" t="s">
        <v>753</v>
      </c>
      <c r="G115" s="148" t="s">
        <v>24</v>
      </c>
      <c r="H115" s="139">
        <v>274.2</v>
      </c>
      <c r="I115" s="139">
        <v>109.3</v>
      </c>
      <c r="J115" s="133"/>
    </row>
    <row r="116" spans="1:10" s="141" customFormat="1" ht="25.5">
      <c r="A116" s="133"/>
      <c r="B116" s="32" t="s">
        <v>259</v>
      </c>
      <c r="C116" s="145"/>
      <c r="D116" s="146">
        <v>1</v>
      </c>
      <c r="E116" s="146">
        <v>13</v>
      </c>
      <c r="F116" s="147" t="s">
        <v>753</v>
      </c>
      <c r="G116" s="148">
        <v>200</v>
      </c>
      <c r="H116" s="139">
        <f>H117</f>
        <v>16.5</v>
      </c>
      <c r="I116" s="139">
        <f>I117</f>
        <v>7</v>
      </c>
      <c r="J116" s="133"/>
    </row>
    <row r="117" spans="1:10" s="141" customFormat="1" ht="25.5">
      <c r="A117" s="133"/>
      <c r="B117" s="32" t="s">
        <v>691</v>
      </c>
      <c r="C117" s="145"/>
      <c r="D117" s="146">
        <v>1</v>
      </c>
      <c r="E117" s="146">
        <v>13</v>
      </c>
      <c r="F117" s="147" t="s">
        <v>753</v>
      </c>
      <c r="G117" s="148">
        <v>240</v>
      </c>
      <c r="H117" s="139">
        <f>H118+H119</f>
        <v>16.5</v>
      </c>
      <c r="I117" s="139">
        <f>I118+I119</f>
        <v>7</v>
      </c>
      <c r="J117" s="133"/>
    </row>
    <row r="118" spans="1:10" s="141" customFormat="1" ht="25.5">
      <c r="A118" s="133"/>
      <c r="B118" s="145" t="s">
        <v>2</v>
      </c>
      <c r="C118" s="145"/>
      <c r="D118" s="146">
        <v>1</v>
      </c>
      <c r="E118" s="146">
        <v>13</v>
      </c>
      <c r="F118" s="147" t="s">
        <v>753</v>
      </c>
      <c r="G118" s="148" t="s">
        <v>1</v>
      </c>
      <c r="H118" s="139">
        <v>15.9</v>
      </c>
      <c r="I118" s="139">
        <v>6.4</v>
      </c>
      <c r="J118" s="133"/>
    </row>
    <row r="119" spans="1:10" s="141" customFormat="1" ht="38.25">
      <c r="A119" s="133"/>
      <c r="B119" s="145" t="s">
        <v>19</v>
      </c>
      <c r="C119" s="145"/>
      <c r="D119" s="146">
        <v>1</v>
      </c>
      <c r="E119" s="146">
        <v>13</v>
      </c>
      <c r="F119" s="147" t="s">
        <v>753</v>
      </c>
      <c r="G119" s="148" t="s">
        <v>18</v>
      </c>
      <c r="H119" s="139">
        <v>0.6</v>
      </c>
      <c r="I119" s="139">
        <v>0.6</v>
      </c>
      <c r="J119" s="133"/>
    </row>
    <row r="120" spans="1:10" s="141" customFormat="1" ht="111.75" customHeight="1">
      <c r="A120" s="133"/>
      <c r="B120" s="145" t="s">
        <v>231</v>
      </c>
      <c r="C120" s="145"/>
      <c r="D120" s="146">
        <v>1</v>
      </c>
      <c r="E120" s="146">
        <v>13</v>
      </c>
      <c r="F120" s="147" t="s">
        <v>755</v>
      </c>
      <c r="G120" s="148"/>
      <c r="H120" s="139">
        <f>H121+H126</f>
        <v>6766.3</v>
      </c>
      <c r="I120" s="139">
        <f>I121+I126</f>
        <v>1108.8</v>
      </c>
      <c r="J120" s="133"/>
    </row>
    <row r="121" spans="1:10" s="141" customFormat="1" ht="81" customHeight="1">
      <c r="A121" s="133"/>
      <c r="B121" s="32" t="s">
        <v>695</v>
      </c>
      <c r="C121" s="145"/>
      <c r="D121" s="146">
        <v>1</v>
      </c>
      <c r="E121" s="146">
        <v>13</v>
      </c>
      <c r="F121" s="147" t="s">
        <v>755</v>
      </c>
      <c r="G121" s="148">
        <v>100</v>
      </c>
      <c r="H121" s="139">
        <f>H122</f>
        <v>5462.5</v>
      </c>
      <c r="I121" s="139">
        <f>I122</f>
        <v>855.3</v>
      </c>
      <c r="J121" s="133"/>
    </row>
    <row r="122" spans="1:10" s="141" customFormat="1" ht="25.5">
      <c r="A122" s="133"/>
      <c r="B122" s="32" t="s">
        <v>258</v>
      </c>
      <c r="C122" s="145"/>
      <c r="D122" s="146">
        <v>1</v>
      </c>
      <c r="E122" s="146">
        <v>13</v>
      </c>
      <c r="F122" s="147" t="s">
        <v>755</v>
      </c>
      <c r="G122" s="148">
        <v>120</v>
      </c>
      <c r="H122" s="139">
        <f>H123+H124+H125</f>
        <v>5462.5</v>
      </c>
      <c r="I122" s="139">
        <f>I123+I124+I125</f>
        <v>855.3</v>
      </c>
      <c r="J122" s="133"/>
    </row>
    <row r="123" spans="1:10" s="141" customFormat="1" ht="25.5">
      <c r="A123" s="133"/>
      <c r="B123" s="145" t="s">
        <v>27</v>
      </c>
      <c r="C123" s="145"/>
      <c r="D123" s="146">
        <v>1</v>
      </c>
      <c r="E123" s="146">
        <v>13</v>
      </c>
      <c r="F123" s="147" t="s">
        <v>755</v>
      </c>
      <c r="G123" s="148" t="s">
        <v>26</v>
      </c>
      <c r="H123" s="139">
        <v>4006.7</v>
      </c>
      <c r="I123" s="139">
        <v>720.1</v>
      </c>
      <c r="J123" s="133"/>
    </row>
    <row r="124" spans="1:10" s="141" customFormat="1" ht="38.25">
      <c r="A124" s="133"/>
      <c r="B124" s="145" t="s">
        <v>33</v>
      </c>
      <c r="C124" s="145"/>
      <c r="D124" s="146">
        <v>1</v>
      </c>
      <c r="E124" s="146">
        <v>13</v>
      </c>
      <c r="F124" s="147" t="s">
        <v>755</v>
      </c>
      <c r="G124" s="148" t="s">
        <v>32</v>
      </c>
      <c r="H124" s="139">
        <v>390</v>
      </c>
      <c r="I124" s="139">
        <v>1</v>
      </c>
      <c r="J124" s="133"/>
    </row>
    <row r="125" spans="1:10" s="141" customFormat="1" ht="51">
      <c r="A125" s="133"/>
      <c r="B125" s="145" t="s">
        <v>25</v>
      </c>
      <c r="C125" s="145"/>
      <c r="D125" s="146">
        <v>1</v>
      </c>
      <c r="E125" s="146">
        <v>13</v>
      </c>
      <c r="F125" s="147" t="s">
        <v>755</v>
      </c>
      <c r="G125" s="148" t="s">
        <v>24</v>
      </c>
      <c r="H125" s="139">
        <v>1065.8</v>
      </c>
      <c r="I125" s="139">
        <v>134.19999999999999</v>
      </c>
      <c r="J125" s="133"/>
    </row>
    <row r="126" spans="1:10" s="141" customFormat="1" ht="25.5">
      <c r="A126" s="133"/>
      <c r="B126" s="32" t="s">
        <v>259</v>
      </c>
      <c r="C126" s="145"/>
      <c r="D126" s="146">
        <v>1</v>
      </c>
      <c r="E126" s="146">
        <v>13</v>
      </c>
      <c r="F126" s="147" t="s">
        <v>755</v>
      </c>
      <c r="G126" s="148">
        <v>200</v>
      </c>
      <c r="H126" s="139">
        <f>H127</f>
        <v>1303.8000000000002</v>
      </c>
      <c r="I126" s="139">
        <f>I127</f>
        <v>253.5</v>
      </c>
      <c r="J126" s="133"/>
    </row>
    <row r="127" spans="1:10" s="141" customFormat="1" ht="25.5">
      <c r="A127" s="133"/>
      <c r="B127" s="32" t="s">
        <v>691</v>
      </c>
      <c r="C127" s="145"/>
      <c r="D127" s="146">
        <v>1</v>
      </c>
      <c r="E127" s="146">
        <v>13</v>
      </c>
      <c r="F127" s="147" t="s">
        <v>755</v>
      </c>
      <c r="G127" s="148">
        <v>240</v>
      </c>
      <c r="H127" s="139">
        <f>H128+H129</f>
        <v>1303.8000000000002</v>
      </c>
      <c r="I127" s="139">
        <f>I128+I129</f>
        <v>253.5</v>
      </c>
      <c r="J127" s="133"/>
    </row>
    <row r="128" spans="1:10" s="141" customFormat="1" ht="25.5">
      <c r="A128" s="133"/>
      <c r="B128" s="145" t="s">
        <v>2</v>
      </c>
      <c r="C128" s="145"/>
      <c r="D128" s="146">
        <v>1</v>
      </c>
      <c r="E128" s="146">
        <v>13</v>
      </c>
      <c r="F128" s="147" t="s">
        <v>755</v>
      </c>
      <c r="G128" s="148" t="s">
        <v>1</v>
      </c>
      <c r="H128" s="139">
        <v>78.400000000000006</v>
      </c>
      <c r="I128" s="139">
        <v>25</v>
      </c>
      <c r="J128" s="133"/>
    </row>
    <row r="129" spans="1:10" s="141" customFormat="1" ht="38.25">
      <c r="A129" s="133"/>
      <c r="B129" s="145" t="s">
        <v>19</v>
      </c>
      <c r="C129" s="145"/>
      <c r="D129" s="146">
        <v>1</v>
      </c>
      <c r="E129" s="146">
        <v>13</v>
      </c>
      <c r="F129" s="147" t="s">
        <v>755</v>
      </c>
      <c r="G129" s="148" t="s">
        <v>18</v>
      </c>
      <c r="H129" s="139">
        <v>1225.4000000000001</v>
      </c>
      <c r="I129" s="139">
        <v>228.5</v>
      </c>
      <c r="J129" s="133"/>
    </row>
    <row r="130" spans="1:10" s="141" customFormat="1" ht="57.75" customHeight="1">
      <c r="A130" s="133"/>
      <c r="B130" s="145" t="s">
        <v>5</v>
      </c>
      <c r="C130" s="145"/>
      <c r="D130" s="146">
        <v>1</v>
      </c>
      <c r="E130" s="146">
        <v>13</v>
      </c>
      <c r="F130" s="147" t="s">
        <v>718</v>
      </c>
      <c r="G130" s="148"/>
      <c r="H130" s="139">
        <f>H131+H136+H141</f>
        <v>4939.1000000000004</v>
      </c>
      <c r="I130" s="139">
        <f>I131+I136+I141</f>
        <v>293.89999999999998</v>
      </c>
      <c r="J130" s="133"/>
    </row>
    <row r="131" spans="1:10" s="141" customFormat="1" ht="38.25">
      <c r="A131" s="133"/>
      <c r="B131" s="145" t="s">
        <v>4</v>
      </c>
      <c r="C131" s="145"/>
      <c r="D131" s="146">
        <v>1</v>
      </c>
      <c r="E131" s="146">
        <v>13</v>
      </c>
      <c r="F131" s="147" t="s">
        <v>720</v>
      </c>
      <c r="G131" s="148"/>
      <c r="H131" s="139">
        <f>H132</f>
        <v>258.89999999999998</v>
      </c>
      <c r="I131" s="139">
        <f>I132</f>
        <v>0</v>
      </c>
      <c r="J131" s="133"/>
    </row>
    <row r="132" spans="1:10" s="141" customFormat="1" ht="25.5">
      <c r="A132" s="133"/>
      <c r="B132" s="145" t="s">
        <v>72</v>
      </c>
      <c r="C132" s="145"/>
      <c r="D132" s="146">
        <v>1</v>
      </c>
      <c r="E132" s="146">
        <v>13</v>
      </c>
      <c r="F132" s="147" t="s">
        <v>747</v>
      </c>
      <c r="G132" s="148"/>
      <c r="H132" s="139">
        <f t="shared" ref="H132:I134" si="10">H133</f>
        <v>258.89999999999998</v>
      </c>
      <c r="I132" s="139">
        <f t="shared" si="10"/>
        <v>0</v>
      </c>
      <c r="J132" s="133"/>
    </row>
    <row r="133" spans="1:10" s="141" customFormat="1" ht="25.5">
      <c r="A133" s="133"/>
      <c r="B133" s="32" t="s">
        <v>259</v>
      </c>
      <c r="C133" s="145"/>
      <c r="D133" s="146">
        <v>1</v>
      </c>
      <c r="E133" s="146">
        <v>13</v>
      </c>
      <c r="F133" s="147" t="s">
        <v>747</v>
      </c>
      <c r="G133" s="148">
        <v>200</v>
      </c>
      <c r="H133" s="139">
        <f t="shared" si="10"/>
        <v>258.89999999999998</v>
      </c>
      <c r="I133" s="139">
        <f t="shared" si="10"/>
        <v>0</v>
      </c>
      <c r="J133" s="133"/>
    </row>
    <row r="134" spans="1:10" s="141" customFormat="1" ht="25.5">
      <c r="A134" s="133"/>
      <c r="B134" s="32" t="s">
        <v>691</v>
      </c>
      <c r="C134" s="145"/>
      <c r="D134" s="146">
        <v>1</v>
      </c>
      <c r="E134" s="146">
        <v>13</v>
      </c>
      <c r="F134" s="147" t="s">
        <v>747</v>
      </c>
      <c r="G134" s="148">
        <v>240</v>
      </c>
      <c r="H134" s="139">
        <f t="shared" si="10"/>
        <v>258.89999999999998</v>
      </c>
      <c r="I134" s="139">
        <f t="shared" si="10"/>
        <v>0</v>
      </c>
      <c r="J134" s="133"/>
    </row>
    <row r="135" spans="1:10" s="141" customFormat="1" ht="38.25">
      <c r="A135" s="133"/>
      <c r="B135" s="145" t="s">
        <v>19</v>
      </c>
      <c r="C135" s="145"/>
      <c r="D135" s="146">
        <v>1</v>
      </c>
      <c r="E135" s="146">
        <v>13</v>
      </c>
      <c r="F135" s="147" t="s">
        <v>747</v>
      </c>
      <c r="G135" s="148" t="s">
        <v>18</v>
      </c>
      <c r="H135" s="139">
        <v>258.89999999999998</v>
      </c>
      <c r="I135" s="139">
        <v>0</v>
      </c>
      <c r="J135" s="133"/>
    </row>
    <row r="136" spans="1:10" s="141" customFormat="1" ht="25.5">
      <c r="A136" s="133"/>
      <c r="B136" s="145" t="s">
        <v>230</v>
      </c>
      <c r="C136" s="145"/>
      <c r="D136" s="146">
        <v>1</v>
      </c>
      <c r="E136" s="146">
        <v>13</v>
      </c>
      <c r="F136" s="147" t="s">
        <v>757</v>
      </c>
      <c r="G136" s="148"/>
      <c r="H136" s="139">
        <f>H137</f>
        <v>231.4</v>
      </c>
      <c r="I136" s="139">
        <f>I137</f>
        <v>109.5</v>
      </c>
      <c r="J136" s="133"/>
    </row>
    <row r="137" spans="1:10" s="141" customFormat="1">
      <c r="A137" s="133"/>
      <c r="B137" s="145" t="s">
        <v>21</v>
      </c>
      <c r="C137" s="145"/>
      <c r="D137" s="146">
        <v>1</v>
      </c>
      <c r="E137" s="146">
        <v>13</v>
      </c>
      <c r="F137" s="147" t="s">
        <v>758</v>
      </c>
      <c r="G137" s="148"/>
      <c r="H137" s="139">
        <f t="shared" ref="H137:I139" si="11">H138</f>
        <v>231.4</v>
      </c>
      <c r="I137" s="139">
        <f t="shared" si="11"/>
        <v>109.5</v>
      </c>
      <c r="J137" s="133"/>
    </row>
    <row r="138" spans="1:10" s="141" customFormat="1" ht="25.5">
      <c r="A138" s="133"/>
      <c r="B138" s="32" t="s">
        <v>259</v>
      </c>
      <c r="C138" s="145"/>
      <c r="D138" s="146">
        <v>1</v>
      </c>
      <c r="E138" s="146">
        <v>13</v>
      </c>
      <c r="F138" s="147" t="s">
        <v>758</v>
      </c>
      <c r="G138" s="148">
        <v>200</v>
      </c>
      <c r="H138" s="139">
        <f t="shared" si="11"/>
        <v>231.4</v>
      </c>
      <c r="I138" s="139">
        <f t="shared" si="11"/>
        <v>109.5</v>
      </c>
      <c r="J138" s="133"/>
    </row>
    <row r="139" spans="1:10" s="141" customFormat="1" ht="25.5">
      <c r="A139" s="133"/>
      <c r="B139" s="32" t="s">
        <v>691</v>
      </c>
      <c r="C139" s="145"/>
      <c r="D139" s="146">
        <v>1</v>
      </c>
      <c r="E139" s="146">
        <v>13</v>
      </c>
      <c r="F139" s="147" t="s">
        <v>758</v>
      </c>
      <c r="G139" s="148">
        <v>240</v>
      </c>
      <c r="H139" s="139">
        <f t="shared" si="11"/>
        <v>231.4</v>
      </c>
      <c r="I139" s="139">
        <f t="shared" si="11"/>
        <v>109.5</v>
      </c>
      <c r="J139" s="133"/>
    </row>
    <row r="140" spans="1:10" s="141" customFormat="1" ht="38.25">
      <c r="A140" s="133"/>
      <c r="B140" s="145" t="s">
        <v>19</v>
      </c>
      <c r="C140" s="145"/>
      <c r="D140" s="146">
        <v>1</v>
      </c>
      <c r="E140" s="146">
        <v>13</v>
      </c>
      <c r="F140" s="147" t="s">
        <v>758</v>
      </c>
      <c r="G140" s="148" t="s">
        <v>18</v>
      </c>
      <c r="H140" s="139">
        <v>231.4</v>
      </c>
      <c r="I140" s="139">
        <v>109.5</v>
      </c>
      <c r="J140" s="133"/>
    </row>
    <row r="141" spans="1:10" s="141" customFormat="1" ht="38.25">
      <c r="A141" s="133"/>
      <c r="B141" s="145" t="s">
        <v>179</v>
      </c>
      <c r="C141" s="145"/>
      <c r="D141" s="146">
        <v>1</v>
      </c>
      <c r="E141" s="146">
        <v>13</v>
      </c>
      <c r="F141" s="147" t="s">
        <v>759</v>
      </c>
      <c r="G141" s="148"/>
      <c r="H141" s="139">
        <f>H142</f>
        <v>4448.8</v>
      </c>
      <c r="I141" s="139">
        <f>I142</f>
        <v>184.4</v>
      </c>
      <c r="J141" s="133"/>
    </row>
    <row r="142" spans="1:10" s="141" customFormat="1">
      <c r="A142" s="133"/>
      <c r="B142" s="145" t="s">
        <v>21</v>
      </c>
      <c r="C142" s="145"/>
      <c r="D142" s="146">
        <v>1</v>
      </c>
      <c r="E142" s="146">
        <v>13</v>
      </c>
      <c r="F142" s="147" t="s">
        <v>760</v>
      </c>
      <c r="G142" s="148"/>
      <c r="H142" s="139">
        <f t="shared" ref="H142:I144" si="12">H143</f>
        <v>4448.8</v>
      </c>
      <c r="I142" s="139">
        <f t="shared" si="12"/>
        <v>184.4</v>
      </c>
      <c r="J142" s="133"/>
    </row>
    <row r="143" spans="1:10" s="141" customFormat="1" ht="25.5">
      <c r="A143" s="133"/>
      <c r="B143" s="32" t="s">
        <v>259</v>
      </c>
      <c r="C143" s="145"/>
      <c r="D143" s="146">
        <v>1</v>
      </c>
      <c r="E143" s="146">
        <v>13</v>
      </c>
      <c r="F143" s="147" t="s">
        <v>760</v>
      </c>
      <c r="G143" s="148">
        <v>200</v>
      </c>
      <c r="H143" s="139">
        <f t="shared" si="12"/>
        <v>4448.8</v>
      </c>
      <c r="I143" s="139">
        <f t="shared" si="12"/>
        <v>184.4</v>
      </c>
      <c r="J143" s="133"/>
    </row>
    <row r="144" spans="1:10" s="141" customFormat="1" ht="38.25">
      <c r="A144" s="133"/>
      <c r="B144" s="32" t="s">
        <v>260</v>
      </c>
      <c r="C144" s="145"/>
      <c r="D144" s="146">
        <v>1</v>
      </c>
      <c r="E144" s="146">
        <v>13</v>
      </c>
      <c r="F144" s="147" t="s">
        <v>760</v>
      </c>
      <c r="G144" s="148">
        <v>240</v>
      </c>
      <c r="H144" s="139">
        <f t="shared" si="12"/>
        <v>4448.8</v>
      </c>
      <c r="I144" s="139">
        <f t="shared" si="12"/>
        <v>184.4</v>
      </c>
      <c r="J144" s="133"/>
    </row>
    <row r="145" spans="1:10" s="141" customFormat="1" ht="38.25">
      <c r="A145" s="133"/>
      <c r="B145" s="145" t="s">
        <v>19</v>
      </c>
      <c r="C145" s="145"/>
      <c r="D145" s="146">
        <v>1</v>
      </c>
      <c r="E145" s="146">
        <v>13</v>
      </c>
      <c r="F145" s="147" t="s">
        <v>760</v>
      </c>
      <c r="G145" s="148" t="s">
        <v>18</v>
      </c>
      <c r="H145" s="139">
        <v>4448.8</v>
      </c>
      <c r="I145" s="139">
        <v>184.4</v>
      </c>
      <c r="J145" s="133"/>
    </row>
    <row r="146" spans="1:10" s="143" customFormat="1" ht="25.5">
      <c r="A146" s="142"/>
      <c r="B146" s="134" t="s">
        <v>69</v>
      </c>
      <c r="C146" s="134"/>
      <c r="D146" s="135">
        <v>3</v>
      </c>
      <c r="E146" s="135">
        <v>0</v>
      </c>
      <c r="F146" s="136"/>
      <c r="G146" s="137"/>
      <c r="H146" s="138">
        <f>H147+H165+H186</f>
        <v>36970.1</v>
      </c>
      <c r="I146" s="138">
        <f>I147+I165+I186</f>
        <v>5060.0999999999995</v>
      </c>
      <c r="J146" s="140">
        <f>I146/H146*100</f>
        <v>13.687006526896059</v>
      </c>
    </row>
    <row r="147" spans="1:10" s="143" customFormat="1">
      <c r="A147" s="142"/>
      <c r="B147" s="134" t="s">
        <v>229</v>
      </c>
      <c r="C147" s="134"/>
      <c r="D147" s="135">
        <v>3</v>
      </c>
      <c r="E147" s="135">
        <v>4</v>
      </c>
      <c r="F147" s="136"/>
      <c r="G147" s="137"/>
      <c r="H147" s="138">
        <f t="shared" ref="H147:I148" si="13">H148</f>
        <v>5920.5</v>
      </c>
      <c r="I147" s="138">
        <f t="shared" si="13"/>
        <v>1072.5999999999999</v>
      </c>
      <c r="J147" s="140">
        <f>I147/H147*100</f>
        <v>18.116713115446327</v>
      </c>
    </row>
    <row r="148" spans="1:10" s="141" customFormat="1" ht="52.5" customHeight="1">
      <c r="A148" s="133"/>
      <c r="B148" s="145" t="s">
        <v>5</v>
      </c>
      <c r="C148" s="145"/>
      <c r="D148" s="146">
        <v>3</v>
      </c>
      <c r="E148" s="146">
        <v>4</v>
      </c>
      <c r="F148" s="147" t="s">
        <v>718</v>
      </c>
      <c r="G148" s="148"/>
      <c r="H148" s="139">
        <f t="shared" si="13"/>
        <v>5920.5</v>
      </c>
      <c r="I148" s="139">
        <f t="shared" si="13"/>
        <v>1072.5999999999999</v>
      </c>
      <c r="J148" s="133"/>
    </row>
    <row r="149" spans="1:10" s="141" customFormat="1" ht="49.5" customHeight="1">
      <c r="A149" s="133"/>
      <c r="B149" s="145" t="s">
        <v>4</v>
      </c>
      <c r="C149" s="145"/>
      <c r="D149" s="146">
        <v>3</v>
      </c>
      <c r="E149" s="146">
        <v>4</v>
      </c>
      <c r="F149" s="147" t="s">
        <v>720</v>
      </c>
      <c r="G149" s="148"/>
      <c r="H149" s="139">
        <f>H150+H156</f>
        <v>5920.5</v>
      </c>
      <c r="I149" s="139">
        <f>I150+I156</f>
        <v>1072.5999999999999</v>
      </c>
      <c r="J149" s="133"/>
    </row>
    <row r="150" spans="1:10" s="141" customFormat="1" ht="292.5" customHeight="1">
      <c r="A150" s="133"/>
      <c r="B150" s="145" t="s">
        <v>228</v>
      </c>
      <c r="C150" s="145"/>
      <c r="D150" s="146">
        <v>3</v>
      </c>
      <c r="E150" s="146">
        <v>4</v>
      </c>
      <c r="F150" s="147" t="s">
        <v>762</v>
      </c>
      <c r="G150" s="148"/>
      <c r="H150" s="139">
        <f t="shared" ref="H150:I151" si="14">H151</f>
        <v>4664</v>
      </c>
      <c r="I150" s="139">
        <f t="shared" si="14"/>
        <v>572.6</v>
      </c>
      <c r="J150" s="133"/>
    </row>
    <row r="151" spans="1:10" s="141" customFormat="1" ht="63.75">
      <c r="A151" s="133"/>
      <c r="B151" s="32" t="s">
        <v>695</v>
      </c>
      <c r="C151" s="145"/>
      <c r="D151" s="146">
        <v>3</v>
      </c>
      <c r="E151" s="146">
        <v>4</v>
      </c>
      <c r="F151" s="147" t="s">
        <v>762</v>
      </c>
      <c r="G151" s="148">
        <v>100</v>
      </c>
      <c r="H151" s="139">
        <f t="shared" si="14"/>
        <v>4664</v>
      </c>
      <c r="I151" s="139">
        <f t="shared" si="14"/>
        <v>572.6</v>
      </c>
      <c r="J151" s="133"/>
    </row>
    <row r="152" spans="1:10" s="141" customFormat="1" ht="25.5">
      <c r="A152" s="133"/>
      <c r="B152" s="32" t="s">
        <v>258</v>
      </c>
      <c r="C152" s="145"/>
      <c r="D152" s="146">
        <v>3</v>
      </c>
      <c r="E152" s="146">
        <v>4</v>
      </c>
      <c r="F152" s="147" t="s">
        <v>762</v>
      </c>
      <c r="G152" s="148">
        <v>120</v>
      </c>
      <c r="H152" s="139">
        <f>H153+H154+H155</f>
        <v>4664</v>
      </c>
      <c r="I152" s="139">
        <f>I153+I154+I155</f>
        <v>572.6</v>
      </c>
      <c r="J152" s="133"/>
    </row>
    <row r="153" spans="1:10" s="141" customFormat="1" ht="25.5">
      <c r="A153" s="133"/>
      <c r="B153" s="145" t="s">
        <v>27</v>
      </c>
      <c r="C153" s="145"/>
      <c r="D153" s="146">
        <v>3</v>
      </c>
      <c r="E153" s="146">
        <v>4</v>
      </c>
      <c r="F153" s="147" t="s">
        <v>762</v>
      </c>
      <c r="G153" s="148" t="s">
        <v>26</v>
      </c>
      <c r="H153" s="139">
        <v>3364.5</v>
      </c>
      <c r="I153" s="139">
        <v>563.6</v>
      </c>
      <c r="J153" s="133"/>
    </row>
    <row r="154" spans="1:10" s="141" customFormat="1" ht="38.25">
      <c r="A154" s="133"/>
      <c r="B154" s="145" t="s">
        <v>33</v>
      </c>
      <c r="C154" s="145"/>
      <c r="D154" s="146">
        <v>3</v>
      </c>
      <c r="E154" s="146">
        <v>4</v>
      </c>
      <c r="F154" s="147" t="s">
        <v>762</v>
      </c>
      <c r="G154" s="148" t="s">
        <v>32</v>
      </c>
      <c r="H154" s="139">
        <v>385</v>
      </c>
      <c r="I154" s="139">
        <v>2</v>
      </c>
      <c r="J154" s="133"/>
    </row>
    <row r="155" spans="1:10" s="141" customFormat="1" ht="51">
      <c r="A155" s="133"/>
      <c r="B155" s="145" t="s">
        <v>25</v>
      </c>
      <c r="C155" s="145"/>
      <c r="D155" s="146">
        <v>3</v>
      </c>
      <c r="E155" s="146">
        <v>4</v>
      </c>
      <c r="F155" s="147" t="s">
        <v>762</v>
      </c>
      <c r="G155" s="148" t="s">
        <v>24</v>
      </c>
      <c r="H155" s="139">
        <v>914.5</v>
      </c>
      <c r="I155" s="139">
        <v>7</v>
      </c>
      <c r="J155" s="133"/>
    </row>
    <row r="156" spans="1:10" s="141" customFormat="1" ht="290.25" customHeight="1">
      <c r="A156" s="133"/>
      <c r="B156" s="145" t="s">
        <v>227</v>
      </c>
      <c r="C156" s="145"/>
      <c r="D156" s="146">
        <v>3</v>
      </c>
      <c r="E156" s="146">
        <v>4</v>
      </c>
      <c r="F156" s="147" t="s">
        <v>764</v>
      </c>
      <c r="G156" s="148"/>
      <c r="H156" s="139">
        <f>H157+H161</f>
        <v>1256.5</v>
      </c>
      <c r="I156" s="139">
        <f>I157+I161</f>
        <v>500</v>
      </c>
      <c r="J156" s="133"/>
    </row>
    <row r="157" spans="1:10" s="141" customFormat="1" ht="63.75">
      <c r="A157" s="133"/>
      <c r="B157" s="32" t="s">
        <v>695</v>
      </c>
      <c r="C157" s="145"/>
      <c r="D157" s="146">
        <v>3</v>
      </c>
      <c r="E157" s="146">
        <v>4</v>
      </c>
      <c r="F157" s="147" t="s">
        <v>764</v>
      </c>
      <c r="G157" s="148">
        <v>100</v>
      </c>
      <c r="H157" s="139">
        <f>H158</f>
        <v>651</v>
      </c>
      <c r="I157" s="139">
        <f t="shared" ref="I157" si="15">I158</f>
        <v>470.7</v>
      </c>
      <c r="J157" s="133"/>
    </row>
    <row r="158" spans="1:10" s="141" customFormat="1" ht="25.5">
      <c r="A158" s="133"/>
      <c r="B158" s="32" t="s">
        <v>258</v>
      </c>
      <c r="C158" s="145"/>
      <c r="D158" s="146">
        <v>3</v>
      </c>
      <c r="E158" s="146">
        <v>4</v>
      </c>
      <c r="F158" s="147" t="s">
        <v>764</v>
      </c>
      <c r="G158" s="148">
        <v>120</v>
      </c>
      <c r="H158" s="139">
        <f>H159+H160</f>
        <v>651</v>
      </c>
      <c r="I158" s="139">
        <f>I159+I160</f>
        <v>470.7</v>
      </c>
      <c r="J158" s="133"/>
    </row>
    <row r="159" spans="1:10" s="141" customFormat="1" ht="25.5">
      <c r="A159" s="133"/>
      <c r="B159" s="145" t="s">
        <v>27</v>
      </c>
      <c r="C159" s="145"/>
      <c r="D159" s="146">
        <v>3</v>
      </c>
      <c r="E159" s="146">
        <v>4</v>
      </c>
      <c r="F159" s="147" t="s">
        <v>764</v>
      </c>
      <c r="G159" s="148" t="s">
        <v>26</v>
      </c>
      <c r="H159" s="139">
        <v>500</v>
      </c>
      <c r="I159" s="139">
        <v>319.7</v>
      </c>
      <c r="J159" s="133"/>
    </row>
    <row r="160" spans="1:10" s="141" customFormat="1" ht="51">
      <c r="A160" s="133"/>
      <c r="B160" s="145" t="s">
        <v>25</v>
      </c>
      <c r="C160" s="145"/>
      <c r="D160" s="146">
        <v>3</v>
      </c>
      <c r="E160" s="146">
        <v>4</v>
      </c>
      <c r="F160" s="147" t="s">
        <v>764</v>
      </c>
      <c r="G160" s="148" t="s">
        <v>24</v>
      </c>
      <c r="H160" s="139">
        <v>151</v>
      </c>
      <c r="I160" s="139">
        <v>151</v>
      </c>
      <c r="J160" s="133"/>
    </row>
    <row r="161" spans="1:10" s="141" customFormat="1" ht="25.5">
      <c r="A161" s="133"/>
      <c r="B161" s="32" t="s">
        <v>259</v>
      </c>
      <c r="C161" s="145"/>
      <c r="D161" s="146">
        <v>3</v>
      </c>
      <c r="E161" s="146">
        <v>4</v>
      </c>
      <c r="F161" s="147" t="s">
        <v>764</v>
      </c>
      <c r="G161" s="148">
        <v>200</v>
      </c>
      <c r="H161" s="139">
        <f>H162</f>
        <v>605.5</v>
      </c>
      <c r="I161" s="139">
        <f>I162</f>
        <v>29.3</v>
      </c>
      <c r="J161" s="133"/>
    </row>
    <row r="162" spans="1:10" s="141" customFormat="1" ht="25.5">
      <c r="A162" s="133"/>
      <c r="B162" s="32" t="s">
        <v>691</v>
      </c>
      <c r="C162" s="145"/>
      <c r="D162" s="146">
        <v>3</v>
      </c>
      <c r="E162" s="146">
        <v>4</v>
      </c>
      <c r="F162" s="147" t="s">
        <v>764</v>
      </c>
      <c r="G162" s="148">
        <v>240</v>
      </c>
      <c r="H162" s="139">
        <f>H163+H164</f>
        <v>605.5</v>
      </c>
      <c r="I162" s="139">
        <f>I163+I164</f>
        <v>29.3</v>
      </c>
      <c r="J162" s="133"/>
    </row>
    <row r="163" spans="1:10" s="141" customFormat="1" ht="25.5">
      <c r="A163" s="133"/>
      <c r="B163" s="145" t="s">
        <v>2</v>
      </c>
      <c r="C163" s="145"/>
      <c r="D163" s="146">
        <v>3</v>
      </c>
      <c r="E163" s="146">
        <v>4</v>
      </c>
      <c r="F163" s="147" t="s">
        <v>764</v>
      </c>
      <c r="G163" s="148" t="s">
        <v>1</v>
      </c>
      <c r="H163" s="139">
        <v>37</v>
      </c>
      <c r="I163" s="139">
        <v>6.3</v>
      </c>
      <c r="J163" s="133"/>
    </row>
    <row r="164" spans="1:10" s="141" customFormat="1" ht="38.25">
      <c r="A164" s="133"/>
      <c r="B164" s="145" t="s">
        <v>19</v>
      </c>
      <c r="C164" s="145"/>
      <c r="D164" s="146">
        <v>3</v>
      </c>
      <c r="E164" s="146">
        <v>4</v>
      </c>
      <c r="F164" s="147" t="s">
        <v>764</v>
      </c>
      <c r="G164" s="148" t="s">
        <v>18</v>
      </c>
      <c r="H164" s="139">
        <v>568.5</v>
      </c>
      <c r="I164" s="139">
        <v>23</v>
      </c>
      <c r="J164" s="133"/>
    </row>
    <row r="165" spans="1:10" s="143" customFormat="1" ht="52.5" customHeight="1">
      <c r="A165" s="142"/>
      <c r="B165" s="134" t="s">
        <v>226</v>
      </c>
      <c r="C165" s="134"/>
      <c r="D165" s="135">
        <v>3</v>
      </c>
      <c r="E165" s="135">
        <v>9</v>
      </c>
      <c r="F165" s="136"/>
      <c r="G165" s="137"/>
      <c r="H165" s="138">
        <f>H166</f>
        <v>23213.200000000001</v>
      </c>
      <c r="I165" s="138">
        <f>I166</f>
        <v>3916.9999999999995</v>
      </c>
      <c r="J165" s="140">
        <f>I165/H165*100</f>
        <v>16.874019954164009</v>
      </c>
    </row>
    <row r="166" spans="1:10" s="141" customFormat="1" ht="51">
      <c r="A166" s="133"/>
      <c r="B166" s="145" t="s">
        <v>219</v>
      </c>
      <c r="C166" s="145"/>
      <c r="D166" s="146">
        <v>3</v>
      </c>
      <c r="E166" s="146">
        <v>9</v>
      </c>
      <c r="F166" s="147" t="s">
        <v>766</v>
      </c>
      <c r="G166" s="148"/>
      <c r="H166" s="139">
        <f>H167</f>
        <v>23213.200000000001</v>
      </c>
      <c r="I166" s="139">
        <f>I167</f>
        <v>3916.9999999999995</v>
      </c>
      <c r="J166" s="133"/>
    </row>
    <row r="167" spans="1:10" s="141" customFormat="1" ht="51">
      <c r="A167" s="133"/>
      <c r="B167" s="145" t="s">
        <v>218</v>
      </c>
      <c r="C167" s="145"/>
      <c r="D167" s="146">
        <v>3</v>
      </c>
      <c r="E167" s="146">
        <v>9</v>
      </c>
      <c r="F167" s="147" t="s">
        <v>767</v>
      </c>
      <c r="G167" s="148"/>
      <c r="H167" s="139">
        <f>H168+H182</f>
        <v>23213.200000000001</v>
      </c>
      <c r="I167" s="139">
        <f>I168+I182</f>
        <v>3916.9999999999995</v>
      </c>
      <c r="J167" s="133"/>
    </row>
    <row r="168" spans="1:10" s="141" customFormat="1" ht="25.5">
      <c r="A168" s="133"/>
      <c r="B168" s="145" t="s">
        <v>37</v>
      </c>
      <c r="C168" s="145"/>
      <c r="D168" s="146">
        <v>3</v>
      </c>
      <c r="E168" s="146">
        <v>9</v>
      </c>
      <c r="F168" s="147" t="s">
        <v>768</v>
      </c>
      <c r="G168" s="148"/>
      <c r="H168" s="139">
        <f>H169+H174+H178</f>
        <v>22987.7</v>
      </c>
      <c r="I168" s="139">
        <f t="shared" ref="I168" si="16">I169+I174+I178</f>
        <v>3916.9999999999995</v>
      </c>
      <c r="J168" s="133"/>
    </row>
    <row r="169" spans="1:10" s="141" customFormat="1" ht="75.75" customHeight="1">
      <c r="A169" s="133"/>
      <c r="B169" s="32" t="s">
        <v>695</v>
      </c>
      <c r="C169" s="145"/>
      <c r="D169" s="146">
        <v>3</v>
      </c>
      <c r="E169" s="146">
        <v>9</v>
      </c>
      <c r="F169" s="147" t="s">
        <v>768</v>
      </c>
      <c r="G169" s="148">
        <v>100</v>
      </c>
      <c r="H169" s="139">
        <f>H170</f>
        <v>19898.5</v>
      </c>
      <c r="I169" s="139">
        <f>I170</f>
        <v>3611.7</v>
      </c>
      <c r="J169" s="133"/>
    </row>
    <row r="170" spans="1:10" s="141" customFormat="1" ht="25.5">
      <c r="A170" s="133"/>
      <c r="B170" s="32" t="s">
        <v>702</v>
      </c>
      <c r="C170" s="145"/>
      <c r="D170" s="146">
        <v>3</v>
      </c>
      <c r="E170" s="146">
        <v>9</v>
      </c>
      <c r="F170" s="147" t="s">
        <v>768</v>
      </c>
      <c r="G170" s="148">
        <v>110</v>
      </c>
      <c r="H170" s="139">
        <f>H171+H172+H173</f>
        <v>19898.5</v>
      </c>
      <c r="I170" s="139">
        <f>I171+I172+I173</f>
        <v>3611.7</v>
      </c>
      <c r="J170" s="133"/>
    </row>
    <row r="171" spans="1:10" s="141" customFormat="1">
      <c r="A171" s="133"/>
      <c r="B171" s="145" t="s">
        <v>155</v>
      </c>
      <c r="C171" s="145"/>
      <c r="D171" s="146">
        <v>3</v>
      </c>
      <c r="E171" s="146">
        <v>9</v>
      </c>
      <c r="F171" s="147" t="s">
        <v>768</v>
      </c>
      <c r="G171" s="148" t="s">
        <v>154</v>
      </c>
      <c r="H171" s="139">
        <v>15000.2</v>
      </c>
      <c r="I171" s="139">
        <v>2866.6</v>
      </c>
      <c r="J171" s="133"/>
    </row>
    <row r="172" spans="1:10" s="141" customFormat="1" ht="25.5">
      <c r="A172" s="133"/>
      <c r="B172" s="145" t="s">
        <v>153</v>
      </c>
      <c r="C172" s="145"/>
      <c r="D172" s="146">
        <v>3</v>
      </c>
      <c r="E172" s="146">
        <v>9</v>
      </c>
      <c r="F172" s="147" t="s">
        <v>768</v>
      </c>
      <c r="G172" s="148" t="s">
        <v>152</v>
      </c>
      <c r="H172" s="139">
        <v>517.6</v>
      </c>
      <c r="I172" s="139">
        <v>5.4</v>
      </c>
      <c r="J172" s="133"/>
    </row>
    <row r="173" spans="1:10" s="141" customFormat="1" ht="51">
      <c r="A173" s="133"/>
      <c r="B173" s="145" t="s">
        <v>151</v>
      </c>
      <c r="C173" s="145"/>
      <c r="D173" s="146">
        <v>3</v>
      </c>
      <c r="E173" s="146">
        <v>9</v>
      </c>
      <c r="F173" s="147" t="s">
        <v>768</v>
      </c>
      <c r="G173" s="148" t="s">
        <v>150</v>
      </c>
      <c r="H173" s="139">
        <v>4380.7</v>
      </c>
      <c r="I173" s="139">
        <v>739.7</v>
      </c>
      <c r="J173" s="133"/>
    </row>
    <row r="174" spans="1:10" s="141" customFormat="1" ht="25.5">
      <c r="A174" s="133"/>
      <c r="B174" s="32" t="s">
        <v>259</v>
      </c>
      <c r="C174" s="145"/>
      <c r="D174" s="146">
        <v>3</v>
      </c>
      <c r="E174" s="146">
        <v>9</v>
      </c>
      <c r="F174" s="147" t="s">
        <v>768</v>
      </c>
      <c r="G174" s="148">
        <v>200</v>
      </c>
      <c r="H174" s="139">
        <f>H175</f>
        <v>3010.2</v>
      </c>
      <c r="I174" s="139">
        <f>I175</f>
        <v>280.60000000000002</v>
      </c>
      <c r="J174" s="133"/>
    </row>
    <row r="175" spans="1:10" s="141" customFormat="1" ht="25.5">
      <c r="A175" s="133"/>
      <c r="B175" s="32" t="s">
        <v>691</v>
      </c>
      <c r="C175" s="145"/>
      <c r="D175" s="146">
        <v>3</v>
      </c>
      <c r="E175" s="146">
        <v>9</v>
      </c>
      <c r="F175" s="147" t="s">
        <v>768</v>
      </c>
      <c r="G175" s="148">
        <v>240</v>
      </c>
      <c r="H175" s="139">
        <f>H176+H177</f>
        <v>3010.2</v>
      </c>
      <c r="I175" s="139">
        <f>I176+I177</f>
        <v>280.60000000000002</v>
      </c>
      <c r="J175" s="133"/>
    </row>
    <row r="176" spans="1:10" s="141" customFormat="1" ht="25.5">
      <c r="A176" s="133"/>
      <c r="B176" s="145" t="s">
        <v>2</v>
      </c>
      <c r="C176" s="145"/>
      <c r="D176" s="146">
        <v>3</v>
      </c>
      <c r="E176" s="146">
        <v>9</v>
      </c>
      <c r="F176" s="147" t="s">
        <v>768</v>
      </c>
      <c r="G176" s="148" t="s">
        <v>1</v>
      </c>
      <c r="H176" s="139">
        <v>830.6</v>
      </c>
      <c r="I176" s="139">
        <v>151.9</v>
      </c>
      <c r="J176" s="133"/>
    </row>
    <row r="177" spans="1:10" s="141" customFormat="1" ht="38.25">
      <c r="A177" s="133"/>
      <c r="B177" s="145" t="s">
        <v>19</v>
      </c>
      <c r="C177" s="145"/>
      <c r="D177" s="146">
        <v>3</v>
      </c>
      <c r="E177" s="146">
        <v>9</v>
      </c>
      <c r="F177" s="147" t="s">
        <v>768</v>
      </c>
      <c r="G177" s="148" t="s">
        <v>18</v>
      </c>
      <c r="H177" s="139">
        <v>2179.6</v>
      </c>
      <c r="I177" s="139">
        <v>128.69999999999999</v>
      </c>
      <c r="J177" s="133"/>
    </row>
    <row r="178" spans="1:10" s="141" customFormat="1">
      <c r="A178" s="133"/>
      <c r="B178" s="33" t="s">
        <v>261</v>
      </c>
      <c r="C178" s="145"/>
      <c r="D178" s="146">
        <v>3</v>
      </c>
      <c r="E178" s="146">
        <v>9</v>
      </c>
      <c r="F178" s="147" t="s">
        <v>768</v>
      </c>
      <c r="G178" s="148">
        <v>800</v>
      </c>
      <c r="H178" s="139">
        <f>H179</f>
        <v>79</v>
      </c>
      <c r="I178" s="139">
        <f>I179</f>
        <v>24.7</v>
      </c>
      <c r="J178" s="133"/>
    </row>
    <row r="179" spans="1:10" s="141" customFormat="1">
      <c r="A179" s="133"/>
      <c r="B179" s="33" t="s">
        <v>262</v>
      </c>
      <c r="C179" s="145"/>
      <c r="D179" s="146">
        <v>3</v>
      </c>
      <c r="E179" s="146">
        <v>9</v>
      </c>
      <c r="F179" s="147" t="s">
        <v>768</v>
      </c>
      <c r="G179" s="148">
        <v>850</v>
      </c>
      <c r="H179" s="139">
        <f>H180+H181</f>
        <v>79</v>
      </c>
      <c r="I179" s="139">
        <f>I180+I181</f>
        <v>24.7</v>
      </c>
      <c r="J179" s="133"/>
    </row>
    <row r="180" spans="1:10" s="141" customFormat="1" ht="25.5">
      <c r="A180" s="133"/>
      <c r="B180" s="145" t="s">
        <v>31</v>
      </c>
      <c r="C180" s="145"/>
      <c r="D180" s="146">
        <v>3</v>
      </c>
      <c r="E180" s="146">
        <v>9</v>
      </c>
      <c r="F180" s="147" t="s">
        <v>768</v>
      </c>
      <c r="G180" s="148" t="s">
        <v>30</v>
      </c>
      <c r="H180" s="139">
        <v>59</v>
      </c>
      <c r="I180" s="139">
        <v>12.7</v>
      </c>
      <c r="J180" s="133"/>
    </row>
    <row r="181" spans="1:10" s="141" customFormat="1">
      <c r="A181" s="133"/>
      <c r="B181" s="145" t="s">
        <v>29</v>
      </c>
      <c r="C181" s="145"/>
      <c r="D181" s="146">
        <v>3</v>
      </c>
      <c r="E181" s="146">
        <v>9</v>
      </c>
      <c r="F181" s="147" t="s">
        <v>768</v>
      </c>
      <c r="G181" s="148" t="s">
        <v>28</v>
      </c>
      <c r="H181" s="139">
        <v>20</v>
      </c>
      <c r="I181" s="139">
        <v>12</v>
      </c>
      <c r="J181" s="133"/>
    </row>
    <row r="182" spans="1:10" s="141" customFormat="1">
      <c r="A182" s="133"/>
      <c r="B182" s="145" t="s">
        <v>65</v>
      </c>
      <c r="C182" s="145"/>
      <c r="D182" s="146">
        <v>3</v>
      </c>
      <c r="E182" s="146">
        <v>9</v>
      </c>
      <c r="F182" s="147" t="s">
        <v>770</v>
      </c>
      <c r="G182" s="148"/>
      <c r="H182" s="139">
        <f t="shared" ref="H182:I184" si="17">H183</f>
        <v>225.5</v>
      </c>
      <c r="I182" s="139">
        <f t="shared" si="17"/>
        <v>0</v>
      </c>
      <c r="J182" s="133"/>
    </row>
    <row r="183" spans="1:10" s="141" customFormat="1" ht="25.5">
      <c r="A183" s="133"/>
      <c r="B183" s="32" t="s">
        <v>259</v>
      </c>
      <c r="C183" s="145"/>
      <c r="D183" s="146">
        <v>3</v>
      </c>
      <c r="E183" s="146">
        <v>9</v>
      </c>
      <c r="F183" s="147" t="s">
        <v>770</v>
      </c>
      <c r="G183" s="148">
        <v>200</v>
      </c>
      <c r="H183" s="139">
        <f t="shared" si="17"/>
        <v>225.5</v>
      </c>
      <c r="I183" s="139">
        <f t="shared" si="17"/>
        <v>0</v>
      </c>
      <c r="J183" s="133"/>
    </row>
    <row r="184" spans="1:10" s="141" customFormat="1" ht="25.5">
      <c r="A184" s="133"/>
      <c r="B184" s="32" t="s">
        <v>691</v>
      </c>
      <c r="C184" s="145"/>
      <c r="D184" s="146">
        <v>3</v>
      </c>
      <c r="E184" s="146">
        <v>9</v>
      </c>
      <c r="F184" s="147" t="s">
        <v>770</v>
      </c>
      <c r="G184" s="148">
        <v>240</v>
      </c>
      <c r="H184" s="139">
        <f t="shared" si="17"/>
        <v>225.5</v>
      </c>
      <c r="I184" s="139">
        <f t="shared" si="17"/>
        <v>0</v>
      </c>
      <c r="J184" s="133"/>
    </row>
    <row r="185" spans="1:10" s="141" customFormat="1" ht="38.25">
      <c r="A185" s="133"/>
      <c r="B185" s="145" t="s">
        <v>19</v>
      </c>
      <c r="C185" s="145"/>
      <c r="D185" s="146">
        <v>3</v>
      </c>
      <c r="E185" s="146">
        <v>9</v>
      </c>
      <c r="F185" s="147" t="s">
        <v>770</v>
      </c>
      <c r="G185" s="148" t="s">
        <v>18</v>
      </c>
      <c r="H185" s="139">
        <v>225.5</v>
      </c>
      <c r="I185" s="139">
        <v>0</v>
      </c>
      <c r="J185" s="133"/>
    </row>
    <row r="186" spans="1:10" s="143" customFormat="1" ht="43.5" customHeight="1">
      <c r="A186" s="142"/>
      <c r="B186" s="134" t="s">
        <v>68</v>
      </c>
      <c r="C186" s="134"/>
      <c r="D186" s="135">
        <v>3</v>
      </c>
      <c r="E186" s="135">
        <v>14</v>
      </c>
      <c r="F186" s="136"/>
      <c r="G186" s="137"/>
      <c r="H186" s="138">
        <f>H187+H227</f>
        <v>7836.4000000000005</v>
      </c>
      <c r="I186" s="138">
        <f>I187+I227</f>
        <v>70.5</v>
      </c>
      <c r="J186" s="140">
        <f>I186/H186*100</f>
        <v>0.89964779745801637</v>
      </c>
    </row>
    <row r="187" spans="1:10" s="141" customFormat="1" ht="38.25">
      <c r="A187" s="133"/>
      <c r="B187" s="145" t="s">
        <v>67</v>
      </c>
      <c r="C187" s="145"/>
      <c r="D187" s="146">
        <v>3</v>
      </c>
      <c r="E187" s="146">
        <v>14</v>
      </c>
      <c r="F187" s="147" t="s">
        <v>750</v>
      </c>
      <c r="G187" s="148"/>
      <c r="H187" s="139">
        <f>H188+H213+H220</f>
        <v>1933.8</v>
      </c>
      <c r="I187" s="139">
        <f>I188+I213+I220</f>
        <v>40.799999999999997</v>
      </c>
      <c r="J187" s="139"/>
    </row>
    <row r="188" spans="1:10" s="141" customFormat="1" ht="25.5">
      <c r="A188" s="133"/>
      <c r="B188" s="145" t="s">
        <v>66</v>
      </c>
      <c r="C188" s="145"/>
      <c r="D188" s="146">
        <v>3</v>
      </c>
      <c r="E188" s="146">
        <v>14</v>
      </c>
      <c r="F188" s="147" t="s">
        <v>751</v>
      </c>
      <c r="G188" s="148"/>
      <c r="H188" s="139">
        <f>H189+H193+H197+H201+H205</f>
        <v>1870.8</v>
      </c>
      <c r="I188" s="139">
        <f>I189+I193+I197+I201+I205</f>
        <v>40.799999999999997</v>
      </c>
      <c r="J188" s="133"/>
    </row>
    <row r="189" spans="1:10" s="141" customFormat="1" ht="178.5" customHeight="1">
      <c r="A189" s="133"/>
      <c r="B189" s="145" t="s">
        <v>225</v>
      </c>
      <c r="C189" s="145"/>
      <c r="D189" s="146">
        <v>3</v>
      </c>
      <c r="E189" s="146">
        <v>14</v>
      </c>
      <c r="F189" s="147" t="s">
        <v>773</v>
      </c>
      <c r="G189" s="148"/>
      <c r="H189" s="139">
        <f t="shared" ref="H189:I191" si="18">H190</f>
        <v>89.8</v>
      </c>
      <c r="I189" s="139">
        <f t="shared" si="18"/>
        <v>0</v>
      </c>
      <c r="J189" s="133"/>
    </row>
    <row r="190" spans="1:10" s="141" customFormat="1" ht="63.75">
      <c r="A190" s="133"/>
      <c r="B190" s="32" t="s">
        <v>695</v>
      </c>
      <c r="C190" s="145"/>
      <c r="D190" s="146">
        <v>3</v>
      </c>
      <c r="E190" s="146">
        <v>14</v>
      </c>
      <c r="F190" s="147" t="s">
        <v>773</v>
      </c>
      <c r="G190" s="148">
        <v>100</v>
      </c>
      <c r="H190" s="139">
        <f t="shared" si="18"/>
        <v>89.8</v>
      </c>
      <c r="I190" s="139">
        <f t="shared" si="18"/>
        <v>0</v>
      </c>
      <c r="J190" s="133"/>
    </row>
    <row r="191" spans="1:10" s="141" customFormat="1" ht="25.5">
      <c r="A191" s="133"/>
      <c r="B191" s="32" t="s">
        <v>258</v>
      </c>
      <c r="C191" s="145"/>
      <c r="D191" s="146">
        <v>3</v>
      </c>
      <c r="E191" s="146">
        <v>14</v>
      </c>
      <c r="F191" s="147" t="s">
        <v>773</v>
      </c>
      <c r="G191" s="148">
        <v>120</v>
      </c>
      <c r="H191" s="139">
        <f t="shared" si="18"/>
        <v>89.8</v>
      </c>
      <c r="I191" s="139">
        <f t="shared" si="18"/>
        <v>0</v>
      </c>
      <c r="J191" s="133"/>
    </row>
    <row r="192" spans="1:10" s="141" customFormat="1" ht="75" customHeight="1">
      <c r="A192" s="133"/>
      <c r="B192" s="145" t="s">
        <v>223</v>
      </c>
      <c r="C192" s="145"/>
      <c r="D192" s="146">
        <v>3</v>
      </c>
      <c r="E192" s="146">
        <v>14</v>
      </c>
      <c r="F192" s="147" t="s">
        <v>773</v>
      </c>
      <c r="G192" s="148" t="s">
        <v>222</v>
      </c>
      <c r="H192" s="139">
        <v>89.8</v>
      </c>
      <c r="I192" s="139">
        <v>0</v>
      </c>
      <c r="J192" s="133"/>
    </row>
    <row r="193" spans="1:10" s="141" customFormat="1" ht="184.5" customHeight="1">
      <c r="A193" s="133"/>
      <c r="B193" s="145" t="s">
        <v>224</v>
      </c>
      <c r="C193" s="145"/>
      <c r="D193" s="146">
        <v>3</v>
      </c>
      <c r="E193" s="146">
        <v>14</v>
      </c>
      <c r="F193" s="147" t="s">
        <v>775</v>
      </c>
      <c r="G193" s="148"/>
      <c r="H193" s="139">
        <f t="shared" ref="H193:I195" si="19">H194</f>
        <v>38.5</v>
      </c>
      <c r="I193" s="139">
        <f t="shared" si="19"/>
        <v>0</v>
      </c>
      <c r="J193" s="133"/>
    </row>
    <row r="194" spans="1:10" s="141" customFormat="1" ht="85.5" customHeight="1">
      <c r="A194" s="133"/>
      <c r="B194" s="32" t="s">
        <v>695</v>
      </c>
      <c r="C194" s="145"/>
      <c r="D194" s="146">
        <v>3</v>
      </c>
      <c r="E194" s="146">
        <v>14</v>
      </c>
      <c r="F194" s="147" t="s">
        <v>775</v>
      </c>
      <c r="G194" s="148">
        <v>100</v>
      </c>
      <c r="H194" s="139">
        <f t="shared" si="19"/>
        <v>38.5</v>
      </c>
      <c r="I194" s="139">
        <f t="shared" si="19"/>
        <v>0</v>
      </c>
      <c r="J194" s="133"/>
    </row>
    <row r="195" spans="1:10" s="141" customFormat="1" ht="25.5">
      <c r="A195" s="133"/>
      <c r="B195" s="32" t="s">
        <v>258</v>
      </c>
      <c r="C195" s="145"/>
      <c r="D195" s="146">
        <v>3</v>
      </c>
      <c r="E195" s="146">
        <v>14</v>
      </c>
      <c r="F195" s="147" t="s">
        <v>775</v>
      </c>
      <c r="G195" s="148">
        <v>120</v>
      </c>
      <c r="H195" s="139">
        <f t="shared" si="19"/>
        <v>38.5</v>
      </c>
      <c r="I195" s="139">
        <f t="shared" si="19"/>
        <v>0</v>
      </c>
      <c r="J195" s="133"/>
    </row>
    <row r="196" spans="1:10" s="141" customFormat="1" ht="65.25" customHeight="1">
      <c r="A196" s="133"/>
      <c r="B196" s="145" t="s">
        <v>223</v>
      </c>
      <c r="C196" s="145"/>
      <c r="D196" s="146">
        <v>3</v>
      </c>
      <c r="E196" s="146">
        <v>14</v>
      </c>
      <c r="F196" s="147" t="s">
        <v>775</v>
      </c>
      <c r="G196" s="148" t="s">
        <v>222</v>
      </c>
      <c r="H196" s="139">
        <v>38.5</v>
      </c>
      <c r="I196" s="139">
        <v>0</v>
      </c>
      <c r="J196" s="133"/>
    </row>
    <row r="197" spans="1:10" s="141" customFormat="1" ht="222.75" customHeight="1">
      <c r="A197" s="133"/>
      <c r="B197" s="145" t="s">
        <v>221</v>
      </c>
      <c r="C197" s="145"/>
      <c r="D197" s="146">
        <v>3</v>
      </c>
      <c r="E197" s="146">
        <v>14</v>
      </c>
      <c r="F197" s="147" t="s">
        <v>777</v>
      </c>
      <c r="G197" s="148"/>
      <c r="H197" s="139">
        <f t="shared" ref="H197:I199" si="20">H198</f>
        <v>350</v>
      </c>
      <c r="I197" s="139">
        <f t="shared" si="20"/>
        <v>0</v>
      </c>
      <c r="J197" s="133"/>
    </row>
    <row r="198" spans="1:10" s="141" customFormat="1" ht="25.5">
      <c r="A198" s="133"/>
      <c r="B198" s="32" t="s">
        <v>259</v>
      </c>
      <c r="C198" s="145"/>
      <c r="D198" s="146">
        <v>3</v>
      </c>
      <c r="E198" s="146">
        <v>14</v>
      </c>
      <c r="F198" s="147" t="s">
        <v>777</v>
      </c>
      <c r="G198" s="148">
        <v>200</v>
      </c>
      <c r="H198" s="139">
        <f t="shared" si="20"/>
        <v>350</v>
      </c>
      <c r="I198" s="139">
        <f t="shared" si="20"/>
        <v>0</v>
      </c>
      <c r="J198" s="133"/>
    </row>
    <row r="199" spans="1:10" s="141" customFormat="1" ht="25.5">
      <c r="A199" s="133"/>
      <c r="B199" s="32" t="s">
        <v>691</v>
      </c>
      <c r="C199" s="145"/>
      <c r="D199" s="146">
        <v>3</v>
      </c>
      <c r="E199" s="146">
        <v>14</v>
      </c>
      <c r="F199" s="147" t="s">
        <v>777</v>
      </c>
      <c r="G199" s="148">
        <v>240</v>
      </c>
      <c r="H199" s="139">
        <f t="shared" si="20"/>
        <v>350</v>
      </c>
      <c r="I199" s="139">
        <f t="shared" si="20"/>
        <v>0</v>
      </c>
      <c r="J199" s="133"/>
    </row>
    <row r="200" spans="1:10" s="141" customFormat="1" ht="38.25">
      <c r="A200" s="133"/>
      <c r="B200" s="145" t="s">
        <v>19</v>
      </c>
      <c r="C200" s="145"/>
      <c r="D200" s="146">
        <v>3</v>
      </c>
      <c r="E200" s="146">
        <v>14</v>
      </c>
      <c r="F200" s="147" t="s">
        <v>777</v>
      </c>
      <c r="G200" s="148" t="s">
        <v>18</v>
      </c>
      <c r="H200" s="139">
        <v>350</v>
      </c>
      <c r="I200" s="139">
        <v>0</v>
      </c>
      <c r="J200" s="133"/>
    </row>
    <row r="201" spans="1:10" s="141" customFormat="1" ht="232.5" customHeight="1">
      <c r="A201" s="133"/>
      <c r="B201" s="145" t="s">
        <v>220</v>
      </c>
      <c r="C201" s="145"/>
      <c r="D201" s="146">
        <v>3</v>
      </c>
      <c r="E201" s="146">
        <v>14</v>
      </c>
      <c r="F201" s="147" t="s">
        <v>779</v>
      </c>
      <c r="G201" s="148"/>
      <c r="H201" s="139">
        <f t="shared" ref="H201:I203" si="21">H202</f>
        <v>87.5</v>
      </c>
      <c r="I201" s="139">
        <f t="shared" si="21"/>
        <v>0</v>
      </c>
      <c r="J201" s="133"/>
    </row>
    <row r="202" spans="1:10" s="141" customFormat="1" ht="25.5">
      <c r="A202" s="133"/>
      <c r="B202" s="32" t="s">
        <v>259</v>
      </c>
      <c r="C202" s="145"/>
      <c r="D202" s="146">
        <v>3</v>
      </c>
      <c r="E202" s="146">
        <v>14</v>
      </c>
      <c r="F202" s="147" t="s">
        <v>779</v>
      </c>
      <c r="G202" s="148">
        <v>200</v>
      </c>
      <c r="H202" s="139">
        <f t="shared" si="21"/>
        <v>87.5</v>
      </c>
      <c r="I202" s="139">
        <f t="shared" si="21"/>
        <v>0</v>
      </c>
      <c r="J202" s="133"/>
    </row>
    <row r="203" spans="1:10" s="141" customFormat="1" ht="25.5">
      <c r="A203" s="133"/>
      <c r="B203" s="32" t="s">
        <v>691</v>
      </c>
      <c r="C203" s="145"/>
      <c r="D203" s="146">
        <v>3</v>
      </c>
      <c r="E203" s="146">
        <v>14</v>
      </c>
      <c r="F203" s="147" t="s">
        <v>779</v>
      </c>
      <c r="G203" s="148">
        <v>240</v>
      </c>
      <c r="H203" s="139">
        <f t="shared" si="21"/>
        <v>87.5</v>
      </c>
      <c r="I203" s="139">
        <f t="shared" si="21"/>
        <v>0</v>
      </c>
      <c r="J203" s="133"/>
    </row>
    <row r="204" spans="1:10" s="141" customFormat="1" ht="25.5">
      <c r="A204" s="133"/>
      <c r="B204" s="145" t="s">
        <v>2</v>
      </c>
      <c r="C204" s="145"/>
      <c r="D204" s="146">
        <v>3</v>
      </c>
      <c r="E204" s="146">
        <v>14</v>
      </c>
      <c r="F204" s="147" t="s">
        <v>779</v>
      </c>
      <c r="G204" s="148" t="s">
        <v>1</v>
      </c>
      <c r="H204" s="139">
        <v>87.5</v>
      </c>
      <c r="I204" s="139">
        <v>0</v>
      </c>
      <c r="J204" s="133"/>
    </row>
    <row r="205" spans="1:10" s="141" customFormat="1">
      <c r="A205" s="133"/>
      <c r="B205" s="145" t="s">
        <v>65</v>
      </c>
      <c r="C205" s="145"/>
      <c r="D205" s="146">
        <v>3</v>
      </c>
      <c r="E205" s="146">
        <v>14</v>
      </c>
      <c r="F205" s="147" t="s">
        <v>780</v>
      </c>
      <c r="G205" s="148"/>
      <c r="H205" s="139">
        <f>H206+H210</f>
        <v>1305</v>
      </c>
      <c r="I205" s="139">
        <f>I206+I210</f>
        <v>40.799999999999997</v>
      </c>
      <c r="J205" s="133"/>
    </row>
    <row r="206" spans="1:10" s="141" customFormat="1" ht="25.5">
      <c r="A206" s="133"/>
      <c r="B206" s="32" t="s">
        <v>259</v>
      </c>
      <c r="C206" s="145"/>
      <c r="D206" s="146">
        <v>3</v>
      </c>
      <c r="E206" s="146">
        <v>14</v>
      </c>
      <c r="F206" s="147" t="s">
        <v>780</v>
      </c>
      <c r="G206" s="148">
        <v>200</v>
      </c>
      <c r="H206" s="139">
        <f>H207</f>
        <v>1225</v>
      </c>
      <c r="I206" s="139">
        <f>I207</f>
        <v>40.799999999999997</v>
      </c>
      <c r="J206" s="133"/>
    </row>
    <row r="207" spans="1:10" s="141" customFormat="1" ht="25.5">
      <c r="A207" s="133"/>
      <c r="B207" s="32" t="s">
        <v>691</v>
      </c>
      <c r="C207" s="145"/>
      <c r="D207" s="146">
        <v>3</v>
      </c>
      <c r="E207" s="146">
        <v>14</v>
      </c>
      <c r="F207" s="147" t="s">
        <v>780</v>
      </c>
      <c r="G207" s="148">
        <v>240</v>
      </c>
      <c r="H207" s="139">
        <f>H208+H209</f>
        <v>1225</v>
      </c>
      <c r="I207" s="139">
        <f>I208+I209</f>
        <v>40.799999999999997</v>
      </c>
      <c r="J207" s="133"/>
    </row>
    <row r="208" spans="1:10" s="141" customFormat="1" ht="25.5">
      <c r="A208" s="133"/>
      <c r="B208" s="145" t="s">
        <v>2</v>
      </c>
      <c r="C208" s="145"/>
      <c r="D208" s="146">
        <v>3</v>
      </c>
      <c r="E208" s="146">
        <v>14</v>
      </c>
      <c r="F208" s="147" t="s">
        <v>780</v>
      </c>
      <c r="G208" s="148" t="s">
        <v>1</v>
      </c>
      <c r="H208" s="139">
        <v>90</v>
      </c>
      <c r="I208" s="139">
        <v>36</v>
      </c>
      <c r="J208" s="133"/>
    </row>
    <row r="209" spans="1:10" s="141" customFormat="1" ht="38.25">
      <c r="A209" s="133"/>
      <c r="B209" s="145" t="s">
        <v>19</v>
      </c>
      <c r="C209" s="145"/>
      <c r="D209" s="146">
        <v>3</v>
      </c>
      <c r="E209" s="146">
        <v>14</v>
      </c>
      <c r="F209" s="147" t="s">
        <v>780</v>
      </c>
      <c r="G209" s="148" t="s">
        <v>18</v>
      </c>
      <c r="H209" s="139">
        <v>1135</v>
      </c>
      <c r="I209" s="139">
        <v>4.8</v>
      </c>
      <c r="J209" s="133"/>
    </row>
    <row r="210" spans="1:10" s="141" customFormat="1" ht="38.25">
      <c r="A210" s="133"/>
      <c r="B210" s="32" t="s">
        <v>704</v>
      </c>
      <c r="C210" s="145"/>
      <c r="D210" s="146">
        <v>3</v>
      </c>
      <c r="E210" s="146">
        <v>14</v>
      </c>
      <c r="F210" s="147" t="s">
        <v>780</v>
      </c>
      <c r="G210" s="148">
        <v>600</v>
      </c>
      <c r="H210" s="139">
        <f>H211</f>
        <v>80</v>
      </c>
      <c r="I210" s="139">
        <f>I211</f>
        <v>0</v>
      </c>
      <c r="J210" s="133"/>
    </row>
    <row r="211" spans="1:10" s="141" customFormat="1">
      <c r="A211" s="133"/>
      <c r="B211" s="32" t="s">
        <v>690</v>
      </c>
      <c r="C211" s="145"/>
      <c r="D211" s="146">
        <v>3</v>
      </c>
      <c r="E211" s="146">
        <v>14</v>
      </c>
      <c r="F211" s="147" t="s">
        <v>780</v>
      </c>
      <c r="G211" s="148">
        <v>610</v>
      </c>
      <c r="H211" s="139">
        <f>H212</f>
        <v>80</v>
      </c>
      <c r="I211" s="139">
        <f>I212</f>
        <v>0</v>
      </c>
      <c r="J211" s="133"/>
    </row>
    <row r="212" spans="1:10" s="141" customFormat="1">
      <c r="A212" s="133"/>
      <c r="B212" s="145" t="s">
        <v>41</v>
      </c>
      <c r="C212" s="145"/>
      <c r="D212" s="146">
        <v>3</v>
      </c>
      <c r="E212" s="146">
        <v>14</v>
      </c>
      <c r="F212" s="147" t="s">
        <v>780</v>
      </c>
      <c r="G212" s="148" t="s">
        <v>40</v>
      </c>
      <c r="H212" s="139">
        <v>80</v>
      </c>
      <c r="I212" s="139">
        <v>0</v>
      </c>
      <c r="J212" s="133"/>
    </row>
    <row r="213" spans="1:10" s="141" customFormat="1" ht="38.25">
      <c r="A213" s="133"/>
      <c r="B213" s="145" t="s">
        <v>64</v>
      </c>
      <c r="C213" s="145"/>
      <c r="D213" s="146">
        <v>3</v>
      </c>
      <c r="E213" s="146">
        <v>14</v>
      </c>
      <c r="F213" s="147" t="s">
        <v>783</v>
      </c>
      <c r="G213" s="148"/>
      <c r="H213" s="139">
        <v>33</v>
      </c>
      <c r="I213" s="139">
        <v>0</v>
      </c>
      <c r="J213" s="133"/>
    </row>
    <row r="214" spans="1:10" s="141" customFormat="1">
      <c r="A214" s="133"/>
      <c r="B214" s="145" t="s">
        <v>21</v>
      </c>
      <c r="C214" s="145"/>
      <c r="D214" s="146">
        <v>3</v>
      </c>
      <c r="E214" s="146">
        <v>14</v>
      </c>
      <c r="F214" s="147" t="s">
        <v>784</v>
      </c>
      <c r="G214" s="148"/>
      <c r="H214" s="139">
        <f>H215</f>
        <v>33</v>
      </c>
      <c r="I214" s="139">
        <f>I215</f>
        <v>0</v>
      </c>
      <c r="J214" s="133"/>
    </row>
    <row r="215" spans="1:10" s="141" customFormat="1" ht="38.25">
      <c r="A215" s="133"/>
      <c r="B215" s="32" t="s">
        <v>704</v>
      </c>
      <c r="C215" s="145"/>
      <c r="D215" s="146">
        <v>3</v>
      </c>
      <c r="E215" s="146">
        <v>14</v>
      </c>
      <c r="F215" s="147" t="s">
        <v>784</v>
      </c>
      <c r="G215" s="148">
        <v>600</v>
      </c>
      <c r="H215" s="139">
        <f>H216+H218</f>
        <v>33</v>
      </c>
      <c r="I215" s="139">
        <f t="shared" ref="I215" si="22">I216+I218</f>
        <v>0</v>
      </c>
      <c r="J215" s="133"/>
    </row>
    <row r="216" spans="1:10" s="141" customFormat="1">
      <c r="A216" s="133"/>
      <c r="B216" s="32" t="s">
        <v>690</v>
      </c>
      <c r="C216" s="145"/>
      <c r="D216" s="146">
        <v>3</v>
      </c>
      <c r="E216" s="146">
        <v>14</v>
      </c>
      <c r="F216" s="147" t="s">
        <v>784</v>
      </c>
      <c r="G216" s="148">
        <v>610</v>
      </c>
      <c r="H216" s="139">
        <f>H217</f>
        <v>20</v>
      </c>
      <c r="I216" s="139">
        <f>I217</f>
        <v>0</v>
      </c>
      <c r="J216" s="133"/>
    </row>
    <row r="217" spans="1:10" s="141" customFormat="1">
      <c r="A217" s="133"/>
      <c r="B217" s="145" t="s">
        <v>41</v>
      </c>
      <c r="C217" s="145"/>
      <c r="D217" s="146">
        <v>3</v>
      </c>
      <c r="E217" s="146">
        <v>14</v>
      </c>
      <c r="F217" s="147" t="s">
        <v>784</v>
      </c>
      <c r="G217" s="148" t="s">
        <v>40</v>
      </c>
      <c r="H217" s="139">
        <v>20</v>
      </c>
      <c r="I217" s="139">
        <v>0</v>
      </c>
      <c r="J217" s="133"/>
    </row>
    <row r="218" spans="1:10" s="141" customFormat="1">
      <c r="A218" s="133"/>
      <c r="B218" s="32" t="s">
        <v>694</v>
      </c>
      <c r="C218" s="145"/>
      <c r="D218" s="146">
        <v>3</v>
      </c>
      <c r="E218" s="146">
        <v>14</v>
      </c>
      <c r="F218" s="147" t="s">
        <v>784</v>
      </c>
      <c r="G218" s="148">
        <v>620</v>
      </c>
      <c r="H218" s="139">
        <f>H219</f>
        <v>13</v>
      </c>
      <c r="I218" s="139">
        <f>I219</f>
        <v>0</v>
      </c>
      <c r="J218" s="133"/>
    </row>
    <row r="219" spans="1:10" s="141" customFormat="1" ht="25.5">
      <c r="A219" s="133"/>
      <c r="B219" s="145" t="s">
        <v>16</v>
      </c>
      <c r="C219" s="145"/>
      <c r="D219" s="146">
        <v>3</v>
      </c>
      <c r="E219" s="146">
        <v>14</v>
      </c>
      <c r="F219" s="147" t="s">
        <v>784</v>
      </c>
      <c r="G219" s="148" t="s">
        <v>15</v>
      </c>
      <c r="H219" s="139">
        <v>13</v>
      </c>
      <c r="I219" s="139">
        <v>0</v>
      </c>
      <c r="J219" s="133"/>
    </row>
    <row r="220" spans="1:10" s="141" customFormat="1" ht="25.5">
      <c r="A220" s="133"/>
      <c r="B220" s="145" t="s">
        <v>63</v>
      </c>
      <c r="C220" s="145"/>
      <c r="D220" s="146">
        <v>3</v>
      </c>
      <c r="E220" s="146">
        <v>14</v>
      </c>
      <c r="F220" s="147" t="s">
        <v>786</v>
      </c>
      <c r="G220" s="148"/>
      <c r="H220" s="139">
        <f>H221</f>
        <v>30</v>
      </c>
      <c r="I220" s="139">
        <f>I221</f>
        <v>0</v>
      </c>
      <c r="J220" s="133"/>
    </row>
    <row r="221" spans="1:10" s="141" customFormat="1">
      <c r="A221" s="133"/>
      <c r="B221" s="145" t="s">
        <v>21</v>
      </c>
      <c r="C221" s="145"/>
      <c r="D221" s="146">
        <v>3</v>
      </c>
      <c r="E221" s="146">
        <v>14</v>
      </c>
      <c r="F221" s="147" t="s">
        <v>787</v>
      </c>
      <c r="G221" s="148"/>
      <c r="H221" s="139">
        <f t="shared" ref="H221:I221" si="23">H222</f>
        <v>30</v>
      </c>
      <c r="I221" s="139">
        <f t="shared" si="23"/>
        <v>0</v>
      </c>
      <c r="J221" s="133"/>
    </row>
    <row r="222" spans="1:10" s="141" customFormat="1" ht="38.25">
      <c r="A222" s="133"/>
      <c r="B222" s="32" t="s">
        <v>704</v>
      </c>
      <c r="C222" s="145"/>
      <c r="D222" s="146">
        <v>3</v>
      </c>
      <c r="E222" s="146">
        <v>14</v>
      </c>
      <c r="F222" s="147" t="s">
        <v>787</v>
      </c>
      <c r="G222" s="148">
        <v>600</v>
      </c>
      <c r="H222" s="139">
        <f>H223+H225</f>
        <v>30</v>
      </c>
      <c r="I222" s="139">
        <f t="shared" ref="I222" si="24">I223+I225</f>
        <v>0</v>
      </c>
      <c r="J222" s="133"/>
    </row>
    <row r="223" spans="1:10" s="141" customFormat="1">
      <c r="A223" s="133"/>
      <c r="B223" s="32" t="s">
        <v>690</v>
      </c>
      <c r="C223" s="145"/>
      <c r="D223" s="146">
        <v>3</v>
      </c>
      <c r="E223" s="146">
        <v>14</v>
      </c>
      <c r="F223" s="147" t="s">
        <v>787</v>
      </c>
      <c r="G223" s="148">
        <v>610</v>
      </c>
      <c r="H223" s="139">
        <f>H224</f>
        <v>5</v>
      </c>
      <c r="I223" s="139">
        <f>I224</f>
        <v>0</v>
      </c>
      <c r="J223" s="133"/>
    </row>
    <row r="224" spans="1:10" s="141" customFormat="1" ht="27.75" customHeight="1">
      <c r="A224" s="133"/>
      <c r="B224" s="145" t="s">
        <v>41</v>
      </c>
      <c r="C224" s="145"/>
      <c r="D224" s="146">
        <v>3</v>
      </c>
      <c r="E224" s="146">
        <v>14</v>
      </c>
      <c r="F224" s="147" t="s">
        <v>787</v>
      </c>
      <c r="G224" s="148" t="s">
        <v>40</v>
      </c>
      <c r="H224" s="139">
        <v>5</v>
      </c>
      <c r="I224" s="139">
        <v>0</v>
      </c>
      <c r="J224" s="133"/>
    </row>
    <row r="225" spans="1:10" s="141" customFormat="1">
      <c r="A225" s="133"/>
      <c r="B225" s="32" t="s">
        <v>694</v>
      </c>
      <c r="C225" s="145"/>
      <c r="D225" s="146">
        <v>3</v>
      </c>
      <c r="E225" s="146">
        <v>14</v>
      </c>
      <c r="F225" s="147" t="s">
        <v>787</v>
      </c>
      <c r="G225" s="148">
        <v>620</v>
      </c>
      <c r="H225" s="139">
        <f>H226</f>
        <v>25</v>
      </c>
      <c r="I225" s="139">
        <f>I226</f>
        <v>0</v>
      </c>
      <c r="J225" s="133"/>
    </row>
    <row r="226" spans="1:10" s="141" customFormat="1" ht="25.5">
      <c r="A226" s="133"/>
      <c r="B226" s="145" t="s">
        <v>16</v>
      </c>
      <c r="C226" s="145"/>
      <c r="D226" s="146">
        <v>3</v>
      </c>
      <c r="E226" s="146">
        <v>14</v>
      </c>
      <c r="F226" s="147" t="s">
        <v>787</v>
      </c>
      <c r="G226" s="148" t="s">
        <v>15</v>
      </c>
      <c r="H226" s="139">
        <v>25</v>
      </c>
      <c r="I226" s="139">
        <v>0</v>
      </c>
      <c r="J226" s="133"/>
    </row>
    <row r="227" spans="1:10" s="141" customFormat="1" ht="51">
      <c r="A227" s="133"/>
      <c r="B227" s="145" t="s">
        <v>219</v>
      </c>
      <c r="C227" s="145"/>
      <c r="D227" s="146">
        <v>3</v>
      </c>
      <c r="E227" s="146">
        <v>14</v>
      </c>
      <c r="F227" s="147" t="s">
        <v>766</v>
      </c>
      <c r="G227" s="148"/>
      <c r="H227" s="139">
        <f>H228+H233</f>
        <v>5902.6</v>
      </c>
      <c r="I227" s="139">
        <f>I228+I233</f>
        <v>29.7</v>
      </c>
      <c r="J227" s="133"/>
    </row>
    <row r="228" spans="1:10" s="141" customFormat="1" ht="51">
      <c r="A228" s="133"/>
      <c r="B228" s="145" t="s">
        <v>218</v>
      </c>
      <c r="C228" s="145"/>
      <c r="D228" s="146">
        <v>3</v>
      </c>
      <c r="E228" s="146">
        <v>14</v>
      </c>
      <c r="F228" s="147" t="s">
        <v>767</v>
      </c>
      <c r="G228" s="148"/>
      <c r="H228" s="139">
        <f>H229</f>
        <v>5320</v>
      </c>
      <c r="I228" s="139">
        <f>I229</f>
        <v>0</v>
      </c>
      <c r="J228" s="133"/>
    </row>
    <row r="229" spans="1:10" s="141" customFormat="1">
      <c r="A229" s="133"/>
      <c r="B229" s="145" t="s">
        <v>65</v>
      </c>
      <c r="C229" s="145"/>
      <c r="D229" s="146">
        <v>3</v>
      </c>
      <c r="E229" s="146">
        <v>14</v>
      </c>
      <c r="F229" s="147" t="s">
        <v>770</v>
      </c>
      <c r="G229" s="148"/>
      <c r="H229" s="139">
        <f t="shared" ref="H229:I231" si="25">H230</f>
        <v>5320</v>
      </c>
      <c r="I229" s="139">
        <f t="shared" si="25"/>
        <v>0</v>
      </c>
      <c r="J229" s="133"/>
    </row>
    <row r="230" spans="1:10" s="141" customFormat="1" ht="25.5">
      <c r="A230" s="133"/>
      <c r="B230" s="32" t="s">
        <v>259</v>
      </c>
      <c r="C230" s="145"/>
      <c r="D230" s="146">
        <v>3</v>
      </c>
      <c r="E230" s="146">
        <v>14</v>
      </c>
      <c r="F230" s="147" t="s">
        <v>770</v>
      </c>
      <c r="G230" s="148">
        <v>200</v>
      </c>
      <c r="H230" s="139">
        <f t="shared" si="25"/>
        <v>5320</v>
      </c>
      <c r="I230" s="139">
        <f t="shared" si="25"/>
        <v>0</v>
      </c>
      <c r="J230" s="133"/>
    </row>
    <row r="231" spans="1:10" s="141" customFormat="1" ht="25.5">
      <c r="A231" s="133"/>
      <c r="B231" s="32" t="s">
        <v>691</v>
      </c>
      <c r="C231" s="145"/>
      <c r="D231" s="146">
        <v>3</v>
      </c>
      <c r="E231" s="146">
        <v>14</v>
      </c>
      <c r="F231" s="147" t="s">
        <v>770</v>
      </c>
      <c r="G231" s="148">
        <v>240</v>
      </c>
      <c r="H231" s="139">
        <f t="shared" si="25"/>
        <v>5320</v>
      </c>
      <c r="I231" s="139">
        <f t="shared" si="25"/>
        <v>0</v>
      </c>
      <c r="J231" s="133"/>
    </row>
    <row r="232" spans="1:10" s="141" customFormat="1" ht="38.25">
      <c r="A232" s="133"/>
      <c r="B232" s="145" t="s">
        <v>19</v>
      </c>
      <c r="C232" s="145"/>
      <c r="D232" s="146">
        <v>3</v>
      </c>
      <c r="E232" s="146">
        <v>14</v>
      </c>
      <c r="F232" s="147" t="s">
        <v>770</v>
      </c>
      <c r="G232" s="148" t="s">
        <v>18</v>
      </c>
      <c r="H232" s="139">
        <v>5320</v>
      </c>
      <c r="I232" s="139">
        <v>0</v>
      </c>
      <c r="J232" s="133"/>
    </row>
    <row r="233" spans="1:10" s="141" customFormat="1" ht="38.25">
      <c r="A233" s="133"/>
      <c r="B233" s="145" t="s">
        <v>217</v>
      </c>
      <c r="C233" s="145"/>
      <c r="D233" s="146">
        <v>3</v>
      </c>
      <c r="E233" s="146">
        <v>14</v>
      </c>
      <c r="F233" s="147" t="s">
        <v>789</v>
      </c>
      <c r="G233" s="148"/>
      <c r="H233" s="139">
        <f t="shared" ref="H233:I236" si="26">H234</f>
        <v>582.6</v>
      </c>
      <c r="I233" s="139">
        <f t="shared" si="26"/>
        <v>29.7</v>
      </c>
      <c r="J233" s="133"/>
    </row>
    <row r="234" spans="1:10" s="141" customFormat="1">
      <c r="A234" s="133"/>
      <c r="B234" s="145" t="s">
        <v>21</v>
      </c>
      <c r="C234" s="145"/>
      <c r="D234" s="146">
        <v>3</v>
      </c>
      <c r="E234" s="146">
        <v>14</v>
      </c>
      <c r="F234" s="147" t="s">
        <v>790</v>
      </c>
      <c r="G234" s="148"/>
      <c r="H234" s="139">
        <f t="shared" si="26"/>
        <v>582.6</v>
      </c>
      <c r="I234" s="139">
        <f t="shared" si="26"/>
        <v>29.7</v>
      </c>
      <c r="J234" s="133"/>
    </row>
    <row r="235" spans="1:10" s="141" customFormat="1" ht="25.5">
      <c r="A235" s="133"/>
      <c r="B235" s="32" t="s">
        <v>259</v>
      </c>
      <c r="C235" s="145"/>
      <c r="D235" s="146">
        <v>3</v>
      </c>
      <c r="E235" s="146">
        <v>14</v>
      </c>
      <c r="F235" s="147" t="s">
        <v>790</v>
      </c>
      <c r="G235" s="148">
        <v>200</v>
      </c>
      <c r="H235" s="139">
        <f t="shared" si="26"/>
        <v>582.6</v>
      </c>
      <c r="I235" s="139">
        <f t="shared" si="26"/>
        <v>29.7</v>
      </c>
      <c r="J235" s="133"/>
    </row>
    <row r="236" spans="1:10" s="141" customFormat="1" ht="25.5">
      <c r="A236" s="133"/>
      <c r="B236" s="32" t="s">
        <v>691</v>
      </c>
      <c r="C236" s="145"/>
      <c r="D236" s="146">
        <v>3</v>
      </c>
      <c r="E236" s="146">
        <v>14</v>
      </c>
      <c r="F236" s="147" t="s">
        <v>790</v>
      </c>
      <c r="G236" s="148">
        <v>240</v>
      </c>
      <c r="H236" s="139">
        <f t="shared" si="26"/>
        <v>582.6</v>
      </c>
      <c r="I236" s="139">
        <f t="shared" si="26"/>
        <v>29.7</v>
      </c>
      <c r="J236" s="133"/>
    </row>
    <row r="237" spans="1:10" s="141" customFormat="1" ht="38.25">
      <c r="A237" s="133"/>
      <c r="B237" s="145" t="s">
        <v>19</v>
      </c>
      <c r="C237" s="145"/>
      <c r="D237" s="146">
        <v>3</v>
      </c>
      <c r="E237" s="146">
        <v>14</v>
      </c>
      <c r="F237" s="147" t="s">
        <v>790</v>
      </c>
      <c r="G237" s="148" t="s">
        <v>18</v>
      </c>
      <c r="H237" s="139">
        <v>582.6</v>
      </c>
      <c r="I237" s="139">
        <v>29.7</v>
      </c>
      <c r="J237" s="133"/>
    </row>
    <row r="238" spans="1:10" s="143" customFormat="1">
      <c r="A238" s="142"/>
      <c r="B238" s="134" t="s">
        <v>62</v>
      </c>
      <c r="C238" s="134"/>
      <c r="D238" s="135">
        <v>4</v>
      </c>
      <c r="E238" s="135">
        <v>0</v>
      </c>
      <c r="F238" s="136"/>
      <c r="G238" s="137"/>
      <c r="H238" s="138">
        <f>H239+H264+H281+H287+H329+H340</f>
        <v>251492.49999999997</v>
      </c>
      <c r="I238" s="138">
        <f>I239+I264+I281+I287+I329+I340</f>
        <v>48493.200000000004</v>
      </c>
      <c r="J238" s="140">
        <f>I238/H238*100</f>
        <v>19.282165472131378</v>
      </c>
    </row>
    <row r="239" spans="1:10" s="143" customFormat="1">
      <c r="A239" s="142"/>
      <c r="B239" s="134" t="s">
        <v>216</v>
      </c>
      <c r="C239" s="134"/>
      <c r="D239" s="135">
        <v>4</v>
      </c>
      <c r="E239" s="135">
        <v>1</v>
      </c>
      <c r="F239" s="136"/>
      <c r="G239" s="137"/>
      <c r="H239" s="138">
        <f>H240</f>
        <v>7298.0999999999995</v>
      </c>
      <c r="I239" s="138">
        <f>I240</f>
        <v>1347.7</v>
      </c>
      <c r="J239" s="140">
        <f>I239/H239*100</f>
        <v>18.466450171962567</v>
      </c>
    </row>
    <row r="240" spans="1:10" s="141" customFormat="1" ht="38.25">
      <c r="A240" s="133"/>
      <c r="B240" s="145" t="s">
        <v>5</v>
      </c>
      <c r="C240" s="145"/>
      <c r="D240" s="146">
        <v>4</v>
      </c>
      <c r="E240" s="146">
        <v>1</v>
      </c>
      <c r="F240" s="147" t="s">
        <v>718</v>
      </c>
      <c r="G240" s="148"/>
      <c r="H240" s="139">
        <f>H241</f>
        <v>7298.0999999999995</v>
      </c>
      <c r="I240" s="139">
        <f>I241</f>
        <v>1347.7</v>
      </c>
      <c r="J240" s="133"/>
    </row>
    <row r="241" spans="1:10" s="141" customFormat="1" ht="38.25">
      <c r="A241" s="133"/>
      <c r="B241" s="145" t="s">
        <v>4</v>
      </c>
      <c r="C241" s="145"/>
      <c r="D241" s="146">
        <v>4</v>
      </c>
      <c r="E241" s="146">
        <v>1</v>
      </c>
      <c r="F241" s="147" t="s">
        <v>720</v>
      </c>
      <c r="G241" s="148"/>
      <c r="H241" s="139">
        <f>H242+H248+H259</f>
        <v>7298.0999999999995</v>
      </c>
      <c r="I241" s="139">
        <f>I242+I248+I259</f>
        <v>1347.7</v>
      </c>
      <c r="J241" s="133"/>
    </row>
    <row r="242" spans="1:10" s="141" customFormat="1">
      <c r="A242" s="133"/>
      <c r="B242" s="145" t="s">
        <v>21</v>
      </c>
      <c r="C242" s="145"/>
      <c r="D242" s="146">
        <v>4</v>
      </c>
      <c r="E242" s="146">
        <v>1</v>
      </c>
      <c r="F242" s="147" t="s">
        <v>797</v>
      </c>
      <c r="G242" s="148"/>
      <c r="H242" s="139">
        <f>H243</f>
        <v>1578.6000000000001</v>
      </c>
      <c r="I242" s="139">
        <f>I243</f>
        <v>344</v>
      </c>
      <c r="J242" s="133"/>
    </row>
    <row r="243" spans="1:10" s="141" customFormat="1" ht="63.75">
      <c r="A243" s="133"/>
      <c r="B243" s="32" t="s">
        <v>695</v>
      </c>
      <c r="C243" s="145"/>
      <c r="D243" s="146">
        <v>4</v>
      </c>
      <c r="E243" s="146">
        <v>1</v>
      </c>
      <c r="F243" s="147" t="s">
        <v>797</v>
      </c>
      <c r="G243" s="148">
        <v>100</v>
      </c>
      <c r="H243" s="139">
        <f>H244</f>
        <v>1578.6000000000001</v>
      </c>
      <c r="I243" s="139">
        <f>I244</f>
        <v>344</v>
      </c>
      <c r="J243" s="133"/>
    </row>
    <row r="244" spans="1:10" s="141" customFormat="1" ht="25.5">
      <c r="A244" s="133"/>
      <c r="B244" s="32" t="s">
        <v>702</v>
      </c>
      <c r="C244" s="145"/>
      <c r="D244" s="146">
        <v>4</v>
      </c>
      <c r="E244" s="146">
        <v>1</v>
      </c>
      <c r="F244" s="147" t="s">
        <v>797</v>
      </c>
      <c r="G244" s="148">
        <v>110</v>
      </c>
      <c r="H244" s="139">
        <f>H245+H246+H247</f>
        <v>1578.6000000000001</v>
      </c>
      <c r="I244" s="139">
        <f>I245+I246+I247</f>
        <v>344</v>
      </c>
      <c r="J244" s="133"/>
    </row>
    <row r="245" spans="1:10" s="141" customFormat="1">
      <c r="A245" s="133"/>
      <c r="B245" s="145" t="s">
        <v>155</v>
      </c>
      <c r="C245" s="145"/>
      <c r="D245" s="146">
        <v>4</v>
      </c>
      <c r="E245" s="146">
        <v>1</v>
      </c>
      <c r="F245" s="147" t="s">
        <v>797</v>
      </c>
      <c r="G245" s="148" t="s">
        <v>154</v>
      </c>
      <c r="H245" s="139">
        <v>974</v>
      </c>
      <c r="I245" s="139">
        <v>202.1</v>
      </c>
      <c r="J245" s="133"/>
    </row>
    <row r="246" spans="1:10" s="141" customFormat="1" ht="25.5">
      <c r="A246" s="133"/>
      <c r="B246" s="145" t="s">
        <v>153</v>
      </c>
      <c r="C246" s="145"/>
      <c r="D246" s="146">
        <v>4</v>
      </c>
      <c r="E246" s="146">
        <v>1</v>
      </c>
      <c r="F246" s="147" t="s">
        <v>797</v>
      </c>
      <c r="G246" s="148" t="s">
        <v>152</v>
      </c>
      <c r="H246" s="139">
        <v>310.39999999999998</v>
      </c>
      <c r="I246" s="139">
        <v>90.2</v>
      </c>
      <c r="J246" s="133"/>
    </row>
    <row r="247" spans="1:10" s="141" customFormat="1" ht="51">
      <c r="A247" s="133"/>
      <c r="B247" s="145" t="s">
        <v>151</v>
      </c>
      <c r="C247" s="145"/>
      <c r="D247" s="146">
        <v>4</v>
      </c>
      <c r="E247" s="146">
        <v>1</v>
      </c>
      <c r="F247" s="147" t="s">
        <v>797</v>
      </c>
      <c r="G247" s="148" t="s">
        <v>150</v>
      </c>
      <c r="H247" s="139">
        <v>294.2</v>
      </c>
      <c r="I247" s="139">
        <v>51.7</v>
      </c>
      <c r="J247" s="133"/>
    </row>
    <row r="248" spans="1:10" s="141" customFormat="1" ht="89.25">
      <c r="A248" s="133"/>
      <c r="B248" s="145" t="s">
        <v>215</v>
      </c>
      <c r="C248" s="145"/>
      <c r="D248" s="146">
        <v>4</v>
      </c>
      <c r="E248" s="146">
        <v>1</v>
      </c>
      <c r="F248" s="147" t="s">
        <v>793</v>
      </c>
      <c r="G248" s="148"/>
      <c r="H248" s="139">
        <f>H249+H253+H256</f>
        <v>3983.7999999999997</v>
      </c>
      <c r="I248" s="139">
        <f>I249+I253+I256</f>
        <v>672.5</v>
      </c>
      <c r="J248" s="133"/>
    </row>
    <row r="249" spans="1:10" s="141" customFormat="1" ht="63.75">
      <c r="A249" s="133"/>
      <c r="B249" s="32" t="s">
        <v>695</v>
      </c>
      <c r="C249" s="145"/>
      <c r="D249" s="146">
        <v>4</v>
      </c>
      <c r="E249" s="146">
        <v>1</v>
      </c>
      <c r="F249" s="147" t="s">
        <v>793</v>
      </c>
      <c r="G249" s="148">
        <v>100</v>
      </c>
      <c r="H249" s="139">
        <f>H250</f>
        <v>3277.2</v>
      </c>
      <c r="I249" s="139">
        <f t="shared" ref="I249" si="27">I250</f>
        <v>644.5</v>
      </c>
      <c r="J249" s="133"/>
    </row>
    <row r="250" spans="1:10" s="141" customFormat="1" ht="25.5">
      <c r="A250" s="133"/>
      <c r="B250" s="32" t="s">
        <v>702</v>
      </c>
      <c r="C250" s="145"/>
      <c r="D250" s="146">
        <v>4</v>
      </c>
      <c r="E250" s="146">
        <v>1</v>
      </c>
      <c r="F250" s="147" t="s">
        <v>793</v>
      </c>
      <c r="G250" s="148">
        <v>110</v>
      </c>
      <c r="H250" s="139">
        <f>H251+H252</f>
        <v>3277.2</v>
      </c>
      <c r="I250" s="139">
        <f>I251+I252</f>
        <v>644.5</v>
      </c>
      <c r="J250" s="133"/>
    </row>
    <row r="251" spans="1:10" s="141" customFormat="1">
      <c r="A251" s="133"/>
      <c r="B251" s="145" t="s">
        <v>155</v>
      </c>
      <c r="C251" s="145"/>
      <c r="D251" s="146">
        <v>4</v>
      </c>
      <c r="E251" s="146">
        <v>1</v>
      </c>
      <c r="F251" s="147" t="s">
        <v>793</v>
      </c>
      <c r="G251" s="148" t="s">
        <v>154</v>
      </c>
      <c r="H251" s="139">
        <v>2517.1</v>
      </c>
      <c r="I251" s="139">
        <v>519.70000000000005</v>
      </c>
      <c r="J251" s="133"/>
    </row>
    <row r="252" spans="1:10" s="141" customFormat="1" ht="51">
      <c r="A252" s="133"/>
      <c r="B252" s="145" t="s">
        <v>151</v>
      </c>
      <c r="C252" s="145"/>
      <c r="D252" s="146">
        <v>4</v>
      </c>
      <c r="E252" s="146">
        <v>1</v>
      </c>
      <c r="F252" s="147" t="s">
        <v>793</v>
      </c>
      <c r="G252" s="148" t="s">
        <v>150</v>
      </c>
      <c r="H252" s="139">
        <v>760.1</v>
      </c>
      <c r="I252" s="139">
        <v>124.8</v>
      </c>
      <c r="J252" s="133"/>
    </row>
    <row r="253" spans="1:10" s="141" customFormat="1" ht="25.5">
      <c r="A253" s="133"/>
      <c r="B253" s="32" t="s">
        <v>259</v>
      </c>
      <c r="C253" s="145"/>
      <c r="D253" s="146">
        <v>4</v>
      </c>
      <c r="E253" s="146">
        <v>1</v>
      </c>
      <c r="F253" s="147" t="s">
        <v>793</v>
      </c>
      <c r="G253" s="148">
        <v>200</v>
      </c>
      <c r="H253" s="139">
        <f>H254</f>
        <v>50</v>
      </c>
      <c r="I253" s="139">
        <f>I254</f>
        <v>0</v>
      </c>
      <c r="J253" s="133"/>
    </row>
    <row r="254" spans="1:10" s="141" customFormat="1" ht="25.5">
      <c r="A254" s="133"/>
      <c r="B254" s="32" t="s">
        <v>691</v>
      </c>
      <c r="C254" s="145"/>
      <c r="D254" s="146">
        <v>4</v>
      </c>
      <c r="E254" s="146">
        <v>1</v>
      </c>
      <c r="F254" s="147" t="s">
        <v>793</v>
      </c>
      <c r="G254" s="148">
        <v>240</v>
      </c>
      <c r="H254" s="139">
        <f>H255</f>
        <v>50</v>
      </c>
      <c r="I254" s="139">
        <f>I255</f>
        <v>0</v>
      </c>
      <c r="J254" s="133"/>
    </row>
    <row r="255" spans="1:10" s="141" customFormat="1" ht="38.25">
      <c r="A255" s="133"/>
      <c r="B255" s="145" t="s">
        <v>19</v>
      </c>
      <c r="C255" s="145"/>
      <c r="D255" s="146">
        <v>4</v>
      </c>
      <c r="E255" s="146">
        <v>1</v>
      </c>
      <c r="F255" s="147" t="s">
        <v>793</v>
      </c>
      <c r="G255" s="148" t="s">
        <v>18</v>
      </c>
      <c r="H255" s="139">
        <v>50</v>
      </c>
      <c r="I255" s="139">
        <v>0</v>
      </c>
      <c r="J255" s="133"/>
    </row>
    <row r="256" spans="1:10" s="141" customFormat="1" ht="38.25">
      <c r="A256" s="133"/>
      <c r="B256" s="32" t="s">
        <v>704</v>
      </c>
      <c r="C256" s="145"/>
      <c r="D256" s="146">
        <v>4</v>
      </c>
      <c r="E256" s="146">
        <v>1</v>
      </c>
      <c r="F256" s="147" t="s">
        <v>793</v>
      </c>
      <c r="G256" s="148">
        <v>600</v>
      </c>
      <c r="H256" s="139">
        <f>H257</f>
        <v>656.6</v>
      </c>
      <c r="I256" s="139">
        <f>I257</f>
        <v>28</v>
      </c>
      <c r="J256" s="133"/>
    </row>
    <row r="257" spans="1:10" s="141" customFormat="1">
      <c r="A257" s="133"/>
      <c r="B257" s="32" t="s">
        <v>690</v>
      </c>
      <c r="C257" s="145"/>
      <c r="D257" s="146">
        <v>4</v>
      </c>
      <c r="E257" s="146">
        <v>1</v>
      </c>
      <c r="F257" s="147" t="s">
        <v>793</v>
      </c>
      <c r="G257" s="148">
        <v>610</v>
      </c>
      <c r="H257" s="139">
        <f>H258</f>
        <v>656.6</v>
      </c>
      <c r="I257" s="139">
        <f>I258</f>
        <v>28</v>
      </c>
      <c r="J257" s="133"/>
    </row>
    <row r="258" spans="1:10" s="141" customFormat="1">
      <c r="A258" s="133"/>
      <c r="B258" s="145" t="s">
        <v>41</v>
      </c>
      <c r="C258" s="145"/>
      <c r="D258" s="146">
        <v>4</v>
      </c>
      <c r="E258" s="146">
        <v>1</v>
      </c>
      <c r="F258" s="147" t="s">
        <v>793</v>
      </c>
      <c r="G258" s="148" t="s">
        <v>40</v>
      </c>
      <c r="H258" s="139">
        <v>656.6</v>
      </c>
      <c r="I258" s="139">
        <v>28</v>
      </c>
      <c r="J258" s="133"/>
    </row>
    <row r="259" spans="1:10" s="141" customFormat="1" ht="89.25">
      <c r="A259" s="133"/>
      <c r="B259" s="145" t="s">
        <v>214</v>
      </c>
      <c r="C259" s="145"/>
      <c r="D259" s="146">
        <v>4</v>
      </c>
      <c r="E259" s="146">
        <v>1</v>
      </c>
      <c r="F259" s="147" t="s">
        <v>796</v>
      </c>
      <c r="G259" s="148"/>
      <c r="H259" s="139">
        <f>H260</f>
        <v>1735.6999999999998</v>
      </c>
      <c r="I259" s="139">
        <f>I260</f>
        <v>331.20000000000005</v>
      </c>
      <c r="J259" s="133"/>
    </row>
    <row r="260" spans="1:10" s="141" customFormat="1" ht="63.75">
      <c r="A260" s="133"/>
      <c r="B260" s="32" t="s">
        <v>695</v>
      </c>
      <c r="C260" s="145"/>
      <c r="D260" s="146">
        <v>4</v>
      </c>
      <c r="E260" s="146">
        <v>1</v>
      </c>
      <c r="F260" s="147" t="s">
        <v>796</v>
      </c>
      <c r="G260" s="148">
        <v>100</v>
      </c>
      <c r="H260" s="139">
        <f>H261</f>
        <v>1735.6999999999998</v>
      </c>
      <c r="I260" s="139">
        <f>I261</f>
        <v>331.20000000000005</v>
      </c>
      <c r="J260" s="133"/>
    </row>
    <row r="261" spans="1:10" s="141" customFormat="1" ht="25.5">
      <c r="A261" s="133"/>
      <c r="B261" s="32" t="s">
        <v>702</v>
      </c>
      <c r="C261" s="145"/>
      <c r="D261" s="146">
        <v>4</v>
      </c>
      <c r="E261" s="146">
        <v>1</v>
      </c>
      <c r="F261" s="147" t="s">
        <v>796</v>
      </c>
      <c r="G261" s="148">
        <v>110</v>
      </c>
      <c r="H261" s="139">
        <f>H262+H263</f>
        <v>1735.6999999999998</v>
      </c>
      <c r="I261" s="139">
        <f>I262+I263</f>
        <v>331.20000000000005</v>
      </c>
      <c r="J261" s="133"/>
    </row>
    <row r="262" spans="1:10" s="141" customFormat="1">
      <c r="A262" s="133"/>
      <c r="B262" s="145" t="s">
        <v>155</v>
      </c>
      <c r="C262" s="145"/>
      <c r="D262" s="146">
        <v>4</v>
      </c>
      <c r="E262" s="146">
        <v>1</v>
      </c>
      <c r="F262" s="147" t="s">
        <v>796</v>
      </c>
      <c r="G262" s="148" t="s">
        <v>154</v>
      </c>
      <c r="H262" s="139">
        <v>1333.1</v>
      </c>
      <c r="I262" s="139">
        <v>265.3</v>
      </c>
      <c r="J262" s="133"/>
    </row>
    <row r="263" spans="1:10" s="141" customFormat="1" ht="51">
      <c r="A263" s="133"/>
      <c r="B263" s="145" t="s">
        <v>151</v>
      </c>
      <c r="C263" s="145"/>
      <c r="D263" s="146">
        <v>4</v>
      </c>
      <c r="E263" s="146">
        <v>1</v>
      </c>
      <c r="F263" s="147" t="s">
        <v>796</v>
      </c>
      <c r="G263" s="148" t="s">
        <v>150</v>
      </c>
      <c r="H263" s="139">
        <v>402.6</v>
      </c>
      <c r="I263" s="139">
        <v>65.900000000000006</v>
      </c>
      <c r="J263" s="133"/>
    </row>
    <row r="264" spans="1:10" s="143" customFormat="1">
      <c r="A264" s="142"/>
      <c r="B264" s="134" t="s">
        <v>213</v>
      </c>
      <c r="C264" s="134"/>
      <c r="D264" s="135">
        <v>4</v>
      </c>
      <c r="E264" s="135">
        <v>5</v>
      </c>
      <c r="F264" s="136"/>
      <c r="G264" s="137"/>
      <c r="H264" s="138">
        <f>H265+H270</f>
        <v>31788.1</v>
      </c>
      <c r="I264" s="138">
        <f>I265+I270</f>
        <v>9976.4</v>
      </c>
      <c r="J264" s="140">
        <f>I264/H264*100</f>
        <v>31.384071397787221</v>
      </c>
    </row>
    <row r="265" spans="1:10" s="141" customFormat="1" ht="63.75">
      <c r="A265" s="133"/>
      <c r="B265" s="145" t="s">
        <v>199</v>
      </c>
      <c r="C265" s="145"/>
      <c r="D265" s="146">
        <v>4</v>
      </c>
      <c r="E265" s="146">
        <v>5</v>
      </c>
      <c r="F265" s="147" t="s">
        <v>798</v>
      </c>
      <c r="G265" s="148"/>
      <c r="H265" s="139">
        <f t="shared" ref="H265:I268" si="28">H266</f>
        <v>30627</v>
      </c>
      <c r="I265" s="139">
        <f t="shared" si="28"/>
        <v>9976.4</v>
      </c>
      <c r="J265" s="133"/>
    </row>
    <row r="266" spans="1:10" s="141" customFormat="1" ht="25.5">
      <c r="A266" s="133"/>
      <c r="B266" s="145" t="s">
        <v>194</v>
      </c>
      <c r="C266" s="145"/>
      <c r="D266" s="146">
        <v>4</v>
      </c>
      <c r="E266" s="146">
        <v>5</v>
      </c>
      <c r="F266" s="147" t="s">
        <v>799</v>
      </c>
      <c r="G266" s="148"/>
      <c r="H266" s="139">
        <f>H267</f>
        <v>30627</v>
      </c>
      <c r="I266" s="139">
        <f>I267</f>
        <v>9976.4</v>
      </c>
      <c r="J266" s="133"/>
    </row>
    <row r="267" spans="1:10" s="141" customFormat="1" ht="114.75">
      <c r="A267" s="133"/>
      <c r="B267" s="145" t="s">
        <v>212</v>
      </c>
      <c r="C267" s="145"/>
      <c r="D267" s="146">
        <v>4</v>
      </c>
      <c r="E267" s="146">
        <v>5</v>
      </c>
      <c r="F267" s="147" t="s">
        <v>801</v>
      </c>
      <c r="G267" s="148"/>
      <c r="H267" s="139">
        <f t="shared" si="28"/>
        <v>30627</v>
      </c>
      <c r="I267" s="139">
        <f t="shared" si="28"/>
        <v>9976.4</v>
      </c>
      <c r="J267" s="133"/>
    </row>
    <row r="268" spans="1:10" s="141" customFormat="1">
      <c r="A268" s="133"/>
      <c r="B268" s="32" t="s">
        <v>261</v>
      </c>
      <c r="C268" s="145"/>
      <c r="D268" s="146">
        <v>4</v>
      </c>
      <c r="E268" s="146">
        <v>5</v>
      </c>
      <c r="F268" s="147" t="s">
        <v>801</v>
      </c>
      <c r="G268" s="148">
        <v>800</v>
      </c>
      <c r="H268" s="139">
        <f t="shared" si="28"/>
        <v>30627</v>
      </c>
      <c r="I268" s="139">
        <f t="shared" si="28"/>
        <v>9976.4</v>
      </c>
      <c r="J268" s="133"/>
    </row>
    <row r="269" spans="1:10" s="141" customFormat="1" ht="51">
      <c r="A269" s="133"/>
      <c r="B269" s="145" t="s">
        <v>160</v>
      </c>
      <c r="C269" s="145"/>
      <c r="D269" s="146">
        <v>4</v>
      </c>
      <c r="E269" s="146">
        <v>5</v>
      </c>
      <c r="F269" s="147" t="s">
        <v>801</v>
      </c>
      <c r="G269" s="148" t="s">
        <v>159</v>
      </c>
      <c r="H269" s="139">
        <v>30627</v>
      </c>
      <c r="I269" s="139">
        <v>9976.4</v>
      </c>
      <c r="J269" s="133"/>
    </row>
    <row r="270" spans="1:10" s="141" customFormat="1" ht="51">
      <c r="A270" s="133"/>
      <c r="B270" s="145" t="s">
        <v>157</v>
      </c>
      <c r="C270" s="145"/>
      <c r="D270" s="146">
        <v>4</v>
      </c>
      <c r="E270" s="146">
        <v>5</v>
      </c>
      <c r="F270" s="147" t="s">
        <v>802</v>
      </c>
      <c r="G270" s="148"/>
      <c r="H270" s="139">
        <f>H271</f>
        <v>1161.0999999999999</v>
      </c>
      <c r="I270" s="139">
        <f>I271</f>
        <v>0</v>
      </c>
      <c r="J270" s="133"/>
    </row>
    <row r="271" spans="1:10" s="141" customFormat="1" ht="51">
      <c r="A271" s="133"/>
      <c r="B271" s="145" t="s">
        <v>156</v>
      </c>
      <c r="C271" s="145"/>
      <c r="D271" s="146">
        <v>4</v>
      </c>
      <c r="E271" s="146">
        <v>5</v>
      </c>
      <c r="F271" s="147" t="s">
        <v>803</v>
      </c>
      <c r="G271" s="148"/>
      <c r="H271" s="139">
        <f>H272+H277</f>
        <v>1161.0999999999999</v>
      </c>
      <c r="I271" s="139">
        <f>I272+I277</f>
        <v>0</v>
      </c>
      <c r="J271" s="133"/>
    </row>
    <row r="272" spans="1:10" s="141" customFormat="1">
      <c r="A272" s="133"/>
      <c r="B272" s="145" t="s">
        <v>21</v>
      </c>
      <c r="C272" s="145"/>
      <c r="D272" s="146">
        <v>4</v>
      </c>
      <c r="E272" s="146">
        <v>5</v>
      </c>
      <c r="F272" s="147" t="s">
        <v>805</v>
      </c>
      <c r="G272" s="148"/>
      <c r="H272" s="139">
        <f t="shared" ref="H272:I274" si="29">H273</f>
        <v>875.1</v>
      </c>
      <c r="I272" s="139">
        <f t="shared" si="29"/>
        <v>0</v>
      </c>
      <c r="J272" s="133"/>
    </row>
    <row r="273" spans="1:10" s="141" customFormat="1" ht="25.5">
      <c r="A273" s="133"/>
      <c r="B273" s="32" t="s">
        <v>259</v>
      </c>
      <c r="C273" s="145"/>
      <c r="D273" s="146">
        <v>4</v>
      </c>
      <c r="E273" s="146">
        <v>5</v>
      </c>
      <c r="F273" s="147" t="s">
        <v>805</v>
      </c>
      <c r="G273" s="148">
        <v>200</v>
      </c>
      <c r="H273" s="139">
        <f t="shared" si="29"/>
        <v>875.1</v>
      </c>
      <c r="I273" s="139">
        <f t="shared" si="29"/>
        <v>0</v>
      </c>
      <c r="J273" s="133"/>
    </row>
    <row r="274" spans="1:10" s="141" customFormat="1" ht="25.5">
      <c r="A274" s="133"/>
      <c r="B274" s="32" t="s">
        <v>691</v>
      </c>
      <c r="C274" s="145"/>
      <c r="D274" s="146">
        <v>4</v>
      </c>
      <c r="E274" s="146">
        <v>5</v>
      </c>
      <c r="F274" s="147" t="s">
        <v>805</v>
      </c>
      <c r="G274" s="148">
        <v>240</v>
      </c>
      <c r="H274" s="139">
        <f t="shared" si="29"/>
        <v>875.1</v>
      </c>
      <c r="I274" s="139">
        <f t="shared" si="29"/>
        <v>0</v>
      </c>
      <c r="J274" s="133"/>
    </row>
    <row r="275" spans="1:10" s="141" customFormat="1" ht="38.25">
      <c r="A275" s="133"/>
      <c r="B275" s="145" t="s">
        <v>19</v>
      </c>
      <c r="C275" s="145"/>
      <c r="D275" s="146">
        <v>4</v>
      </c>
      <c r="E275" s="146">
        <v>5</v>
      </c>
      <c r="F275" s="147" t="s">
        <v>805</v>
      </c>
      <c r="G275" s="148" t="s">
        <v>18</v>
      </c>
      <c r="H275" s="139">
        <v>875.1</v>
      </c>
      <c r="I275" s="139">
        <v>0</v>
      </c>
      <c r="J275" s="133"/>
    </row>
    <row r="276" spans="1:10" s="141" customFormat="1" ht="25.5">
      <c r="A276" s="133"/>
      <c r="B276" s="145" t="s">
        <v>211</v>
      </c>
      <c r="C276" s="145"/>
      <c r="D276" s="146">
        <v>4</v>
      </c>
      <c r="E276" s="146">
        <v>5</v>
      </c>
      <c r="F276" s="147" t="s">
        <v>1020</v>
      </c>
      <c r="G276" s="148"/>
      <c r="H276" s="139">
        <f t="shared" ref="H276:I279" si="30">H277</f>
        <v>286</v>
      </c>
      <c r="I276" s="139">
        <f t="shared" si="30"/>
        <v>0</v>
      </c>
      <c r="J276" s="133"/>
    </row>
    <row r="277" spans="1:10" s="141" customFormat="1" ht="165.75">
      <c r="A277" s="133"/>
      <c r="B277" s="145" t="s">
        <v>210</v>
      </c>
      <c r="C277" s="145"/>
      <c r="D277" s="146">
        <v>4</v>
      </c>
      <c r="E277" s="146">
        <v>5</v>
      </c>
      <c r="F277" s="147" t="s">
        <v>807</v>
      </c>
      <c r="G277" s="148"/>
      <c r="H277" s="139">
        <f t="shared" si="30"/>
        <v>286</v>
      </c>
      <c r="I277" s="139">
        <f t="shared" si="30"/>
        <v>0</v>
      </c>
      <c r="J277" s="133"/>
    </row>
    <row r="278" spans="1:10" s="141" customFormat="1" ht="25.5">
      <c r="A278" s="133"/>
      <c r="B278" s="32" t="s">
        <v>259</v>
      </c>
      <c r="C278" s="145"/>
      <c r="D278" s="146">
        <v>4</v>
      </c>
      <c r="E278" s="146">
        <v>5</v>
      </c>
      <c r="F278" s="147" t="s">
        <v>807</v>
      </c>
      <c r="G278" s="148">
        <v>200</v>
      </c>
      <c r="H278" s="139">
        <f t="shared" si="30"/>
        <v>286</v>
      </c>
      <c r="I278" s="139">
        <f t="shared" si="30"/>
        <v>0</v>
      </c>
      <c r="J278" s="133"/>
    </row>
    <row r="279" spans="1:10" s="141" customFormat="1" ht="25.5">
      <c r="A279" s="133"/>
      <c r="B279" s="32" t="s">
        <v>691</v>
      </c>
      <c r="C279" s="145"/>
      <c r="D279" s="146">
        <v>4</v>
      </c>
      <c r="E279" s="146">
        <v>5</v>
      </c>
      <c r="F279" s="147" t="s">
        <v>807</v>
      </c>
      <c r="G279" s="148">
        <v>240</v>
      </c>
      <c r="H279" s="139">
        <f t="shared" si="30"/>
        <v>286</v>
      </c>
      <c r="I279" s="139">
        <f t="shared" si="30"/>
        <v>0</v>
      </c>
      <c r="J279" s="133"/>
    </row>
    <row r="280" spans="1:10" s="141" customFormat="1" ht="38.25">
      <c r="A280" s="133"/>
      <c r="B280" s="145" t="s">
        <v>19</v>
      </c>
      <c r="C280" s="145"/>
      <c r="D280" s="146">
        <v>4</v>
      </c>
      <c r="E280" s="146">
        <v>5</v>
      </c>
      <c r="F280" s="147" t="s">
        <v>807</v>
      </c>
      <c r="G280" s="148" t="s">
        <v>18</v>
      </c>
      <c r="H280" s="139">
        <v>286</v>
      </c>
      <c r="I280" s="139">
        <v>0</v>
      </c>
      <c r="J280" s="133"/>
    </row>
    <row r="281" spans="1:10" s="143" customFormat="1">
      <c r="A281" s="142"/>
      <c r="B281" s="134" t="s">
        <v>209</v>
      </c>
      <c r="C281" s="134"/>
      <c r="D281" s="135">
        <v>4</v>
      </c>
      <c r="E281" s="135">
        <v>8</v>
      </c>
      <c r="F281" s="136"/>
      <c r="G281" s="137"/>
      <c r="H281" s="138">
        <f t="shared" ref="H281:I285" si="31">H282</f>
        <v>11013.2</v>
      </c>
      <c r="I281" s="138">
        <f t="shared" si="31"/>
        <v>1356.2</v>
      </c>
      <c r="J281" s="140">
        <f>I281/H281*100</f>
        <v>12.314313732611774</v>
      </c>
    </row>
    <row r="282" spans="1:10" s="141" customFormat="1" ht="38.25">
      <c r="A282" s="133"/>
      <c r="B282" s="145" t="s">
        <v>206</v>
      </c>
      <c r="C282" s="145"/>
      <c r="D282" s="146">
        <v>4</v>
      </c>
      <c r="E282" s="146">
        <v>8</v>
      </c>
      <c r="F282" s="147" t="s">
        <v>810</v>
      </c>
      <c r="G282" s="148"/>
      <c r="H282" s="139">
        <f t="shared" si="31"/>
        <v>11013.2</v>
      </c>
      <c r="I282" s="139">
        <f t="shared" si="31"/>
        <v>1356.2</v>
      </c>
      <c r="J282" s="133"/>
    </row>
    <row r="283" spans="1:10" s="141" customFormat="1">
      <c r="A283" s="133"/>
      <c r="B283" s="145" t="s">
        <v>208</v>
      </c>
      <c r="C283" s="145"/>
      <c r="D283" s="146">
        <v>4</v>
      </c>
      <c r="E283" s="146">
        <v>8</v>
      </c>
      <c r="F283" s="147" t="s">
        <v>811</v>
      </c>
      <c r="G283" s="148"/>
      <c r="H283" s="139">
        <f t="shared" si="31"/>
        <v>11013.2</v>
      </c>
      <c r="I283" s="139">
        <f t="shared" si="31"/>
        <v>1356.2</v>
      </c>
      <c r="J283" s="133"/>
    </row>
    <row r="284" spans="1:10" s="141" customFormat="1">
      <c r="A284" s="133"/>
      <c r="B284" s="145" t="s">
        <v>21</v>
      </c>
      <c r="C284" s="145"/>
      <c r="D284" s="146">
        <v>4</v>
      </c>
      <c r="E284" s="146">
        <v>8</v>
      </c>
      <c r="F284" s="147" t="s">
        <v>812</v>
      </c>
      <c r="G284" s="148"/>
      <c r="H284" s="139">
        <f t="shared" si="31"/>
        <v>11013.2</v>
      </c>
      <c r="I284" s="139">
        <f t="shared" si="31"/>
        <v>1356.2</v>
      </c>
      <c r="J284" s="133"/>
    </row>
    <row r="285" spans="1:10" s="141" customFormat="1">
      <c r="A285" s="133"/>
      <c r="B285" s="33" t="s">
        <v>261</v>
      </c>
      <c r="C285" s="145"/>
      <c r="D285" s="146">
        <v>4</v>
      </c>
      <c r="E285" s="146">
        <v>8</v>
      </c>
      <c r="F285" s="147" t="s">
        <v>812</v>
      </c>
      <c r="G285" s="148">
        <v>800</v>
      </c>
      <c r="H285" s="139">
        <f t="shared" si="31"/>
        <v>11013.2</v>
      </c>
      <c r="I285" s="139">
        <f t="shared" si="31"/>
        <v>1356.2</v>
      </c>
      <c r="J285" s="133"/>
    </row>
    <row r="286" spans="1:10" s="141" customFormat="1" ht="51">
      <c r="A286" s="133"/>
      <c r="B286" s="145" t="s">
        <v>160</v>
      </c>
      <c r="C286" s="145"/>
      <c r="D286" s="146">
        <v>4</v>
      </c>
      <c r="E286" s="146">
        <v>8</v>
      </c>
      <c r="F286" s="147" t="s">
        <v>812</v>
      </c>
      <c r="G286" s="148" t="s">
        <v>159</v>
      </c>
      <c r="H286" s="139">
        <v>11013.2</v>
      </c>
      <c r="I286" s="139">
        <v>1356.2</v>
      </c>
      <c r="J286" s="133"/>
    </row>
    <row r="287" spans="1:10" s="143" customFormat="1">
      <c r="A287" s="142"/>
      <c r="B287" s="134" t="s">
        <v>207</v>
      </c>
      <c r="C287" s="134"/>
      <c r="D287" s="135">
        <v>4</v>
      </c>
      <c r="E287" s="135">
        <v>9</v>
      </c>
      <c r="F287" s="136"/>
      <c r="G287" s="137"/>
      <c r="H287" s="138">
        <f>H289+H322</f>
        <v>104045.7</v>
      </c>
      <c r="I287" s="138">
        <f>I289+I322</f>
        <v>12601.6</v>
      </c>
      <c r="J287" s="140">
        <f>I287/H287*100</f>
        <v>12.111600959962786</v>
      </c>
    </row>
    <row r="288" spans="1:10" s="143" customFormat="1">
      <c r="A288" s="142"/>
      <c r="B288" s="171" t="s">
        <v>823</v>
      </c>
      <c r="C288" s="134"/>
      <c r="D288" s="146">
        <v>4</v>
      </c>
      <c r="E288" s="146">
        <v>9</v>
      </c>
      <c r="F288" s="147"/>
      <c r="G288" s="148"/>
      <c r="H288" s="139">
        <f>H300+H317+H328</f>
        <v>90198.399999999994</v>
      </c>
      <c r="I288" s="139">
        <f>I300+I317+I328</f>
        <v>12279.7</v>
      </c>
      <c r="J288" s="237"/>
    </row>
    <row r="289" spans="1:10" s="141" customFormat="1" ht="38.25">
      <c r="A289" s="133"/>
      <c r="B289" s="145" t="s">
        <v>206</v>
      </c>
      <c r="C289" s="145"/>
      <c r="D289" s="146">
        <v>4</v>
      </c>
      <c r="E289" s="146">
        <v>9</v>
      </c>
      <c r="F289" s="147" t="s">
        <v>810</v>
      </c>
      <c r="G289" s="148"/>
      <c r="H289" s="139">
        <f>H290</f>
        <v>33364.199999999997</v>
      </c>
      <c r="I289" s="139">
        <f>I290</f>
        <v>321.89999999999998</v>
      </c>
      <c r="J289" s="133"/>
    </row>
    <row r="290" spans="1:10" s="141" customFormat="1">
      <c r="A290" s="133"/>
      <c r="B290" s="145" t="s">
        <v>205</v>
      </c>
      <c r="C290" s="145"/>
      <c r="D290" s="146">
        <v>4</v>
      </c>
      <c r="E290" s="146">
        <v>9</v>
      </c>
      <c r="F290" s="147" t="s">
        <v>816</v>
      </c>
      <c r="G290" s="148"/>
      <c r="H290" s="139">
        <f>H291+H305</f>
        <v>33364.199999999997</v>
      </c>
      <c r="I290" s="139">
        <f t="shared" ref="I290" si="32">I291+I305</f>
        <v>321.89999999999998</v>
      </c>
      <c r="J290" s="133"/>
    </row>
    <row r="291" spans="1:10" s="141" customFormat="1" ht="25.5">
      <c r="A291" s="133"/>
      <c r="B291" s="145" t="s">
        <v>204</v>
      </c>
      <c r="C291" s="145"/>
      <c r="D291" s="146">
        <v>4</v>
      </c>
      <c r="E291" s="146">
        <v>9</v>
      </c>
      <c r="F291" s="147" t="s">
        <v>817</v>
      </c>
      <c r="G291" s="148"/>
      <c r="H291" s="139">
        <f>H292+H296+H301</f>
        <v>4876.7</v>
      </c>
      <c r="I291" s="139">
        <f t="shared" ref="I291" si="33">I292+I296+I301</f>
        <v>0</v>
      </c>
      <c r="J291" s="133"/>
    </row>
    <row r="292" spans="1:10" s="141" customFormat="1">
      <c r="A292" s="133"/>
      <c r="B292" s="145" t="s">
        <v>21</v>
      </c>
      <c r="C292" s="145"/>
      <c r="D292" s="146">
        <v>4</v>
      </c>
      <c r="E292" s="146">
        <v>9</v>
      </c>
      <c r="F292" s="147" t="s">
        <v>818</v>
      </c>
      <c r="G292" s="148"/>
      <c r="H292" s="139">
        <f t="shared" ref="H292:I294" si="34">H293</f>
        <v>99</v>
      </c>
      <c r="I292" s="139">
        <f t="shared" si="34"/>
        <v>0</v>
      </c>
      <c r="J292" s="133"/>
    </row>
    <row r="293" spans="1:10" s="141" customFormat="1" ht="25.5">
      <c r="A293" s="133"/>
      <c r="B293" s="32" t="s">
        <v>703</v>
      </c>
      <c r="C293" s="145"/>
      <c r="D293" s="146">
        <v>4</v>
      </c>
      <c r="E293" s="146">
        <v>9</v>
      </c>
      <c r="F293" s="147" t="s">
        <v>818</v>
      </c>
      <c r="G293" s="148">
        <v>400</v>
      </c>
      <c r="H293" s="139">
        <f t="shared" si="34"/>
        <v>99</v>
      </c>
      <c r="I293" s="139">
        <f t="shared" si="34"/>
        <v>0</v>
      </c>
      <c r="J293" s="133"/>
    </row>
    <row r="294" spans="1:10" s="141" customFormat="1">
      <c r="A294" s="133"/>
      <c r="B294" s="32" t="s">
        <v>697</v>
      </c>
      <c r="C294" s="145"/>
      <c r="D294" s="146">
        <v>4</v>
      </c>
      <c r="E294" s="146">
        <v>9</v>
      </c>
      <c r="F294" s="147" t="s">
        <v>818</v>
      </c>
      <c r="G294" s="148">
        <v>410</v>
      </c>
      <c r="H294" s="139">
        <f t="shared" si="34"/>
        <v>99</v>
      </c>
      <c r="I294" s="139">
        <f t="shared" si="34"/>
        <v>0</v>
      </c>
      <c r="J294" s="133"/>
    </row>
    <row r="295" spans="1:10" s="141" customFormat="1" ht="38.25">
      <c r="A295" s="133"/>
      <c r="B295" s="145" t="s">
        <v>89</v>
      </c>
      <c r="C295" s="145"/>
      <c r="D295" s="146">
        <v>4</v>
      </c>
      <c r="E295" s="146">
        <v>9</v>
      </c>
      <c r="F295" s="147" t="s">
        <v>818</v>
      </c>
      <c r="G295" s="148" t="s">
        <v>88</v>
      </c>
      <c r="H295" s="139">
        <v>99</v>
      </c>
      <c r="I295" s="139">
        <v>0</v>
      </c>
      <c r="J295" s="133"/>
    </row>
    <row r="296" spans="1:10" s="141" customFormat="1" ht="89.25">
      <c r="A296" s="133"/>
      <c r="B296" s="145" t="s">
        <v>202</v>
      </c>
      <c r="C296" s="145"/>
      <c r="D296" s="146">
        <v>4</v>
      </c>
      <c r="E296" s="146">
        <v>9</v>
      </c>
      <c r="F296" s="147" t="s">
        <v>822</v>
      </c>
      <c r="G296" s="148"/>
      <c r="H296" s="139">
        <f t="shared" ref="H296:I298" si="35">H297</f>
        <v>4538.8</v>
      </c>
      <c r="I296" s="139">
        <f t="shared" si="35"/>
        <v>0</v>
      </c>
      <c r="J296" s="133"/>
    </row>
    <row r="297" spans="1:10" s="141" customFormat="1" ht="25.5">
      <c r="A297" s="133"/>
      <c r="B297" s="32" t="s">
        <v>703</v>
      </c>
      <c r="C297" s="145"/>
      <c r="D297" s="146">
        <v>4</v>
      </c>
      <c r="E297" s="146">
        <v>9</v>
      </c>
      <c r="F297" s="147" t="s">
        <v>822</v>
      </c>
      <c r="G297" s="148">
        <v>400</v>
      </c>
      <c r="H297" s="139">
        <f t="shared" si="35"/>
        <v>4538.8</v>
      </c>
      <c r="I297" s="139">
        <f t="shared" si="35"/>
        <v>0</v>
      </c>
      <c r="J297" s="133"/>
    </row>
    <row r="298" spans="1:10" s="141" customFormat="1">
      <c r="A298" s="133"/>
      <c r="B298" s="32" t="s">
        <v>697</v>
      </c>
      <c r="C298" s="145"/>
      <c r="D298" s="146">
        <v>4</v>
      </c>
      <c r="E298" s="146">
        <v>9</v>
      </c>
      <c r="F298" s="147" t="s">
        <v>822</v>
      </c>
      <c r="G298" s="148">
        <v>410</v>
      </c>
      <c r="H298" s="139">
        <f t="shared" si="35"/>
        <v>4538.8</v>
      </c>
      <c r="I298" s="139">
        <f t="shared" si="35"/>
        <v>0</v>
      </c>
      <c r="J298" s="133"/>
    </row>
    <row r="299" spans="1:10" s="141" customFormat="1" ht="38.25">
      <c r="A299" s="133"/>
      <c r="B299" s="145" t="s">
        <v>89</v>
      </c>
      <c r="C299" s="145"/>
      <c r="D299" s="146">
        <v>4</v>
      </c>
      <c r="E299" s="146">
        <v>9</v>
      </c>
      <c r="F299" s="147" t="s">
        <v>822</v>
      </c>
      <c r="G299" s="148" t="s">
        <v>88</v>
      </c>
      <c r="H299" s="139">
        <v>4538.8</v>
      </c>
      <c r="I299" s="139">
        <v>0</v>
      </c>
      <c r="J299" s="133"/>
    </row>
    <row r="300" spans="1:10" s="141" customFormat="1">
      <c r="A300" s="133"/>
      <c r="B300" s="171" t="s">
        <v>823</v>
      </c>
      <c r="C300" s="145"/>
      <c r="D300" s="146">
        <v>4</v>
      </c>
      <c r="E300" s="146">
        <v>9</v>
      </c>
      <c r="F300" s="147" t="s">
        <v>822</v>
      </c>
      <c r="G300" s="148" t="s">
        <v>88</v>
      </c>
      <c r="H300" s="139">
        <v>4538.8</v>
      </c>
      <c r="I300" s="139">
        <v>0</v>
      </c>
      <c r="J300" s="133"/>
    </row>
    <row r="301" spans="1:10" s="141" customFormat="1" ht="102">
      <c r="A301" s="133"/>
      <c r="B301" s="145" t="s">
        <v>201</v>
      </c>
      <c r="C301" s="145"/>
      <c r="D301" s="146">
        <v>4</v>
      </c>
      <c r="E301" s="146">
        <v>9</v>
      </c>
      <c r="F301" s="147" t="s">
        <v>824</v>
      </c>
      <c r="G301" s="148"/>
      <c r="H301" s="139">
        <f t="shared" ref="H301:I303" si="36">H302</f>
        <v>238.9</v>
      </c>
      <c r="I301" s="139">
        <f t="shared" si="36"/>
        <v>0</v>
      </c>
      <c r="J301" s="133"/>
    </row>
    <row r="302" spans="1:10" s="141" customFormat="1" ht="25.5">
      <c r="A302" s="133"/>
      <c r="B302" s="32" t="s">
        <v>703</v>
      </c>
      <c r="C302" s="145"/>
      <c r="D302" s="146">
        <v>4</v>
      </c>
      <c r="E302" s="146">
        <v>9</v>
      </c>
      <c r="F302" s="147" t="s">
        <v>824</v>
      </c>
      <c r="G302" s="148">
        <v>400</v>
      </c>
      <c r="H302" s="139">
        <f t="shared" si="36"/>
        <v>238.9</v>
      </c>
      <c r="I302" s="139">
        <f t="shared" si="36"/>
        <v>0</v>
      </c>
      <c r="J302" s="133"/>
    </row>
    <row r="303" spans="1:10" s="141" customFormat="1">
      <c r="A303" s="133"/>
      <c r="B303" s="32" t="s">
        <v>697</v>
      </c>
      <c r="C303" s="145"/>
      <c r="D303" s="146">
        <v>4</v>
      </c>
      <c r="E303" s="146">
        <v>9</v>
      </c>
      <c r="F303" s="147" t="s">
        <v>824</v>
      </c>
      <c r="G303" s="148">
        <v>410</v>
      </c>
      <c r="H303" s="139">
        <f t="shared" si="36"/>
        <v>238.9</v>
      </c>
      <c r="I303" s="139">
        <f t="shared" si="36"/>
        <v>0</v>
      </c>
      <c r="J303" s="133"/>
    </row>
    <row r="304" spans="1:10" s="141" customFormat="1" ht="38.25">
      <c r="A304" s="133"/>
      <c r="B304" s="145" t="s">
        <v>89</v>
      </c>
      <c r="C304" s="145"/>
      <c r="D304" s="146">
        <v>4</v>
      </c>
      <c r="E304" s="146">
        <v>9</v>
      </c>
      <c r="F304" s="147" t="s">
        <v>824</v>
      </c>
      <c r="G304" s="148" t="s">
        <v>88</v>
      </c>
      <c r="H304" s="139">
        <v>238.9</v>
      </c>
      <c r="I304" s="139">
        <v>0</v>
      </c>
      <c r="J304" s="133"/>
    </row>
    <row r="305" spans="1:10" s="141" customFormat="1" ht="25.5">
      <c r="A305" s="133"/>
      <c r="B305" s="145" t="s">
        <v>203</v>
      </c>
      <c r="C305" s="145"/>
      <c r="D305" s="146">
        <v>4</v>
      </c>
      <c r="E305" s="146">
        <v>9</v>
      </c>
      <c r="F305" s="147" t="s">
        <v>825</v>
      </c>
      <c r="G305" s="148"/>
      <c r="H305" s="139">
        <f>H306+H313+H318</f>
        <v>28487.5</v>
      </c>
      <c r="I305" s="139">
        <f>I306+I313+I318</f>
        <v>321.89999999999998</v>
      </c>
      <c r="J305" s="133"/>
    </row>
    <row r="306" spans="1:10" s="141" customFormat="1">
      <c r="A306" s="133"/>
      <c r="B306" s="145" t="s">
        <v>21</v>
      </c>
      <c r="C306" s="145"/>
      <c r="D306" s="146">
        <v>4</v>
      </c>
      <c r="E306" s="146">
        <v>9</v>
      </c>
      <c r="F306" s="147" t="s">
        <v>826</v>
      </c>
      <c r="G306" s="148"/>
      <c r="H306" s="139">
        <f>H307+H310</f>
        <v>1650.7</v>
      </c>
      <c r="I306" s="139">
        <f>I307+I310</f>
        <v>321.89999999999998</v>
      </c>
      <c r="J306" s="133"/>
    </row>
    <row r="307" spans="1:10" s="141" customFormat="1" ht="25.5">
      <c r="A307" s="133"/>
      <c r="B307" s="32" t="s">
        <v>259</v>
      </c>
      <c r="C307" s="145"/>
      <c r="D307" s="146">
        <v>4</v>
      </c>
      <c r="E307" s="146">
        <v>9</v>
      </c>
      <c r="F307" s="147" t="s">
        <v>826</v>
      </c>
      <c r="G307" s="148">
        <v>200</v>
      </c>
      <c r="H307" s="139">
        <f>H308</f>
        <v>1562.5</v>
      </c>
      <c r="I307" s="139">
        <f>I308</f>
        <v>321.89999999999998</v>
      </c>
      <c r="J307" s="133"/>
    </row>
    <row r="308" spans="1:10" s="141" customFormat="1" ht="25.5">
      <c r="A308" s="133"/>
      <c r="B308" s="32" t="s">
        <v>691</v>
      </c>
      <c r="C308" s="145"/>
      <c r="D308" s="146">
        <v>4</v>
      </c>
      <c r="E308" s="146">
        <v>9</v>
      </c>
      <c r="F308" s="147" t="s">
        <v>826</v>
      </c>
      <c r="G308" s="148">
        <v>240</v>
      </c>
      <c r="H308" s="139">
        <f>H309</f>
        <v>1562.5</v>
      </c>
      <c r="I308" s="139">
        <f>I309</f>
        <v>321.89999999999998</v>
      </c>
      <c r="J308" s="133"/>
    </row>
    <row r="309" spans="1:10" s="141" customFormat="1" ht="38.25">
      <c r="A309" s="133"/>
      <c r="B309" s="145" t="s">
        <v>19</v>
      </c>
      <c r="C309" s="145"/>
      <c r="D309" s="146">
        <v>4</v>
      </c>
      <c r="E309" s="146">
        <v>9</v>
      </c>
      <c r="F309" s="147" t="s">
        <v>826</v>
      </c>
      <c r="G309" s="148" t="s">
        <v>18</v>
      </c>
      <c r="H309" s="139">
        <v>1562.5</v>
      </c>
      <c r="I309" s="139">
        <v>321.89999999999998</v>
      </c>
      <c r="J309" s="133"/>
    </row>
    <row r="310" spans="1:10" s="141" customFormat="1" ht="25.5">
      <c r="A310" s="133"/>
      <c r="B310" s="32" t="s">
        <v>703</v>
      </c>
      <c r="C310" s="145"/>
      <c r="D310" s="146">
        <v>4</v>
      </c>
      <c r="E310" s="146">
        <v>9</v>
      </c>
      <c r="F310" s="147" t="s">
        <v>826</v>
      </c>
      <c r="G310" s="148">
        <v>400</v>
      </c>
      <c r="H310" s="139">
        <f>H311</f>
        <v>88.2</v>
      </c>
      <c r="I310" s="139">
        <f>I311</f>
        <v>0</v>
      </c>
      <c r="J310" s="133"/>
    </row>
    <row r="311" spans="1:10" s="141" customFormat="1">
      <c r="A311" s="133"/>
      <c r="B311" s="32" t="s">
        <v>697</v>
      </c>
      <c r="C311" s="145"/>
      <c r="D311" s="146">
        <v>4</v>
      </c>
      <c r="E311" s="146">
        <v>9</v>
      </c>
      <c r="F311" s="147" t="s">
        <v>826</v>
      </c>
      <c r="G311" s="148">
        <v>410</v>
      </c>
      <c r="H311" s="139">
        <f>H312</f>
        <v>88.2</v>
      </c>
      <c r="I311" s="139">
        <f>I312</f>
        <v>0</v>
      </c>
      <c r="J311" s="133"/>
    </row>
    <row r="312" spans="1:10" s="141" customFormat="1" ht="38.25">
      <c r="A312" s="133"/>
      <c r="B312" s="145" t="s">
        <v>89</v>
      </c>
      <c r="C312" s="145"/>
      <c r="D312" s="146">
        <v>4</v>
      </c>
      <c r="E312" s="146">
        <v>9</v>
      </c>
      <c r="F312" s="147" t="s">
        <v>826</v>
      </c>
      <c r="G312" s="148" t="s">
        <v>88</v>
      </c>
      <c r="H312" s="139">
        <v>88.2</v>
      </c>
      <c r="I312" s="139">
        <v>0</v>
      </c>
      <c r="J312" s="133"/>
    </row>
    <row r="313" spans="1:10" s="141" customFormat="1" ht="89.25">
      <c r="A313" s="133"/>
      <c r="B313" s="145" t="s">
        <v>202</v>
      </c>
      <c r="C313" s="145"/>
      <c r="D313" s="146">
        <v>4</v>
      </c>
      <c r="E313" s="146">
        <v>9</v>
      </c>
      <c r="F313" s="147" t="s">
        <v>827</v>
      </c>
      <c r="G313" s="148"/>
      <c r="H313" s="139">
        <f t="shared" ref="H313:I315" si="37">H314</f>
        <v>25495</v>
      </c>
      <c r="I313" s="139">
        <f t="shared" si="37"/>
        <v>0</v>
      </c>
      <c r="J313" s="133"/>
    </row>
    <row r="314" spans="1:10" s="141" customFormat="1" ht="25.5">
      <c r="A314" s="133"/>
      <c r="B314" s="32" t="s">
        <v>259</v>
      </c>
      <c r="C314" s="145"/>
      <c r="D314" s="146">
        <v>4</v>
      </c>
      <c r="E314" s="146">
        <v>9</v>
      </c>
      <c r="F314" s="147" t="s">
        <v>827</v>
      </c>
      <c r="G314" s="148">
        <v>200</v>
      </c>
      <c r="H314" s="139">
        <f t="shared" si="37"/>
        <v>25495</v>
      </c>
      <c r="I314" s="139">
        <f t="shared" si="37"/>
        <v>0</v>
      </c>
      <c r="J314" s="133"/>
    </row>
    <row r="315" spans="1:10" s="141" customFormat="1" ht="25.5">
      <c r="A315" s="133"/>
      <c r="B315" s="32" t="s">
        <v>691</v>
      </c>
      <c r="C315" s="145"/>
      <c r="D315" s="146">
        <v>4</v>
      </c>
      <c r="E315" s="146">
        <v>9</v>
      </c>
      <c r="F315" s="147" t="s">
        <v>827</v>
      </c>
      <c r="G315" s="148">
        <v>240</v>
      </c>
      <c r="H315" s="139">
        <f t="shared" si="37"/>
        <v>25495</v>
      </c>
      <c r="I315" s="139">
        <f t="shared" si="37"/>
        <v>0</v>
      </c>
      <c r="J315" s="133"/>
    </row>
    <row r="316" spans="1:10" s="141" customFormat="1" ht="38.25">
      <c r="A316" s="133"/>
      <c r="B316" s="145" t="s">
        <v>19</v>
      </c>
      <c r="C316" s="145"/>
      <c r="D316" s="146">
        <v>4</v>
      </c>
      <c r="E316" s="146">
        <v>9</v>
      </c>
      <c r="F316" s="147" t="s">
        <v>827</v>
      </c>
      <c r="G316" s="148" t="s">
        <v>18</v>
      </c>
      <c r="H316" s="139">
        <v>25495</v>
      </c>
      <c r="I316" s="139">
        <v>0</v>
      </c>
      <c r="J316" s="133"/>
    </row>
    <row r="317" spans="1:10" s="141" customFormat="1">
      <c r="A317" s="133"/>
      <c r="B317" s="171" t="s">
        <v>823</v>
      </c>
      <c r="C317" s="145"/>
      <c r="D317" s="146">
        <v>4</v>
      </c>
      <c r="E317" s="146">
        <v>9</v>
      </c>
      <c r="F317" s="147" t="s">
        <v>827</v>
      </c>
      <c r="G317" s="148" t="s">
        <v>18</v>
      </c>
      <c r="H317" s="139">
        <v>25495</v>
      </c>
      <c r="I317" s="139">
        <v>0</v>
      </c>
      <c r="J317" s="133"/>
    </row>
    <row r="318" spans="1:10" s="141" customFormat="1" ht="102">
      <c r="A318" s="133"/>
      <c r="B318" s="145" t="s">
        <v>201</v>
      </c>
      <c r="C318" s="145"/>
      <c r="D318" s="146">
        <v>4</v>
      </c>
      <c r="E318" s="146">
        <v>9</v>
      </c>
      <c r="F318" s="147" t="s">
        <v>828</v>
      </c>
      <c r="G318" s="148"/>
      <c r="H318" s="139">
        <f t="shared" ref="H318:I320" si="38">H319</f>
        <v>1341.8</v>
      </c>
      <c r="I318" s="139">
        <f t="shared" si="38"/>
        <v>0</v>
      </c>
      <c r="J318" s="133"/>
    </row>
    <row r="319" spans="1:10" s="141" customFormat="1" ht="25.5">
      <c r="A319" s="133"/>
      <c r="B319" s="32" t="s">
        <v>259</v>
      </c>
      <c r="C319" s="145"/>
      <c r="D319" s="146">
        <v>4</v>
      </c>
      <c r="E319" s="146">
        <v>9</v>
      </c>
      <c r="F319" s="147" t="s">
        <v>828</v>
      </c>
      <c r="G319" s="148">
        <v>200</v>
      </c>
      <c r="H319" s="139">
        <f t="shared" si="38"/>
        <v>1341.8</v>
      </c>
      <c r="I319" s="139">
        <f t="shared" si="38"/>
        <v>0</v>
      </c>
      <c r="J319" s="133"/>
    </row>
    <row r="320" spans="1:10" s="141" customFormat="1" ht="25.5">
      <c r="A320" s="133"/>
      <c r="B320" s="32" t="s">
        <v>691</v>
      </c>
      <c r="C320" s="145"/>
      <c r="D320" s="146">
        <v>4</v>
      </c>
      <c r="E320" s="146">
        <v>9</v>
      </c>
      <c r="F320" s="147" t="s">
        <v>828</v>
      </c>
      <c r="G320" s="148">
        <v>240</v>
      </c>
      <c r="H320" s="139">
        <f t="shared" si="38"/>
        <v>1341.8</v>
      </c>
      <c r="I320" s="139">
        <f t="shared" si="38"/>
        <v>0</v>
      </c>
      <c r="J320" s="133"/>
    </row>
    <row r="321" spans="1:10" s="141" customFormat="1" ht="38.25">
      <c r="A321" s="133"/>
      <c r="B321" s="145" t="s">
        <v>19</v>
      </c>
      <c r="C321" s="145"/>
      <c r="D321" s="146">
        <v>4</v>
      </c>
      <c r="E321" s="146">
        <v>9</v>
      </c>
      <c r="F321" s="147" t="s">
        <v>828</v>
      </c>
      <c r="G321" s="148" t="s">
        <v>18</v>
      </c>
      <c r="H321" s="139">
        <v>1341.8</v>
      </c>
      <c r="I321" s="139">
        <v>0</v>
      </c>
      <c r="J321" s="133"/>
    </row>
    <row r="322" spans="1:10" s="141" customFormat="1" ht="51">
      <c r="A322" s="133"/>
      <c r="B322" s="145" t="s">
        <v>157</v>
      </c>
      <c r="C322" s="145"/>
      <c r="D322" s="146">
        <v>4</v>
      </c>
      <c r="E322" s="146">
        <v>9</v>
      </c>
      <c r="F322" s="147" t="s">
        <v>802</v>
      </c>
      <c r="G322" s="148"/>
      <c r="H322" s="139">
        <f t="shared" ref="H322:I326" si="39">H323</f>
        <v>70681.5</v>
      </c>
      <c r="I322" s="139">
        <f t="shared" si="39"/>
        <v>12279.7</v>
      </c>
      <c r="J322" s="133"/>
    </row>
    <row r="323" spans="1:10" s="141" customFormat="1" ht="51">
      <c r="A323" s="133"/>
      <c r="B323" s="145" t="s">
        <v>156</v>
      </c>
      <c r="C323" s="145"/>
      <c r="D323" s="146">
        <v>4</v>
      </c>
      <c r="E323" s="146">
        <v>9</v>
      </c>
      <c r="F323" s="147" t="s">
        <v>803</v>
      </c>
      <c r="G323" s="148"/>
      <c r="H323" s="139">
        <f>H324</f>
        <v>70681.5</v>
      </c>
      <c r="I323" s="139">
        <f>I324</f>
        <v>12279.7</v>
      </c>
      <c r="J323" s="133"/>
    </row>
    <row r="324" spans="1:10" s="141" customFormat="1">
      <c r="A324" s="133"/>
      <c r="B324" s="145" t="s">
        <v>21</v>
      </c>
      <c r="C324" s="145"/>
      <c r="D324" s="146">
        <v>4</v>
      </c>
      <c r="E324" s="146">
        <v>9</v>
      </c>
      <c r="F324" s="147" t="s">
        <v>805</v>
      </c>
      <c r="G324" s="148"/>
      <c r="H324" s="139">
        <f t="shared" si="39"/>
        <v>70681.5</v>
      </c>
      <c r="I324" s="139">
        <f t="shared" si="39"/>
        <v>12279.7</v>
      </c>
      <c r="J324" s="133"/>
    </row>
    <row r="325" spans="1:10" s="141" customFormat="1" ht="25.5">
      <c r="A325" s="133"/>
      <c r="B325" s="32" t="s">
        <v>259</v>
      </c>
      <c r="C325" s="145"/>
      <c r="D325" s="146">
        <v>4</v>
      </c>
      <c r="E325" s="146">
        <v>9</v>
      </c>
      <c r="F325" s="147" t="s">
        <v>805</v>
      </c>
      <c r="G325" s="148">
        <v>200</v>
      </c>
      <c r="H325" s="139">
        <f t="shared" si="39"/>
        <v>70681.5</v>
      </c>
      <c r="I325" s="139">
        <f t="shared" si="39"/>
        <v>12279.7</v>
      </c>
      <c r="J325" s="133"/>
    </row>
    <row r="326" spans="1:10" s="141" customFormat="1" ht="25.5">
      <c r="A326" s="133"/>
      <c r="B326" s="32" t="s">
        <v>691</v>
      </c>
      <c r="C326" s="145"/>
      <c r="D326" s="146">
        <v>4</v>
      </c>
      <c r="E326" s="146">
        <v>9</v>
      </c>
      <c r="F326" s="147" t="s">
        <v>805</v>
      </c>
      <c r="G326" s="148">
        <v>240</v>
      </c>
      <c r="H326" s="139">
        <f t="shared" si="39"/>
        <v>70681.5</v>
      </c>
      <c r="I326" s="139">
        <f t="shared" si="39"/>
        <v>12279.7</v>
      </c>
      <c r="J326" s="133"/>
    </row>
    <row r="327" spans="1:10" s="141" customFormat="1" ht="38.25">
      <c r="A327" s="133"/>
      <c r="B327" s="145" t="s">
        <v>19</v>
      </c>
      <c r="C327" s="145"/>
      <c r="D327" s="146">
        <v>4</v>
      </c>
      <c r="E327" s="146">
        <v>9</v>
      </c>
      <c r="F327" s="147" t="s">
        <v>805</v>
      </c>
      <c r="G327" s="148" t="s">
        <v>18</v>
      </c>
      <c r="H327" s="139">
        <v>70681.5</v>
      </c>
      <c r="I327" s="139">
        <v>12279.7</v>
      </c>
      <c r="J327" s="133"/>
    </row>
    <row r="328" spans="1:10" s="141" customFormat="1">
      <c r="A328" s="133"/>
      <c r="B328" s="171" t="s">
        <v>823</v>
      </c>
      <c r="C328" s="145"/>
      <c r="D328" s="146">
        <v>4</v>
      </c>
      <c r="E328" s="146">
        <v>9</v>
      </c>
      <c r="F328" s="147" t="s">
        <v>805</v>
      </c>
      <c r="G328" s="148" t="s">
        <v>18</v>
      </c>
      <c r="H328" s="139">
        <v>60164.6</v>
      </c>
      <c r="I328" s="139">
        <v>12279.7</v>
      </c>
      <c r="J328" s="133"/>
    </row>
    <row r="329" spans="1:10" s="143" customFormat="1">
      <c r="A329" s="142"/>
      <c r="B329" s="134" t="s">
        <v>61</v>
      </c>
      <c r="C329" s="134"/>
      <c r="D329" s="135">
        <v>4</v>
      </c>
      <c r="E329" s="135">
        <v>10</v>
      </c>
      <c r="F329" s="136"/>
      <c r="G329" s="137"/>
      <c r="H329" s="138">
        <f t="shared" ref="H329:I329" si="40">H330</f>
        <v>1626</v>
      </c>
      <c r="I329" s="138">
        <f t="shared" si="40"/>
        <v>201.9</v>
      </c>
      <c r="J329" s="140">
        <f>I329/H329*100</f>
        <v>12.416974169741698</v>
      </c>
    </row>
    <row r="330" spans="1:10" s="141" customFormat="1" ht="25.5">
      <c r="A330" s="133"/>
      <c r="B330" s="145" t="s">
        <v>60</v>
      </c>
      <c r="C330" s="145"/>
      <c r="D330" s="146">
        <v>4</v>
      </c>
      <c r="E330" s="146">
        <v>10</v>
      </c>
      <c r="F330" s="147" t="s">
        <v>830</v>
      </c>
      <c r="G330" s="148"/>
      <c r="H330" s="139">
        <f>H331</f>
        <v>1626</v>
      </c>
      <c r="I330" s="139">
        <f>I331</f>
        <v>201.9</v>
      </c>
      <c r="J330" s="133"/>
    </row>
    <row r="331" spans="1:10" s="141" customFormat="1">
      <c r="A331" s="133"/>
      <c r="B331" s="145" t="s">
        <v>21</v>
      </c>
      <c r="C331" s="145"/>
      <c r="D331" s="146">
        <v>4</v>
      </c>
      <c r="E331" s="146">
        <v>10</v>
      </c>
      <c r="F331" s="147" t="s">
        <v>831</v>
      </c>
      <c r="G331" s="148"/>
      <c r="H331" s="139">
        <f>H332+H335</f>
        <v>1626</v>
      </c>
      <c r="I331" s="139">
        <f t="shared" ref="I331" si="41">I332+I335</f>
        <v>201.9</v>
      </c>
      <c r="J331" s="133"/>
    </row>
    <row r="332" spans="1:10" s="141" customFormat="1" ht="25.5">
      <c r="A332" s="133"/>
      <c r="B332" s="32" t="s">
        <v>259</v>
      </c>
      <c r="C332" s="145"/>
      <c r="D332" s="146">
        <v>4</v>
      </c>
      <c r="E332" s="146">
        <v>10</v>
      </c>
      <c r="F332" s="147" t="s">
        <v>831</v>
      </c>
      <c r="G332" s="148">
        <v>200</v>
      </c>
      <c r="H332" s="139">
        <f>H333</f>
        <v>1176</v>
      </c>
      <c r="I332" s="139">
        <f>I333</f>
        <v>164.4</v>
      </c>
      <c r="J332" s="133"/>
    </row>
    <row r="333" spans="1:10" s="141" customFormat="1" ht="25.5">
      <c r="A333" s="133"/>
      <c r="B333" s="32" t="s">
        <v>691</v>
      </c>
      <c r="C333" s="145"/>
      <c r="D333" s="146">
        <v>4</v>
      </c>
      <c r="E333" s="146">
        <v>10</v>
      </c>
      <c r="F333" s="147" t="s">
        <v>831</v>
      </c>
      <c r="G333" s="148">
        <v>240</v>
      </c>
      <c r="H333" s="139">
        <f>H334</f>
        <v>1176</v>
      </c>
      <c r="I333" s="139">
        <f>I334</f>
        <v>164.4</v>
      </c>
      <c r="J333" s="133"/>
    </row>
    <row r="334" spans="1:10" s="141" customFormat="1" ht="38.25">
      <c r="A334" s="133"/>
      <c r="B334" s="145" t="s">
        <v>19</v>
      </c>
      <c r="C334" s="145"/>
      <c r="D334" s="146">
        <v>4</v>
      </c>
      <c r="E334" s="146">
        <v>10</v>
      </c>
      <c r="F334" s="147" t="s">
        <v>831</v>
      </c>
      <c r="G334" s="148" t="s">
        <v>18</v>
      </c>
      <c r="H334" s="221">
        <v>1176</v>
      </c>
      <c r="I334" s="139">
        <v>164.4</v>
      </c>
      <c r="J334" s="133"/>
    </row>
    <row r="335" spans="1:10" s="141" customFormat="1" ht="38.25">
      <c r="A335" s="133"/>
      <c r="B335" s="32" t="s">
        <v>704</v>
      </c>
      <c r="C335" s="145"/>
      <c r="D335" s="146">
        <v>4</v>
      </c>
      <c r="E335" s="146">
        <v>10</v>
      </c>
      <c r="F335" s="147" t="s">
        <v>831</v>
      </c>
      <c r="G335" s="148">
        <v>600</v>
      </c>
      <c r="H335" s="139">
        <f>H336+H338</f>
        <v>450</v>
      </c>
      <c r="I335" s="139">
        <f>I336+I338</f>
        <v>37.5</v>
      </c>
      <c r="J335" s="133"/>
    </row>
    <row r="336" spans="1:10" s="141" customFormat="1">
      <c r="A336" s="133"/>
      <c r="B336" s="32" t="s">
        <v>690</v>
      </c>
      <c r="C336" s="145"/>
      <c r="D336" s="146">
        <v>4</v>
      </c>
      <c r="E336" s="146">
        <v>10</v>
      </c>
      <c r="F336" s="147" t="s">
        <v>831</v>
      </c>
      <c r="G336" s="148">
        <v>610</v>
      </c>
      <c r="H336" s="139">
        <f>H337</f>
        <v>150</v>
      </c>
      <c r="I336" s="139">
        <f>I337</f>
        <v>37.5</v>
      </c>
      <c r="J336" s="133"/>
    </row>
    <row r="337" spans="1:10" s="141" customFormat="1">
      <c r="A337" s="133"/>
      <c r="B337" s="145" t="s">
        <v>41</v>
      </c>
      <c r="C337" s="145"/>
      <c r="D337" s="146">
        <v>4</v>
      </c>
      <c r="E337" s="146">
        <v>10</v>
      </c>
      <c r="F337" s="147" t="s">
        <v>831</v>
      </c>
      <c r="G337" s="148" t="s">
        <v>40</v>
      </c>
      <c r="H337" s="139">
        <v>150</v>
      </c>
      <c r="I337" s="139">
        <v>37.5</v>
      </c>
      <c r="J337" s="133"/>
    </row>
    <row r="338" spans="1:10" s="141" customFormat="1">
      <c r="A338" s="133"/>
      <c r="B338" s="32" t="s">
        <v>694</v>
      </c>
      <c r="C338" s="145"/>
      <c r="D338" s="146">
        <v>4</v>
      </c>
      <c r="E338" s="146">
        <v>10</v>
      </c>
      <c r="F338" s="147" t="s">
        <v>831</v>
      </c>
      <c r="G338" s="148">
        <v>620</v>
      </c>
      <c r="H338" s="139">
        <f>H339</f>
        <v>300</v>
      </c>
      <c r="I338" s="139">
        <f>I339</f>
        <v>0</v>
      </c>
      <c r="J338" s="133"/>
    </row>
    <row r="339" spans="1:10" s="141" customFormat="1" ht="25.5">
      <c r="A339" s="133"/>
      <c r="B339" s="145" t="s">
        <v>16</v>
      </c>
      <c r="C339" s="145"/>
      <c r="D339" s="146">
        <v>4</v>
      </c>
      <c r="E339" s="146">
        <v>10</v>
      </c>
      <c r="F339" s="147" t="s">
        <v>831</v>
      </c>
      <c r="G339" s="148" t="s">
        <v>15</v>
      </c>
      <c r="H339" s="139">
        <v>300</v>
      </c>
      <c r="I339" s="139">
        <v>0</v>
      </c>
      <c r="J339" s="133"/>
    </row>
    <row r="340" spans="1:10" s="143" customFormat="1" ht="25.5">
      <c r="A340" s="142"/>
      <c r="B340" s="134" t="s">
        <v>200</v>
      </c>
      <c r="C340" s="134"/>
      <c r="D340" s="135">
        <v>4</v>
      </c>
      <c r="E340" s="135">
        <v>12</v>
      </c>
      <c r="F340" s="136"/>
      <c r="G340" s="137"/>
      <c r="H340" s="138">
        <f>H341+H362+H390</f>
        <v>95721.4</v>
      </c>
      <c r="I340" s="138">
        <f>I341+I362+I390</f>
        <v>23009.4</v>
      </c>
      <c r="J340" s="140">
        <f>I340/H340*100</f>
        <v>24.037884945268249</v>
      </c>
    </row>
    <row r="341" spans="1:10" s="141" customFormat="1" ht="63.75">
      <c r="A341" s="133"/>
      <c r="B341" s="145" t="s">
        <v>199</v>
      </c>
      <c r="C341" s="145"/>
      <c r="D341" s="146">
        <v>4</v>
      </c>
      <c r="E341" s="146">
        <v>12</v>
      </c>
      <c r="F341" s="147" t="s">
        <v>798</v>
      </c>
      <c r="G341" s="148"/>
      <c r="H341" s="139">
        <f>H342+H353+H358</f>
        <v>5556.2</v>
      </c>
      <c r="I341" s="139">
        <f t="shared" ref="I341" si="42">I342+I353+I358</f>
        <v>49.099999999999994</v>
      </c>
      <c r="J341" s="133"/>
    </row>
    <row r="342" spans="1:10" s="141" customFormat="1" ht="25.5">
      <c r="A342" s="133"/>
      <c r="B342" s="145" t="s">
        <v>198</v>
      </c>
      <c r="C342" s="145"/>
      <c r="D342" s="146">
        <v>4</v>
      </c>
      <c r="E342" s="146">
        <v>12</v>
      </c>
      <c r="F342" s="147" t="s">
        <v>833</v>
      </c>
      <c r="G342" s="148"/>
      <c r="H342" s="139">
        <f>H343+H346</f>
        <v>5316.2</v>
      </c>
      <c r="I342" s="139">
        <f>I343+I346</f>
        <v>30.9</v>
      </c>
      <c r="J342" s="133"/>
    </row>
    <row r="343" spans="1:10" s="141" customFormat="1">
      <c r="A343" s="133"/>
      <c r="B343" s="145" t="s">
        <v>21</v>
      </c>
      <c r="C343" s="145"/>
      <c r="D343" s="146">
        <v>4</v>
      </c>
      <c r="E343" s="146">
        <v>12</v>
      </c>
      <c r="F343" s="147" t="s">
        <v>834</v>
      </c>
      <c r="G343" s="148"/>
      <c r="H343" s="139">
        <f>H344</f>
        <v>233.5</v>
      </c>
      <c r="I343" s="139">
        <f>I344</f>
        <v>0</v>
      </c>
      <c r="J343" s="133"/>
    </row>
    <row r="344" spans="1:10" s="141" customFormat="1">
      <c r="A344" s="133"/>
      <c r="B344" s="33" t="s">
        <v>261</v>
      </c>
      <c r="C344" s="145"/>
      <c r="D344" s="146">
        <v>4</v>
      </c>
      <c r="E344" s="146">
        <v>12</v>
      </c>
      <c r="F344" s="147" t="s">
        <v>834</v>
      </c>
      <c r="G344" s="148">
        <v>800</v>
      </c>
      <c r="H344" s="139">
        <f>H345</f>
        <v>233.5</v>
      </c>
      <c r="I344" s="139">
        <f>I345</f>
        <v>0</v>
      </c>
      <c r="J344" s="133"/>
    </row>
    <row r="345" spans="1:10" s="141" customFormat="1" ht="51">
      <c r="A345" s="133"/>
      <c r="B345" s="145" t="s">
        <v>160</v>
      </c>
      <c r="C345" s="145"/>
      <c r="D345" s="146">
        <v>4</v>
      </c>
      <c r="E345" s="146">
        <v>12</v>
      </c>
      <c r="F345" s="147" t="s">
        <v>834</v>
      </c>
      <c r="G345" s="148" t="s">
        <v>159</v>
      </c>
      <c r="H345" s="139">
        <v>233.5</v>
      </c>
      <c r="I345" s="139">
        <v>0</v>
      </c>
      <c r="J345" s="133"/>
    </row>
    <row r="346" spans="1:10" s="141" customFormat="1" ht="89.25">
      <c r="A346" s="133"/>
      <c r="B346" s="145" t="s">
        <v>197</v>
      </c>
      <c r="C346" s="145"/>
      <c r="D346" s="146">
        <v>4</v>
      </c>
      <c r="E346" s="146">
        <v>12</v>
      </c>
      <c r="F346" s="147" t="s">
        <v>1021</v>
      </c>
      <c r="G346" s="148"/>
      <c r="H346" s="139">
        <f>H347+H350</f>
        <v>5082.7</v>
      </c>
      <c r="I346" s="139">
        <f>I347+I350</f>
        <v>30.9</v>
      </c>
      <c r="J346" s="133"/>
    </row>
    <row r="347" spans="1:10" s="141" customFormat="1" ht="89.25">
      <c r="A347" s="133"/>
      <c r="B347" s="145" t="s">
        <v>197</v>
      </c>
      <c r="C347" s="145"/>
      <c r="D347" s="146">
        <v>4</v>
      </c>
      <c r="E347" s="146">
        <v>12</v>
      </c>
      <c r="F347" s="147" t="s">
        <v>1022</v>
      </c>
      <c r="G347" s="148"/>
      <c r="H347" s="139">
        <f>H348</f>
        <v>5081.2</v>
      </c>
      <c r="I347" s="139">
        <f>I348</f>
        <v>29.4</v>
      </c>
      <c r="J347" s="133"/>
    </row>
    <row r="348" spans="1:10" s="141" customFormat="1">
      <c r="A348" s="133"/>
      <c r="B348" s="33" t="s">
        <v>261</v>
      </c>
      <c r="C348" s="145"/>
      <c r="D348" s="146">
        <v>4</v>
      </c>
      <c r="E348" s="146">
        <v>12</v>
      </c>
      <c r="F348" s="147" t="s">
        <v>1022</v>
      </c>
      <c r="G348" s="148">
        <v>800</v>
      </c>
      <c r="H348" s="139">
        <f>H349</f>
        <v>5081.2</v>
      </c>
      <c r="I348" s="139">
        <f>I349</f>
        <v>29.4</v>
      </c>
      <c r="J348" s="133"/>
    </row>
    <row r="349" spans="1:10" s="141" customFormat="1" ht="51">
      <c r="A349" s="133"/>
      <c r="B349" s="145" t="s">
        <v>160</v>
      </c>
      <c r="C349" s="145"/>
      <c r="D349" s="146">
        <v>4</v>
      </c>
      <c r="E349" s="146">
        <v>12</v>
      </c>
      <c r="F349" s="147" t="s">
        <v>1022</v>
      </c>
      <c r="G349" s="148" t="s">
        <v>159</v>
      </c>
      <c r="H349" s="139">
        <v>5081.2</v>
      </c>
      <c r="I349" s="139">
        <v>29.4</v>
      </c>
      <c r="J349" s="133"/>
    </row>
    <row r="350" spans="1:10" s="141" customFormat="1" ht="102">
      <c r="A350" s="133"/>
      <c r="B350" s="145" t="s">
        <v>196</v>
      </c>
      <c r="C350" s="145"/>
      <c r="D350" s="146">
        <v>4</v>
      </c>
      <c r="E350" s="146">
        <v>12</v>
      </c>
      <c r="F350" s="147" t="s">
        <v>1023</v>
      </c>
      <c r="G350" s="148"/>
      <c r="H350" s="139">
        <f>H351</f>
        <v>1.5</v>
      </c>
      <c r="I350" s="139">
        <f>I351</f>
        <v>1.5</v>
      </c>
      <c r="J350" s="133"/>
    </row>
    <row r="351" spans="1:10" s="141" customFormat="1">
      <c r="A351" s="133"/>
      <c r="B351" s="33" t="s">
        <v>261</v>
      </c>
      <c r="C351" s="145"/>
      <c r="D351" s="146">
        <v>4</v>
      </c>
      <c r="E351" s="146">
        <v>12</v>
      </c>
      <c r="F351" s="147" t="s">
        <v>1023</v>
      </c>
      <c r="G351" s="148">
        <v>800</v>
      </c>
      <c r="H351" s="139">
        <f>H352</f>
        <v>1.5</v>
      </c>
      <c r="I351" s="139">
        <f>I352</f>
        <v>1.5</v>
      </c>
      <c r="J351" s="133"/>
    </row>
    <row r="352" spans="1:10" s="141" customFormat="1" ht="51">
      <c r="A352" s="133"/>
      <c r="B352" s="145" t="s">
        <v>160</v>
      </c>
      <c r="C352" s="145"/>
      <c r="D352" s="146">
        <v>4</v>
      </c>
      <c r="E352" s="146">
        <v>12</v>
      </c>
      <c r="F352" s="147" t="s">
        <v>1023</v>
      </c>
      <c r="G352" s="148" t="s">
        <v>159</v>
      </c>
      <c r="H352" s="139">
        <v>1.5</v>
      </c>
      <c r="I352" s="139">
        <v>1.5</v>
      </c>
      <c r="J352" s="133"/>
    </row>
    <row r="353" spans="1:10" s="141" customFormat="1" ht="25.5">
      <c r="A353" s="133"/>
      <c r="B353" s="145" t="s">
        <v>195</v>
      </c>
      <c r="C353" s="145"/>
      <c r="D353" s="146">
        <v>4</v>
      </c>
      <c r="E353" s="146">
        <v>12</v>
      </c>
      <c r="F353" s="147" t="s">
        <v>835</v>
      </c>
      <c r="G353" s="148"/>
      <c r="H353" s="139">
        <f t="shared" ref="H353:I356" si="43">H354</f>
        <v>200</v>
      </c>
      <c r="I353" s="139">
        <f t="shared" si="43"/>
        <v>18.2</v>
      </c>
      <c r="J353" s="133"/>
    </row>
    <row r="354" spans="1:10" s="141" customFormat="1">
      <c r="A354" s="133"/>
      <c r="B354" s="145" t="s">
        <v>21</v>
      </c>
      <c r="C354" s="145"/>
      <c r="D354" s="146">
        <v>4</v>
      </c>
      <c r="E354" s="146">
        <v>12</v>
      </c>
      <c r="F354" s="147" t="s">
        <v>836</v>
      </c>
      <c r="G354" s="148"/>
      <c r="H354" s="139">
        <f t="shared" si="43"/>
        <v>200</v>
      </c>
      <c r="I354" s="139">
        <f t="shared" si="43"/>
        <v>18.2</v>
      </c>
      <c r="J354" s="133"/>
    </row>
    <row r="355" spans="1:10" s="141" customFormat="1" ht="25.5">
      <c r="A355" s="133"/>
      <c r="B355" s="32" t="s">
        <v>259</v>
      </c>
      <c r="C355" s="145"/>
      <c r="D355" s="146">
        <v>4</v>
      </c>
      <c r="E355" s="146">
        <v>12</v>
      </c>
      <c r="F355" s="147" t="s">
        <v>836</v>
      </c>
      <c r="G355" s="148">
        <v>200</v>
      </c>
      <c r="H355" s="139">
        <f t="shared" si="43"/>
        <v>200</v>
      </c>
      <c r="I355" s="139">
        <f t="shared" si="43"/>
        <v>18.2</v>
      </c>
      <c r="J355" s="133"/>
    </row>
    <row r="356" spans="1:10" s="141" customFormat="1" ht="25.5">
      <c r="A356" s="133"/>
      <c r="B356" s="32" t="s">
        <v>691</v>
      </c>
      <c r="C356" s="145"/>
      <c r="D356" s="146">
        <v>4</v>
      </c>
      <c r="E356" s="146">
        <v>12</v>
      </c>
      <c r="F356" s="147" t="s">
        <v>836</v>
      </c>
      <c r="G356" s="148">
        <v>240</v>
      </c>
      <c r="H356" s="139">
        <f t="shared" si="43"/>
        <v>200</v>
      </c>
      <c r="I356" s="139">
        <f t="shared" si="43"/>
        <v>18.2</v>
      </c>
      <c r="J356" s="133"/>
    </row>
    <row r="357" spans="1:10" s="141" customFormat="1" ht="38.25">
      <c r="A357" s="133"/>
      <c r="B357" s="145" t="s">
        <v>19</v>
      </c>
      <c r="C357" s="145"/>
      <c r="D357" s="146">
        <v>4</v>
      </c>
      <c r="E357" s="146">
        <v>12</v>
      </c>
      <c r="F357" s="147" t="s">
        <v>836</v>
      </c>
      <c r="G357" s="148" t="s">
        <v>18</v>
      </c>
      <c r="H357" s="139">
        <v>200</v>
      </c>
      <c r="I357" s="139">
        <v>18.2</v>
      </c>
      <c r="J357" s="133"/>
    </row>
    <row r="358" spans="1:10" s="141" customFormat="1" ht="25.5">
      <c r="A358" s="133"/>
      <c r="B358" s="145" t="s">
        <v>194</v>
      </c>
      <c r="C358" s="145"/>
      <c r="D358" s="146">
        <v>4</v>
      </c>
      <c r="E358" s="146">
        <v>12</v>
      </c>
      <c r="F358" s="147" t="s">
        <v>799</v>
      </c>
      <c r="G358" s="148"/>
      <c r="H358" s="139">
        <f t="shared" ref="H358:I360" si="44">H359</f>
        <v>40</v>
      </c>
      <c r="I358" s="139">
        <f t="shared" si="44"/>
        <v>0</v>
      </c>
      <c r="J358" s="133"/>
    </row>
    <row r="359" spans="1:10" s="141" customFormat="1">
      <c r="A359" s="133"/>
      <c r="B359" s="145" t="s">
        <v>21</v>
      </c>
      <c r="C359" s="145"/>
      <c r="D359" s="146">
        <v>4</v>
      </c>
      <c r="E359" s="146">
        <v>12</v>
      </c>
      <c r="F359" s="147" t="s">
        <v>837</v>
      </c>
      <c r="G359" s="148"/>
      <c r="H359" s="139">
        <f t="shared" si="44"/>
        <v>40</v>
      </c>
      <c r="I359" s="139">
        <f t="shared" si="44"/>
        <v>0</v>
      </c>
      <c r="J359" s="133"/>
    </row>
    <row r="360" spans="1:10" s="141" customFormat="1">
      <c r="A360" s="133"/>
      <c r="B360" s="33" t="s">
        <v>261</v>
      </c>
      <c r="C360" s="145"/>
      <c r="D360" s="146">
        <v>4</v>
      </c>
      <c r="E360" s="146">
        <v>12</v>
      </c>
      <c r="F360" s="147" t="s">
        <v>837</v>
      </c>
      <c r="G360" s="148">
        <v>800</v>
      </c>
      <c r="H360" s="139">
        <f t="shared" si="44"/>
        <v>40</v>
      </c>
      <c r="I360" s="139">
        <f t="shared" si="44"/>
        <v>0</v>
      </c>
      <c r="J360" s="133"/>
    </row>
    <row r="361" spans="1:10" s="141" customFormat="1" ht="51">
      <c r="A361" s="133"/>
      <c r="B361" s="145" t="s">
        <v>160</v>
      </c>
      <c r="C361" s="145"/>
      <c r="D361" s="146">
        <v>4</v>
      </c>
      <c r="E361" s="146">
        <v>12</v>
      </c>
      <c r="F361" s="147" t="s">
        <v>837</v>
      </c>
      <c r="G361" s="148" t="s">
        <v>159</v>
      </c>
      <c r="H361" s="139">
        <v>40</v>
      </c>
      <c r="I361" s="139">
        <v>0</v>
      </c>
      <c r="J361" s="133"/>
    </row>
    <row r="362" spans="1:10" s="141" customFormat="1" ht="38.25">
      <c r="A362" s="133"/>
      <c r="B362" s="145" t="s">
        <v>5</v>
      </c>
      <c r="C362" s="145"/>
      <c r="D362" s="146">
        <v>4</v>
      </c>
      <c r="E362" s="146">
        <v>12</v>
      </c>
      <c r="F362" s="147" t="s">
        <v>718</v>
      </c>
      <c r="G362" s="148"/>
      <c r="H362" s="139">
        <f>H363</f>
        <v>28055.100000000002</v>
      </c>
      <c r="I362" s="139">
        <f>I363</f>
        <v>9538.1</v>
      </c>
      <c r="J362" s="133"/>
    </row>
    <row r="363" spans="1:10" s="141" customFormat="1" ht="38.25">
      <c r="A363" s="133"/>
      <c r="B363" s="145" t="s">
        <v>4</v>
      </c>
      <c r="C363" s="145"/>
      <c r="D363" s="146">
        <v>4</v>
      </c>
      <c r="E363" s="146">
        <v>12</v>
      </c>
      <c r="F363" s="147" t="s">
        <v>720</v>
      </c>
      <c r="G363" s="148"/>
      <c r="H363" s="139">
        <f>H364+H368+H372+H376+H380</f>
        <v>28055.100000000002</v>
      </c>
      <c r="I363" s="139">
        <f>I364+I368+I372+I376+I380</f>
        <v>9538.1</v>
      </c>
      <c r="J363" s="133"/>
    </row>
    <row r="364" spans="1:10" s="141" customFormat="1" ht="25.5">
      <c r="A364" s="133"/>
      <c r="B364" s="145" t="s">
        <v>37</v>
      </c>
      <c r="C364" s="145"/>
      <c r="D364" s="146">
        <v>4</v>
      </c>
      <c r="E364" s="146">
        <v>12</v>
      </c>
      <c r="F364" s="147" t="s">
        <v>838</v>
      </c>
      <c r="G364" s="148"/>
      <c r="H364" s="139">
        <f t="shared" ref="H364:I366" si="45">H365</f>
        <v>8957.5</v>
      </c>
      <c r="I364" s="139">
        <f t="shared" si="45"/>
        <v>378.3</v>
      </c>
      <c r="J364" s="133"/>
    </row>
    <row r="365" spans="1:10" s="141" customFormat="1" ht="38.25">
      <c r="A365" s="133"/>
      <c r="B365" s="32" t="s">
        <v>689</v>
      </c>
      <c r="C365" s="145"/>
      <c r="D365" s="146">
        <v>4</v>
      </c>
      <c r="E365" s="146">
        <v>12</v>
      </c>
      <c r="F365" s="147" t="s">
        <v>838</v>
      </c>
      <c r="G365" s="148">
        <v>600</v>
      </c>
      <c r="H365" s="139">
        <f t="shared" si="45"/>
        <v>8957.5</v>
      </c>
      <c r="I365" s="139">
        <f t="shared" si="45"/>
        <v>378.3</v>
      </c>
      <c r="J365" s="133"/>
    </row>
    <row r="366" spans="1:10" s="141" customFormat="1">
      <c r="A366" s="133"/>
      <c r="B366" s="32" t="s">
        <v>694</v>
      </c>
      <c r="C366" s="145"/>
      <c r="D366" s="146">
        <v>4</v>
      </c>
      <c r="E366" s="146">
        <v>12</v>
      </c>
      <c r="F366" s="147" t="s">
        <v>838</v>
      </c>
      <c r="G366" s="148">
        <v>620</v>
      </c>
      <c r="H366" s="139">
        <f t="shared" si="45"/>
        <v>8957.5</v>
      </c>
      <c r="I366" s="139">
        <f t="shared" si="45"/>
        <v>378.3</v>
      </c>
      <c r="J366" s="133"/>
    </row>
    <row r="367" spans="1:10" s="141" customFormat="1" ht="63.75">
      <c r="A367" s="133"/>
      <c r="B367" s="145" t="s">
        <v>36</v>
      </c>
      <c r="C367" s="145"/>
      <c r="D367" s="146">
        <v>4</v>
      </c>
      <c r="E367" s="146">
        <v>12</v>
      </c>
      <c r="F367" s="147" t="s">
        <v>838</v>
      </c>
      <c r="G367" s="148" t="s">
        <v>35</v>
      </c>
      <c r="H367" s="139">
        <v>8957.5</v>
      </c>
      <c r="I367" s="139">
        <v>378.3</v>
      </c>
      <c r="J367" s="133"/>
    </row>
    <row r="368" spans="1:10" s="141" customFormat="1" ht="102">
      <c r="A368" s="133"/>
      <c r="B368" s="145" t="s">
        <v>193</v>
      </c>
      <c r="C368" s="145"/>
      <c r="D368" s="146">
        <v>4</v>
      </c>
      <c r="E368" s="146">
        <v>12</v>
      </c>
      <c r="F368" s="147" t="s">
        <v>1024</v>
      </c>
      <c r="G368" s="148"/>
      <c r="H368" s="139">
        <f t="shared" ref="H368:I370" si="46">H369</f>
        <v>4886.6000000000004</v>
      </c>
      <c r="I368" s="139">
        <f t="shared" si="46"/>
        <v>4886.6000000000004</v>
      </c>
      <c r="J368" s="133"/>
    </row>
    <row r="369" spans="1:10" s="141" customFormat="1" ht="38.25">
      <c r="A369" s="133"/>
      <c r="B369" s="32" t="s">
        <v>689</v>
      </c>
      <c r="C369" s="145"/>
      <c r="D369" s="146">
        <v>4</v>
      </c>
      <c r="E369" s="146">
        <v>12</v>
      </c>
      <c r="F369" s="147" t="s">
        <v>1024</v>
      </c>
      <c r="G369" s="148">
        <v>600</v>
      </c>
      <c r="H369" s="139">
        <f t="shared" si="46"/>
        <v>4886.6000000000004</v>
      </c>
      <c r="I369" s="139">
        <f t="shared" si="46"/>
        <v>4886.6000000000004</v>
      </c>
      <c r="J369" s="133"/>
    </row>
    <row r="370" spans="1:10" s="141" customFormat="1">
      <c r="A370" s="133"/>
      <c r="B370" s="32" t="s">
        <v>694</v>
      </c>
      <c r="C370" s="145"/>
      <c r="D370" s="146">
        <v>4</v>
      </c>
      <c r="E370" s="146">
        <v>12</v>
      </c>
      <c r="F370" s="147" t="s">
        <v>1024</v>
      </c>
      <c r="G370" s="148">
        <v>620</v>
      </c>
      <c r="H370" s="139">
        <f t="shared" si="46"/>
        <v>4886.6000000000004</v>
      </c>
      <c r="I370" s="139">
        <f t="shared" si="46"/>
        <v>4886.6000000000004</v>
      </c>
      <c r="J370" s="133"/>
    </row>
    <row r="371" spans="1:10" s="141" customFormat="1" ht="25.5">
      <c r="A371" s="133"/>
      <c r="B371" s="145" t="s">
        <v>16</v>
      </c>
      <c r="C371" s="145"/>
      <c r="D371" s="146">
        <v>4</v>
      </c>
      <c r="E371" s="146">
        <v>12</v>
      </c>
      <c r="F371" s="147" t="s">
        <v>1024</v>
      </c>
      <c r="G371" s="148" t="s">
        <v>15</v>
      </c>
      <c r="H371" s="139">
        <v>4886.6000000000004</v>
      </c>
      <c r="I371" s="139">
        <v>4886.6000000000004</v>
      </c>
      <c r="J371" s="133"/>
    </row>
    <row r="372" spans="1:10" s="141" customFormat="1" ht="114.75">
      <c r="A372" s="133"/>
      <c r="B372" s="145" t="s">
        <v>192</v>
      </c>
      <c r="C372" s="145"/>
      <c r="D372" s="146">
        <v>4</v>
      </c>
      <c r="E372" s="146">
        <v>12</v>
      </c>
      <c r="F372" s="147" t="s">
        <v>839</v>
      </c>
      <c r="G372" s="148"/>
      <c r="H372" s="139">
        <f t="shared" ref="H372:I374" si="47">H373</f>
        <v>12078.1</v>
      </c>
      <c r="I372" s="139">
        <f t="shared" si="47"/>
        <v>3550.7</v>
      </c>
      <c r="J372" s="133"/>
    </row>
    <row r="373" spans="1:10" s="141" customFormat="1" ht="38.25">
      <c r="A373" s="133"/>
      <c r="B373" s="32" t="s">
        <v>689</v>
      </c>
      <c r="C373" s="145"/>
      <c r="D373" s="146">
        <v>4</v>
      </c>
      <c r="E373" s="146">
        <v>12</v>
      </c>
      <c r="F373" s="147" t="s">
        <v>839</v>
      </c>
      <c r="G373" s="148">
        <v>600</v>
      </c>
      <c r="H373" s="139">
        <f t="shared" si="47"/>
        <v>12078.1</v>
      </c>
      <c r="I373" s="139">
        <f t="shared" si="47"/>
        <v>3550.7</v>
      </c>
      <c r="J373" s="133"/>
    </row>
    <row r="374" spans="1:10" s="141" customFormat="1">
      <c r="A374" s="133"/>
      <c r="B374" s="32" t="s">
        <v>694</v>
      </c>
      <c r="C374" s="145"/>
      <c r="D374" s="146">
        <v>4</v>
      </c>
      <c r="E374" s="146">
        <v>12</v>
      </c>
      <c r="F374" s="147" t="s">
        <v>839</v>
      </c>
      <c r="G374" s="148">
        <v>620</v>
      </c>
      <c r="H374" s="139">
        <f t="shared" si="47"/>
        <v>12078.1</v>
      </c>
      <c r="I374" s="139">
        <f t="shared" si="47"/>
        <v>3550.7</v>
      </c>
      <c r="J374" s="133"/>
    </row>
    <row r="375" spans="1:10" s="141" customFormat="1" ht="63.75">
      <c r="A375" s="133"/>
      <c r="B375" s="145" t="s">
        <v>36</v>
      </c>
      <c r="C375" s="145"/>
      <c r="D375" s="146">
        <v>4</v>
      </c>
      <c r="E375" s="146">
        <v>12</v>
      </c>
      <c r="F375" s="147" t="s">
        <v>839</v>
      </c>
      <c r="G375" s="148" t="s">
        <v>35</v>
      </c>
      <c r="H375" s="139">
        <v>12078.1</v>
      </c>
      <c r="I375" s="139">
        <v>3550.7</v>
      </c>
      <c r="J375" s="133"/>
    </row>
    <row r="376" spans="1:10" s="141" customFormat="1" ht="114.75">
      <c r="A376" s="133"/>
      <c r="B376" s="145" t="s">
        <v>191</v>
      </c>
      <c r="C376" s="145"/>
      <c r="D376" s="146">
        <v>4</v>
      </c>
      <c r="E376" s="146">
        <v>12</v>
      </c>
      <c r="F376" s="147" t="s">
        <v>1038</v>
      </c>
      <c r="G376" s="148"/>
      <c r="H376" s="139">
        <f t="shared" ref="H376:I378" si="48">H377</f>
        <v>543</v>
      </c>
      <c r="I376" s="139">
        <f t="shared" si="48"/>
        <v>542.9</v>
      </c>
      <c r="J376" s="133"/>
    </row>
    <row r="377" spans="1:10" s="141" customFormat="1" ht="38.25">
      <c r="A377" s="133"/>
      <c r="B377" s="32" t="s">
        <v>689</v>
      </c>
      <c r="C377" s="145"/>
      <c r="D377" s="146">
        <v>4</v>
      </c>
      <c r="E377" s="146">
        <v>12</v>
      </c>
      <c r="F377" s="147" t="s">
        <v>1038</v>
      </c>
      <c r="G377" s="148">
        <v>600</v>
      </c>
      <c r="H377" s="139">
        <f t="shared" si="48"/>
        <v>543</v>
      </c>
      <c r="I377" s="139">
        <f t="shared" si="48"/>
        <v>542.9</v>
      </c>
      <c r="J377" s="133"/>
    </row>
    <row r="378" spans="1:10" s="141" customFormat="1">
      <c r="A378" s="133"/>
      <c r="B378" s="32" t="s">
        <v>694</v>
      </c>
      <c r="C378" s="145"/>
      <c r="D378" s="146">
        <v>4</v>
      </c>
      <c r="E378" s="146">
        <v>12</v>
      </c>
      <c r="F378" s="147" t="s">
        <v>1038</v>
      </c>
      <c r="G378" s="148">
        <v>620</v>
      </c>
      <c r="H378" s="139">
        <f t="shared" si="48"/>
        <v>543</v>
      </c>
      <c r="I378" s="139">
        <f t="shared" si="48"/>
        <v>542.9</v>
      </c>
      <c r="J378" s="133"/>
    </row>
    <row r="379" spans="1:10" s="141" customFormat="1" ht="25.5">
      <c r="A379" s="133"/>
      <c r="B379" s="145" t="s">
        <v>16</v>
      </c>
      <c r="C379" s="145"/>
      <c r="D379" s="146">
        <v>4</v>
      </c>
      <c r="E379" s="146">
        <v>12</v>
      </c>
      <c r="F379" s="147" t="s">
        <v>1038</v>
      </c>
      <c r="G379" s="148" t="s">
        <v>15</v>
      </c>
      <c r="H379" s="139">
        <v>543</v>
      </c>
      <c r="I379" s="139">
        <v>542.9</v>
      </c>
      <c r="J379" s="133"/>
    </row>
    <row r="380" spans="1:10" s="141" customFormat="1" ht="102">
      <c r="A380" s="133"/>
      <c r="B380" s="145" t="s">
        <v>190</v>
      </c>
      <c r="C380" s="145"/>
      <c r="D380" s="146">
        <v>4</v>
      </c>
      <c r="E380" s="146">
        <v>12</v>
      </c>
      <c r="F380" s="147" t="s">
        <v>841</v>
      </c>
      <c r="G380" s="148"/>
      <c r="H380" s="139">
        <f>H381+H386</f>
        <v>1589.9</v>
      </c>
      <c r="I380" s="139">
        <f>I381+I386</f>
        <v>179.6</v>
      </c>
      <c r="J380" s="133"/>
    </row>
    <row r="381" spans="1:10" s="141" customFormat="1" ht="63.75">
      <c r="A381" s="133"/>
      <c r="B381" s="32" t="s">
        <v>695</v>
      </c>
      <c r="C381" s="145"/>
      <c r="D381" s="146">
        <v>4</v>
      </c>
      <c r="E381" s="146">
        <v>12</v>
      </c>
      <c r="F381" s="147" t="s">
        <v>841</v>
      </c>
      <c r="G381" s="148">
        <v>100</v>
      </c>
      <c r="H381" s="139">
        <f>H382</f>
        <v>1181.3</v>
      </c>
      <c r="I381" s="139">
        <f>I382</f>
        <v>158</v>
      </c>
      <c r="J381" s="133"/>
    </row>
    <row r="382" spans="1:10" s="141" customFormat="1" ht="25.5">
      <c r="A382" s="133"/>
      <c r="B382" s="32" t="s">
        <v>258</v>
      </c>
      <c r="C382" s="145"/>
      <c r="D382" s="146">
        <v>4</v>
      </c>
      <c r="E382" s="146">
        <v>12</v>
      </c>
      <c r="F382" s="147" t="s">
        <v>841</v>
      </c>
      <c r="G382" s="148">
        <v>120</v>
      </c>
      <c r="H382" s="139">
        <f>H383+H384+H385</f>
        <v>1181.3</v>
      </c>
      <c r="I382" s="139">
        <f>I383+I384+I385</f>
        <v>158</v>
      </c>
      <c r="J382" s="133"/>
    </row>
    <row r="383" spans="1:10" s="141" customFormat="1" ht="25.5">
      <c r="A383" s="133"/>
      <c r="B383" s="145" t="s">
        <v>27</v>
      </c>
      <c r="C383" s="145"/>
      <c r="D383" s="146">
        <v>4</v>
      </c>
      <c r="E383" s="146">
        <v>12</v>
      </c>
      <c r="F383" s="147" t="s">
        <v>841</v>
      </c>
      <c r="G383" s="148" t="s">
        <v>26</v>
      </c>
      <c r="H383" s="139">
        <v>821.2</v>
      </c>
      <c r="I383" s="139">
        <v>119.2</v>
      </c>
      <c r="J383" s="133"/>
    </row>
    <row r="384" spans="1:10" s="141" customFormat="1" ht="38.25">
      <c r="A384" s="133"/>
      <c r="B384" s="145" t="s">
        <v>33</v>
      </c>
      <c r="C384" s="145"/>
      <c r="D384" s="146">
        <v>4</v>
      </c>
      <c r="E384" s="146">
        <v>12</v>
      </c>
      <c r="F384" s="147" t="s">
        <v>841</v>
      </c>
      <c r="G384" s="148" t="s">
        <v>32</v>
      </c>
      <c r="H384" s="139">
        <v>132.5</v>
      </c>
      <c r="I384" s="139">
        <v>0</v>
      </c>
      <c r="J384" s="133"/>
    </row>
    <row r="385" spans="1:10" s="141" customFormat="1" ht="51">
      <c r="A385" s="133"/>
      <c r="B385" s="145" t="s">
        <v>25</v>
      </c>
      <c r="C385" s="145"/>
      <c r="D385" s="146">
        <v>4</v>
      </c>
      <c r="E385" s="146">
        <v>12</v>
      </c>
      <c r="F385" s="147" t="s">
        <v>841</v>
      </c>
      <c r="G385" s="148" t="s">
        <v>24</v>
      </c>
      <c r="H385" s="139">
        <v>227.6</v>
      </c>
      <c r="I385" s="139">
        <v>38.799999999999997</v>
      </c>
      <c r="J385" s="133"/>
    </row>
    <row r="386" spans="1:10" s="141" customFormat="1" ht="25.5">
      <c r="A386" s="133"/>
      <c r="B386" s="32" t="s">
        <v>259</v>
      </c>
      <c r="C386" s="145"/>
      <c r="D386" s="146">
        <v>4</v>
      </c>
      <c r="E386" s="146">
        <v>12</v>
      </c>
      <c r="F386" s="147" t="s">
        <v>841</v>
      </c>
      <c r="G386" s="148">
        <v>200</v>
      </c>
      <c r="H386" s="139">
        <f>H387</f>
        <v>408.6</v>
      </c>
      <c r="I386" s="139">
        <f>I387</f>
        <v>21.6</v>
      </c>
      <c r="J386" s="133"/>
    </row>
    <row r="387" spans="1:10" s="141" customFormat="1" ht="25.5">
      <c r="A387" s="133"/>
      <c r="B387" s="32" t="s">
        <v>691</v>
      </c>
      <c r="C387" s="145"/>
      <c r="D387" s="146">
        <v>4</v>
      </c>
      <c r="E387" s="146">
        <v>12</v>
      </c>
      <c r="F387" s="147" t="s">
        <v>841</v>
      </c>
      <c r="G387" s="148">
        <v>240</v>
      </c>
      <c r="H387" s="139">
        <f>H388+H389</f>
        <v>408.6</v>
      </c>
      <c r="I387" s="139">
        <f>I388+I389</f>
        <v>21.6</v>
      </c>
      <c r="J387" s="133"/>
    </row>
    <row r="388" spans="1:10" s="141" customFormat="1" ht="25.5">
      <c r="A388" s="133"/>
      <c r="B388" s="145" t="s">
        <v>2</v>
      </c>
      <c r="C388" s="145"/>
      <c r="D388" s="146">
        <v>4</v>
      </c>
      <c r="E388" s="146">
        <v>12</v>
      </c>
      <c r="F388" s="147" t="s">
        <v>841</v>
      </c>
      <c r="G388" s="148" t="s">
        <v>1</v>
      </c>
      <c r="H388" s="139">
        <v>13.1</v>
      </c>
      <c r="I388" s="139">
        <v>1</v>
      </c>
      <c r="J388" s="133"/>
    </row>
    <row r="389" spans="1:10" s="141" customFormat="1" ht="38.25">
      <c r="A389" s="133"/>
      <c r="B389" s="145" t="s">
        <v>19</v>
      </c>
      <c r="C389" s="145"/>
      <c r="D389" s="146">
        <v>4</v>
      </c>
      <c r="E389" s="146">
        <v>12</v>
      </c>
      <c r="F389" s="147" t="s">
        <v>841</v>
      </c>
      <c r="G389" s="148" t="s">
        <v>18</v>
      </c>
      <c r="H389" s="139">
        <v>395.5</v>
      </c>
      <c r="I389" s="139">
        <v>20.6</v>
      </c>
      <c r="J389" s="133"/>
    </row>
    <row r="390" spans="1:10" s="141" customFormat="1" ht="38.25">
      <c r="A390" s="133"/>
      <c r="B390" s="145" t="s">
        <v>169</v>
      </c>
      <c r="C390" s="145"/>
      <c r="D390" s="146">
        <v>4</v>
      </c>
      <c r="E390" s="146">
        <v>12</v>
      </c>
      <c r="F390" s="147" t="s">
        <v>842</v>
      </c>
      <c r="G390" s="148"/>
      <c r="H390" s="139">
        <f>H391+H418+H423</f>
        <v>62110.099999999991</v>
      </c>
      <c r="I390" s="139">
        <f>I391+I418+I423</f>
        <v>13422.2</v>
      </c>
      <c r="J390" s="133"/>
    </row>
    <row r="391" spans="1:10" s="141" customFormat="1" ht="25.5">
      <c r="A391" s="133"/>
      <c r="B391" s="145" t="s">
        <v>189</v>
      </c>
      <c r="C391" s="145"/>
      <c r="D391" s="146">
        <v>4</v>
      </c>
      <c r="E391" s="146">
        <v>12</v>
      </c>
      <c r="F391" s="147" t="s">
        <v>843</v>
      </c>
      <c r="G391" s="148"/>
      <c r="H391" s="139">
        <f>H392+H406+H410+H414</f>
        <v>60215.099999999991</v>
      </c>
      <c r="I391" s="139">
        <f>I392+I406+I410+I414</f>
        <v>13253.2</v>
      </c>
      <c r="J391" s="133"/>
    </row>
    <row r="392" spans="1:10" s="141" customFormat="1" ht="25.5">
      <c r="A392" s="133"/>
      <c r="B392" s="145" t="s">
        <v>37</v>
      </c>
      <c r="C392" s="145"/>
      <c r="D392" s="146">
        <v>4</v>
      </c>
      <c r="E392" s="146">
        <v>12</v>
      </c>
      <c r="F392" s="147" t="s">
        <v>844</v>
      </c>
      <c r="G392" s="148"/>
      <c r="H392" s="139">
        <f>H393+H398+H402</f>
        <v>54337.099999999991</v>
      </c>
      <c r="I392" s="139">
        <f>I393+I398+I402</f>
        <v>13253.2</v>
      </c>
      <c r="J392" s="133"/>
    </row>
    <row r="393" spans="1:10" s="141" customFormat="1" ht="63.75">
      <c r="A393" s="133"/>
      <c r="B393" s="32" t="s">
        <v>695</v>
      </c>
      <c r="C393" s="145"/>
      <c r="D393" s="146">
        <v>4</v>
      </c>
      <c r="E393" s="146">
        <v>12</v>
      </c>
      <c r="F393" s="147" t="s">
        <v>844</v>
      </c>
      <c r="G393" s="148">
        <v>100</v>
      </c>
      <c r="H393" s="139">
        <f>H394</f>
        <v>50126.899999999994</v>
      </c>
      <c r="I393" s="139">
        <f>I394</f>
        <v>12567.1</v>
      </c>
      <c r="J393" s="133"/>
    </row>
    <row r="394" spans="1:10" s="141" customFormat="1" ht="25.5">
      <c r="A394" s="133"/>
      <c r="B394" s="32" t="s">
        <v>702</v>
      </c>
      <c r="C394" s="145"/>
      <c r="D394" s="146">
        <v>4</v>
      </c>
      <c r="E394" s="146">
        <v>12</v>
      </c>
      <c r="F394" s="147" t="s">
        <v>844</v>
      </c>
      <c r="G394" s="148">
        <v>110</v>
      </c>
      <c r="H394" s="139">
        <f>H395+H396+H397</f>
        <v>50126.899999999994</v>
      </c>
      <c r="I394" s="139">
        <f t="shared" ref="I394" si="49">I395+I396+I397</f>
        <v>12567.1</v>
      </c>
      <c r="J394" s="133"/>
    </row>
    <row r="395" spans="1:10" s="141" customFormat="1">
      <c r="A395" s="133"/>
      <c r="B395" s="145" t="s">
        <v>155</v>
      </c>
      <c r="C395" s="145"/>
      <c r="D395" s="146">
        <v>4</v>
      </c>
      <c r="E395" s="146">
        <v>12</v>
      </c>
      <c r="F395" s="147" t="s">
        <v>844</v>
      </c>
      <c r="G395" s="148" t="s">
        <v>154</v>
      </c>
      <c r="H395" s="139">
        <v>38322.1</v>
      </c>
      <c r="I395" s="139">
        <v>9455</v>
      </c>
      <c r="J395" s="133"/>
    </row>
    <row r="396" spans="1:10" s="141" customFormat="1" ht="25.5">
      <c r="A396" s="133"/>
      <c r="B396" s="145" t="s">
        <v>153</v>
      </c>
      <c r="C396" s="145"/>
      <c r="D396" s="146">
        <v>4</v>
      </c>
      <c r="E396" s="146">
        <v>12</v>
      </c>
      <c r="F396" s="147" t="s">
        <v>844</v>
      </c>
      <c r="G396" s="148" t="s">
        <v>152</v>
      </c>
      <c r="H396" s="139">
        <v>1171.5</v>
      </c>
      <c r="I396" s="139">
        <v>103</v>
      </c>
      <c r="J396" s="133"/>
    </row>
    <row r="397" spans="1:10" s="141" customFormat="1" ht="51">
      <c r="A397" s="133"/>
      <c r="B397" s="145" t="s">
        <v>151</v>
      </c>
      <c r="C397" s="145"/>
      <c r="D397" s="146">
        <v>4</v>
      </c>
      <c r="E397" s="146">
        <v>12</v>
      </c>
      <c r="F397" s="147" t="s">
        <v>844</v>
      </c>
      <c r="G397" s="148" t="s">
        <v>150</v>
      </c>
      <c r="H397" s="139">
        <v>10633.3</v>
      </c>
      <c r="I397" s="139">
        <v>3009.1</v>
      </c>
      <c r="J397" s="133"/>
    </row>
    <row r="398" spans="1:10" s="141" customFormat="1" ht="25.5">
      <c r="A398" s="133"/>
      <c r="B398" s="32" t="s">
        <v>259</v>
      </c>
      <c r="C398" s="145"/>
      <c r="D398" s="146">
        <v>4</v>
      </c>
      <c r="E398" s="146">
        <v>12</v>
      </c>
      <c r="F398" s="147" t="s">
        <v>844</v>
      </c>
      <c r="G398" s="148">
        <v>200</v>
      </c>
      <c r="H398" s="139">
        <f>H399</f>
        <v>3928.1</v>
      </c>
      <c r="I398" s="139">
        <f>I399</f>
        <v>655</v>
      </c>
      <c r="J398" s="133"/>
    </row>
    <row r="399" spans="1:10" s="141" customFormat="1" ht="25.5">
      <c r="A399" s="133"/>
      <c r="B399" s="32" t="s">
        <v>691</v>
      </c>
      <c r="C399" s="145"/>
      <c r="D399" s="146">
        <v>4</v>
      </c>
      <c r="E399" s="146">
        <v>12</v>
      </c>
      <c r="F399" s="147" t="s">
        <v>844</v>
      </c>
      <c r="G399" s="148">
        <v>240</v>
      </c>
      <c r="H399" s="139">
        <f>H400+H401</f>
        <v>3928.1</v>
      </c>
      <c r="I399" s="139">
        <f t="shared" ref="I399" si="50">I400+I401</f>
        <v>655</v>
      </c>
      <c r="J399" s="133"/>
    </row>
    <row r="400" spans="1:10" s="141" customFormat="1" ht="25.5">
      <c r="A400" s="133"/>
      <c r="B400" s="145" t="s">
        <v>2</v>
      </c>
      <c r="C400" s="145"/>
      <c r="D400" s="146">
        <v>4</v>
      </c>
      <c r="E400" s="146">
        <v>12</v>
      </c>
      <c r="F400" s="147" t="s">
        <v>844</v>
      </c>
      <c r="G400" s="148" t="s">
        <v>1</v>
      </c>
      <c r="H400" s="139">
        <v>857.9</v>
      </c>
      <c r="I400" s="139">
        <v>131.5</v>
      </c>
      <c r="J400" s="133"/>
    </row>
    <row r="401" spans="1:10" s="141" customFormat="1" ht="38.25">
      <c r="A401" s="133"/>
      <c r="B401" s="145" t="s">
        <v>19</v>
      </c>
      <c r="C401" s="145"/>
      <c r="D401" s="146">
        <v>4</v>
      </c>
      <c r="E401" s="146">
        <v>12</v>
      </c>
      <c r="F401" s="147" t="s">
        <v>844</v>
      </c>
      <c r="G401" s="148" t="s">
        <v>18</v>
      </c>
      <c r="H401" s="139">
        <v>3070.2</v>
      </c>
      <c r="I401" s="139">
        <v>523.5</v>
      </c>
      <c r="J401" s="133"/>
    </row>
    <row r="402" spans="1:10" s="141" customFormat="1">
      <c r="A402" s="133"/>
      <c r="B402" s="33" t="s">
        <v>261</v>
      </c>
      <c r="C402" s="145"/>
      <c r="D402" s="146">
        <v>4</v>
      </c>
      <c r="E402" s="146">
        <v>12</v>
      </c>
      <c r="F402" s="147" t="s">
        <v>844</v>
      </c>
      <c r="G402" s="148">
        <v>800</v>
      </c>
      <c r="H402" s="139">
        <f>H403</f>
        <v>282.09999999999997</v>
      </c>
      <c r="I402" s="139">
        <f>I403</f>
        <v>31.1</v>
      </c>
      <c r="J402" s="133"/>
    </row>
    <row r="403" spans="1:10" s="141" customFormat="1">
      <c r="A403" s="133"/>
      <c r="B403" s="33" t="s">
        <v>262</v>
      </c>
      <c r="C403" s="145"/>
      <c r="D403" s="146">
        <v>4</v>
      </c>
      <c r="E403" s="146">
        <v>12</v>
      </c>
      <c r="F403" s="147" t="s">
        <v>844</v>
      </c>
      <c r="G403" s="148">
        <v>850</v>
      </c>
      <c r="H403" s="139">
        <f>H404+H405</f>
        <v>282.09999999999997</v>
      </c>
      <c r="I403" s="139">
        <f>I404+I405</f>
        <v>31.1</v>
      </c>
      <c r="J403" s="133"/>
    </row>
    <row r="404" spans="1:10" s="141" customFormat="1" ht="25.5">
      <c r="A404" s="133"/>
      <c r="B404" s="145" t="s">
        <v>31</v>
      </c>
      <c r="C404" s="145"/>
      <c r="D404" s="146">
        <v>4</v>
      </c>
      <c r="E404" s="146">
        <v>12</v>
      </c>
      <c r="F404" s="147" t="s">
        <v>844</v>
      </c>
      <c r="G404" s="148" t="s">
        <v>30</v>
      </c>
      <c r="H404" s="139">
        <v>35.4</v>
      </c>
      <c r="I404" s="139">
        <v>3.1</v>
      </c>
      <c r="J404" s="133"/>
    </row>
    <row r="405" spans="1:10" s="141" customFormat="1">
      <c r="A405" s="133"/>
      <c r="B405" s="145" t="s">
        <v>29</v>
      </c>
      <c r="C405" s="145"/>
      <c r="D405" s="146">
        <v>4</v>
      </c>
      <c r="E405" s="146">
        <v>12</v>
      </c>
      <c r="F405" s="147" t="s">
        <v>844</v>
      </c>
      <c r="G405" s="148" t="s">
        <v>28</v>
      </c>
      <c r="H405" s="139">
        <v>246.7</v>
      </c>
      <c r="I405" s="139">
        <v>28</v>
      </c>
      <c r="J405" s="133"/>
    </row>
    <row r="406" spans="1:10" s="141" customFormat="1">
      <c r="A406" s="133"/>
      <c r="B406" s="145" t="s">
        <v>21</v>
      </c>
      <c r="C406" s="145"/>
      <c r="D406" s="146">
        <v>4</v>
      </c>
      <c r="E406" s="146">
        <v>12</v>
      </c>
      <c r="F406" s="147" t="s">
        <v>845</v>
      </c>
      <c r="G406" s="148"/>
      <c r="H406" s="139">
        <f t="shared" ref="H406:I408" si="51">H407</f>
        <v>3038</v>
      </c>
      <c r="I406" s="139">
        <f t="shared" si="51"/>
        <v>0</v>
      </c>
      <c r="J406" s="133"/>
    </row>
    <row r="407" spans="1:10" s="141" customFormat="1" ht="25.5">
      <c r="A407" s="133"/>
      <c r="B407" s="32" t="s">
        <v>259</v>
      </c>
      <c r="C407" s="145"/>
      <c r="D407" s="146">
        <v>4</v>
      </c>
      <c r="E407" s="146">
        <v>12</v>
      </c>
      <c r="F407" s="147" t="s">
        <v>845</v>
      </c>
      <c r="G407" s="148">
        <v>200</v>
      </c>
      <c r="H407" s="139">
        <f t="shared" si="51"/>
        <v>3038</v>
      </c>
      <c r="I407" s="139">
        <f t="shared" si="51"/>
        <v>0</v>
      </c>
      <c r="J407" s="133"/>
    </row>
    <row r="408" spans="1:10" s="141" customFormat="1" ht="25.5">
      <c r="A408" s="133"/>
      <c r="B408" s="32" t="s">
        <v>691</v>
      </c>
      <c r="C408" s="145"/>
      <c r="D408" s="146">
        <v>4</v>
      </c>
      <c r="E408" s="146">
        <v>12</v>
      </c>
      <c r="F408" s="147" t="s">
        <v>845</v>
      </c>
      <c r="G408" s="148">
        <v>240</v>
      </c>
      <c r="H408" s="139">
        <f t="shared" si="51"/>
        <v>3038</v>
      </c>
      <c r="I408" s="139">
        <f t="shared" si="51"/>
        <v>0</v>
      </c>
      <c r="J408" s="133"/>
    </row>
    <row r="409" spans="1:10" s="141" customFormat="1" ht="38.25">
      <c r="A409" s="133"/>
      <c r="B409" s="145" t="s">
        <v>19</v>
      </c>
      <c r="C409" s="145"/>
      <c r="D409" s="146">
        <v>4</v>
      </c>
      <c r="E409" s="146">
        <v>12</v>
      </c>
      <c r="F409" s="147" t="s">
        <v>845</v>
      </c>
      <c r="G409" s="148" t="s">
        <v>18</v>
      </c>
      <c r="H409" s="139">
        <v>3038</v>
      </c>
      <c r="I409" s="139">
        <v>0</v>
      </c>
      <c r="J409" s="133"/>
    </row>
    <row r="410" spans="1:10" s="141" customFormat="1" ht="102">
      <c r="A410" s="133"/>
      <c r="B410" s="145" t="s">
        <v>188</v>
      </c>
      <c r="C410" s="145"/>
      <c r="D410" s="146">
        <v>4</v>
      </c>
      <c r="E410" s="146">
        <v>12</v>
      </c>
      <c r="F410" s="147" t="s">
        <v>847</v>
      </c>
      <c r="G410" s="148"/>
      <c r="H410" s="139">
        <f t="shared" ref="H410:I412" si="52">H411</f>
        <v>2527.6</v>
      </c>
      <c r="I410" s="139">
        <f t="shared" si="52"/>
        <v>0</v>
      </c>
      <c r="J410" s="133"/>
    </row>
    <row r="411" spans="1:10" s="141" customFormat="1" ht="25.5">
      <c r="A411" s="133"/>
      <c r="B411" s="32" t="s">
        <v>259</v>
      </c>
      <c r="C411" s="145"/>
      <c r="D411" s="146">
        <v>4</v>
      </c>
      <c r="E411" s="146">
        <v>12</v>
      </c>
      <c r="F411" s="147" t="s">
        <v>847</v>
      </c>
      <c r="G411" s="148">
        <v>200</v>
      </c>
      <c r="H411" s="139">
        <f t="shared" si="52"/>
        <v>2527.6</v>
      </c>
      <c r="I411" s="139">
        <f t="shared" si="52"/>
        <v>0</v>
      </c>
      <c r="J411" s="133"/>
    </row>
    <row r="412" spans="1:10" s="141" customFormat="1" ht="25.5">
      <c r="A412" s="133"/>
      <c r="B412" s="32" t="s">
        <v>691</v>
      </c>
      <c r="C412" s="145"/>
      <c r="D412" s="146">
        <v>4</v>
      </c>
      <c r="E412" s="146">
        <v>12</v>
      </c>
      <c r="F412" s="147" t="s">
        <v>847</v>
      </c>
      <c r="G412" s="148">
        <v>240</v>
      </c>
      <c r="H412" s="139">
        <f t="shared" si="52"/>
        <v>2527.6</v>
      </c>
      <c r="I412" s="139">
        <f t="shared" si="52"/>
        <v>0</v>
      </c>
      <c r="J412" s="133"/>
    </row>
    <row r="413" spans="1:10" s="141" customFormat="1" ht="38.25">
      <c r="A413" s="133"/>
      <c r="B413" s="145" t="s">
        <v>19</v>
      </c>
      <c r="C413" s="145"/>
      <c r="D413" s="146">
        <v>4</v>
      </c>
      <c r="E413" s="146">
        <v>12</v>
      </c>
      <c r="F413" s="147" t="s">
        <v>847</v>
      </c>
      <c r="G413" s="148" t="s">
        <v>18</v>
      </c>
      <c r="H413" s="139">
        <v>2527.6</v>
      </c>
      <c r="I413" s="139">
        <v>0</v>
      </c>
      <c r="J413" s="133"/>
    </row>
    <row r="414" spans="1:10" s="141" customFormat="1" ht="114.75">
      <c r="A414" s="133"/>
      <c r="B414" s="145" t="s">
        <v>182</v>
      </c>
      <c r="C414" s="145"/>
      <c r="D414" s="146">
        <v>4</v>
      </c>
      <c r="E414" s="146">
        <v>12</v>
      </c>
      <c r="F414" s="147" t="s">
        <v>849</v>
      </c>
      <c r="G414" s="148"/>
      <c r="H414" s="139">
        <f t="shared" ref="H414:I416" si="53">H415</f>
        <v>312.39999999999998</v>
      </c>
      <c r="I414" s="139">
        <f t="shared" si="53"/>
        <v>0</v>
      </c>
      <c r="J414" s="133"/>
    </row>
    <row r="415" spans="1:10" s="141" customFormat="1" ht="25.5">
      <c r="A415" s="133"/>
      <c r="B415" s="32" t="s">
        <v>259</v>
      </c>
      <c r="C415" s="145"/>
      <c r="D415" s="146">
        <v>4</v>
      </c>
      <c r="E415" s="146">
        <v>12</v>
      </c>
      <c r="F415" s="147" t="s">
        <v>849</v>
      </c>
      <c r="G415" s="148">
        <v>200</v>
      </c>
      <c r="H415" s="139">
        <f t="shared" si="53"/>
        <v>312.39999999999998</v>
      </c>
      <c r="I415" s="139">
        <f t="shared" si="53"/>
        <v>0</v>
      </c>
      <c r="J415" s="133"/>
    </row>
    <row r="416" spans="1:10" s="141" customFormat="1" ht="25.5">
      <c r="A416" s="133"/>
      <c r="B416" s="32" t="s">
        <v>691</v>
      </c>
      <c r="C416" s="145"/>
      <c r="D416" s="146">
        <v>4</v>
      </c>
      <c r="E416" s="146">
        <v>12</v>
      </c>
      <c r="F416" s="147" t="s">
        <v>849</v>
      </c>
      <c r="G416" s="148">
        <v>240</v>
      </c>
      <c r="H416" s="139">
        <f t="shared" si="53"/>
        <v>312.39999999999998</v>
      </c>
      <c r="I416" s="139">
        <f t="shared" si="53"/>
        <v>0</v>
      </c>
      <c r="J416" s="133"/>
    </row>
    <row r="417" spans="1:10" s="141" customFormat="1" ht="38.25">
      <c r="A417" s="133"/>
      <c r="B417" s="145" t="s">
        <v>19</v>
      </c>
      <c r="C417" s="145"/>
      <c r="D417" s="146">
        <v>4</v>
      </c>
      <c r="E417" s="146">
        <v>12</v>
      </c>
      <c r="F417" s="147" t="s">
        <v>849</v>
      </c>
      <c r="G417" s="148" t="s">
        <v>18</v>
      </c>
      <c r="H417" s="139">
        <v>312.39999999999998</v>
      </c>
      <c r="I417" s="139">
        <v>0</v>
      </c>
      <c r="J417" s="133"/>
    </row>
    <row r="418" spans="1:10" s="141" customFormat="1" ht="25.5">
      <c r="A418" s="133"/>
      <c r="B418" s="145" t="s">
        <v>187</v>
      </c>
      <c r="C418" s="145"/>
      <c r="D418" s="146">
        <v>4</v>
      </c>
      <c r="E418" s="146">
        <v>12</v>
      </c>
      <c r="F418" s="147" t="s">
        <v>850</v>
      </c>
      <c r="G418" s="148"/>
      <c r="H418" s="139">
        <f>H419</f>
        <v>1645</v>
      </c>
      <c r="I418" s="139">
        <f>I419</f>
        <v>169</v>
      </c>
      <c r="J418" s="133"/>
    </row>
    <row r="419" spans="1:10" s="141" customFormat="1">
      <c r="A419" s="133"/>
      <c r="B419" s="145" t="s">
        <v>21</v>
      </c>
      <c r="C419" s="145"/>
      <c r="D419" s="146">
        <v>4</v>
      </c>
      <c r="E419" s="146">
        <v>12</v>
      </c>
      <c r="F419" s="147" t="s">
        <v>851</v>
      </c>
      <c r="G419" s="148"/>
      <c r="H419" s="139">
        <f t="shared" ref="H419:I421" si="54">H420</f>
        <v>1645</v>
      </c>
      <c r="I419" s="139">
        <f t="shared" si="54"/>
        <v>169</v>
      </c>
      <c r="J419" s="133"/>
    </row>
    <row r="420" spans="1:10" s="141" customFormat="1" ht="25.5">
      <c r="A420" s="133"/>
      <c r="B420" s="32" t="s">
        <v>259</v>
      </c>
      <c r="C420" s="145"/>
      <c r="D420" s="146">
        <v>4</v>
      </c>
      <c r="E420" s="146">
        <v>12</v>
      </c>
      <c r="F420" s="147" t="s">
        <v>851</v>
      </c>
      <c r="G420" s="148">
        <v>200</v>
      </c>
      <c r="H420" s="139">
        <f t="shared" si="54"/>
        <v>1645</v>
      </c>
      <c r="I420" s="139">
        <f t="shared" si="54"/>
        <v>169</v>
      </c>
      <c r="J420" s="133"/>
    </row>
    <row r="421" spans="1:10" s="141" customFormat="1" ht="25.5">
      <c r="A421" s="133"/>
      <c r="B421" s="32" t="s">
        <v>691</v>
      </c>
      <c r="C421" s="145"/>
      <c r="D421" s="146">
        <v>4</v>
      </c>
      <c r="E421" s="146">
        <v>12</v>
      </c>
      <c r="F421" s="147" t="s">
        <v>851</v>
      </c>
      <c r="G421" s="148">
        <v>240</v>
      </c>
      <c r="H421" s="139">
        <f t="shared" si="54"/>
        <v>1645</v>
      </c>
      <c r="I421" s="139">
        <f t="shared" si="54"/>
        <v>169</v>
      </c>
      <c r="J421" s="133"/>
    </row>
    <row r="422" spans="1:10" s="141" customFormat="1" ht="38.25">
      <c r="A422" s="133"/>
      <c r="B422" s="145" t="s">
        <v>19</v>
      </c>
      <c r="C422" s="145"/>
      <c r="D422" s="146">
        <v>4</v>
      </c>
      <c r="E422" s="146">
        <v>12</v>
      </c>
      <c r="F422" s="147" t="s">
        <v>851</v>
      </c>
      <c r="G422" s="148" t="s">
        <v>18</v>
      </c>
      <c r="H422" s="139">
        <v>1645</v>
      </c>
      <c r="I422" s="139">
        <v>169</v>
      </c>
      <c r="J422" s="133"/>
    </row>
    <row r="423" spans="1:10" s="141" customFormat="1" ht="38.25">
      <c r="A423" s="133"/>
      <c r="B423" s="145" t="s">
        <v>186</v>
      </c>
      <c r="C423" s="145"/>
      <c r="D423" s="146">
        <v>4</v>
      </c>
      <c r="E423" s="146">
        <v>12</v>
      </c>
      <c r="F423" s="147" t="s">
        <v>852</v>
      </c>
      <c r="G423" s="148"/>
      <c r="H423" s="139">
        <f>H424</f>
        <v>250</v>
      </c>
      <c r="I423" s="139">
        <f>I424</f>
        <v>0</v>
      </c>
      <c r="J423" s="133"/>
    </row>
    <row r="424" spans="1:10" s="141" customFormat="1">
      <c r="A424" s="133"/>
      <c r="B424" s="145" t="s">
        <v>21</v>
      </c>
      <c r="C424" s="145"/>
      <c r="D424" s="146">
        <v>4</v>
      </c>
      <c r="E424" s="146">
        <v>12</v>
      </c>
      <c r="F424" s="147" t="s">
        <v>853</v>
      </c>
      <c r="G424" s="148"/>
      <c r="H424" s="139">
        <f t="shared" ref="H424:I426" si="55">H425</f>
        <v>250</v>
      </c>
      <c r="I424" s="139">
        <f t="shared" si="55"/>
        <v>0</v>
      </c>
      <c r="J424" s="133"/>
    </row>
    <row r="425" spans="1:10" s="141" customFormat="1" ht="25.5">
      <c r="A425" s="133"/>
      <c r="B425" s="32" t="s">
        <v>259</v>
      </c>
      <c r="C425" s="145"/>
      <c r="D425" s="146">
        <v>4</v>
      </c>
      <c r="E425" s="146">
        <v>12</v>
      </c>
      <c r="F425" s="147" t="s">
        <v>853</v>
      </c>
      <c r="G425" s="148">
        <v>200</v>
      </c>
      <c r="H425" s="139">
        <f t="shared" si="55"/>
        <v>250</v>
      </c>
      <c r="I425" s="139">
        <f t="shared" si="55"/>
        <v>0</v>
      </c>
      <c r="J425" s="133"/>
    </row>
    <row r="426" spans="1:10" s="141" customFormat="1" ht="25.5">
      <c r="A426" s="133"/>
      <c r="B426" s="32" t="s">
        <v>691</v>
      </c>
      <c r="C426" s="145"/>
      <c r="D426" s="146">
        <v>4</v>
      </c>
      <c r="E426" s="146">
        <v>12</v>
      </c>
      <c r="F426" s="147" t="s">
        <v>853</v>
      </c>
      <c r="G426" s="148">
        <v>240</v>
      </c>
      <c r="H426" s="139">
        <f t="shared" si="55"/>
        <v>250</v>
      </c>
      <c r="I426" s="139">
        <f t="shared" si="55"/>
        <v>0</v>
      </c>
      <c r="J426" s="133"/>
    </row>
    <row r="427" spans="1:10" s="141" customFormat="1" ht="38.25">
      <c r="A427" s="133"/>
      <c r="B427" s="145" t="s">
        <v>19</v>
      </c>
      <c r="C427" s="145"/>
      <c r="D427" s="146">
        <v>4</v>
      </c>
      <c r="E427" s="146">
        <v>12</v>
      </c>
      <c r="F427" s="147" t="s">
        <v>853</v>
      </c>
      <c r="G427" s="148" t="s">
        <v>18</v>
      </c>
      <c r="H427" s="139">
        <v>250</v>
      </c>
      <c r="I427" s="139">
        <v>0</v>
      </c>
      <c r="J427" s="133"/>
    </row>
    <row r="428" spans="1:10" s="143" customFormat="1">
      <c r="A428" s="142"/>
      <c r="B428" s="134" t="s">
        <v>185</v>
      </c>
      <c r="C428" s="134"/>
      <c r="D428" s="135">
        <v>5</v>
      </c>
      <c r="E428" s="135">
        <v>0</v>
      </c>
      <c r="F428" s="136"/>
      <c r="G428" s="137"/>
      <c r="H428" s="138">
        <f>H429+H457+H495+H519</f>
        <v>484004.19999999995</v>
      </c>
      <c r="I428" s="138">
        <f>I429+I457+I495+I519</f>
        <v>39941.699999999997</v>
      </c>
      <c r="J428" s="140">
        <f>I428/H428*100</f>
        <v>8.2523457441071795</v>
      </c>
    </row>
    <row r="429" spans="1:10" s="143" customFormat="1">
      <c r="A429" s="142"/>
      <c r="B429" s="134" t="s">
        <v>184</v>
      </c>
      <c r="C429" s="134"/>
      <c r="D429" s="135">
        <v>5</v>
      </c>
      <c r="E429" s="135">
        <v>1</v>
      </c>
      <c r="F429" s="136"/>
      <c r="G429" s="137"/>
      <c r="H429" s="138">
        <f>H430+H443+H449</f>
        <v>145712.19999999998</v>
      </c>
      <c r="I429" s="138">
        <f>I430+I443+I449</f>
        <v>4421.7000000000007</v>
      </c>
      <c r="J429" s="140">
        <f>I429/H429*100</f>
        <v>3.0345434356217265</v>
      </c>
    </row>
    <row r="430" spans="1:10" s="141" customFormat="1" ht="51">
      <c r="A430" s="133"/>
      <c r="B430" s="145" t="s">
        <v>99</v>
      </c>
      <c r="C430" s="145"/>
      <c r="D430" s="146">
        <v>5</v>
      </c>
      <c r="E430" s="146">
        <v>1</v>
      </c>
      <c r="F430" s="147" t="s">
        <v>854</v>
      </c>
      <c r="G430" s="148"/>
      <c r="H430" s="139">
        <f>H431+H435+H439</f>
        <v>123386.5</v>
      </c>
      <c r="I430" s="139">
        <f>I431+I435</f>
        <v>0</v>
      </c>
      <c r="J430" s="133"/>
    </row>
    <row r="431" spans="1:10" s="141" customFormat="1">
      <c r="A431" s="133"/>
      <c r="B431" s="145" t="s">
        <v>21</v>
      </c>
      <c r="C431" s="145"/>
      <c r="D431" s="146">
        <v>5</v>
      </c>
      <c r="E431" s="146">
        <v>1</v>
      </c>
      <c r="F431" s="147" t="s">
        <v>855</v>
      </c>
      <c r="G431" s="148"/>
      <c r="H431" s="139">
        <f t="shared" ref="H431:I433" si="56">H432</f>
        <v>45766.400000000001</v>
      </c>
      <c r="I431" s="139">
        <f t="shared" si="56"/>
        <v>0</v>
      </c>
      <c r="J431" s="133"/>
    </row>
    <row r="432" spans="1:10" s="141" customFormat="1" ht="25.5">
      <c r="A432" s="133"/>
      <c r="B432" s="32" t="s">
        <v>703</v>
      </c>
      <c r="C432" s="145"/>
      <c r="D432" s="146">
        <v>5</v>
      </c>
      <c r="E432" s="146">
        <v>1</v>
      </c>
      <c r="F432" s="147" t="s">
        <v>855</v>
      </c>
      <c r="G432" s="148">
        <v>400</v>
      </c>
      <c r="H432" s="139">
        <f t="shared" si="56"/>
        <v>45766.400000000001</v>
      </c>
      <c r="I432" s="139">
        <f t="shared" si="56"/>
        <v>0</v>
      </c>
      <c r="J432" s="133"/>
    </row>
    <row r="433" spans="1:10" s="141" customFormat="1">
      <c r="A433" s="133"/>
      <c r="B433" s="32" t="s">
        <v>697</v>
      </c>
      <c r="C433" s="145"/>
      <c r="D433" s="146">
        <v>5</v>
      </c>
      <c r="E433" s="146">
        <v>1</v>
      </c>
      <c r="F433" s="147" t="s">
        <v>855</v>
      </c>
      <c r="G433" s="148">
        <v>410</v>
      </c>
      <c r="H433" s="139">
        <f t="shared" si="56"/>
        <v>45766.400000000001</v>
      </c>
      <c r="I433" s="139">
        <f t="shared" si="56"/>
        <v>0</v>
      </c>
      <c r="J433" s="133"/>
    </row>
    <row r="434" spans="1:10" s="141" customFormat="1" ht="38.25">
      <c r="A434" s="133"/>
      <c r="B434" s="145" t="s">
        <v>89</v>
      </c>
      <c r="C434" s="145"/>
      <c r="D434" s="146">
        <v>5</v>
      </c>
      <c r="E434" s="146">
        <v>1</v>
      </c>
      <c r="F434" s="147" t="s">
        <v>855</v>
      </c>
      <c r="G434" s="148" t="s">
        <v>88</v>
      </c>
      <c r="H434" s="139">
        <v>45766.400000000001</v>
      </c>
      <c r="I434" s="139">
        <v>0</v>
      </c>
      <c r="J434" s="133"/>
    </row>
    <row r="435" spans="1:10" s="141" customFormat="1" ht="102">
      <c r="A435" s="133"/>
      <c r="B435" s="145" t="s">
        <v>183</v>
      </c>
      <c r="C435" s="145"/>
      <c r="D435" s="146">
        <v>5</v>
      </c>
      <c r="E435" s="146">
        <v>1</v>
      </c>
      <c r="F435" s="147" t="s">
        <v>856</v>
      </c>
      <c r="G435" s="148"/>
      <c r="H435" s="139">
        <f t="shared" ref="H435:I437" si="57">H436</f>
        <v>69610.7</v>
      </c>
      <c r="I435" s="139">
        <f t="shared" si="57"/>
        <v>0</v>
      </c>
      <c r="J435" s="133"/>
    </row>
    <row r="436" spans="1:10" s="141" customFormat="1" ht="25.5">
      <c r="A436" s="133"/>
      <c r="B436" s="32" t="s">
        <v>703</v>
      </c>
      <c r="C436" s="145"/>
      <c r="D436" s="146">
        <v>5</v>
      </c>
      <c r="E436" s="146">
        <v>1</v>
      </c>
      <c r="F436" s="147" t="s">
        <v>856</v>
      </c>
      <c r="G436" s="148">
        <v>400</v>
      </c>
      <c r="H436" s="139">
        <f t="shared" si="57"/>
        <v>69610.7</v>
      </c>
      <c r="I436" s="139">
        <f t="shared" si="57"/>
        <v>0</v>
      </c>
      <c r="J436" s="133"/>
    </row>
    <row r="437" spans="1:10" s="141" customFormat="1">
      <c r="A437" s="133"/>
      <c r="B437" s="32" t="s">
        <v>697</v>
      </c>
      <c r="C437" s="145"/>
      <c r="D437" s="146">
        <v>5</v>
      </c>
      <c r="E437" s="146">
        <v>1</v>
      </c>
      <c r="F437" s="147" t="s">
        <v>856</v>
      </c>
      <c r="G437" s="148">
        <v>410</v>
      </c>
      <c r="H437" s="139">
        <f t="shared" si="57"/>
        <v>69610.7</v>
      </c>
      <c r="I437" s="139">
        <f t="shared" si="57"/>
        <v>0</v>
      </c>
      <c r="J437" s="133"/>
    </row>
    <row r="438" spans="1:10" s="141" customFormat="1" ht="38.25">
      <c r="A438" s="133"/>
      <c r="B438" s="145" t="s">
        <v>181</v>
      </c>
      <c r="C438" s="145"/>
      <c r="D438" s="146">
        <v>5</v>
      </c>
      <c r="E438" s="146">
        <v>1</v>
      </c>
      <c r="F438" s="147" t="s">
        <v>856</v>
      </c>
      <c r="G438" s="148" t="s">
        <v>180</v>
      </c>
      <c r="H438" s="139">
        <v>69610.7</v>
      </c>
      <c r="I438" s="139">
        <v>0</v>
      </c>
      <c r="J438" s="133"/>
    </row>
    <row r="439" spans="1:10" s="141" customFormat="1" ht="114.75">
      <c r="A439" s="133"/>
      <c r="B439" s="145" t="s">
        <v>182</v>
      </c>
      <c r="C439" s="145"/>
      <c r="D439" s="146">
        <v>5</v>
      </c>
      <c r="E439" s="146">
        <v>1</v>
      </c>
      <c r="F439" s="147" t="s">
        <v>857</v>
      </c>
      <c r="G439" s="148"/>
      <c r="H439" s="139">
        <f t="shared" ref="H439:I441" si="58">H440</f>
        <v>8009.4</v>
      </c>
      <c r="I439" s="139">
        <f t="shared" si="58"/>
        <v>0</v>
      </c>
      <c r="J439" s="133"/>
    </row>
    <row r="440" spans="1:10" s="141" customFormat="1" ht="25.5">
      <c r="A440" s="133"/>
      <c r="B440" s="32" t="s">
        <v>703</v>
      </c>
      <c r="C440" s="145"/>
      <c r="D440" s="146">
        <v>5</v>
      </c>
      <c r="E440" s="146">
        <v>1</v>
      </c>
      <c r="F440" s="147" t="s">
        <v>857</v>
      </c>
      <c r="G440" s="148">
        <v>400</v>
      </c>
      <c r="H440" s="139">
        <f t="shared" si="58"/>
        <v>8009.4</v>
      </c>
      <c r="I440" s="139">
        <f t="shared" si="58"/>
        <v>0</v>
      </c>
      <c r="J440" s="133"/>
    </row>
    <row r="441" spans="1:10" s="141" customFormat="1">
      <c r="A441" s="133"/>
      <c r="B441" s="32" t="s">
        <v>697</v>
      </c>
      <c r="C441" s="145"/>
      <c r="D441" s="146">
        <v>5</v>
      </c>
      <c r="E441" s="146">
        <v>1</v>
      </c>
      <c r="F441" s="147" t="s">
        <v>857</v>
      </c>
      <c r="G441" s="148">
        <v>410</v>
      </c>
      <c r="H441" s="139">
        <f t="shared" si="58"/>
        <v>8009.4</v>
      </c>
      <c r="I441" s="139">
        <f t="shared" si="58"/>
        <v>0</v>
      </c>
      <c r="J441" s="133"/>
    </row>
    <row r="442" spans="1:10" s="141" customFormat="1" ht="38.25">
      <c r="A442" s="133"/>
      <c r="B442" s="145" t="s">
        <v>181</v>
      </c>
      <c r="C442" s="145"/>
      <c r="D442" s="146">
        <v>5</v>
      </c>
      <c r="E442" s="146">
        <v>1</v>
      </c>
      <c r="F442" s="147" t="s">
        <v>857</v>
      </c>
      <c r="G442" s="148" t="s">
        <v>180</v>
      </c>
      <c r="H442" s="139">
        <v>8009.4</v>
      </c>
      <c r="I442" s="139">
        <v>0</v>
      </c>
      <c r="J442" s="133"/>
    </row>
    <row r="443" spans="1:10" s="141" customFormat="1" ht="38.25">
      <c r="A443" s="133"/>
      <c r="B443" s="145" t="s">
        <v>5</v>
      </c>
      <c r="C443" s="145"/>
      <c r="D443" s="146">
        <v>5</v>
      </c>
      <c r="E443" s="146">
        <v>1</v>
      </c>
      <c r="F443" s="147" t="s">
        <v>718</v>
      </c>
      <c r="G443" s="148"/>
      <c r="H443" s="139">
        <f t="shared" ref="H443:I447" si="59">H444</f>
        <v>8515.9</v>
      </c>
      <c r="I443" s="139">
        <f t="shared" si="59"/>
        <v>3284.3</v>
      </c>
      <c r="J443" s="133"/>
    </row>
    <row r="444" spans="1:10" s="141" customFormat="1" ht="38.25">
      <c r="A444" s="133"/>
      <c r="B444" s="145" t="s">
        <v>179</v>
      </c>
      <c r="C444" s="145"/>
      <c r="D444" s="146">
        <v>5</v>
      </c>
      <c r="E444" s="146">
        <v>1</v>
      </c>
      <c r="F444" s="147" t="s">
        <v>759</v>
      </c>
      <c r="G444" s="148"/>
      <c r="H444" s="139">
        <f>H445</f>
        <v>8515.9</v>
      </c>
      <c r="I444" s="139">
        <f>I445</f>
        <v>3284.3</v>
      </c>
      <c r="J444" s="133"/>
    </row>
    <row r="445" spans="1:10" s="141" customFormat="1">
      <c r="A445" s="133"/>
      <c r="B445" s="145" t="s">
        <v>21</v>
      </c>
      <c r="C445" s="145"/>
      <c r="D445" s="146">
        <v>5</v>
      </c>
      <c r="E445" s="146">
        <v>1</v>
      </c>
      <c r="F445" s="147" t="s">
        <v>760</v>
      </c>
      <c r="G445" s="148"/>
      <c r="H445" s="139">
        <f t="shared" si="59"/>
        <v>8515.9</v>
      </c>
      <c r="I445" s="139">
        <f t="shared" si="59"/>
        <v>3284.3</v>
      </c>
      <c r="J445" s="133"/>
    </row>
    <row r="446" spans="1:10" s="141" customFormat="1" ht="25.5">
      <c r="A446" s="133"/>
      <c r="B446" s="32" t="s">
        <v>259</v>
      </c>
      <c r="C446" s="145"/>
      <c r="D446" s="146">
        <v>5</v>
      </c>
      <c r="E446" s="146">
        <v>1</v>
      </c>
      <c r="F446" s="147" t="s">
        <v>760</v>
      </c>
      <c r="G446" s="148">
        <v>200</v>
      </c>
      <c r="H446" s="139">
        <f t="shared" si="59"/>
        <v>8515.9</v>
      </c>
      <c r="I446" s="139">
        <f t="shared" si="59"/>
        <v>3284.3</v>
      </c>
      <c r="J446" s="133"/>
    </row>
    <row r="447" spans="1:10" s="141" customFormat="1" ht="25.5">
      <c r="A447" s="133"/>
      <c r="B447" s="32" t="s">
        <v>691</v>
      </c>
      <c r="C447" s="145"/>
      <c r="D447" s="146">
        <v>5</v>
      </c>
      <c r="E447" s="146">
        <v>1</v>
      </c>
      <c r="F447" s="147" t="s">
        <v>760</v>
      </c>
      <c r="G447" s="148">
        <v>240</v>
      </c>
      <c r="H447" s="139">
        <f t="shared" si="59"/>
        <v>8515.9</v>
      </c>
      <c r="I447" s="139">
        <f t="shared" si="59"/>
        <v>3284.3</v>
      </c>
      <c r="J447" s="133"/>
    </row>
    <row r="448" spans="1:10" s="141" customFormat="1" ht="38.25">
      <c r="A448" s="133"/>
      <c r="B448" s="145" t="s">
        <v>19</v>
      </c>
      <c r="C448" s="145"/>
      <c r="D448" s="146">
        <v>5</v>
      </c>
      <c r="E448" s="146">
        <v>1</v>
      </c>
      <c r="F448" s="147" t="s">
        <v>760</v>
      </c>
      <c r="G448" s="148" t="s">
        <v>18</v>
      </c>
      <c r="H448" s="139">
        <v>8515.9</v>
      </c>
      <c r="I448" s="139">
        <v>3284.3</v>
      </c>
      <c r="J448" s="133"/>
    </row>
    <row r="449" spans="1:10" s="141" customFormat="1" ht="51">
      <c r="A449" s="133"/>
      <c r="B449" s="145" t="s">
        <v>157</v>
      </c>
      <c r="C449" s="145"/>
      <c r="D449" s="146">
        <v>5</v>
      </c>
      <c r="E449" s="146">
        <v>1</v>
      </c>
      <c r="F449" s="147" t="s">
        <v>802</v>
      </c>
      <c r="G449" s="148"/>
      <c r="H449" s="139">
        <f>H450</f>
        <v>13809.8</v>
      </c>
      <c r="I449" s="139">
        <f>I450</f>
        <v>1137.4000000000001</v>
      </c>
      <c r="J449" s="133"/>
    </row>
    <row r="450" spans="1:10" s="141" customFormat="1" ht="51">
      <c r="A450" s="133"/>
      <c r="B450" s="145" t="s">
        <v>156</v>
      </c>
      <c r="C450" s="145"/>
      <c r="D450" s="146">
        <v>5</v>
      </c>
      <c r="E450" s="146">
        <v>1</v>
      </c>
      <c r="F450" s="147" t="s">
        <v>803</v>
      </c>
      <c r="G450" s="148"/>
      <c r="H450" s="139">
        <f>H451</f>
        <v>13809.8</v>
      </c>
      <c r="I450" s="139">
        <f>I451</f>
        <v>1137.4000000000001</v>
      </c>
      <c r="J450" s="133"/>
    </row>
    <row r="451" spans="1:10" s="141" customFormat="1">
      <c r="A451" s="133"/>
      <c r="B451" s="145" t="s">
        <v>21</v>
      </c>
      <c r="C451" s="145"/>
      <c r="D451" s="146">
        <v>5</v>
      </c>
      <c r="E451" s="146">
        <v>1</v>
      </c>
      <c r="F451" s="147" t="s">
        <v>805</v>
      </c>
      <c r="G451" s="148"/>
      <c r="H451" s="139">
        <f>H452+H455</f>
        <v>13809.8</v>
      </c>
      <c r="I451" s="139">
        <f t="shared" ref="I451" si="60">I452+I455</f>
        <v>1137.4000000000001</v>
      </c>
      <c r="J451" s="133"/>
    </row>
    <row r="452" spans="1:10" s="141" customFormat="1" ht="25.5">
      <c r="A452" s="133"/>
      <c r="B452" s="32" t="s">
        <v>259</v>
      </c>
      <c r="C452" s="145"/>
      <c r="D452" s="146">
        <v>5</v>
      </c>
      <c r="E452" s="146">
        <v>1</v>
      </c>
      <c r="F452" s="147" t="s">
        <v>805</v>
      </c>
      <c r="G452" s="148">
        <v>200</v>
      </c>
      <c r="H452" s="139">
        <f>H453</f>
        <v>12951.5</v>
      </c>
      <c r="I452" s="139">
        <f>I453</f>
        <v>1137.4000000000001</v>
      </c>
      <c r="J452" s="133"/>
    </row>
    <row r="453" spans="1:10" s="141" customFormat="1" ht="25.5">
      <c r="A453" s="133"/>
      <c r="B453" s="32" t="s">
        <v>691</v>
      </c>
      <c r="C453" s="145"/>
      <c r="D453" s="146">
        <v>5</v>
      </c>
      <c r="E453" s="146">
        <v>1</v>
      </c>
      <c r="F453" s="147" t="s">
        <v>805</v>
      </c>
      <c r="G453" s="148">
        <v>240</v>
      </c>
      <c r="H453" s="139">
        <f>H454</f>
        <v>12951.5</v>
      </c>
      <c r="I453" s="139">
        <f>I454</f>
        <v>1137.4000000000001</v>
      </c>
      <c r="J453" s="133"/>
    </row>
    <row r="454" spans="1:10" s="141" customFormat="1" ht="38.25">
      <c r="A454" s="133"/>
      <c r="B454" s="145" t="s">
        <v>19</v>
      </c>
      <c r="C454" s="145"/>
      <c r="D454" s="146">
        <v>5</v>
      </c>
      <c r="E454" s="146">
        <v>1</v>
      </c>
      <c r="F454" s="147" t="s">
        <v>805</v>
      </c>
      <c r="G454" s="148" t="s">
        <v>18</v>
      </c>
      <c r="H454" s="139">
        <v>12951.5</v>
      </c>
      <c r="I454" s="139">
        <v>1137.4000000000001</v>
      </c>
      <c r="J454" s="133"/>
    </row>
    <row r="455" spans="1:10" s="141" customFormat="1">
      <c r="A455" s="133"/>
      <c r="B455" s="32" t="s">
        <v>261</v>
      </c>
      <c r="C455" s="145"/>
      <c r="D455" s="146">
        <v>5</v>
      </c>
      <c r="E455" s="146">
        <v>1</v>
      </c>
      <c r="F455" s="147" t="s">
        <v>805</v>
      </c>
      <c r="G455" s="148">
        <v>800</v>
      </c>
      <c r="H455" s="139">
        <f>H456</f>
        <v>858.3</v>
      </c>
      <c r="I455" s="139">
        <f>I456</f>
        <v>0</v>
      </c>
      <c r="J455" s="133"/>
    </row>
    <row r="456" spans="1:10" s="141" customFormat="1" ht="51">
      <c r="A456" s="133"/>
      <c r="B456" s="145" t="s">
        <v>160</v>
      </c>
      <c r="C456" s="145"/>
      <c r="D456" s="146">
        <v>5</v>
      </c>
      <c r="E456" s="146">
        <v>1</v>
      </c>
      <c r="F456" s="147" t="s">
        <v>805</v>
      </c>
      <c r="G456" s="148" t="s">
        <v>159</v>
      </c>
      <c r="H456" s="139">
        <v>858.3</v>
      </c>
      <c r="I456" s="139">
        <v>0</v>
      </c>
      <c r="J456" s="133"/>
    </row>
    <row r="457" spans="1:10" s="143" customFormat="1">
      <c r="A457" s="142"/>
      <c r="B457" s="134" t="s">
        <v>178</v>
      </c>
      <c r="C457" s="134"/>
      <c r="D457" s="135">
        <v>5</v>
      </c>
      <c r="E457" s="135">
        <v>2</v>
      </c>
      <c r="F457" s="136"/>
      <c r="G457" s="137"/>
      <c r="H457" s="138">
        <f>H458+H469+H474</f>
        <v>81355.399999999994</v>
      </c>
      <c r="I457" s="138">
        <f>I458+I469+I474</f>
        <v>291.60000000000002</v>
      </c>
      <c r="J457" s="140">
        <f>I457/H457*100</f>
        <v>0.35842734471221338</v>
      </c>
    </row>
    <row r="458" spans="1:10" s="141" customFormat="1" ht="38.25">
      <c r="A458" s="133"/>
      <c r="B458" s="145" t="s">
        <v>164</v>
      </c>
      <c r="C458" s="145"/>
      <c r="D458" s="146">
        <v>5</v>
      </c>
      <c r="E458" s="146">
        <v>2</v>
      </c>
      <c r="F458" s="147" t="s">
        <v>858</v>
      </c>
      <c r="G458" s="148"/>
      <c r="H458" s="139">
        <f>H459+H463+H466</f>
        <v>43977.2</v>
      </c>
      <c r="I458" s="139">
        <f>I459+I463</f>
        <v>0</v>
      </c>
      <c r="J458" s="133"/>
    </row>
    <row r="459" spans="1:10" s="141" customFormat="1">
      <c r="A459" s="133"/>
      <c r="B459" s="145" t="s">
        <v>65</v>
      </c>
      <c r="C459" s="145"/>
      <c r="D459" s="146">
        <v>5</v>
      </c>
      <c r="E459" s="146">
        <v>2</v>
      </c>
      <c r="F459" s="147" t="s">
        <v>859</v>
      </c>
      <c r="G459" s="148"/>
      <c r="H459" s="139">
        <f t="shared" ref="H459:I461" si="61">H460</f>
        <v>4.7</v>
      </c>
      <c r="I459" s="139">
        <f t="shared" si="61"/>
        <v>0</v>
      </c>
      <c r="J459" s="133"/>
    </row>
    <row r="460" spans="1:10" s="141" customFormat="1" ht="25.5">
      <c r="A460" s="133"/>
      <c r="B460" s="32" t="s">
        <v>703</v>
      </c>
      <c r="C460" s="145"/>
      <c r="D460" s="146">
        <v>5</v>
      </c>
      <c r="E460" s="146">
        <v>2</v>
      </c>
      <c r="F460" s="147" t="s">
        <v>859</v>
      </c>
      <c r="G460" s="148">
        <v>400</v>
      </c>
      <c r="H460" s="139">
        <f t="shared" si="61"/>
        <v>4.7</v>
      </c>
      <c r="I460" s="139">
        <f t="shared" si="61"/>
        <v>0</v>
      </c>
      <c r="J460" s="133"/>
    </row>
    <row r="461" spans="1:10" s="141" customFormat="1">
      <c r="A461" s="133"/>
      <c r="B461" s="32" t="s">
        <v>697</v>
      </c>
      <c r="C461" s="145"/>
      <c r="D461" s="146">
        <v>5</v>
      </c>
      <c r="E461" s="146">
        <v>2</v>
      </c>
      <c r="F461" s="147" t="s">
        <v>859</v>
      </c>
      <c r="G461" s="148">
        <v>410</v>
      </c>
      <c r="H461" s="139">
        <f t="shared" si="61"/>
        <v>4.7</v>
      </c>
      <c r="I461" s="139">
        <f t="shared" si="61"/>
        <v>0</v>
      </c>
      <c r="J461" s="133"/>
    </row>
    <row r="462" spans="1:10" s="141" customFormat="1" ht="38.25">
      <c r="A462" s="133"/>
      <c r="B462" s="145" t="s">
        <v>89</v>
      </c>
      <c r="C462" s="145"/>
      <c r="D462" s="146">
        <v>5</v>
      </c>
      <c r="E462" s="146">
        <v>2</v>
      </c>
      <c r="F462" s="147" t="s">
        <v>859</v>
      </c>
      <c r="G462" s="148" t="s">
        <v>88</v>
      </c>
      <c r="H462" s="139">
        <v>4.7</v>
      </c>
      <c r="I462" s="139">
        <v>0</v>
      </c>
      <c r="J462" s="133"/>
    </row>
    <row r="463" spans="1:10" s="141" customFormat="1" ht="114.75">
      <c r="A463" s="133"/>
      <c r="B463" s="145" t="s">
        <v>163</v>
      </c>
      <c r="C463" s="145"/>
      <c r="D463" s="146">
        <v>5</v>
      </c>
      <c r="E463" s="146">
        <v>2</v>
      </c>
      <c r="F463" s="147" t="s">
        <v>860</v>
      </c>
      <c r="G463" s="148"/>
      <c r="H463" s="139">
        <f>H464</f>
        <v>41773.9</v>
      </c>
      <c r="I463" s="139">
        <f>I464</f>
        <v>0</v>
      </c>
      <c r="J463" s="133"/>
    </row>
    <row r="464" spans="1:10" s="141" customFormat="1">
      <c r="A464" s="133"/>
      <c r="B464" s="32" t="s">
        <v>261</v>
      </c>
      <c r="C464" s="145"/>
      <c r="D464" s="146">
        <v>5</v>
      </c>
      <c r="E464" s="146">
        <v>2</v>
      </c>
      <c r="F464" s="147" t="s">
        <v>860</v>
      </c>
      <c r="G464" s="148">
        <v>800</v>
      </c>
      <c r="H464" s="139">
        <f>H465</f>
        <v>41773.9</v>
      </c>
      <c r="I464" s="139">
        <f>I465</f>
        <v>0</v>
      </c>
      <c r="J464" s="133"/>
    </row>
    <row r="465" spans="1:10" s="141" customFormat="1" ht="51">
      <c r="A465" s="133"/>
      <c r="B465" s="145" t="s">
        <v>160</v>
      </c>
      <c r="C465" s="145"/>
      <c r="D465" s="146">
        <v>5</v>
      </c>
      <c r="E465" s="146">
        <v>2</v>
      </c>
      <c r="F465" s="147" t="s">
        <v>860</v>
      </c>
      <c r="G465" s="148" t="s">
        <v>159</v>
      </c>
      <c r="H465" s="139">
        <v>41773.9</v>
      </c>
      <c r="I465" s="139">
        <v>0</v>
      </c>
      <c r="J465" s="133"/>
    </row>
    <row r="466" spans="1:10" s="141" customFormat="1" ht="127.5">
      <c r="A466" s="133"/>
      <c r="B466" s="145" t="s">
        <v>177</v>
      </c>
      <c r="C466" s="145"/>
      <c r="D466" s="146">
        <v>5</v>
      </c>
      <c r="E466" s="146">
        <v>2</v>
      </c>
      <c r="F466" s="147" t="s">
        <v>862</v>
      </c>
      <c r="G466" s="148"/>
      <c r="H466" s="139">
        <f>H467</f>
        <v>2198.6</v>
      </c>
      <c r="I466" s="139">
        <f>I467</f>
        <v>0</v>
      </c>
      <c r="J466" s="133"/>
    </row>
    <row r="467" spans="1:10" s="141" customFormat="1">
      <c r="A467" s="133"/>
      <c r="B467" s="32" t="s">
        <v>261</v>
      </c>
      <c r="C467" s="145"/>
      <c r="D467" s="146">
        <v>5</v>
      </c>
      <c r="E467" s="146">
        <v>2</v>
      </c>
      <c r="F467" s="147" t="s">
        <v>862</v>
      </c>
      <c r="G467" s="148">
        <v>800</v>
      </c>
      <c r="H467" s="139">
        <f>H468</f>
        <v>2198.6</v>
      </c>
      <c r="I467" s="139">
        <f>I468</f>
        <v>0</v>
      </c>
      <c r="J467" s="133"/>
    </row>
    <row r="468" spans="1:10" s="141" customFormat="1" ht="51">
      <c r="A468" s="133"/>
      <c r="B468" s="145" t="s">
        <v>160</v>
      </c>
      <c r="C468" s="145"/>
      <c r="D468" s="146">
        <v>5</v>
      </c>
      <c r="E468" s="146">
        <v>2</v>
      </c>
      <c r="F468" s="147" t="s">
        <v>862</v>
      </c>
      <c r="G468" s="148" t="s">
        <v>159</v>
      </c>
      <c r="H468" s="139">
        <v>2198.6</v>
      </c>
      <c r="I468" s="139">
        <v>0</v>
      </c>
      <c r="J468" s="133"/>
    </row>
    <row r="469" spans="1:10" s="141" customFormat="1" ht="51">
      <c r="A469" s="133"/>
      <c r="B469" s="145" t="s">
        <v>157</v>
      </c>
      <c r="C469" s="145"/>
      <c r="D469" s="146">
        <v>5</v>
      </c>
      <c r="E469" s="146">
        <v>2</v>
      </c>
      <c r="F469" s="147" t="s">
        <v>802</v>
      </c>
      <c r="G469" s="148"/>
      <c r="H469" s="139">
        <f t="shared" ref="H469:I472" si="62">H470</f>
        <v>6392.3</v>
      </c>
      <c r="I469" s="139">
        <f t="shared" si="62"/>
        <v>0</v>
      </c>
      <c r="J469" s="133"/>
    </row>
    <row r="470" spans="1:10" s="141" customFormat="1" ht="38.25">
      <c r="A470" s="133"/>
      <c r="B470" s="145" t="s">
        <v>149</v>
      </c>
      <c r="C470" s="145"/>
      <c r="D470" s="146">
        <v>5</v>
      </c>
      <c r="E470" s="146">
        <v>2</v>
      </c>
      <c r="F470" s="147" t="s">
        <v>865</v>
      </c>
      <c r="G470" s="148"/>
      <c r="H470" s="139">
        <f>H471</f>
        <v>6392.3</v>
      </c>
      <c r="I470" s="139">
        <f>I471</f>
        <v>0</v>
      </c>
      <c r="J470" s="133"/>
    </row>
    <row r="471" spans="1:10" s="141" customFormat="1" ht="204">
      <c r="A471" s="133"/>
      <c r="B471" s="145" t="s">
        <v>176</v>
      </c>
      <c r="C471" s="145"/>
      <c r="D471" s="146">
        <v>5</v>
      </c>
      <c r="E471" s="146">
        <v>2</v>
      </c>
      <c r="F471" s="147" t="s">
        <v>867</v>
      </c>
      <c r="G471" s="148"/>
      <c r="H471" s="139">
        <f t="shared" si="62"/>
        <v>6392.3</v>
      </c>
      <c r="I471" s="139">
        <f t="shared" si="62"/>
        <v>0</v>
      </c>
      <c r="J471" s="133"/>
    </row>
    <row r="472" spans="1:10" s="141" customFormat="1">
      <c r="A472" s="133"/>
      <c r="B472" s="32" t="s">
        <v>261</v>
      </c>
      <c r="C472" s="145"/>
      <c r="D472" s="146">
        <v>5</v>
      </c>
      <c r="E472" s="146">
        <v>2</v>
      </c>
      <c r="F472" s="147" t="s">
        <v>867</v>
      </c>
      <c r="G472" s="148">
        <v>800</v>
      </c>
      <c r="H472" s="139">
        <f t="shared" si="62"/>
        <v>6392.3</v>
      </c>
      <c r="I472" s="139">
        <f t="shared" si="62"/>
        <v>0</v>
      </c>
      <c r="J472" s="133"/>
    </row>
    <row r="473" spans="1:10" s="141" customFormat="1" ht="51">
      <c r="A473" s="133"/>
      <c r="B473" s="145" t="s">
        <v>160</v>
      </c>
      <c r="C473" s="145"/>
      <c r="D473" s="146">
        <v>5</v>
      </c>
      <c r="E473" s="146">
        <v>2</v>
      </c>
      <c r="F473" s="147" t="s">
        <v>867</v>
      </c>
      <c r="G473" s="148" t="s">
        <v>159</v>
      </c>
      <c r="H473" s="139">
        <v>6392.3</v>
      </c>
      <c r="I473" s="139">
        <v>0</v>
      </c>
      <c r="J473" s="133"/>
    </row>
    <row r="474" spans="1:10" s="141" customFormat="1" ht="38.25">
      <c r="A474" s="133"/>
      <c r="B474" s="145" t="s">
        <v>175</v>
      </c>
      <c r="C474" s="145"/>
      <c r="D474" s="146">
        <v>5</v>
      </c>
      <c r="E474" s="146">
        <v>2</v>
      </c>
      <c r="F474" s="147" t="s">
        <v>868</v>
      </c>
      <c r="G474" s="148"/>
      <c r="H474" s="139">
        <f>H475+H479+H483+H487+H491</f>
        <v>30985.9</v>
      </c>
      <c r="I474" s="139">
        <f>I475+I479+I483+I487+I491</f>
        <v>291.60000000000002</v>
      </c>
      <c r="J474" s="133"/>
    </row>
    <row r="475" spans="1:10" s="141" customFormat="1">
      <c r="A475" s="133"/>
      <c r="B475" s="145" t="s">
        <v>21</v>
      </c>
      <c r="C475" s="145"/>
      <c r="D475" s="146">
        <v>5</v>
      </c>
      <c r="E475" s="146">
        <v>2</v>
      </c>
      <c r="F475" s="147" t="s">
        <v>869</v>
      </c>
      <c r="G475" s="148"/>
      <c r="H475" s="139">
        <f t="shared" ref="H475:I477" si="63">H476</f>
        <v>5763</v>
      </c>
      <c r="I475" s="139">
        <f t="shared" si="63"/>
        <v>291.60000000000002</v>
      </c>
      <c r="J475" s="133"/>
    </row>
    <row r="476" spans="1:10" s="141" customFormat="1" ht="25.5">
      <c r="A476" s="133"/>
      <c r="B476" s="32" t="s">
        <v>703</v>
      </c>
      <c r="C476" s="145"/>
      <c r="D476" s="146">
        <v>5</v>
      </c>
      <c r="E476" s="146">
        <v>2</v>
      </c>
      <c r="F476" s="147" t="s">
        <v>869</v>
      </c>
      <c r="G476" s="148">
        <v>400</v>
      </c>
      <c r="H476" s="139">
        <f t="shared" si="63"/>
        <v>5763</v>
      </c>
      <c r="I476" s="139">
        <f t="shared" si="63"/>
        <v>291.60000000000002</v>
      </c>
      <c r="J476" s="133"/>
    </row>
    <row r="477" spans="1:10" s="141" customFormat="1">
      <c r="A477" s="133"/>
      <c r="B477" s="32" t="s">
        <v>697</v>
      </c>
      <c r="C477" s="145"/>
      <c r="D477" s="146">
        <v>5</v>
      </c>
      <c r="E477" s="146">
        <v>2</v>
      </c>
      <c r="F477" s="147" t="s">
        <v>869</v>
      </c>
      <c r="G477" s="148">
        <v>410</v>
      </c>
      <c r="H477" s="139">
        <f t="shared" si="63"/>
        <v>5763</v>
      </c>
      <c r="I477" s="139">
        <f t="shared" si="63"/>
        <v>291.60000000000002</v>
      </c>
      <c r="J477" s="133"/>
    </row>
    <row r="478" spans="1:10" s="141" customFormat="1" ht="38.25">
      <c r="A478" s="133"/>
      <c r="B478" s="145" t="s">
        <v>89</v>
      </c>
      <c r="C478" s="145"/>
      <c r="D478" s="146">
        <v>5</v>
      </c>
      <c r="E478" s="146">
        <v>2</v>
      </c>
      <c r="F478" s="147" t="s">
        <v>869</v>
      </c>
      <c r="G478" s="148" t="s">
        <v>88</v>
      </c>
      <c r="H478" s="139">
        <v>5763</v>
      </c>
      <c r="I478" s="139">
        <v>291.60000000000002</v>
      </c>
      <c r="J478" s="133"/>
    </row>
    <row r="479" spans="1:10" s="141" customFormat="1" ht="114.75">
      <c r="A479" s="133"/>
      <c r="B479" s="145" t="s">
        <v>174</v>
      </c>
      <c r="C479" s="145"/>
      <c r="D479" s="146">
        <v>5</v>
      </c>
      <c r="E479" s="146">
        <v>2</v>
      </c>
      <c r="F479" s="147" t="s">
        <v>871</v>
      </c>
      <c r="G479" s="148"/>
      <c r="H479" s="139">
        <f t="shared" ref="H479:I481" si="64">H480</f>
        <v>16656</v>
      </c>
      <c r="I479" s="139">
        <f t="shared" si="64"/>
        <v>0</v>
      </c>
      <c r="J479" s="133"/>
    </row>
    <row r="480" spans="1:10" s="141" customFormat="1" ht="25.5">
      <c r="A480" s="133"/>
      <c r="B480" s="32" t="s">
        <v>703</v>
      </c>
      <c r="C480" s="145"/>
      <c r="D480" s="146">
        <v>5</v>
      </c>
      <c r="E480" s="146">
        <v>2</v>
      </c>
      <c r="F480" s="147" t="s">
        <v>871</v>
      </c>
      <c r="G480" s="148">
        <v>400</v>
      </c>
      <c r="H480" s="139">
        <f t="shared" si="64"/>
        <v>16656</v>
      </c>
      <c r="I480" s="139">
        <f t="shared" si="64"/>
        <v>0</v>
      </c>
      <c r="J480" s="133"/>
    </row>
    <row r="481" spans="1:10" s="141" customFormat="1">
      <c r="A481" s="133"/>
      <c r="B481" s="32" t="s">
        <v>697</v>
      </c>
      <c r="C481" s="145"/>
      <c r="D481" s="146">
        <v>5</v>
      </c>
      <c r="E481" s="146">
        <v>2</v>
      </c>
      <c r="F481" s="147" t="s">
        <v>871</v>
      </c>
      <c r="G481" s="148">
        <v>410</v>
      </c>
      <c r="H481" s="139">
        <f t="shared" si="64"/>
        <v>16656</v>
      </c>
      <c r="I481" s="139">
        <f t="shared" si="64"/>
        <v>0</v>
      </c>
      <c r="J481" s="133"/>
    </row>
    <row r="482" spans="1:10" s="141" customFormat="1" ht="38.25">
      <c r="A482" s="133"/>
      <c r="B482" s="145" t="s">
        <v>89</v>
      </c>
      <c r="C482" s="145"/>
      <c r="D482" s="146">
        <v>5</v>
      </c>
      <c r="E482" s="146">
        <v>2</v>
      </c>
      <c r="F482" s="147" t="s">
        <v>871</v>
      </c>
      <c r="G482" s="148" t="s">
        <v>88</v>
      </c>
      <c r="H482" s="139">
        <v>16656</v>
      </c>
      <c r="I482" s="139">
        <v>0</v>
      </c>
      <c r="J482" s="133"/>
    </row>
    <row r="483" spans="1:10" s="141" customFormat="1" ht="165.75">
      <c r="A483" s="133"/>
      <c r="B483" s="145" t="s">
        <v>173</v>
      </c>
      <c r="C483" s="145"/>
      <c r="D483" s="146">
        <v>5</v>
      </c>
      <c r="E483" s="146">
        <v>2</v>
      </c>
      <c r="F483" s="147" t="s">
        <v>873</v>
      </c>
      <c r="G483" s="148"/>
      <c r="H483" s="139">
        <f t="shared" ref="H483:I485" si="65">H484</f>
        <v>4358.8999999999996</v>
      </c>
      <c r="I483" s="139">
        <f t="shared" si="65"/>
        <v>0</v>
      </c>
      <c r="J483" s="133"/>
    </row>
    <row r="484" spans="1:10" s="141" customFormat="1" ht="25.5">
      <c r="A484" s="133"/>
      <c r="B484" s="32" t="s">
        <v>703</v>
      </c>
      <c r="C484" s="145"/>
      <c r="D484" s="146">
        <v>5</v>
      </c>
      <c r="E484" s="146">
        <v>2</v>
      </c>
      <c r="F484" s="147" t="s">
        <v>873</v>
      </c>
      <c r="G484" s="148">
        <v>400</v>
      </c>
      <c r="H484" s="139">
        <f t="shared" si="65"/>
        <v>4358.8999999999996</v>
      </c>
      <c r="I484" s="139">
        <f t="shared" si="65"/>
        <v>0</v>
      </c>
      <c r="J484" s="133"/>
    </row>
    <row r="485" spans="1:10" s="141" customFormat="1">
      <c r="A485" s="133"/>
      <c r="B485" s="32" t="s">
        <v>697</v>
      </c>
      <c r="C485" s="145"/>
      <c r="D485" s="146">
        <v>5</v>
      </c>
      <c r="E485" s="146">
        <v>2</v>
      </c>
      <c r="F485" s="147" t="s">
        <v>873</v>
      </c>
      <c r="G485" s="148">
        <v>410</v>
      </c>
      <c r="H485" s="139">
        <f t="shared" si="65"/>
        <v>4358.8999999999996</v>
      </c>
      <c r="I485" s="139">
        <f t="shared" si="65"/>
        <v>0</v>
      </c>
      <c r="J485" s="133"/>
    </row>
    <row r="486" spans="1:10" s="141" customFormat="1" ht="38.25">
      <c r="A486" s="133"/>
      <c r="B486" s="145" t="s">
        <v>89</v>
      </c>
      <c r="C486" s="145"/>
      <c r="D486" s="146">
        <v>5</v>
      </c>
      <c r="E486" s="146">
        <v>2</v>
      </c>
      <c r="F486" s="147" t="s">
        <v>873</v>
      </c>
      <c r="G486" s="148" t="s">
        <v>88</v>
      </c>
      <c r="H486" s="139">
        <v>4358.8999999999996</v>
      </c>
      <c r="I486" s="139">
        <v>0</v>
      </c>
      <c r="J486" s="133"/>
    </row>
    <row r="487" spans="1:10" s="141" customFormat="1" ht="127.5">
      <c r="A487" s="133"/>
      <c r="B487" s="145" t="s">
        <v>172</v>
      </c>
      <c r="C487" s="145"/>
      <c r="D487" s="146">
        <v>5</v>
      </c>
      <c r="E487" s="146">
        <v>2</v>
      </c>
      <c r="F487" s="147" t="s">
        <v>875</v>
      </c>
      <c r="G487" s="148"/>
      <c r="H487" s="139">
        <f t="shared" ref="H487:I489" si="66">H488</f>
        <v>4164</v>
      </c>
      <c r="I487" s="139">
        <f t="shared" si="66"/>
        <v>0</v>
      </c>
      <c r="J487" s="133"/>
    </row>
    <row r="488" spans="1:10" s="141" customFormat="1" ht="25.5">
      <c r="A488" s="133"/>
      <c r="B488" s="32" t="s">
        <v>703</v>
      </c>
      <c r="C488" s="145"/>
      <c r="D488" s="146">
        <v>5</v>
      </c>
      <c r="E488" s="146">
        <v>2</v>
      </c>
      <c r="F488" s="147" t="s">
        <v>875</v>
      </c>
      <c r="G488" s="148">
        <v>400</v>
      </c>
      <c r="H488" s="139">
        <f t="shared" si="66"/>
        <v>4164</v>
      </c>
      <c r="I488" s="139">
        <f t="shared" si="66"/>
        <v>0</v>
      </c>
      <c r="J488" s="133"/>
    </row>
    <row r="489" spans="1:10" s="141" customFormat="1">
      <c r="A489" s="133"/>
      <c r="B489" s="32" t="s">
        <v>697</v>
      </c>
      <c r="C489" s="145"/>
      <c r="D489" s="146">
        <v>5</v>
      </c>
      <c r="E489" s="146">
        <v>2</v>
      </c>
      <c r="F489" s="147" t="s">
        <v>875</v>
      </c>
      <c r="G489" s="148">
        <v>410</v>
      </c>
      <c r="H489" s="139">
        <f t="shared" si="66"/>
        <v>4164</v>
      </c>
      <c r="I489" s="139">
        <f t="shared" si="66"/>
        <v>0</v>
      </c>
      <c r="J489" s="133"/>
    </row>
    <row r="490" spans="1:10" s="141" customFormat="1" ht="38.25">
      <c r="A490" s="133"/>
      <c r="B490" s="145" t="s">
        <v>89</v>
      </c>
      <c r="C490" s="145"/>
      <c r="D490" s="146">
        <v>5</v>
      </c>
      <c r="E490" s="146">
        <v>2</v>
      </c>
      <c r="F490" s="147" t="s">
        <v>875</v>
      </c>
      <c r="G490" s="148" t="s">
        <v>88</v>
      </c>
      <c r="H490" s="139">
        <v>4164</v>
      </c>
      <c r="I490" s="139">
        <v>0</v>
      </c>
      <c r="J490" s="133"/>
    </row>
    <row r="491" spans="1:10" s="141" customFormat="1" ht="178.5">
      <c r="A491" s="133"/>
      <c r="B491" s="145" t="s">
        <v>171</v>
      </c>
      <c r="C491" s="145"/>
      <c r="D491" s="146">
        <v>5</v>
      </c>
      <c r="E491" s="146">
        <v>2</v>
      </c>
      <c r="F491" s="147" t="s">
        <v>877</v>
      </c>
      <c r="G491" s="148"/>
      <c r="H491" s="139">
        <f t="shared" ref="H491:I493" si="67">H492</f>
        <v>44</v>
      </c>
      <c r="I491" s="139">
        <f t="shared" si="67"/>
        <v>0</v>
      </c>
      <c r="J491" s="133"/>
    </row>
    <row r="492" spans="1:10" s="141" customFormat="1" ht="25.5">
      <c r="A492" s="133"/>
      <c r="B492" s="32" t="s">
        <v>703</v>
      </c>
      <c r="C492" s="145"/>
      <c r="D492" s="146">
        <v>5</v>
      </c>
      <c r="E492" s="146">
        <v>2</v>
      </c>
      <c r="F492" s="147" t="s">
        <v>877</v>
      </c>
      <c r="G492" s="148">
        <v>400</v>
      </c>
      <c r="H492" s="139">
        <f t="shared" si="67"/>
        <v>44</v>
      </c>
      <c r="I492" s="139">
        <f t="shared" si="67"/>
        <v>0</v>
      </c>
      <c r="J492" s="133"/>
    </row>
    <row r="493" spans="1:10" s="141" customFormat="1">
      <c r="A493" s="133"/>
      <c r="B493" s="32" t="s">
        <v>697</v>
      </c>
      <c r="C493" s="145"/>
      <c r="D493" s="146">
        <v>5</v>
      </c>
      <c r="E493" s="146">
        <v>2</v>
      </c>
      <c r="F493" s="147" t="s">
        <v>877</v>
      </c>
      <c r="G493" s="148">
        <v>410</v>
      </c>
      <c r="H493" s="139">
        <f t="shared" si="67"/>
        <v>44</v>
      </c>
      <c r="I493" s="139">
        <f t="shared" si="67"/>
        <v>0</v>
      </c>
      <c r="J493" s="133"/>
    </row>
    <row r="494" spans="1:10" s="141" customFormat="1" ht="38.25">
      <c r="A494" s="133"/>
      <c r="B494" s="145" t="s">
        <v>89</v>
      </c>
      <c r="C494" s="145"/>
      <c r="D494" s="146">
        <v>5</v>
      </c>
      <c r="E494" s="146">
        <v>2</v>
      </c>
      <c r="F494" s="147" t="s">
        <v>877</v>
      </c>
      <c r="G494" s="148" t="s">
        <v>88</v>
      </c>
      <c r="H494" s="139">
        <v>44</v>
      </c>
      <c r="I494" s="139">
        <v>0</v>
      </c>
      <c r="J494" s="133"/>
    </row>
    <row r="495" spans="1:10" s="143" customFormat="1">
      <c r="A495" s="142"/>
      <c r="B495" s="134" t="s">
        <v>170</v>
      </c>
      <c r="C495" s="134"/>
      <c r="D495" s="135">
        <v>5</v>
      </c>
      <c r="E495" s="135">
        <v>3</v>
      </c>
      <c r="F495" s="136"/>
      <c r="G495" s="137"/>
      <c r="H495" s="138">
        <f>H496+H513</f>
        <v>93557.7</v>
      </c>
      <c r="I495" s="138">
        <f t="shared" ref="I495" si="68">I496+I513</f>
        <v>11662.8</v>
      </c>
      <c r="J495" s="140">
        <f>I495/H495*100</f>
        <v>12.465890033636997</v>
      </c>
    </row>
    <row r="496" spans="1:10" s="141" customFormat="1" ht="38.25">
      <c r="A496" s="133"/>
      <c r="B496" s="145" t="s">
        <v>169</v>
      </c>
      <c r="C496" s="145"/>
      <c r="D496" s="146">
        <v>5</v>
      </c>
      <c r="E496" s="146">
        <v>3</v>
      </c>
      <c r="F496" s="147" t="s">
        <v>842</v>
      </c>
      <c r="G496" s="148"/>
      <c r="H496" s="139">
        <f>H497</f>
        <v>34307.5</v>
      </c>
      <c r="I496" s="139">
        <f>I497</f>
        <v>385.5</v>
      </c>
      <c r="J496" s="133"/>
    </row>
    <row r="497" spans="1:10" s="141" customFormat="1" ht="25.5">
      <c r="A497" s="133"/>
      <c r="B497" s="145" t="s">
        <v>168</v>
      </c>
      <c r="C497" s="145"/>
      <c r="D497" s="146">
        <v>5</v>
      </c>
      <c r="E497" s="146">
        <v>3</v>
      </c>
      <c r="F497" s="147" t="s">
        <v>878</v>
      </c>
      <c r="G497" s="148"/>
      <c r="H497" s="139">
        <f>H498+H505+H509</f>
        <v>34307.5</v>
      </c>
      <c r="I497" s="139">
        <f>I498+I505+I509</f>
        <v>385.5</v>
      </c>
      <c r="J497" s="133"/>
    </row>
    <row r="498" spans="1:10" s="141" customFormat="1">
      <c r="A498" s="133"/>
      <c r="B498" s="145" t="s">
        <v>21</v>
      </c>
      <c r="C498" s="145"/>
      <c r="D498" s="146">
        <v>5</v>
      </c>
      <c r="E498" s="146">
        <v>3</v>
      </c>
      <c r="F498" s="147" t="s">
        <v>879</v>
      </c>
      <c r="G498" s="148"/>
      <c r="H498" s="139">
        <f>H499+H502</f>
        <v>32045.599999999999</v>
      </c>
      <c r="I498" s="139">
        <f>I499+I502</f>
        <v>385.5</v>
      </c>
      <c r="J498" s="133"/>
    </row>
    <row r="499" spans="1:10" s="141" customFormat="1" ht="25.5">
      <c r="A499" s="133"/>
      <c r="B499" s="32" t="s">
        <v>259</v>
      </c>
      <c r="C499" s="145"/>
      <c r="D499" s="146">
        <v>5</v>
      </c>
      <c r="E499" s="146">
        <v>3</v>
      </c>
      <c r="F499" s="147" t="s">
        <v>879</v>
      </c>
      <c r="G499" s="148">
        <v>200</v>
      </c>
      <c r="H499" s="139">
        <f>H500</f>
        <v>1199</v>
      </c>
      <c r="I499" s="139">
        <f>I500</f>
        <v>225.8</v>
      </c>
      <c r="J499" s="133"/>
    </row>
    <row r="500" spans="1:10" s="141" customFormat="1" ht="25.5">
      <c r="A500" s="133"/>
      <c r="B500" s="32" t="s">
        <v>691</v>
      </c>
      <c r="C500" s="145"/>
      <c r="D500" s="146">
        <v>5</v>
      </c>
      <c r="E500" s="146">
        <v>3</v>
      </c>
      <c r="F500" s="147" t="s">
        <v>879</v>
      </c>
      <c r="G500" s="148">
        <v>240</v>
      </c>
      <c r="H500" s="139">
        <f>H501</f>
        <v>1199</v>
      </c>
      <c r="I500" s="139">
        <f>I501</f>
        <v>225.8</v>
      </c>
      <c r="J500" s="133"/>
    </row>
    <row r="501" spans="1:10" s="141" customFormat="1" ht="38.25">
      <c r="A501" s="133"/>
      <c r="B501" s="145" t="s">
        <v>19</v>
      </c>
      <c r="C501" s="145"/>
      <c r="D501" s="146">
        <v>5</v>
      </c>
      <c r="E501" s="146">
        <v>3</v>
      </c>
      <c r="F501" s="147" t="s">
        <v>879</v>
      </c>
      <c r="G501" s="148" t="s">
        <v>18</v>
      </c>
      <c r="H501" s="139">
        <v>1199</v>
      </c>
      <c r="I501" s="139">
        <v>225.8</v>
      </c>
      <c r="J501" s="133"/>
    </row>
    <row r="502" spans="1:10" s="141" customFormat="1" ht="25.5">
      <c r="A502" s="133"/>
      <c r="B502" s="32" t="s">
        <v>703</v>
      </c>
      <c r="C502" s="145"/>
      <c r="D502" s="146">
        <v>5</v>
      </c>
      <c r="E502" s="146">
        <v>3</v>
      </c>
      <c r="F502" s="147" t="s">
        <v>879</v>
      </c>
      <c r="G502" s="148">
        <v>400</v>
      </c>
      <c r="H502" s="139">
        <f>H503</f>
        <v>30846.6</v>
      </c>
      <c r="I502" s="139">
        <f>I503</f>
        <v>159.69999999999999</v>
      </c>
      <c r="J502" s="133"/>
    </row>
    <row r="503" spans="1:10" s="141" customFormat="1">
      <c r="A503" s="133"/>
      <c r="B503" s="32" t="s">
        <v>697</v>
      </c>
      <c r="C503" s="145"/>
      <c r="D503" s="146">
        <v>5</v>
      </c>
      <c r="E503" s="146">
        <v>3</v>
      </c>
      <c r="F503" s="147" t="s">
        <v>879</v>
      </c>
      <c r="G503" s="148">
        <v>410</v>
      </c>
      <c r="H503" s="139">
        <f>H504</f>
        <v>30846.6</v>
      </c>
      <c r="I503" s="139">
        <f>I504</f>
        <v>159.69999999999999</v>
      </c>
      <c r="J503" s="133"/>
    </row>
    <row r="504" spans="1:10" s="141" customFormat="1" ht="38.25">
      <c r="A504" s="133"/>
      <c r="B504" s="145" t="s">
        <v>89</v>
      </c>
      <c r="C504" s="145"/>
      <c r="D504" s="146">
        <v>5</v>
      </c>
      <c r="E504" s="146">
        <v>3</v>
      </c>
      <c r="F504" s="147" t="s">
        <v>879</v>
      </c>
      <c r="G504" s="148" t="s">
        <v>88</v>
      </c>
      <c r="H504" s="139">
        <v>30846.6</v>
      </c>
      <c r="I504" s="139">
        <v>159.69999999999999</v>
      </c>
      <c r="J504" s="133"/>
    </row>
    <row r="505" spans="1:10" s="141" customFormat="1" ht="216.75">
      <c r="A505" s="133"/>
      <c r="B505" s="145" t="s">
        <v>167</v>
      </c>
      <c r="C505" s="145"/>
      <c r="D505" s="146">
        <v>5</v>
      </c>
      <c r="E505" s="146">
        <v>3</v>
      </c>
      <c r="F505" s="147" t="s">
        <v>880</v>
      </c>
      <c r="G505" s="148"/>
      <c r="H505" s="139">
        <f t="shared" ref="H505:I507" si="69">H506</f>
        <v>2239.3000000000002</v>
      </c>
      <c r="I505" s="139">
        <f t="shared" si="69"/>
        <v>0</v>
      </c>
      <c r="J505" s="133"/>
    </row>
    <row r="506" spans="1:10" s="141" customFormat="1" ht="25.5">
      <c r="A506" s="133"/>
      <c r="B506" s="32" t="s">
        <v>703</v>
      </c>
      <c r="C506" s="145"/>
      <c r="D506" s="146">
        <v>5</v>
      </c>
      <c r="E506" s="146">
        <v>3</v>
      </c>
      <c r="F506" s="147" t="s">
        <v>880</v>
      </c>
      <c r="G506" s="148">
        <v>400</v>
      </c>
      <c r="H506" s="139">
        <f t="shared" si="69"/>
        <v>2239.3000000000002</v>
      </c>
      <c r="I506" s="139">
        <f t="shared" si="69"/>
        <v>0</v>
      </c>
      <c r="J506" s="133"/>
    </row>
    <row r="507" spans="1:10" s="141" customFormat="1">
      <c r="A507" s="133"/>
      <c r="B507" s="32" t="s">
        <v>697</v>
      </c>
      <c r="C507" s="145"/>
      <c r="D507" s="146">
        <v>5</v>
      </c>
      <c r="E507" s="146">
        <v>3</v>
      </c>
      <c r="F507" s="147" t="s">
        <v>880</v>
      </c>
      <c r="G507" s="148">
        <v>410</v>
      </c>
      <c r="H507" s="139">
        <f t="shared" si="69"/>
        <v>2239.3000000000002</v>
      </c>
      <c r="I507" s="139">
        <f t="shared" si="69"/>
        <v>0</v>
      </c>
      <c r="J507" s="133"/>
    </row>
    <row r="508" spans="1:10" s="141" customFormat="1" ht="38.25">
      <c r="A508" s="133"/>
      <c r="B508" s="145" t="s">
        <v>89</v>
      </c>
      <c r="C508" s="145"/>
      <c r="D508" s="146">
        <v>5</v>
      </c>
      <c r="E508" s="146">
        <v>3</v>
      </c>
      <c r="F508" s="147" t="s">
        <v>880</v>
      </c>
      <c r="G508" s="148" t="s">
        <v>88</v>
      </c>
      <c r="H508" s="139">
        <v>2239.3000000000002</v>
      </c>
      <c r="I508" s="139">
        <v>0</v>
      </c>
      <c r="J508" s="133"/>
    </row>
    <row r="509" spans="1:10" s="141" customFormat="1" ht="229.5">
      <c r="A509" s="133"/>
      <c r="B509" s="145" t="s">
        <v>166</v>
      </c>
      <c r="C509" s="145"/>
      <c r="D509" s="146">
        <v>5</v>
      </c>
      <c r="E509" s="146">
        <v>3</v>
      </c>
      <c r="F509" s="147" t="s">
        <v>881</v>
      </c>
      <c r="G509" s="148"/>
      <c r="H509" s="139">
        <f t="shared" ref="H509:I511" si="70">H510</f>
        <v>22.6</v>
      </c>
      <c r="I509" s="139">
        <f t="shared" si="70"/>
        <v>0</v>
      </c>
      <c r="J509" s="133"/>
    </row>
    <row r="510" spans="1:10" s="141" customFormat="1" ht="25.5">
      <c r="A510" s="133"/>
      <c r="B510" s="32" t="s">
        <v>703</v>
      </c>
      <c r="C510" s="145"/>
      <c r="D510" s="146">
        <v>5</v>
      </c>
      <c r="E510" s="146">
        <v>3</v>
      </c>
      <c r="F510" s="147" t="s">
        <v>881</v>
      </c>
      <c r="G510" s="148">
        <v>400</v>
      </c>
      <c r="H510" s="139">
        <f t="shared" si="70"/>
        <v>22.6</v>
      </c>
      <c r="I510" s="139">
        <f t="shared" si="70"/>
        <v>0</v>
      </c>
      <c r="J510" s="133"/>
    </row>
    <row r="511" spans="1:10" s="141" customFormat="1">
      <c r="A511" s="133"/>
      <c r="B511" s="32" t="s">
        <v>697</v>
      </c>
      <c r="C511" s="145"/>
      <c r="D511" s="146">
        <v>5</v>
      </c>
      <c r="E511" s="146">
        <v>3</v>
      </c>
      <c r="F511" s="147" t="s">
        <v>881</v>
      </c>
      <c r="G511" s="148">
        <v>410</v>
      </c>
      <c r="H511" s="139">
        <f t="shared" si="70"/>
        <v>22.6</v>
      </c>
      <c r="I511" s="139">
        <f t="shared" si="70"/>
        <v>0</v>
      </c>
      <c r="J511" s="133"/>
    </row>
    <row r="512" spans="1:10" s="141" customFormat="1" ht="38.25">
      <c r="A512" s="133"/>
      <c r="B512" s="145" t="s">
        <v>89</v>
      </c>
      <c r="C512" s="145"/>
      <c r="D512" s="146">
        <v>5</v>
      </c>
      <c r="E512" s="146">
        <v>3</v>
      </c>
      <c r="F512" s="147" t="s">
        <v>881</v>
      </c>
      <c r="G512" s="148" t="s">
        <v>88</v>
      </c>
      <c r="H512" s="139">
        <v>22.6</v>
      </c>
      <c r="I512" s="139">
        <v>0</v>
      </c>
      <c r="J512" s="133"/>
    </row>
    <row r="513" spans="1:10" s="141" customFormat="1" ht="51">
      <c r="A513" s="133"/>
      <c r="B513" s="145" t="s">
        <v>157</v>
      </c>
      <c r="C513" s="145"/>
      <c r="D513" s="146">
        <v>5</v>
      </c>
      <c r="E513" s="146">
        <v>3</v>
      </c>
      <c r="F513" s="147" t="s">
        <v>802</v>
      </c>
      <c r="G513" s="148"/>
      <c r="H513" s="139">
        <f t="shared" ref="H513:I517" si="71">H514</f>
        <v>59250.2</v>
      </c>
      <c r="I513" s="139">
        <f t="shared" si="71"/>
        <v>11277.3</v>
      </c>
      <c r="J513" s="133"/>
    </row>
    <row r="514" spans="1:10" s="141" customFormat="1" ht="51">
      <c r="A514" s="133"/>
      <c r="B514" s="145" t="s">
        <v>156</v>
      </c>
      <c r="C514" s="145"/>
      <c r="D514" s="146">
        <v>5</v>
      </c>
      <c r="E514" s="146">
        <v>3</v>
      </c>
      <c r="F514" s="147" t="s">
        <v>803</v>
      </c>
      <c r="G514" s="148"/>
      <c r="H514" s="139">
        <f t="shared" si="71"/>
        <v>59250.2</v>
      </c>
      <c r="I514" s="139">
        <f t="shared" si="71"/>
        <v>11277.3</v>
      </c>
      <c r="J514" s="133"/>
    </row>
    <row r="515" spans="1:10" s="141" customFormat="1">
      <c r="A515" s="133"/>
      <c r="B515" s="145" t="s">
        <v>21</v>
      </c>
      <c r="C515" s="145"/>
      <c r="D515" s="146">
        <v>5</v>
      </c>
      <c r="E515" s="146">
        <v>3</v>
      </c>
      <c r="F515" s="147" t="s">
        <v>805</v>
      </c>
      <c r="G515" s="148"/>
      <c r="H515" s="139">
        <f t="shared" si="71"/>
        <v>59250.2</v>
      </c>
      <c r="I515" s="139">
        <f t="shared" si="71"/>
        <v>11277.3</v>
      </c>
      <c r="J515" s="133"/>
    </row>
    <row r="516" spans="1:10" s="141" customFormat="1" ht="25.5">
      <c r="A516" s="133"/>
      <c r="B516" s="32" t="s">
        <v>259</v>
      </c>
      <c r="C516" s="145"/>
      <c r="D516" s="146">
        <v>5</v>
      </c>
      <c r="E516" s="146">
        <v>3</v>
      </c>
      <c r="F516" s="147" t="s">
        <v>805</v>
      </c>
      <c r="G516" s="148">
        <v>200</v>
      </c>
      <c r="H516" s="139">
        <f t="shared" si="71"/>
        <v>59250.2</v>
      </c>
      <c r="I516" s="139">
        <f t="shared" si="71"/>
        <v>11277.3</v>
      </c>
      <c r="J516" s="133"/>
    </row>
    <row r="517" spans="1:10" s="141" customFormat="1" ht="25.5">
      <c r="A517" s="133"/>
      <c r="B517" s="32" t="s">
        <v>691</v>
      </c>
      <c r="C517" s="145"/>
      <c r="D517" s="146">
        <v>5</v>
      </c>
      <c r="E517" s="146">
        <v>3</v>
      </c>
      <c r="F517" s="147" t="s">
        <v>805</v>
      </c>
      <c r="G517" s="148">
        <v>240</v>
      </c>
      <c r="H517" s="139">
        <f t="shared" si="71"/>
        <v>59250.2</v>
      </c>
      <c r="I517" s="139">
        <f t="shared" si="71"/>
        <v>11277.3</v>
      </c>
      <c r="J517" s="133"/>
    </row>
    <row r="518" spans="1:10" s="141" customFormat="1" ht="38.25">
      <c r="A518" s="133"/>
      <c r="B518" s="145" t="s">
        <v>19</v>
      </c>
      <c r="C518" s="145"/>
      <c r="D518" s="146">
        <v>5</v>
      </c>
      <c r="E518" s="146">
        <v>3</v>
      </c>
      <c r="F518" s="147" t="s">
        <v>805</v>
      </c>
      <c r="G518" s="148" t="s">
        <v>18</v>
      </c>
      <c r="H518" s="139">
        <v>59250.2</v>
      </c>
      <c r="I518" s="139">
        <v>11277.3</v>
      </c>
      <c r="J518" s="133"/>
    </row>
    <row r="519" spans="1:10" s="141" customFormat="1" ht="25.5">
      <c r="A519" s="142"/>
      <c r="B519" s="134" t="s">
        <v>165</v>
      </c>
      <c r="C519" s="134"/>
      <c r="D519" s="135">
        <v>5</v>
      </c>
      <c r="E519" s="135">
        <v>5</v>
      </c>
      <c r="F519" s="136"/>
      <c r="G519" s="137"/>
      <c r="H519" s="138">
        <f>H520+H534+H554</f>
        <v>163378.89999999997</v>
      </c>
      <c r="I519" s="138">
        <f>I520+I534+I554</f>
        <v>23565.599999999999</v>
      </c>
      <c r="J519" s="140">
        <f>I519/H519*100</f>
        <v>14.423894395175878</v>
      </c>
    </row>
    <row r="520" spans="1:10" s="141" customFormat="1" ht="38.25">
      <c r="A520" s="133"/>
      <c r="B520" s="145" t="s">
        <v>164</v>
      </c>
      <c r="C520" s="145"/>
      <c r="D520" s="146">
        <v>5</v>
      </c>
      <c r="E520" s="146">
        <v>5</v>
      </c>
      <c r="F520" s="147" t="s">
        <v>858</v>
      </c>
      <c r="G520" s="148"/>
      <c r="H520" s="139">
        <f>H521+H527</f>
        <v>60488.3</v>
      </c>
      <c r="I520" s="139">
        <f>I521+I527</f>
        <v>0</v>
      </c>
      <c r="J520" s="133"/>
    </row>
    <row r="521" spans="1:10" s="141" customFormat="1">
      <c r="A521" s="133"/>
      <c r="B521" s="145" t="s">
        <v>65</v>
      </c>
      <c r="C521" s="145"/>
      <c r="D521" s="146">
        <v>5</v>
      </c>
      <c r="E521" s="146">
        <v>5</v>
      </c>
      <c r="F521" s="147" t="s">
        <v>859</v>
      </c>
      <c r="G521" s="148"/>
      <c r="H521" s="139">
        <f>H522+H525</f>
        <v>43321.100000000006</v>
      </c>
      <c r="I521" s="139">
        <f>I522+I525</f>
        <v>0</v>
      </c>
      <c r="J521" s="133"/>
    </row>
    <row r="522" spans="1:10" s="141" customFormat="1" ht="25.5">
      <c r="A522" s="133"/>
      <c r="B522" s="32" t="s">
        <v>259</v>
      </c>
      <c r="C522" s="145"/>
      <c r="D522" s="146">
        <v>5</v>
      </c>
      <c r="E522" s="146">
        <v>5</v>
      </c>
      <c r="F522" s="147" t="s">
        <v>859</v>
      </c>
      <c r="G522" s="148">
        <v>200</v>
      </c>
      <c r="H522" s="139">
        <f>H523</f>
        <v>713.3</v>
      </c>
      <c r="I522" s="139">
        <f>I523</f>
        <v>0</v>
      </c>
      <c r="J522" s="133"/>
    </row>
    <row r="523" spans="1:10" s="141" customFormat="1" ht="25.5">
      <c r="A523" s="133"/>
      <c r="B523" s="32" t="s">
        <v>691</v>
      </c>
      <c r="C523" s="145"/>
      <c r="D523" s="146">
        <v>5</v>
      </c>
      <c r="E523" s="146">
        <v>5</v>
      </c>
      <c r="F523" s="147" t="s">
        <v>859</v>
      </c>
      <c r="G523" s="148">
        <v>240</v>
      </c>
      <c r="H523" s="139">
        <f>H524</f>
        <v>713.3</v>
      </c>
      <c r="I523" s="139">
        <f>I524</f>
        <v>0</v>
      </c>
      <c r="J523" s="133"/>
    </row>
    <row r="524" spans="1:10" s="141" customFormat="1" ht="38.25">
      <c r="A524" s="133"/>
      <c r="B524" s="145" t="s">
        <v>19</v>
      </c>
      <c r="C524" s="145"/>
      <c r="D524" s="146">
        <v>5</v>
      </c>
      <c r="E524" s="146">
        <v>5</v>
      </c>
      <c r="F524" s="147" t="s">
        <v>859</v>
      </c>
      <c r="G524" s="148" t="s">
        <v>18</v>
      </c>
      <c r="H524" s="139">
        <v>713.3</v>
      </c>
      <c r="I524" s="139">
        <v>0</v>
      </c>
      <c r="J524" s="133"/>
    </row>
    <row r="525" spans="1:10" s="141" customFormat="1">
      <c r="A525" s="133"/>
      <c r="B525" s="33" t="s">
        <v>261</v>
      </c>
      <c r="C525" s="145"/>
      <c r="D525" s="146">
        <v>5</v>
      </c>
      <c r="E525" s="146">
        <v>5</v>
      </c>
      <c r="F525" s="147" t="s">
        <v>859</v>
      </c>
      <c r="G525" s="148">
        <v>800</v>
      </c>
      <c r="H525" s="139">
        <f>H526</f>
        <v>42607.8</v>
      </c>
      <c r="I525" s="139">
        <f>I526</f>
        <v>0</v>
      </c>
      <c r="J525" s="133"/>
    </row>
    <row r="526" spans="1:10" s="141" customFormat="1" ht="51">
      <c r="A526" s="133"/>
      <c r="B526" s="145" t="s">
        <v>160</v>
      </c>
      <c r="C526" s="145"/>
      <c r="D526" s="146">
        <v>5</v>
      </c>
      <c r="E526" s="146">
        <v>5</v>
      </c>
      <c r="F526" s="147" t="s">
        <v>859</v>
      </c>
      <c r="G526" s="148" t="s">
        <v>159</v>
      </c>
      <c r="H526" s="139">
        <v>42607.8</v>
      </c>
      <c r="I526" s="139">
        <v>0</v>
      </c>
      <c r="J526" s="133"/>
    </row>
    <row r="527" spans="1:10" s="141" customFormat="1" ht="114.75">
      <c r="A527" s="133"/>
      <c r="B527" s="145" t="s">
        <v>163</v>
      </c>
      <c r="C527" s="145"/>
      <c r="D527" s="146">
        <v>5</v>
      </c>
      <c r="E527" s="146">
        <v>5</v>
      </c>
      <c r="F527" s="147" t="s">
        <v>1025</v>
      </c>
      <c r="G527" s="148"/>
      <c r="H527" s="139">
        <f>H528+H531</f>
        <v>17167.2</v>
      </c>
      <c r="I527" s="139">
        <f>I528+I531</f>
        <v>0</v>
      </c>
      <c r="J527" s="133"/>
    </row>
    <row r="528" spans="1:10" s="141" customFormat="1" ht="216.75">
      <c r="A528" s="133"/>
      <c r="B528" s="145" t="s">
        <v>162</v>
      </c>
      <c r="C528" s="145"/>
      <c r="D528" s="146">
        <v>5</v>
      </c>
      <c r="E528" s="146">
        <v>5</v>
      </c>
      <c r="F528" s="147" t="s">
        <v>863</v>
      </c>
      <c r="G528" s="148"/>
      <c r="H528" s="139">
        <f>H529</f>
        <v>16995.5</v>
      </c>
      <c r="I528" s="139">
        <f>I529</f>
        <v>0</v>
      </c>
      <c r="J528" s="133"/>
    </row>
    <row r="529" spans="1:10" s="141" customFormat="1">
      <c r="A529" s="133"/>
      <c r="B529" s="33" t="s">
        <v>261</v>
      </c>
      <c r="C529" s="145"/>
      <c r="D529" s="146">
        <v>5</v>
      </c>
      <c r="E529" s="146">
        <v>5</v>
      </c>
      <c r="F529" s="147" t="s">
        <v>863</v>
      </c>
      <c r="G529" s="148">
        <v>800</v>
      </c>
      <c r="H529" s="139">
        <f>H530</f>
        <v>16995.5</v>
      </c>
      <c r="I529" s="139">
        <f>I530</f>
        <v>0</v>
      </c>
      <c r="J529" s="133"/>
    </row>
    <row r="530" spans="1:10" s="141" customFormat="1" ht="51">
      <c r="A530" s="133"/>
      <c r="B530" s="145" t="s">
        <v>160</v>
      </c>
      <c r="C530" s="145"/>
      <c r="D530" s="146">
        <v>5</v>
      </c>
      <c r="E530" s="146">
        <v>5</v>
      </c>
      <c r="F530" s="147" t="s">
        <v>863</v>
      </c>
      <c r="G530" s="148" t="s">
        <v>159</v>
      </c>
      <c r="H530" s="139">
        <v>16995.5</v>
      </c>
      <c r="I530" s="139">
        <v>0</v>
      </c>
      <c r="J530" s="133"/>
    </row>
    <row r="531" spans="1:10" s="141" customFormat="1" ht="229.5">
      <c r="A531" s="133"/>
      <c r="B531" s="145" t="s">
        <v>161</v>
      </c>
      <c r="C531" s="145"/>
      <c r="D531" s="146">
        <v>5</v>
      </c>
      <c r="E531" s="146">
        <v>5</v>
      </c>
      <c r="F531" s="147" t="s">
        <v>864</v>
      </c>
      <c r="G531" s="148"/>
      <c r="H531" s="139">
        <f>H532</f>
        <v>171.7</v>
      </c>
      <c r="I531" s="139">
        <f>I532</f>
        <v>0</v>
      </c>
      <c r="J531" s="133"/>
    </row>
    <row r="532" spans="1:10" s="141" customFormat="1">
      <c r="A532" s="133"/>
      <c r="B532" s="33" t="s">
        <v>261</v>
      </c>
      <c r="C532" s="145"/>
      <c r="D532" s="146">
        <v>5</v>
      </c>
      <c r="E532" s="146">
        <v>5</v>
      </c>
      <c r="F532" s="147" t="s">
        <v>864</v>
      </c>
      <c r="G532" s="148">
        <v>800</v>
      </c>
      <c r="H532" s="139">
        <f>H533</f>
        <v>171.7</v>
      </c>
      <c r="I532" s="139">
        <f>I533</f>
        <v>0</v>
      </c>
      <c r="J532" s="133"/>
    </row>
    <row r="533" spans="1:10" s="141" customFormat="1" ht="51">
      <c r="A533" s="133"/>
      <c r="B533" s="145" t="s">
        <v>160</v>
      </c>
      <c r="C533" s="145"/>
      <c r="D533" s="146">
        <v>5</v>
      </c>
      <c r="E533" s="146">
        <v>5</v>
      </c>
      <c r="F533" s="147" t="s">
        <v>864</v>
      </c>
      <c r="G533" s="148" t="s">
        <v>159</v>
      </c>
      <c r="H533" s="139">
        <v>171.7</v>
      </c>
      <c r="I533" s="139">
        <v>0</v>
      </c>
      <c r="J533" s="133"/>
    </row>
    <row r="534" spans="1:10" s="141" customFormat="1" ht="38.25">
      <c r="A534" s="133"/>
      <c r="B534" s="145" t="s">
        <v>5</v>
      </c>
      <c r="C534" s="145"/>
      <c r="D534" s="146">
        <v>5</v>
      </c>
      <c r="E534" s="146">
        <v>5</v>
      </c>
      <c r="F534" s="147" t="s">
        <v>718</v>
      </c>
      <c r="G534" s="148"/>
      <c r="H534" s="139">
        <f>H535</f>
        <v>80954.299999999988</v>
      </c>
      <c r="I534" s="139">
        <f>I535</f>
        <v>18386.8</v>
      </c>
      <c r="J534" s="133"/>
    </row>
    <row r="535" spans="1:10" s="141" customFormat="1" ht="38.25">
      <c r="A535" s="133"/>
      <c r="B535" s="145" t="s">
        <v>4</v>
      </c>
      <c r="C535" s="145"/>
      <c r="D535" s="146">
        <v>5</v>
      </c>
      <c r="E535" s="146">
        <v>5</v>
      </c>
      <c r="F535" s="147" t="s">
        <v>720</v>
      </c>
      <c r="G535" s="148"/>
      <c r="H535" s="139">
        <f>H536+H550</f>
        <v>80954.299999999988</v>
      </c>
      <c r="I535" s="139">
        <f>I536+I550</f>
        <v>18386.8</v>
      </c>
      <c r="J535" s="133"/>
    </row>
    <row r="536" spans="1:10" s="141" customFormat="1" ht="25.5">
      <c r="A536" s="133"/>
      <c r="B536" s="145" t="s">
        <v>37</v>
      </c>
      <c r="C536" s="145"/>
      <c r="D536" s="146">
        <v>5</v>
      </c>
      <c r="E536" s="146">
        <v>5</v>
      </c>
      <c r="F536" s="147" t="s">
        <v>838</v>
      </c>
      <c r="G536" s="148"/>
      <c r="H536" s="139">
        <f>H537+H542+H546</f>
        <v>80949.399999999994</v>
      </c>
      <c r="I536" s="139">
        <f t="shared" ref="I536" si="72">I537+I542+I546</f>
        <v>18386.8</v>
      </c>
      <c r="J536" s="133"/>
    </row>
    <row r="537" spans="1:10" s="141" customFormat="1" ht="63.75">
      <c r="A537" s="133"/>
      <c r="B537" s="32" t="s">
        <v>695</v>
      </c>
      <c r="C537" s="145"/>
      <c r="D537" s="146">
        <v>5</v>
      </c>
      <c r="E537" s="146">
        <v>5</v>
      </c>
      <c r="F537" s="147" t="s">
        <v>838</v>
      </c>
      <c r="G537" s="148">
        <v>100</v>
      </c>
      <c r="H537" s="139">
        <f>H538</f>
        <v>53424.3</v>
      </c>
      <c r="I537" s="139">
        <f t="shared" ref="I537" si="73">I538</f>
        <v>14046.1</v>
      </c>
      <c r="J537" s="133"/>
    </row>
    <row r="538" spans="1:10" s="141" customFormat="1" ht="25.5">
      <c r="A538" s="133"/>
      <c r="B538" s="32" t="s">
        <v>702</v>
      </c>
      <c r="C538" s="145"/>
      <c r="D538" s="146">
        <v>5</v>
      </c>
      <c r="E538" s="146">
        <v>5</v>
      </c>
      <c r="F538" s="147" t="s">
        <v>838</v>
      </c>
      <c r="G538" s="148">
        <v>110</v>
      </c>
      <c r="H538" s="139">
        <f>H539+H540+H541</f>
        <v>53424.3</v>
      </c>
      <c r="I538" s="139">
        <f>I539+I540+I541</f>
        <v>14046.1</v>
      </c>
      <c r="J538" s="133"/>
    </row>
    <row r="539" spans="1:10" s="141" customFormat="1">
      <c r="A539" s="133"/>
      <c r="B539" s="145" t="s">
        <v>155</v>
      </c>
      <c r="C539" s="145"/>
      <c r="D539" s="146">
        <v>5</v>
      </c>
      <c r="E539" s="146">
        <v>5</v>
      </c>
      <c r="F539" s="147" t="s">
        <v>838</v>
      </c>
      <c r="G539" s="148" t="s">
        <v>154</v>
      </c>
      <c r="H539" s="139">
        <v>39656.400000000001</v>
      </c>
      <c r="I539" s="139">
        <v>10826.2</v>
      </c>
      <c r="J539" s="133"/>
    </row>
    <row r="540" spans="1:10" s="141" customFormat="1" ht="25.5">
      <c r="A540" s="133"/>
      <c r="B540" s="145" t="s">
        <v>153</v>
      </c>
      <c r="C540" s="145"/>
      <c r="D540" s="146">
        <v>5</v>
      </c>
      <c r="E540" s="146">
        <v>5</v>
      </c>
      <c r="F540" s="147" t="s">
        <v>838</v>
      </c>
      <c r="G540" s="148" t="s">
        <v>152</v>
      </c>
      <c r="H540" s="139">
        <v>1957.3</v>
      </c>
      <c r="I540" s="139">
        <v>69.8</v>
      </c>
      <c r="J540" s="133"/>
    </row>
    <row r="541" spans="1:10" s="141" customFormat="1" ht="51">
      <c r="A541" s="133"/>
      <c r="B541" s="145" t="s">
        <v>151</v>
      </c>
      <c r="C541" s="145"/>
      <c r="D541" s="146">
        <v>5</v>
      </c>
      <c r="E541" s="146">
        <v>5</v>
      </c>
      <c r="F541" s="147" t="s">
        <v>838</v>
      </c>
      <c r="G541" s="148" t="s">
        <v>150</v>
      </c>
      <c r="H541" s="139">
        <v>11810.6</v>
      </c>
      <c r="I541" s="139">
        <v>3150.1</v>
      </c>
      <c r="J541" s="133"/>
    </row>
    <row r="542" spans="1:10" s="141" customFormat="1" ht="25.5">
      <c r="A542" s="133"/>
      <c r="B542" s="32" t="s">
        <v>259</v>
      </c>
      <c r="C542" s="145"/>
      <c r="D542" s="146">
        <v>5</v>
      </c>
      <c r="E542" s="146">
        <v>5</v>
      </c>
      <c r="F542" s="147" t="s">
        <v>838</v>
      </c>
      <c r="G542" s="148">
        <v>200</v>
      </c>
      <c r="H542" s="139">
        <f>H543</f>
        <v>25602.1</v>
      </c>
      <c r="I542" s="139">
        <f>I543</f>
        <v>3812.1</v>
      </c>
      <c r="J542" s="133"/>
    </row>
    <row r="543" spans="1:10" s="141" customFormat="1" ht="25.5">
      <c r="A543" s="133"/>
      <c r="B543" s="32" t="s">
        <v>691</v>
      </c>
      <c r="C543" s="145"/>
      <c r="D543" s="146">
        <v>5</v>
      </c>
      <c r="E543" s="146">
        <v>5</v>
      </c>
      <c r="F543" s="147" t="s">
        <v>838</v>
      </c>
      <c r="G543" s="148">
        <v>240</v>
      </c>
      <c r="H543" s="139">
        <f>H544+H545</f>
        <v>25602.1</v>
      </c>
      <c r="I543" s="139">
        <f>I544+I545</f>
        <v>3812.1</v>
      </c>
      <c r="J543" s="133"/>
    </row>
    <row r="544" spans="1:10" s="141" customFormat="1" ht="25.5">
      <c r="A544" s="133"/>
      <c r="B544" s="145" t="s">
        <v>2</v>
      </c>
      <c r="C544" s="145"/>
      <c r="D544" s="146">
        <v>5</v>
      </c>
      <c r="E544" s="146">
        <v>5</v>
      </c>
      <c r="F544" s="147" t="s">
        <v>838</v>
      </c>
      <c r="G544" s="148" t="s">
        <v>1</v>
      </c>
      <c r="H544" s="139">
        <v>148.80000000000001</v>
      </c>
      <c r="I544" s="139">
        <v>25.5</v>
      </c>
      <c r="J544" s="133"/>
    </row>
    <row r="545" spans="1:10" s="141" customFormat="1" ht="38.25">
      <c r="A545" s="133"/>
      <c r="B545" s="145" t="s">
        <v>19</v>
      </c>
      <c r="C545" s="145"/>
      <c r="D545" s="146">
        <v>5</v>
      </c>
      <c r="E545" s="146">
        <v>5</v>
      </c>
      <c r="F545" s="147" t="s">
        <v>838</v>
      </c>
      <c r="G545" s="148" t="s">
        <v>18</v>
      </c>
      <c r="H545" s="139">
        <v>25453.3</v>
      </c>
      <c r="I545" s="139">
        <v>3786.6</v>
      </c>
      <c r="J545" s="133"/>
    </row>
    <row r="546" spans="1:10" s="141" customFormat="1">
      <c r="A546" s="133"/>
      <c r="B546" s="32" t="s">
        <v>261</v>
      </c>
      <c r="C546" s="145"/>
      <c r="D546" s="146">
        <v>5</v>
      </c>
      <c r="E546" s="146">
        <v>5</v>
      </c>
      <c r="F546" s="147" t="s">
        <v>838</v>
      </c>
      <c r="G546" s="148">
        <v>800</v>
      </c>
      <c r="H546" s="139">
        <f>H547</f>
        <v>1923</v>
      </c>
      <c r="I546" s="139">
        <f>I547</f>
        <v>528.6</v>
      </c>
      <c r="J546" s="133"/>
    </row>
    <row r="547" spans="1:10" s="141" customFormat="1">
      <c r="A547" s="133"/>
      <c r="B547" s="32" t="s">
        <v>262</v>
      </c>
      <c r="C547" s="145"/>
      <c r="D547" s="146">
        <v>5</v>
      </c>
      <c r="E547" s="146">
        <v>5</v>
      </c>
      <c r="F547" s="147" t="s">
        <v>838</v>
      </c>
      <c r="G547" s="148">
        <v>850</v>
      </c>
      <c r="H547" s="139">
        <f>H548+H549</f>
        <v>1923</v>
      </c>
      <c r="I547" s="139">
        <f>I548+I549</f>
        <v>528.6</v>
      </c>
      <c r="J547" s="133"/>
    </row>
    <row r="548" spans="1:10" s="141" customFormat="1" ht="25.5">
      <c r="A548" s="133"/>
      <c r="B548" s="145" t="s">
        <v>31</v>
      </c>
      <c r="C548" s="145"/>
      <c r="D548" s="146">
        <v>5</v>
      </c>
      <c r="E548" s="146">
        <v>5</v>
      </c>
      <c r="F548" s="147" t="s">
        <v>838</v>
      </c>
      <c r="G548" s="148" t="s">
        <v>30</v>
      </c>
      <c r="H548" s="139">
        <v>1814.4</v>
      </c>
      <c r="I548" s="139">
        <v>502.2</v>
      </c>
      <c r="J548" s="133"/>
    </row>
    <row r="549" spans="1:10" s="141" customFormat="1">
      <c r="A549" s="133"/>
      <c r="B549" s="145" t="s">
        <v>29</v>
      </c>
      <c r="C549" s="145"/>
      <c r="D549" s="146">
        <v>5</v>
      </c>
      <c r="E549" s="146">
        <v>5</v>
      </c>
      <c r="F549" s="147" t="s">
        <v>838</v>
      </c>
      <c r="G549" s="148" t="s">
        <v>28</v>
      </c>
      <c r="H549" s="139">
        <v>108.6</v>
      </c>
      <c r="I549" s="139">
        <v>26.4</v>
      </c>
      <c r="J549" s="133"/>
    </row>
    <row r="550" spans="1:10" s="141" customFormat="1" ht="216.75">
      <c r="A550" s="133"/>
      <c r="B550" s="145" t="s">
        <v>158</v>
      </c>
      <c r="C550" s="145"/>
      <c r="D550" s="146">
        <v>5</v>
      </c>
      <c r="E550" s="146">
        <v>5</v>
      </c>
      <c r="F550" s="147" t="s">
        <v>883</v>
      </c>
      <c r="G550" s="148"/>
      <c r="H550" s="139">
        <f t="shared" ref="H550:I552" si="74">H551</f>
        <v>4.9000000000000004</v>
      </c>
      <c r="I550" s="139">
        <f t="shared" si="74"/>
        <v>0</v>
      </c>
      <c r="J550" s="133"/>
    </row>
    <row r="551" spans="1:10" s="141" customFormat="1" ht="63.75">
      <c r="A551" s="133"/>
      <c r="B551" s="32" t="s">
        <v>695</v>
      </c>
      <c r="C551" s="145"/>
      <c r="D551" s="146">
        <v>5</v>
      </c>
      <c r="E551" s="146">
        <v>5</v>
      </c>
      <c r="F551" s="147" t="s">
        <v>883</v>
      </c>
      <c r="G551" s="148">
        <v>100</v>
      </c>
      <c r="H551" s="139">
        <f t="shared" si="74"/>
        <v>4.9000000000000004</v>
      </c>
      <c r="I551" s="139">
        <f t="shared" si="74"/>
        <v>0</v>
      </c>
      <c r="J551" s="133"/>
    </row>
    <row r="552" spans="1:10" s="141" customFormat="1" ht="25.5">
      <c r="A552" s="133"/>
      <c r="B552" s="32" t="s">
        <v>258</v>
      </c>
      <c r="C552" s="145"/>
      <c r="D552" s="146">
        <v>5</v>
      </c>
      <c r="E552" s="146">
        <v>5</v>
      </c>
      <c r="F552" s="147" t="s">
        <v>883</v>
      </c>
      <c r="G552" s="148">
        <v>120</v>
      </c>
      <c r="H552" s="139">
        <f t="shared" si="74"/>
        <v>4.9000000000000004</v>
      </c>
      <c r="I552" s="139">
        <f t="shared" si="74"/>
        <v>0</v>
      </c>
      <c r="J552" s="133"/>
    </row>
    <row r="553" spans="1:10" s="141" customFormat="1" ht="25.5">
      <c r="A553" s="133"/>
      <c r="B553" s="145" t="s">
        <v>27</v>
      </c>
      <c r="C553" s="145"/>
      <c r="D553" s="146">
        <v>5</v>
      </c>
      <c r="E553" s="146">
        <v>5</v>
      </c>
      <c r="F553" s="147" t="s">
        <v>883</v>
      </c>
      <c r="G553" s="148" t="s">
        <v>26</v>
      </c>
      <c r="H553" s="139">
        <v>4.9000000000000004</v>
      </c>
      <c r="I553" s="139">
        <v>0</v>
      </c>
      <c r="J553" s="133"/>
    </row>
    <row r="554" spans="1:10" s="141" customFormat="1" ht="51">
      <c r="A554" s="133"/>
      <c r="B554" s="145" t="s">
        <v>157</v>
      </c>
      <c r="C554" s="145"/>
      <c r="D554" s="146">
        <v>5</v>
      </c>
      <c r="E554" s="146">
        <v>5</v>
      </c>
      <c r="F554" s="147" t="s">
        <v>802</v>
      </c>
      <c r="G554" s="148"/>
      <c r="H554" s="139">
        <f>H555+H570</f>
        <v>21936.3</v>
      </c>
      <c r="I554" s="139">
        <f>I555+I570</f>
        <v>5178.8</v>
      </c>
      <c r="J554" s="133"/>
    </row>
    <row r="555" spans="1:10" s="141" customFormat="1" ht="51">
      <c r="A555" s="133"/>
      <c r="B555" s="145" t="s">
        <v>156</v>
      </c>
      <c r="C555" s="145"/>
      <c r="D555" s="146">
        <v>5</v>
      </c>
      <c r="E555" s="146">
        <v>5</v>
      </c>
      <c r="F555" s="147" t="s">
        <v>803</v>
      </c>
      <c r="G555" s="148"/>
      <c r="H555" s="139">
        <f>H556</f>
        <v>21736.3</v>
      </c>
      <c r="I555" s="139">
        <f>I556</f>
        <v>5178.8</v>
      </c>
      <c r="J555" s="133"/>
    </row>
    <row r="556" spans="1:10" s="141" customFormat="1" ht="25.5">
      <c r="A556" s="133"/>
      <c r="B556" s="145" t="s">
        <v>37</v>
      </c>
      <c r="C556" s="145"/>
      <c r="D556" s="146">
        <v>5</v>
      </c>
      <c r="E556" s="146">
        <v>5</v>
      </c>
      <c r="F556" s="147" t="s">
        <v>884</v>
      </c>
      <c r="G556" s="148"/>
      <c r="H556" s="139">
        <f>H557+H562+H566</f>
        <v>21736.3</v>
      </c>
      <c r="I556" s="139">
        <f>I557+I562+I566</f>
        <v>5178.8</v>
      </c>
      <c r="J556" s="133"/>
    </row>
    <row r="557" spans="1:10" s="141" customFormat="1" ht="63.75">
      <c r="A557" s="133"/>
      <c r="B557" s="32" t="s">
        <v>695</v>
      </c>
      <c r="C557" s="145"/>
      <c r="D557" s="146">
        <v>5</v>
      </c>
      <c r="E557" s="146">
        <v>5</v>
      </c>
      <c r="F557" s="147" t="s">
        <v>884</v>
      </c>
      <c r="G557" s="148">
        <v>100</v>
      </c>
      <c r="H557" s="139">
        <f>H558</f>
        <v>20241.5</v>
      </c>
      <c r="I557" s="139">
        <f>I558</f>
        <v>4902.6000000000004</v>
      </c>
      <c r="J557" s="133"/>
    </row>
    <row r="558" spans="1:10" s="141" customFormat="1" ht="25.5">
      <c r="A558" s="133"/>
      <c r="B558" s="32" t="s">
        <v>702</v>
      </c>
      <c r="C558" s="145"/>
      <c r="D558" s="146">
        <v>5</v>
      </c>
      <c r="E558" s="146">
        <v>5</v>
      </c>
      <c r="F558" s="147" t="s">
        <v>884</v>
      </c>
      <c r="G558" s="148">
        <v>110</v>
      </c>
      <c r="H558" s="139">
        <f>H559+H560+H561</f>
        <v>20241.5</v>
      </c>
      <c r="I558" s="139">
        <f>I559+I560+I561</f>
        <v>4902.6000000000004</v>
      </c>
      <c r="J558" s="133"/>
    </row>
    <row r="559" spans="1:10" s="141" customFormat="1">
      <c r="A559" s="133"/>
      <c r="B559" s="145" t="s">
        <v>155</v>
      </c>
      <c r="C559" s="145"/>
      <c r="D559" s="146">
        <v>5</v>
      </c>
      <c r="E559" s="146">
        <v>5</v>
      </c>
      <c r="F559" s="147" t="s">
        <v>884</v>
      </c>
      <c r="G559" s="148" t="s">
        <v>154</v>
      </c>
      <c r="H559" s="139">
        <v>15257</v>
      </c>
      <c r="I559" s="139">
        <v>3937.3</v>
      </c>
      <c r="J559" s="133"/>
    </row>
    <row r="560" spans="1:10" s="141" customFormat="1" ht="25.5">
      <c r="A560" s="133"/>
      <c r="B560" s="145" t="s">
        <v>153</v>
      </c>
      <c r="C560" s="145"/>
      <c r="D560" s="146">
        <v>5</v>
      </c>
      <c r="E560" s="146">
        <v>5</v>
      </c>
      <c r="F560" s="147" t="s">
        <v>884</v>
      </c>
      <c r="G560" s="148" t="s">
        <v>152</v>
      </c>
      <c r="H560" s="139">
        <v>950</v>
      </c>
      <c r="I560" s="139">
        <v>43.2</v>
      </c>
      <c r="J560" s="133"/>
    </row>
    <row r="561" spans="1:10" s="141" customFormat="1" ht="51">
      <c r="A561" s="133"/>
      <c r="B561" s="145" t="s">
        <v>151</v>
      </c>
      <c r="C561" s="145"/>
      <c r="D561" s="146">
        <v>5</v>
      </c>
      <c r="E561" s="146">
        <v>5</v>
      </c>
      <c r="F561" s="147" t="s">
        <v>884</v>
      </c>
      <c r="G561" s="148" t="s">
        <v>150</v>
      </c>
      <c r="H561" s="139">
        <v>4034.5</v>
      </c>
      <c r="I561" s="139">
        <v>922.1</v>
      </c>
      <c r="J561" s="133"/>
    </row>
    <row r="562" spans="1:10" s="141" customFormat="1" ht="25.5">
      <c r="A562" s="133"/>
      <c r="B562" s="32" t="s">
        <v>259</v>
      </c>
      <c r="C562" s="145"/>
      <c r="D562" s="146">
        <v>5</v>
      </c>
      <c r="E562" s="146">
        <v>5</v>
      </c>
      <c r="F562" s="147" t="s">
        <v>884</v>
      </c>
      <c r="G562" s="148">
        <v>200</v>
      </c>
      <c r="H562" s="139">
        <f>H563</f>
        <v>1466.5</v>
      </c>
      <c r="I562" s="139">
        <f>I563</f>
        <v>276.2</v>
      </c>
      <c r="J562" s="133"/>
    </row>
    <row r="563" spans="1:10" s="141" customFormat="1" ht="25.5">
      <c r="A563" s="133"/>
      <c r="B563" s="32" t="s">
        <v>691</v>
      </c>
      <c r="C563" s="145"/>
      <c r="D563" s="146">
        <v>5</v>
      </c>
      <c r="E563" s="146">
        <v>5</v>
      </c>
      <c r="F563" s="147" t="s">
        <v>884</v>
      </c>
      <c r="G563" s="148">
        <v>240</v>
      </c>
      <c r="H563" s="139">
        <f>H564+H565</f>
        <v>1466.5</v>
      </c>
      <c r="I563" s="139">
        <f>I564+I565</f>
        <v>276.2</v>
      </c>
      <c r="J563" s="133"/>
    </row>
    <row r="564" spans="1:10" s="141" customFormat="1" ht="25.5">
      <c r="A564" s="133"/>
      <c r="B564" s="145" t="s">
        <v>2</v>
      </c>
      <c r="C564" s="145"/>
      <c r="D564" s="146">
        <v>5</v>
      </c>
      <c r="E564" s="146">
        <v>5</v>
      </c>
      <c r="F564" s="147" t="s">
        <v>884</v>
      </c>
      <c r="G564" s="148" t="s">
        <v>1</v>
      </c>
      <c r="H564" s="139">
        <v>183.9</v>
      </c>
      <c r="I564" s="139">
        <v>28.7</v>
      </c>
      <c r="J564" s="133"/>
    </row>
    <row r="565" spans="1:10" s="141" customFormat="1" ht="38.25">
      <c r="A565" s="133"/>
      <c r="B565" s="145" t="s">
        <v>19</v>
      </c>
      <c r="C565" s="145"/>
      <c r="D565" s="146">
        <v>5</v>
      </c>
      <c r="E565" s="146">
        <v>5</v>
      </c>
      <c r="F565" s="147" t="s">
        <v>884</v>
      </c>
      <c r="G565" s="148" t="s">
        <v>18</v>
      </c>
      <c r="H565" s="139">
        <v>1282.5999999999999</v>
      </c>
      <c r="I565" s="139">
        <v>247.5</v>
      </c>
      <c r="J565" s="133"/>
    </row>
    <row r="566" spans="1:10" s="141" customFormat="1">
      <c r="A566" s="133"/>
      <c r="B566" s="32" t="s">
        <v>261</v>
      </c>
      <c r="C566" s="145"/>
      <c r="D566" s="146">
        <v>5</v>
      </c>
      <c r="E566" s="146">
        <v>5</v>
      </c>
      <c r="F566" s="147" t="s">
        <v>884</v>
      </c>
      <c r="G566" s="148">
        <v>800</v>
      </c>
      <c r="H566" s="139">
        <f>H567</f>
        <v>28.3</v>
      </c>
      <c r="I566" s="139">
        <f>I567</f>
        <v>0</v>
      </c>
      <c r="J566" s="133"/>
    </row>
    <row r="567" spans="1:10" s="141" customFormat="1">
      <c r="A567" s="133"/>
      <c r="B567" s="32" t="s">
        <v>262</v>
      </c>
      <c r="C567" s="145"/>
      <c r="D567" s="146">
        <v>5</v>
      </c>
      <c r="E567" s="146">
        <v>5</v>
      </c>
      <c r="F567" s="147" t="s">
        <v>884</v>
      </c>
      <c r="G567" s="148">
        <v>850</v>
      </c>
      <c r="H567" s="139">
        <f>H568+H569</f>
        <v>28.3</v>
      </c>
      <c r="I567" s="139">
        <f>I568+I569</f>
        <v>0</v>
      </c>
      <c r="J567" s="133"/>
    </row>
    <row r="568" spans="1:10" s="141" customFormat="1" ht="25.5">
      <c r="A568" s="133"/>
      <c r="B568" s="145" t="s">
        <v>31</v>
      </c>
      <c r="C568" s="145"/>
      <c r="D568" s="146">
        <v>5</v>
      </c>
      <c r="E568" s="146">
        <v>5</v>
      </c>
      <c r="F568" s="147" t="s">
        <v>884</v>
      </c>
      <c r="G568" s="148" t="s">
        <v>30</v>
      </c>
      <c r="H568" s="139">
        <v>12</v>
      </c>
      <c r="I568" s="139">
        <v>0</v>
      </c>
      <c r="J568" s="133"/>
    </row>
    <row r="569" spans="1:10" s="141" customFormat="1">
      <c r="A569" s="133"/>
      <c r="B569" s="145" t="s">
        <v>29</v>
      </c>
      <c r="C569" s="145"/>
      <c r="D569" s="146">
        <v>5</v>
      </c>
      <c r="E569" s="146">
        <v>5</v>
      </c>
      <c r="F569" s="147" t="s">
        <v>884</v>
      </c>
      <c r="G569" s="148" t="s">
        <v>28</v>
      </c>
      <c r="H569" s="139">
        <v>16.3</v>
      </c>
      <c r="I569" s="139">
        <v>0</v>
      </c>
      <c r="J569" s="133"/>
    </row>
    <row r="570" spans="1:10" s="141" customFormat="1" ht="38.25">
      <c r="A570" s="133"/>
      <c r="B570" s="145" t="s">
        <v>149</v>
      </c>
      <c r="C570" s="145"/>
      <c r="D570" s="146">
        <v>5</v>
      </c>
      <c r="E570" s="146">
        <v>5</v>
      </c>
      <c r="F570" s="147" t="s">
        <v>865</v>
      </c>
      <c r="G570" s="148"/>
      <c r="H570" s="139">
        <f t="shared" ref="H570:I573" si="75">H571</f>
        <v>200</v>
      </c>
      <c r="I570" s="139">
        <f t="shared" si="75"/>
        <v>0</v>
      </c>
      <c r="J570" s="133"/>
    </row>
    <row r="571" spans="1:10" s="141" customFormat="1">
      <c r="A571" s="133"/>
      <c r="B571" s="145" t="s">
        <v>21</v>
      </c>
      <c r="C571" s="145"/>
      <c r="D571" s="146">
        <v>5</v>
      </c>
      <c r="E571" s="146">
        <v>5</v>
      </c>
      <c r="F571" s="147" t="s">
        <v>885</v>
      </c>
      <c r="G571" s="148"/>
      <c r="H571" s="139">
        <f t="shared" si="75"/>
        <v>200</v>
      </c>
      <c r="I571" s="139">
        <f t="shared" si="75"/>
        <v>0</v>
      </c>
      <c r="J571" s="133"/>
    </row>
    <row r="572" spans="1:10" s="141" customFormat="1" ht="25.5">
      <c r="A572" s="133"/>
      <c r="B572" s="32" t="s">
        <v>259</v>
      </c>
      <c r="C572" s="145"/>
      <c r="D572" s="146">
        <v>5</v>
      </c>
      <c r="E572" s="146">
        <v>5</v>
      </c>
      <c r="F572" s="147" t="s">
        <v>885</v>
      </c>
      <c r="G572" s="148">
        <v>200</v>
      </c>
      <c r="H572" s="139">
        <f t="shared" si="75"/>
        <v>200</v>
      </c>
      <c r="I572" s="139">
        <f t="shared" si="75"/>
        <v>0</v>
      </c>
      <c r="J572" s="133"/>
    </row>
    <row r="573" spans="1:10" s="141" customFormat="1" ht="25.5">
      <c r="A573" s="133"/>
      <c r="B573" s="32" t="s">
        <v>691</v>
      </c>
      <c r="C573" s="145"/>
      <c r="D573" s="146">
        <v>5</v>
      </c>
      <c r="E573" s="146">
        <v>5</v>
      </c>
      <c r="F573" s="147" t="s">
        <v>885</v>
      </c>
      <c r="G573" s="148">
        <v>240</v>
      </c>
      <c r="H573" s="139">
        <f t="shared" si="75"/>
        <v>200</v>
      </c>
      <c r="I573" s="139">
        <f t="shared" si="75"/>
        <v>0</v>
      </c>
      <c r="J573" s="133"/>
    </row>
    <row r="574" spans="1:10" s="141" customFormat="1" ht="38.25">
      <c r="A574" s="133"/>
      <c r="B574" s="145" t="s">
        <v>19</v>
      </c>
      <c r="C574" s="145"/>
      <c r="D574" s="146">
        <v>5</v>
      </c>
      <c r="E574" s="146">
        <v>5</v>
      </c>
      <c r="F574" s="147" t="s">
        <v>885</v>
      </c>
      <c r="G574" s="148" t="s">
        <v>18</v>
      </c>
      <c r="H574" s="139">
        <v>200</v>
      </c>
      <c r="I574" s="139">
        <v>0</v>
      </c>
      <c r="J574" s="133"/>
    </row>
    <row r="575" spans="1:10" s="143" customFormat="1">
      <c r="A575" s="142"/>
      <c r="B575" s="134" t="s">
        <v>148</v>
      </c>
      <c r="C575" s="134"/>
      <c r="D575" s="135">
        <v>6</v>
      </c>
      <c r="E575" s="135">
        <v>0</v>
      </c>
      <c r="F575" s="136"/>
      <c r="G575" s="137"/>
      <c r="H575" s="138">
        <f t="shared" ref="H575:I580" si="76">H576</f>
        <v>1800.5</v>
      </c>
      <c r="I575" s="138">
        <f t="shared" si="76"/>
        <v>0</v>
      </c>
      <c r="J575" s="142">
        <f>I575/H575*100</f>
        <v>0</v>
      </c>
    </row>
    <row r="576" spans="1:10" s="141" customFormat="1" ht="25.5">
      <c r="A576" s="133"/>
      <c r="B576" s="145" t="s">
        <v>147</v>
      </c>
      <c r="C576" s="145"/>
      <c r="D576" s="146">
        <v>6</v>
      </c>
      <c r="E576" s="146">
        <v>5</v>
      </c>
      <c r="F576" s="147"/>
      <c r="G576" s="148"/>
      <c r="H576" s="139">
        <f t="shared" si="76"/>
        <v>1800.5</v>
      </c>
      <c r="I576" s="139">
        <f t="shared" si="76"/>
        <v>0</v>
      </c>
      <c r="J576" s="133"/>
    </row>
    <row r="577" spans="1:10" s="141" customFormat="1" ht="25.5">
      <c r="A577" s="133"/>
      <c r="B577" s="145" t="s">
        <v>146</v>
      </c>
      <c r="C577" s="145"/>
      <c r="D577" s="146">
        <v>6</v>
      </c>
      <c r="E577" s="146">
        <v>5</v>
      </c>
      <c r="F577" s="147" t="s">
        <v>886</v>
      </c>
      <c r="G577" s="148"/>
      <c r="H577" s="139">
        <f>H578</f>
        <v>1800.5</v>
      </c>
      <c r="I577" s="139">
        <f>I578</f>
        <v>0</v>
      </c>
      <c r="J577" s="133"/>
    </row>
    <row r="578" spans="1:10" s="141" customFormat="1">
      <c r="A578" s="133"/>
      <c r="B578" s="145" t="s">
        <v>21</v>
      </c>
      <c r="C578" s="145"/>
      <c r="D578" s="146">
        <v>6</v>
      </c>
      <c r="E578" s="146">
        <v>5</v>
      </c>
      <c r="F578" s="147" t="s">
        <v>887</v>
      </c>
      <c r="G578" s="148"/>
      <c r="H578" s="139">
        <f t="shared" si="76"/>
        <v>1800.5</v>
      </c>
      <c r="I578" s="139">
        <f t="shared" si="76"/>
        <v>0</v>
      </c>
      <c r="J578" s="133"/>
    </row>
    <row r="579" spans="1:10" s="141" customFormat="1" ht="25.5">
      <c r="A579" s="133"/>
      <c r="B579" s="32" t="s">
        <v>259</v>
      </c>
      <c r="C579" s="145"/>
      <c r="D579" s="146">
        <v>6</v>
      </c>
      <c r="E579" s="146">
        <v>5</v>
      </c>
      <c r="F579" s="147" t="s">
        <v>887</v>
      </c>
      <c r="G579" s="148">
        <v>200</v>
      </c>
      <c r="H579" s="139">
        <f t="shared" si="76"/>
        <v>1800.5</v>
      </c>
      <c r="I579" s="139">
        <f t="shared" si="76"/>
        <v>0</v>
      </c>
      <c r="J579" s="133"/>
    </row>
    <row r="580" spans="1:10" s="141" customFormat="1" ht="25.5">
      <c r="A580" s="133"/>
      <c r="B580" s="32" t="s">
        <v>691</v>
      </c>
      <c r="C580" s="145"/>
      <c r="D580" s="146">
        <v>6</v>
      </c>
      <c r="E580" s="146">
        <v>5</v>
      </c>
      <c r="F580" s="147" t="s">
        <v>887</v>
      </c>
      <c r="G580" s="148">
        <v>240</v>
      </c>
      <c r="H580" s="139">
        <f t="shared" si="76"/>
        <v>1800.5</v>
      </c>
      <c r="I580" s="139">
        <f t="shared" si="76"/>
        <v>0</v>
      </c>
      <c r="J580" s="133"/>
    </row>
    <row r="581" spans="1:10" s="141" customFormat="1" ht="38.25">
      <c r="A581" s="133"/>
      <c r="B581" s="145" t="s">
        <v>19</v>
      </c>
      <c r="C581" s="145"/>
      <c r="D581" s="146">
        <v>6</v>
      </c>
      <c r="E581" s="146">
        <v>5</v>
      </c>
      <c r="F581" s="147" t="s">
        <v>887</v>
      </c>
      <c r="G581" s="148" t="s">
        <v>18</v>
      </c>
      <c r="H581" s="139">
        <v>1800.5</v>
      </c>
      <c r="I581" s="139">
        <v>0</v>
      </c>
      <c r="J581" s="133"/>
    </row>
    <row r="582" spans="1:10" s="143" customFormat="1">
      <c r="A582" s="142"/>
      <c r="B582" s="134" t="s">
        <v>59</v>
      </c>
      <c r="C582" s="134"/>
      <c r="D582" s="135">
        <v>7</v>
      </c>
      <c r="E582" s="135">
        <v>0</v>
      </c>
      <c r="F582" s="136"/>
      <c r="G582" s="137"/>
      <c r="H582" s="138">
        <f>H583+H590+H654</f>
        <v>276883.8</v>
      </c>
      <c r="I582" s="138">
        <f>I583+I590+I654</f>
        <v>38022.6</v>
      </c>
      <c r="J582" s="140">
        <f>I582/H582*100</f>
        <v>13.732331035618554</v>
      </c>
    </row>
    <row r="583" spans="1:10" s="143" customFormat="1">
      <c r="A583" s="142"/>
      <c r="B583" s="134" t="s">
        <v>58</v>
      </c>
      <c r="C583" s="134"/>
      <c r="D583" s="135">
        <v>7</v>
      </c>
      <c r="E583" s="135">
        <v>1</v>
      </c>
      <c r="F583" s="136"/>
      <c r="G583" s="137"/>
      <c r="H583" s="138">
        <f t="shared" ref="H583:I588" si="77">H584</f>
        <v>76169.600000000006</v>
      </c>
      <c r="I583" s="138">
        <f t="shared" si="77"/>
        <v>1112.2</v>
      </c>
      <c r="J583" s="140">
        <f>I583/H583*100</f>
        <v>1.4601625845481663</v>
      </c>
    </row>
    <row r="584" spans="1:10" s="141" customFormat="1" ht="25.5">
      <c r="A584" s="133"/>
      <c r="B584" s="145" t="s">
        <v>12</v>
      </c>
      <c r="C584" s="145"/>
      <c r="D584" s="146">
        <v>7</v>
      </c>
      <c r="E584" s="146">
        <v>1</v>
      </c>
      <c r="F584" s="147" t="s">
        <v>888</v>
      </c>
      <c r="G584" s="148"/>
      <c r="H584" s="139">
        <f t="shared" si="77"/>
        <v>76169.600000000006</v>
      </c>
      <c r="I584" s="139">
        <f t="shared" si="77"/>
        <v>1112.2</v>
      </c>
      <c r="J584" s="133"/>
    </row>
    <row r="585" spans="1:10" s="141" customFormat="1" ht="25.5">
      <c r="A585" s="133"/>
      <c r="B585" s="145" t="s">
        <v>22</v>
      </c>
      <c r="C585" s="145"/>
      <c r="D585" s="146">
        <v>7</v>
      </c>
      <c r="E585" s="146">
        <v>1</v>
      </c>
      <c r="F585" s="147" t="s">
        <v>896</v>
      </c>
      <c r="G585" s="148"/>
      <c r="H585" s="139">
        <f>H586</f>
        <v>76169.600000000006</v>
      </c>
      <c r="I585" s="139">
        <f>I586</f>
        <v>1112.2</v>
      </c>
      <c r="J585" s="133"/>
    </row>
    <row r="586" spans="1:10" s="141" customFormat="1">
      <c r="A586" s="133"/>
      <c r="B586" s="145" t="s">
        <v>21</v>
      </c>
      <c r="C586" s="145"/>
      <c r="D586" s="146">
        <v>7</v>
      </c>
      <c r="E586" s="146">
        <v>1</v>
      </c>
      <c r="F586" s="147" t="s">
        <v>897</v>
      </c>
      <c r="G586" s="148"/>
      <c r="H586" s="139">
        <f t="shared" si="77"/>
        <v>76169.600000000006</v>
      </c>
      <c r="I586" s="139">
        <f t="shared" si="77"/>
        <v>1112.2</v>
      </c>
      <c r="J586" s="133"/>
    </row>
    <row r="587" spans="1:10" s="141" customFormat="1" ht="25.5">
      <c r="A587" s="133"/>
      <c r="B587" s="32" t="s">
        <v>259</v>
      </c>
      <c r="C587" s="145"/>
      <c r="D587" s="146">
        <v>7</v>
      </c>
      <c r="E587" s="146">
        <v>1</v>
      </c>
      <c r="F587" s="147" t="s">
        <v>897</v>
      </c>
      <c r="G587" s="148">
        <v>200</v>
      </c>
      <c r="H587" s="139">
        <f t="shared" si="77"/>
        <v>76169.600000000006</v>
      </c>
      <c r="I587" s="139">
        <f t="shared" si="77"/>
        <v>1112.2</v>
      </c>
      <c r="J587" s="133"/>
    </row>
    <row r="588" spans="1:10" s="141" customFormat="1" ht="25.5">
      <c r="A588" s="133"/>
      <c r="B588" s="32" t="s">
        <v>691</v>
      </c>
      <c r="C588" s="145"/>
      <c r="D588" s="146">
        <v>7</v>
      </c>
      <c r="E588" s="146">
        <v>1</v>
      </c>
      <c r="F588" s="147" t="s">
        <v>897</v>
      </c>
      <c r="G588" s="148">
        <v>240</v>
      </c>
      <c r="H588" s="139">
        <f t="shared" si="77"/>
        <v>76169.600000000006</v>
      </c>
      <c r="I588" s="139">
        <f t="shared" si="77"/>
        <v>1112.2</v>
      </c>
      <c r="J588" s="133"/>
    </row>
    <row r="589" spans="1:10" s="141" customFormat="1" ht="38.25">
      <c r="A589" s="133"/>
      <c r="B589" s="145" t="s">
        <v>19</v>
      </c>
      <c r="C589" s="145"/>
      <c r="D589" s="146">
        <v>7</v>
      </c>
      <c r="E589" s="146">
        <v>1</v>
      </c>
      <c r="F589" s="147" t="s">
        <v>897</v>
      </c>
      <c r="G589" s="148" t="s">
        <v>18</v>
      </c>
      <c r="H589" s="139">
        <v>76169.600000000006</v>
      </c>
      <c r="I589" s="139">
        <v>1112.2</v>
      </c>
      <c r="J589" s="133"/>
    </row>
    <row r="590" spans="1:10" s="143" customFormat="1">
      <c r="A590" s="142"/>
      <c r="B590" s="134" t="s">
        <v>56</v>
      </c>
      <c r="C590" s="134"/>
      <c r="D590" s="135">
        <v>7</v>
      </c>
      <c r="E590" s="135">
        <v>2</v>
      </c>
      <c r="F590" s="136"/>
      <c r="G590" s="137"/>
      <c r="H590" s="138">
        <f>H591+H597+H635+H650</f>
        <v>181127.1</v>
      </c>
      <c r="I590" s="138">
        <f>I591+I597+I635+I650</f>
        <v>33607.9</v>
      </c>
      <c r="J590" s="140">
        <f>I590/H590*100</f>
        <v>18.55487113744989</v>
      </c>
    </row>
    <row r="591" spans="1:10" s="141" customFormat="1" ht="25.5">
      <c r="A591" s="133"/>
      <c r="B591" s="145" t="s">
        <v>12</v>
      </c>
      <c r="C591" s="145"/>
      <c r="D591" s="146">
        <v>7</v>
      </c>
      <c r="E591" s="146">
        <v>2</v>
      </c>
      <c r="F591" s="147" t="s">
        <v>888</v>
      </c>
      <c r="G591" s="148"/>
      <c r="H591" s="139">
        <f t="shared" ref="H591:I595" si="78">H592</f>
        <v>2725.1</v>
      </c>
      <c r="I591" s="139">
        <f t="shared" si="78"/>
        <v>0</v>
      </c>
      <c r="J591" s="133"/>
    </row>
    <row r="592" spans="1:10" s="141" customFormat="1" ht="25.5">
      <c r="A592" s="133"/>
      <c r="B592" s="145" t="s">
        <v>22</v>
      </c>
      <c r="C592" s="145"/>
      <c r="D592" s="146">
        <v>7</v>
      </c>
      <c r="E592" s="146">
        <v>2</v>
      </c>
      <c r="F592" s="147" t="s">
        <v>896</v>
      </c>
      <c r="G592" s="148"/>
      <c r="H592" s="139">
        <f t="shared" si="78"/>
        <v>2725.1</v>
      </c>
      <c r="I592" s="139">
        <f t="shared" si="78"/>
        <v>0</v>
      </c>
      <c r="J592" s="133"/>
    </row>
    <row r="593" spans="1:10" s="141" customFormat="1">
      <c r="A593" s="133"/>
      <c r="B593" s="145" t="s">
        <v>21</v>
      </c>
      <c r="C593" s="145"/>
      <c r="D593" s="146">
        <v>7</v>
      </c>
      <c r="E593" s="146">
        <v>2</v>
      </c>
      <c r="F593" s="147" t="s">
        <v>897</v>
      </c>
      <c r="G593" s="148"/>
      <c r="H593" s="139">
        <f t="shared" si="78"/>
        <v>2725.1</v>
      </c>
      <c r="I593" s="139">
        <f t="shared" si="78"/>
        <v>0</v>
      </c>
      <c r="J593" s="133"/>
    </row>
    <row r="594" spans="1:10" s="141" customFormat="1" ht="25.5">
      <c r="A594" s="133"/>
      <c r="B594" s="32" t="s">
        <v>259</v>
      </c>
      <c r="C594" s="145"/>
      <c r="D594" s="146">
        <v>7</v>
      </c>
      <c r="E594" s="146">
        <v>2</v>
      </c>
      <c r="F594" s="147" t="s">
        <v>897</v>
      </c>
      <c r="G594" s="148">
        <v>200</v>
      </c>
      <c r="H594" s="139">
        <f t="shared" si="78"/>
        <v>2725.1</v>
      </c>
      <c r="I594" s="139">
        <f t="shared" si="78"/>
        <v>0</v>
      </c>
      <c r="J594" s="133"/>
    </row>
    <row r="595" spans="1:10" s="141" customFormat="1" ht="25.5">
      <c r="A595" s="133"/>
      <c r="B595" s="32" t="s">
        <v>691</v>
      </c>
      <c r="C595" s="145"/>
      <c r="D595" s="146">
        <v>7</v>
      </c>
      <c r="E595" s="146">
        <v>2</v>
      </c>
      <c r="F595" s="147" t="s">
        <v>897</v>
      </c>
      <c r="G595" s="148">
        <v>240</v>
      </c>
      <c r="H595" s="139">
        <f t="shared" si="78"/>
        <v>2725.1</v>
      </c>
      <c r="I595" s="139">
        <f t="shared" si="78"/>
        <v>0</v>
      </c>
      <c r="J595" s="133"/>
    </row>
    <row r="596" spans="1:10" s="141" customFormat="1" ht="38.25">
      <c r="A596" s="133"/>
      <c r="B596" s="145" t="s">
        <v>19</v>
      </c>
      <c r="C596" s="145"/>
      <c r="D596" s="146">
        <v>7</v>
      </c>
      <c r="E596" s="146">
        <v>2</v>
      </c>
      <c r="F596" s="147" t="s">
        <v>897</v>
      </c>
      <c r="G596" s="148" t="s">
        <v>18</v>
      </c>
      <c r="H596" s="139">
        <v>2725.1</v>
      </c>
      <c r="I596" s="139">
        <v>0</v>
      </c>
      <c r="J596" s="133"/>
    </row>
    <row r="597" spans="1:10" s="141" customFormat="1" ht="25.5">
      <c r="A597" s="133"/>
      <c r="B597" s="145" t="s">
        <v>137</v>
      </c>
      <c r="C597" s="145"/>
      <c r="D597" s="146">
        <v>7</v>
      </c>
      <c r="E597" s="146">
        <v>2</v>
      </c>
      <c r="F597" s="147" t="s">
        <v>912</v>
      </c>
      <c r="G597" s="148"/>
      <c r="H597" s="139">
        <f>H598</f>
        <v>64751.100000000006</v>
      </c>
      <c r="I597" s="139">
        <f>I598</f>
        <v>11272.5</v>
      </c>
      <c r="J597" s="133"/>
    </row>
    <row r="598" spans="1:10" s="141" customFormat="1">
      <c r="A598" s="133"/>
      <c r="B598" s="145" t="s">
        <v>145</v>
      </c>
      <c r="C598" s="145"/>
      <c r="D598" s="146">
        <v>7</v>
      </c>
      <c r="E598" s="146">
        <v>2</v>
      </c>
      <c r="F598" s="147" t="s">
        <v>914</v>
      </c>
      <c r="G598" s="148"/>
      <c r="H598" s="139">
        <f>H599+H616+H625+H630</f>
        <v>64751.100000000006</v>
      </c>
      <c r="I598" s="139">
        <f t="shared" ref="I598" si="79">I599+I616+I625+I630</f>
        <v>11272.5</v>
      </c>
      <c r="J598" s="133"/>
    </row>
    <row r="599" spans="1:10" s="141" customFormat="1" ht="25.5">
      <c r="A599" s="133"/>
      <c r="B599" s="145" t="s">
        <v>144</v>
      </c>
      <c r="C599" s="145"/>
      <c r="D599" s="146">
        <v>7</v>
      </c>
      <c r="E599" s="146">
        <v>2</v>
      </c>
      <c r="F599" s="147" t="s">
        <v>915</v>
      </c>
      <c r="G599" s="148"/>
      <c r="H599" s="139">
        <f>H600+H604+H608+H612</f>
        <v>2065.2999999999997</v>
      </c>
      <c r="I599" s="139">
        <f t="shared" ref="I599" si="80">I600+I604+I608+I612</f>
        <v>0</v>
      </c>
      <c r="J599" s="133"/>
    </row>
    <row r="600" spans="1:10" s="141" customFormat="1">
      <c r="A600" s="133"/>
      <c r="B600" s="145" t="s">
        <v>21</v>
      </c>
      <c r="C600" s="145"/>
      <c r="D600" s="146">
        <v>7</v>
      </c>
      <c r="E600" s="146">
        <v>2</v>
      </c>
      <c r="F600" s="147" t="s">
        <v>916</v>
      </c>
      <c r="G600" s="148"/>
      <c r="H600" s="139">
        <f t="shared" ref="H600:I602" si="81">H601</f>
        <v>1534.1</v>
      </c>
      <c r="I600" s="139">
        <f t="shared" si="81"/>
        <v>0</v>
      </c>
      <c r="J600" s="133"/>
    </row>
    <row r="601" spans="1:10" s="141" customFormat="1" ht="38.25">
      <c r="A601" s="133"/>
      <c r="B601" s="32" t="s">
        <v>701</v>
      </c>
      <c r="C601" s="145"/>
      <c r="D601" s="146">
        <v>7</v>
      </c>
      <c r="E601" s="146">
        <v>2</v>
      </c>
      <c r="F601" s="147" t="s">
        <v>916</v>
      </c>
      <c r="G601" s="148">
        <v>600</v>
      </c>
      <c r="H601" s="139">
        <f t="shared" si="81"/>
        <v>1534.1</v>
      </c>
      <c r="I601" s="139">
        <f t="shared" si="81"/>
        <v>0</v>
      </c>
      <c r="J601" s="133"/>
    </row>
    <row r="602" spans="1:10" s="141" customFormat="1">
      <c r="A602" s="133"/>
      <c r="B602" s="32" t="s">
        <v>690</v>
      </c>
      <c r="C602" s="145"/>
      <c r="D602" s="146">
        <v>7</v>
      </c>
      <c r="E602" s="146">
        <v>2</v>
      </c>
      <c r="F602" s="147" t="s">
        <v>916</v>
      </c>
      <c r="G602" s="148">
        <v>610</v>
      </c>
      <c r="H602" s="139">
        <f t="shared" si="81"/>
        <v>1534.1</v>
      </c>
      <c r="I602" s="139">
        <f t="shared" si="81"/>
        <v>0</v>
      </c>
      <c r="J602" s="133"/>
    </row>
    <row r="603" spans="1:10" s="141" customFormat="1">
      <c r="A603" s="133"/>
      <c r="B603" s="145" t="s">
        <v>41</v>
      </c>
      <c r="C603" s="145"/>
      <c r="D603" s="146">
        <v>7</v>
      </c>
      <c r="E603" s="146">
        <v>2</v>
      </c>
      <c r="F603" s="147" t="s">
        <v>916</v>
      </c>
      <c r="G603" s="148" t="s">
        <v>40</v>
      </c>
      <c r="H603" s="139">
        <v>1534.1</v>
      </c>
      <c r="I603" s="139">
        <v>0</v>
      </c>
      <c r="J603" s="133"/>
    </row>
    <row r="604" spans="1:10" s="141" customFormat="1" ht="114.75">
      <c r="A604" s="133"/>
      <c r="B604" s="145" t="s">
        <v>143</v>
      </c>
      <c r="C604" s="145"/>
      <c r="D604" s="146">
        <v>7</v>
      </c>
      <c r="E604" s="146">
        <v>2</v>
      </c>
      <c r="F604" s="147" t="s">
        <v>917</v>
      </c>
      <c r="G604" s="148"/>
      <c r="H604" s="139">
        <f t="shared" ref="H604:I606" si="82">H605</f>
        <v>366.5</v>
      </c>
      <c r="I604" s="139">
        <f t="shared" si="82"/>
        <v>0</v>
      </c>
      <c r="J604" s="133"/>
    </row>
    <row r="605" spans="1:10" s="141" customFormat="1" ht="38.25">
      <c r="A605" s="133"/>
      <c r="B605" s="32" t="s">
        <v>701</v>
      </c>
      <c r="C605" s="145"/>
      <c r="D605" s="146">
        <v>7</v>
      </c>
      <c r="E605" s="146">
        <v>2</v>
      </c>
      <c r="F605" s="147" t="s">
        <v>917</v>
      </c>
      <c r="G605" s="148">
        <v>600</v>
      </c>
      <c r="H605" s="139">
        <f t="shared" si="82"/>
        <v>366.5</v>
      </c>
      <c r="I605" s="139">
        <f t="shared" si="82"/>
        <v>0</v>
      </c>
      <c r="J605" s="133"/>
    </row>
    <row r="606" spans="1:10" s="141" customFormat="1">
      <c r="A606" s="133"/>
      <c r="B606" s="32" t="s">
        <v>690</v>
      </c>
      <c r="C606" s="145"/>
      <c r="D606" s="146">
        <v>7</v>
      </c>
      <c r="E606" s="146">
        <v>2</v>
      </c>
      <c r="F606" s="147" t="s">
        <v>917</v>
      </c>
      <c r="G606" s="148">
        <v>610</v>
      </c>
      <c r="H606" s="139">
        <f t="shared" si="82"/>
        <v>366.5</v>
      </c>
      <c r="I606" s="139">
        <f t="shared" si="82"/>
        <v>0</v>
      </c>
      <c r="J606" s="133"/>
    </row>
    <row r="607" spans="1:10" s="141" customFormat="1" ht="63.75">
      <c r="A607" s="133"/>
      <c r="B607" s="145" t="s">
        <v>44</v>
      </c>
      <c r="C607" s="145"/>
      <c r="D607" s="146">
        <v>7</v>
      </c>
      <c r="E607" s="146">
        <v>2</v>
      </c>
      <c r="F607" s="147" t="s">
        <v>917</v>
      </c>
      <c r="G607" s="148" t="s">
        <v>43</v>
      </c>
      <c r="H607" s="139">
        <v>366.5</v>
      </c>
      <c r="I607" s="139">
        <v>0</v>
      </c>
      <c r="J607" s="133"/>
    </row>
    <row r="608" spans="1:10" s="141" customFormat="1" ht="38.25">
      <c r="A608" s="133"/>
      <c r="B608" s="145" t="s">
        <v>17</v>
      </c>
      <c r="C608" s="145"/>
      <c r="D608" s="146">
        <v>7</v>
      </c>
      <c r="E608" s="146">
        <v>2</v>
      </c>
      <c r="F608" s="147" t="s">
        <v>919</v>
      </c>
      <c r="G608" s="148"/>
      <c r="H608" s="139">
        <f t="shared" ref="H608:I610" si="83">H609</f>
        <v>100</v>
      </c>
      <c r="I608" s="139">
        <f t="shared" si="83"/>
        <v>0</v>
      </c>
      <c r="J608" s="133"/>
    </row>
    <row r="609" spans="1:10" s="141" customFormat="1" ht="38.25">
      <c r="A609" s="133"/>
      <c r="B609" s="32" t="s">
        <v>701</v>
      </c>
      <c r="C609" s="145"/>
      <c r="D609" s="146">
        <v>7</v>
      </c>
      <c r="E609" s="146">
        <v>2</v>
      </c>
      <c r="F609" s="147" t="s">
        <v>919</v>
      </c>
      <c r="G609" s="148">
        <v>600</v>
      </c>
      <c r="H609" s="139">
        <f t="shared" si="83"/>
        <v>100</v>
      </c>
      <c r="I609" s="139">
        <f t="shared" si="83"/>
        <v>0</v>
      </c>
      <c r="J609" s="133"/>
    </row>
    <row r="610" spans="1:10" s="141" customFormat="1">
      <c r="A610" s="133"/>
      <c r="B610" s="32" t="s">
        <v>690</v>
      </c>
      <c r="C610" s="145"/>
      <c r="D610" s="146">
        <v>7</v>
      </c>
      <c r="E610" s="146">
        <v>2</v>
      </c>
      <c r="F610" s="147" t="s">
        <v>919</v>
      </c>
      <c r="G610" s="148">
        <v>610</v>
      </c>
      <c r="H610" s="139">
        <f t="shared" si="83"/>
        <v>100</v>
      </c>
      <c r="I610" s="139">
        <f t="shared" si="83"/>
        <v>0</v>
      </c>
      <c r="J610" s="133"/>
    </row>
    <row r="611" spans="1:10" s="141" customFormat="1">
      <c r="A611" s="133"/>
      <c r="B611" s="145" t="s">
        <v>41</v>
      </c>
      <c r="C611" s="145"/>
      <c r="D611" s="146">
        <v>7</v>
      </c>
      <c r="E611" s="146">
        <v>2</v>
      </c>
      <c r="F611" s="147" t="s">
        <v>919</v>
      </c>
      <c r="G611" s="148" t="s">
        <v>40</v>
      </c>
      <c r="H611" s="139">
        <v>100</v>
      </c>
      <c r="I611" s="139">
        <v>0</v>
      </c>
      <c r="J611" s="133"/>
    </row>
    <row r="612" spans="1:10" s="141" customFormat="1" ht="127.5">
      <c r="A612" s="133"/>
      <c r="B612" s="145" t="s">
        <v>142</v>
      </c>
      <c r="C612" s="145"/>
      <c r="D612" s="146">
        <v>7</v>
      </c>
      <c r="E612" s="146">
        <v>2</v>
      </c>
      <c r="F612" s="147" t="s">
        <v>918</v>
      </c>
      <c r="G612" s="148"/>
      <c r="H612" s="139">
        <f t="shared" ref="H612:I614" si="84">H613</f>
        <v>64.7</v>
      </c>
      <c r="I612" s="139">
        <f t="shared" si="84"/>
        <v>0</v>
      </c>
      <c r="J612" s="133"/>
    </row>
    <row r="613" spans="1:10" s="141" customFormat="1" ht="38.25">
      <c r="A613" s="133"/>
      <c r="B613" s="32" t="s">
        <v>701</v>
      </c>
      <c r="C613" s="145"/>
      <c r="D613" s="146">
        <v>7</v>
      </c>
      <c r="E613" s="146">
        <v>2</v>
      </c>
      <c r="F613" s="147" t="s">
        <v>918</v>
      </c>
      <c r="G613" s="148">
        <v>600</v>
      </c>
      <c r="H613" s="139">
        <f t="shared" si="84"/>
        <v>64.7</v>
      </c>
      <c r="I613" s="139">
        <f t="shared" si="84"/>
        <v>0</v>
      </c>
      <c r="J613" s="133"/>
    </row>
    <row r="614" spans="1:10" s="141" customFormat="1">
      <c r="A614" s="133"/>
      <c r="B614" s="32" t="s">
        <v>690</v>
      </c>
      <c r="C614" s="145"/>
      <c r="D614" s="146">
        <v>7</v>
      </c>
      <c r="E614" s="146">
        <v>2</v>
      </c>
      <c r="F614" s="147" t="s">
        <v>918</v>
      </c>
      <c r="G614" s="148">
        <v>610</v>
      </c>
      <c r="H614" s="139">
        <f t="shared" si="84"/>
        <v>64.7</v>
      </c>
      <c r="I614" s="139">
        <f t="shared" si="84"/>
        <v>0</v>
      </c>
      <c r="J614" s="133"/>
    </row>
    <row r="615" spans="1:10" s="141" customFormat="1" ht="63.75">
      <c r="A615" s="133"/>
      <c r="B615" s="145" t="s">
        <v>44</v>
      </c>
      <c r="C615" s="145"/>
      <c r="D615" s="146">
        <v>7</v>
      </c>
      <c r="E615" s="146">
        <v>2</v>
      </c>
      <c r="F615" s="147" t="s">
        <v>918</v>
      </c>
      <c r="G615" s="148" t="s">
        <v>43</v>
      </c>
      <c r="H615" s="139">
        <v>64.7</v>
      </c>
      <c r="I615" s="139">
        <v>0</v>
      </c>
      <c r="J615" s="133"/>
    </row>
    <row r="616" spans="1:10" s="141" customFormat="1" ht="38.25">
      <c r="A616" s="133"/>
      <c r="B616" s="145" t="s">
        <v>141</v>
      </c>
      <c r="C616" s="145"/>
      <c r="D616" s="146">
        <v>7</v>
      </c>
      <c r="E616" s="146">
        <v>2</v>
      </c>
      <c r="F616" s="147" t="s">
        <v>920</v>
      </c>
      <c r="G616" s="148"/>
      <c r="H616" s="139">
        <f>H617+H621</f>
        <v>62485.8</v>
      </c>
      <c r="I616" s="139">
        <f>I617+I621</f>
        <v>11147.5</v>
      </c>
      <c r="J616" s="133"/>
    </row>
    <row r="617" spans="1:10" s="141" customFormat="1" ht="25.5">
      <c r="A617" s="133"/>
      <c r="B617" s="145" t="s">
        <v>37</v>
      </c>
      <c r="C617" s="145"/>
      <c r="D617" s="146">
        <v>7</v>
      </c>
      <c r="E617" s="146">
        <v>2</v>
      </c>
      <c r="F617" s="147" t="s">
        <v>921</v>
      </c>
      <c r="G617" s="148"/>
      <c r="H617" s="139">
        <f>H618</f>
        <v>61175</v>
      </c>
      <c r="I617" s="139">
        <f t="shared" ref="I617" si="85">I618</f>
        <v>10929.1</v>
      </c>
      <c r="J617" s="133"/>
    </row>
    <row r="618" spans="1:10" s="141" customFormat="1" ht="38.25">
      <c r="A618" s="133"/>
      <c r="B618" s="32" t="s">
        <v>701</v>
      </c>
      <c r="C618" s="145"/>
      <c r="D618" s="146">
        <v>7</v>
      </c>
      <c r="E618" s="146">
        <v>2</v>
      </c>
      <c r="F618" s="147" t="s">
        <v>921</v>
      </c>
      <c r="G618" s="148">
        <v>600</v>
      </c>
      <c r="H618" s="139">
        <f>H619</f>
        <v>61175</v>
      </c>
      <c r="I618" s="139">
        <f>I619</f>
        <v>10929.1</v>
      </c>
      <c r="J618" s="133"/>
    </row>
    <row r="619" spans="1:10" s="141" customFormat="1">
      <c r="A619" s="133"/>
      <c r="B619" s="32" t="s">
        <v>690</v>
      </c>
      <c r="C619" s="145"/>
      <c r="D619" s="146">
        <v>7</v>
      </c>
      <c r="E619" s="146">
        <v>2</v>
      </c>
      <c r="F619" s="147" t="s">
        <v>921</v>
      </c>
      <c r="G619" s="148">
        <v>610</v>
      </c>
      <c r="H619" s="139">
        <f>H620</f>
        <v>61175</v>
      </c>
      <c r="I619" s="139">
        <f>I620</f>
        <v>10929.1</v>
      </c>
      <c r="J619" s="133"/>
    </row>
    <row r="620" spans="1:10" s="141" customFormat="1" ht="63.75">
      <c r="A620" s="133"/>
      <c r="B620" s="145" t="s">
        <v>44</v>
      </c>
      <c r="C620" s="145"/>
      <c r="D620" s="146">
        <v>7</v>
      </c>
      <c r="E620" s="146">
        <v>2</v>
      </c>
      <c r="F620" s="147" t="s">
        <v>921</v>
      </c>
      <c r="G620" s="148" t="s">
        <v>43</v>
      </c>
      <c r="H620" s="139">
        <v>61175</v>
      </c>
      <c r="I620" s="139">
        <v>10929.1</v>
      </c>
      <c r="J620" s="133"/>
    </row>
    <row r="621" spans="1:10" s="141" customFormat="1" ht="216.75">
      <c r="A621" s="133"/>
      <c r="B621" s="145" t="s">
        <v>54</v>
      </c>
      <c r="C621" s="145"/>
      <c r="D621" s="146">
        <v>7</v>
      </c>
      <c r="E621" s="146">
        <v>2</v>
      </c>
      <c r="F621" s="147" t="s">
        <v>923</v>
      </c>
      <c r="G621" s="148"/>
      <c r="H621" s="139">
        <f t="shared" ref="H621:I623" si="86">H622</f>
        <v>1310.8</v>
      </c>
      <c r="I621" s="139">
        <f t="shared" si="86"/>
        <v>218.4</v>
      </c>
      <c r="J621" s="133"/>
    </row>
    <row r="622" spans="1:10" s="141" customFormat="1" ht="38.25">
      <c r="A622" s="133"/>
      <c r="B622" s="32" t="s">
        <v>701</v>
      </c>
      <c r="C622" s="145"/>
      <c r="D622" s="146">
        <v>7</v>
      </c>
      <c r="E622" s="146">
        <v>2</v>
      </c>
      <c r="F622" s="147" t="s">
        <v>923</v>
      </c>
      <c r="G622" s="148">
        <v>600</v>
      </c>
      <c r="H622" s="139">
        <f t="shared" si="86"/>
        <v>1310.8</v>
      </c>
      <c r="I622" s="139">
        <f t="shared" si="86"/>
        <v>218.4</v>
      </c>
      <c r="J622" s="133"/>
    </row>
    <row r="623" spans="1:10" s="141" customFormat="1">
      <c r="A623" s="133"/>
      <c r="B623" s="32" t="s">
        <v>690</v>
      </c>
      <c r="C623" s="145"/>
      <c r="D623" s="146">
        <v>7</v>
      </c>
      <c r="E623" s="146">
        <v>2</v>
      </c>
      <c r="F623" s="147" t="s">
        <v>923</v>
      </c>
      <c r="G623" s="148">
        <v>610</v>
      </c>
      <c r="H623" s="139">
        <f t="shared" si="86"/>
        <v>1310.8</v>
      </c>
      <c r="I623" s="139">
        <f t="shared" si="86"/>
        <v>218.4</v>
      </c>
      <c r="J623" s="133"/>
    </row>
    <row r="624" spans="1:10" s="141" customFormat="1" ht="63.75">
      <c r="A624" s="133"/>
      <c r="B624" s="145" t="s">
        <v>44</v>
      </c>
      <c r="C624" s="145"/>
      <c r="D624" s="146">
        <v>7</v>
      </c>
      <c r="E624" s="146">
        <v>2</v>
      </c>
      <c r="F624" s="147" t="s">
        <v>923</v>
      </c>
      <c r="G624" s="148" t="s">
        <v>43</v>
      </c>
      <c r="H624" s="139">
        <v>1310.8</v>
      </c>
      <c r="I624" s="139">
        <v>218.4</v>
      </c>
      <c r="J624" s="133"/>
    </row>
    <row r="625" spans="1:10" s="141" customFormat="1" ht="25.5">
      <c r="A625" s="133"/>
      <c r="B625" s="145" t="s">
        <v>124</v>
      </c>
      <c r="C625" s="145"/>
      <c r="D625" s="146">
        <v>7</v>
      </c>
      <c r="E625" s="146">
        <v>2</v>
      </c>
      <c r="F625" s="147" t="s">
        <v>924</v>
      </c>
      <c r="G625" s="148"/>
      <c r="H625" s="139">
        <f t="shared" ref="H625:I628" si="87">H626</f>
        <v>100</v>
      </c>
      <c r="I625" s="139">
        <f t="shared" si="87"/>
        <v>75</v>
      </c>
      <c r="J625" s="133"/>
    </row>
    <row r="626" spans="1:10" s="141" customFormat="1">
      <c r="A626" s="133"/>
      <c r="B626" s="145" t="s">
        <v>21</v>
      </c>
      <c r="C626" s="145"/>
      <c r="D626" s="146">
        <v>7</v>
      </c>
      <c r="E626" s="146">
        <v>2</v>
      </c>
      <c r="F626" s="147" t="s">
        <v>925</v>
      </c>
      <c r="G626" s="148"/>
      <c r="H626" s="139">
        <f t="shared" si="87"/>
        <v>100</v>
      </c>
      <c r="I626" s="139">
        <f t="shared" si="87"/>
        <v>75</v>
      </c>
      <c r="J626" s="133"/>
    </row>
    <row r="627" spans="1:10" s="141" customFormat="1" ht="38.25">
      <c r="A627" s="133"/>
      <c r="B627" s="32" t="s">
        <v>701</v>
      </c>
      <c r="C627" s="145"/>
      <c r="D627" s="146">
        <v>7</v>
      </c>
      <c r="E627" s="146">
        <v>2</v>
      </c>
      <c r="F627" s="147" t="s">
        <v>925</v>
      </c>
      <c r="G627" s="148">
        <v>600</v>
      </c>
      <c r="H627" s="139">
        <f t="shared" si="87"/>
        <v>100</v>
      </c>
      <c r="I627" s="139">
        <f t="shared" si="87"/>
        <v>75</v>
      </c>
      <c r="J627" s="133"/>
    </row>
    <row r="628" spans="1:10" s="141" customFormat="1">
      <c r="A628" s="133"/>
      <c r="B628" s="32" t="s">
        <v>690</v>
      </c>
      <c r="C628" s="145"/>
      <c r="D628" s="146">
        <v>7</v>
      </c>
      <c r="E628" s="146">
        <v>2</v>
      </c>
      <c r="F628" s="147" t="s">
        <v>925</v>
      </c>
      <c r="G628" s="148">
        <v>610</v>
      </c>
      <c r="H628" s="139">
        <f t="shared" si="87"/>
        <v>100</v>
      </c>
      <c r="I628" s="139">
        <f t="shared" si="87"/>
        <v>75</v>
      </c>
      <c r="J628" s="133"/>
    </row>
    <row r="629" spans="1:10" s="141" customFormat="1">
      <c r="A629" s="133"/>
      <c r="B629" s="145" t="s">
        <v>41</v>
      </c>
      <c r="C629" s="145"/>
      <c r="D629" s="146">
        <v>7</v>
      </c>
      <c r="E629" s="146">
        <v>2</v>
      </c>
      <c r="F629" s="147" t="s">
        <v>925</v>
      </c>
      <c r="G629" s="148" t="s">
        <v>40</v>
      </c>
      <c r="H629" s="139">
        <v>100</v>
      </c>
      <c r="I629" s="139">
        <v>75</v>
      </c>
      <c r="J629" s="133"/>
    </row>
    <row r="630" spans="1:10" s="141" customFormat="1" ht="38.25">
      <c r="A630" s="133"/>
      <c r="B630" s="145" t="s">
        <v>140</v>
      </c>
      <c r="C630" s="145"/>
      <c r="D630" s="146">
        <v>7</v>
      </c>
      <c r="E630" s="146">
        <v>2</v>
      </c>
      <c r="F630" s="147" t="s">
        <v>926</v>
      </c>
      <c r="G630" s="148"/>
      <c r="H630" s="139">
        <f t="shared" ref="H630:I633" si="88">H631</f>
        <v>100</v>
      </c>
      <c r="I630" s="139">
        <f t="shared" si="88"/>
        <v>50</v>
      </c>
      <c r="J630" s="133"/>
    </row>
    <row r="631" spans="1:10" s="141" customFormat="1">
      <c r="A631" s="133"/>
      <c r="B631" s="145" t="s">
        <v>21</v>
      </c>
      <c r="C631" s="145"/>
      <c r="D631" s="146">
        <v>7</v>
      </c>
      <c r="E631" s="146">
        <v>2</v>
      </c>
      <c r="F631" s="147" t="s">
        <v>927</v>
      </c>
      <c r="G631" s="148"/>
      <c r="H631" s="139">
        <f t="shared" si="88"/>
        <v>100</v>
      </c>
      <c r="I631" s="139">
        <f t="shared" si="88"/>
        <v>50</v>
      </c>
      <c r="J631" s="133"/>
    </row>
    <row r="632" spans="1:10" s="141" customFormat="1" ht="38.25">
      <c r="A632" s="133"/>
      <c r="B632" s="32" t="s">
        <v>701</v>
      </c>
      <c r="C632" s="145"/>
      <c r="D632" s="146">
        <v>7</v>
      </c>
      <c r="E632" s="146">
        <v>2</v>
      </c>
      <c r="F632" s="147" t="s">
        <v>927</v>
      </c>
      <c r="G632" s="148">
        <v>600</v>
      </c>
      <c r="H632" s="139">
        <f t="shared" si="88"/>
        <v>100</v>
      </c>
      <c r="I632" s="139">
        <f t="shared" si="88"/>
        <v>50</v>
      </c>
      <c r="J632" s="133"/>
    </row>
    <row r="633" spans="1:10" s="141" customFormat="1">
      <c r="A633" s="133"/>
      <c r="B633" s="32" t="s">
        <v>690</v>
      </c>
      <c r="C633" s="145"/>
      <c r="D633" s="146">
        <v>7</v>
      </c>
      <c r="E633" s="146">
        <v>2</v>
      </c>
      <c r="F633" s="147" t="s">
        <v>927</v>
      </c>
      <c r="G633" s="148">
        <v>610</v>
      </c>
      <c r="H633" s="139">
        <f t="shared" si="88"/>
        <v>100</v>
      </c>
      <c r="I633" s="139">
        <f t="shared" si="88"/>
        <v>50</v>
      </c>
      <c r="J633" s="133"/>
    </row>
    <row r="634" spans="1:10" s="141" customFormat="1">
      <c r="A634" s="133"/>
      <c r="B634" s="145" t="s">
        <v>41</v>
      </c>
      <c r="C634" s="145"/>
      <c r="D634" s="146">
        <v>7</v>
      </c>
      <c r="E634" s="146">
        <v>2</v>
      </c>
      <c r="F634" s="147" t="s">
        <v>927</v>
      </c>
      <c r="G634" s="148" t="s">
        <v>40</v>
      </c>
      <c r="H634" s="139">
        <v>100</v>
      </c>
      <c r="I634" s="139">
        <v>50</v>
      </c>
      <c r="J634" s="133"/>
    </row>
    <row r="635" spans="1:10" s="141" customFormat="1" ht="38.25">
      <c r="A635" s="133"/>
      <c r="B635" s="145" t="s">
        <v>91</v>
      </c>
      <c r="C635" s="145"/>
      <c r="D635" s="146">
        <v>7</v>
      </c>
      <c r="E635" s="146">
        <v>2</v>
      </c>
      <c r="F635" s="147" t="s">
        <v>929</v>
      </c>
      <c r="G635" s="148"/>
      <c r="H635" s="139">
        <f>H636</f>
        <v>108250.9</v>
      </c>
      <c r="I635" s="139">
        <f>I636</f>
        <v>21103.200000000001</v>
      </c>
      <c r="J635" s="133"/>
    </row>
    <row r="636" spans="1:10" s="141" customFormat="1" ht="25.5">
      <c r="A636" s="133"/>
      <c r="B636" s="145" t="s">
        <v>90</v>
      </c>
      <c r="C636" s="145"/>
      <c r="D636" s="146">
        <v>7</v>
      </c>
      <c r="E636" s="146">
        <v>2</v>
      </c>
      <c r="F636" s="147" t="s">
        <v>930</v>
      </c>
      <c r="G636" s="148"/>
      <c r="H636" s="139">
        <f>H637+H641+H645</f>
        <v>108250.9</v>
      </c>
      <c r="I636" s="139">
        <f>I637+I641+I645</f>
        <v>21103.200000000001</v>
      </c>
      <c r="J636" s="133"/>
    </row>
    <row r="637" spans="1:10" s="141" customFormat="1" ht="25.5">
      <c r="A637" s="133"/>
      <c r="B637" s="145" t="s">
        <v>37</v>
      </c>
      <c r="C637" s="145"/>
      <c r="D637" s="146">
        <v>7</v>
      </c>
      <c r="E637" s="146">
        <v>2</v>
      </c>
      <c r="F637" s="147" t="s">
        <v>931</v>
      </c>
      <c r="G637" s="148"/>
      <c r="H637" s="139">
        <f t="shared" ref="H637:I639" si="89">H638</f>
        <v>106664</v>
      </c>
      <c r="I637" s="139">
        <f t="shared" si="89"/>
        <v>20712</v>
      </c>
      <c r="J637" s="133"/>
    </row>
    <row r="638" spans="1:10" s="141" customFormat="1" ht="38.25">
      <c r="A638" s="133"/>
      <c r="B638" s="32" t="s">
        <v>701</v>
      </c>
      <c r="C638" s="145"/>
      <c r="D638" s="146">
        <v>7</v>
      </c>
      <c r="E638" s="146">
        <v>2</v>
      </c>
      <c r="F638" s="147" t="s">
        <v>931</v>
      </c>
      <c r="G638" s="148">
        <v>600</v>
      </c>
      <c r="H638" s="139">
        <f t="shared" si="89"/>
        <v>106664</v>
      </c>
      <c r="I638" s="139">
        <f t="shared" si="89"/>
        <v>20712</v>
      </c>
      <c r="J638" s="133"/>
    </row>
    <row r="639" spans="1:10" s="141" customFormat="1">
      <c r="A639" s="133"/>
      <c r="B639" s="32" t="s">
        <v>690</v>
      </c>
      <c r="C639" s="145"/>
      <c r="D639" s="146">
        <v>7</v>
      </c>
      <c r="E639" s="146">
        <v>2</v>
      </c>
      <c r="F639" s="147" t="s">
        <v>931</v>
      </c>
      <c r="G639" s="148">
        <v>610</v>
      </c>
      <c r="H639" s="139">
        <f t="shared" si="89"/>
        <v>106664</v>
      </c>
      <c r="I639" s="139">
        <f t="shared" si="89"/>
        <v>20712</v>
      </c>
      <c r="J639" s="133"/>
    </row>
    <row r="640" spans="1:10" s="141" customFormat="1" ht="63.75">
      <c r="A640" s="133"/>
      <c r="B640" s="145" t="s">
        <v>44</v>
      </c>
      <c r="C640" s="145"/>
      <c r="D640" s="146">
        <v>7</v>
      </c>
      <c r="E640" s="146">
        <v>2</v>
      </c>
      <c r="F640" s="147" t="s">
        <v>931</v>
      </c>
      <c r="G640" s="148" t="s">
        <v>43</v>
      </c>
      <c r="H640" s="139">
        <v>106664</v>
      </c>
      <c r="I640" s="139">
        <v>20712</v>
      </c>
      <c r="J640" s="133"/>
    </row>
    <row r="641" spans="1:10" s="141" customFormat="1" ht="216.75">
      <c r="A641" s="133"/>
      <c r="B641" s="145" t="s">
        <v>54</v>
      </c>
      <c r="C641" s="145"/>
      <c r="D641" s="146">
        <v>7</v>
      </c>
      <c r="E641" s="146">
        <v>2</v>
      </c>
      <c r="F641" s="147" t="s">
        <v>932</v>
      </c>
      <c r="G641" s="148"/>
      <c r="H641" s="139">
        <f t="shared" ref="H641:I643" si="90">H642</f>
        <v>1161.9000000000001</v>
      </c>
      <c r="I641" s="139">
        <f t="shared" si="90"/>
        <v>226.2</v>
      </c>
      <c r="J641" s="133"/>
    </row>
    <row r="642" spans="1:10" s="141" customFormat="1" ht="38.25">
      <c r="A642" s="133"/>
      <c r="B642" s="32" t="s">
        <v>701</v>
      </c>
      <c r="C642" s="145"/>
      <c r="D642" s="146">
        <v>7</v>
      </c>
      <c r="E642" s="146">
        <v>2</v>
      </c>
      <c r="F642" s="147" t="s">
        <v>932</v>
      </c>
      <c r="G642" s="148">
        <v>600</v>
      </c>
      <c r="H642" s="139">
        <f t="shared" si="90"/>
        <v>1161.9000000000001</v>
      </c>
      <c r="I642" s="139">
        <f t="shared" si="90"/>
        <v>226.2</v>
      </c>
      <c r="J642" s="133"/>
    </row>
    <row r="643" spans="1:10" s="141" customFormat="1">
      <c r="A643" s="133"/>
      <c r="B643" s="32" t="s">
        <v>690</v>
      </c>
      <c r="C643" s="145"/>
      <c r="D643" s="146">
        <v>7</v>
      </c>
      <c r="E643" s="146">
        <v>2</v>
      </c>
      <c r="F643" s="147" t="s">
        <v>932</v>
      </c>
      <c r="G643" s="148">
        <v>610</v>
      </c>
      <c r="H643" s="139">
        <f t="shared" si="90"/>
        <v>1161.9000000000001</v>
      </c>
      <c r="I643" s="139">
        <f t="shared" si="90"/>
        <v>226.2</v>
      </c>
      <c r="J643" s="133"/>
    </row>
    <row r="644" spans="1:10" s="141" customFormat="1" ht="63.75">
      <c r="A644" s="133"/>
      <c r="B644" s="145" t="s">
        <v>44</v>
      </c>
      <c r="C644" s="145"/>
      <c r="D644" s="146">
        <v>7</v>
      </c>
      <c r="E644" s="146">
        <v>2</v>
      </c>
      <c r="F644" s="147" t="s">
        <v>932</v>
      </c>
      <c r="G644" s="148" t="s">
        <v>43</v>
      </c>
      <c r="H644" s="139">
        <v>1161.9000000000001</v>
      </c>
      <c r="I644" s="139">
        <v>226.2</v>
      </c>
      <c r="J644" s="133"/>
    </row>
    <row r="645" spans="1:10" s="141" customFormat="1">
      <c r="A645" s="133"/>
      <c r="B645" s="145" t="s">
        <v>21</v>
      </c>
      <c r="C645" s="145"/>
      <c r="D645" s="146">
        <v>7</v>
      </c>
      <c r="E645" s="146">
        <v>2</v>
      </c>
      <c r="F645" s="147" t="s">
        <v>1026</v>
      </c>
      <c r="G645" s="148"/>
      <c r="H645" s="139">
        <f t="shared" ref="H645:I648" si="91">H646</f>
        <v>425</v>
      </c>
      <c r="I645" s="139">
        <f t="shared" si="91"/>
        <v>165</v>
      </c>
      <c r="J645" s="133"/>
    </row>
    <row r="646" spans="1:10" s="141" customFormat="1" ht="38.25">
      <c r="A646" s="133"/>
      <c r="B646" s="145" t="s">
        <v>17</v>
      </c>
      <c r="C646" s="145"/>
      <c r="D646" s="146">
        <v>7</v>
      </c>
      <c r="E646" s="146">
        <v>2</v>
      </c>
      <c r="F646" s="147" t="s">
        <v>933</v>
      </c>
      <c r="G646" s="148"/>
      <c r="H646" s="139">
        <f t="shared" si="91"/>
        <v>425</v>
      </c>
      <c r="I646" s="139">
        <f t="shared" si="91"/>
        <v>165</v>
      </c>
      <c r="J646" s="133"/>
    </row>
    <row r="647" spans="1:10" s="141" customFormat="1" ht="38.25">
      <c r="A647" s="133"/>
      <c r="B647" s="32" t="s">
        <v>701</v>
      </c>
      <c r="C647" s="145"/>
      <c r="D647" s="146">
        <v>7</v>
      </c>
      <c r="E647" s="146">
        <v>2</v>
      </c>
      <c r="F647" s="147" t="s">
        <v>933</v>
      </c>
      <c r="G647" s="148">
        <v>600</v>
      </c>
      <c r="H647" s="139">
        <f t="shared" si="91"/>
        <v>425</v>
      </c>
      <c r="I647" s="139">
        <f t="shared" si="91"/>
        <v>165</v>
      </c>
      <c r="J647" s="133"/>
    </row>
    <row r="648" spans="1:10" s="141" customFormat="1">
      <c r="A648" s="133"/>
      <c r="B648" s="32" t="s">
        <v>690</v>
      </c>
      <c r="C648" s="145"/>
      <c r="D648" s="146">
        <v>7</v>
      </c>
      <c r="E648" s="146">
        <v>2</v>
      </c>
      <c r="F648" s="147" t="s">
        <v>933</v>
      </c>
      <c r="G648" s="148">
        <v>610</v>
      </c>
      <c r="H648" s="139">
        <f t="shared" si="91"/>
        <v>425</v>
      </c>
      <c r="I648" s="139">
        <f t="shared" si="91"/>
        <v>165</v>
      </c>
      <c r="J648" s="133"/>
    </row>
    <row r="649" spans="1:10" s="141" customFormat="1">
      <c r="A649" s="133"/>
      <c r="B649" s="145" t="s">
        <v>41</v>
      </c>
      <c r="C649" s="145"/>
      <c r="D649" s="146">
        <v>7</v>
      </c>
      <c r="E649" s="146">
        <v>2</v>
      </c>
      <c r="F649" s="147" t="s">
        <v>933</v>
      </c>
      <c r="G649" s="148" t="s">
        <v>40</v>
      </c>
      <c r="H649" s="139">
        <v>425</v>
      </c>
      <c r="I649" s="139">
        <v>165</v>
      </c>
      <c r="J649" s="133"/>
    </row>
    <row r="650" spans="1:10" s="141" customFormat="1" ht="38.25">
      <c r="A650" s="133"/>
      <c r="B650" s="145" t="s">
        <v>87</v>
      </c>
      <c r="C650" s="145"/>
      <c r="D650" s="146">
        <v>7</v>
      </c>
      <c r="E650" s="146">
        <v>2</v>
      </c>
      <c r="F650" s="147" t="s">
        <v>935</v>
      </c>
      <c r="G650" s="148"/>
      <c r="H650" s="139">
        <f>H651</f>
        <v>5400</v>
      </c>
      <c r="I650" s="139">
        <f>I651</f>
        <v>1232.2</v>
      </c>
      <c r="J650" s="133"/>
    </row>
    <row r="651" spans="1:10" s="141" customFormat="1">
      <c r="A651" s="133"/>
      <c r="B651" s="145" t="s">
        <v>21</v>
      </c>
      <c r="C651" s="145"/>
      <c r="D651" s="146">
        <v>7</v>
      </c>
      <c r="E651" s="146">
        <v>2</v>
      </c>
      <c r="F651" s="147" t="s">
        <v>936</v>
      </c>
      <c r="G651" s="148"/>
      <c r="H651" s="139">
        <f t="shared" ref="H651:I652" si="92">H652</f>
        <v>5400</v>
      </c>
      <c r="I651" s="139">
        <f t="shared" si="92"/>
        <v>1232.2</v>
      </c>
      <c r="J651" s="133"/>
    </row>
    <row r="652" spans="1:10" s="141" customFormat="1" ht="38.25">
      <c r="A652" s="133"/>
      <c r="B652" s="32" t="s">
        <v>701</v>
      </c>
      <c r="C652" s="145"/>
      <c r="D652" s="146">
        <v>7</v>
      </c>
      <c r="E652" s="146">
        <v>2</v>
      </c>
      <c r="F652" s="147" t="s">
        <v>936</v>
      </c>
      <c r="G652" s="148">
        <v>600</v>
      </c>
      <c r="H652" s="139">
        <f t="shared" si="92"/>
        <v>5400</v>
      </c>
      <c r="I652" s="139">
        <f t="shared" si="92"/>
        <v>1232.2</v>
      </c>
      <c r="J652" s="133"/>
    </row>
    <row r="653" spans="1:10" s="141" customFormat="1" ht="38.25">
      <c r="A653" s="133"/>
      <c r="B653" s="145" t="s">
        <v>86</v>
      </c>
      <c r="C653" s="145"/>
      <c r="D653" s="146">
        <v>7</v>
      </c>
      <c r="E653" s="146">
        <v>2</v>
      </c>
      <c r="F653" s="147" t="s">
        <v>936</v>
      </c>
      <c r="G653" s="148" t="s">
        <v>85</v>
      </c>
      <c r="H653" s="139">
        <v>5400</v>
      </c>
      <c r="I653" s="139">
        <v>1232.2</v>
      </c>
      <c r="J653" s="133"/>
    </row>
    <row r="654" spans="1:10" s="143" customFormat="1">
      <c r="A654" s="142"/>
      <c r="B654" s="134" t="s">
        <v>49</v>
      </c>
      <c r="C654" s="134"/>
      <c r="D654" s="135">
        <v>7</v>
      </c>
      <c r="E654" s="135">
        <v>7</v>
      </c>
      <c r="F654" s="136"/>
      <c r="G654" s="137"/>
      <c r="H654" s="138">
        <f>H655+H661+H667+H671</f>
        <v>19587.100000000002</v>
      </c>
      <c r="I654" s="138">
        <f>I655+I661+I667+I671</f>
        <v>3302.5</v>
      </c>
      <c r="J654" s="140">
        <f>I654/H654*100</f>
        <v>16.860586814791365</v>
      </c>
    </row>
    <row r="655" spans="1:10" s="141" customFormat="1" ht="25.5">
      <c r="A655" s="133"/>
      <c r="B655" s="145" t="s">
        <v>12</v>
      </c>
      <c r="C655" s="145"/>
      <c r="D655" s="146">
        <v>7</v>
      </c>
      <c r="E655" s="146">
        <v>7</v>
      </c>
      <c r="F655" s="147" t="s">
        <v>888</v>
      </c>
      <c r="G655" s="148"/>
      <c r="H655" s="139">
        <f t="shared" ref="H655:I659" si="93">H656</f>
        <v>1281.4000000000001</v>
      </c>
      <c r="I655" s="139">
        <f t="shared" si="93"/>
        <v>0</v>
      </c>
      <c r="J655" s="133"/>
    </row>
    <row r="656" spans="1:10" s="141" customFormat="1" ht="25.5">
      <c r="A656" s="133"/>
      <c r="B656" s="145" t="s">
        <v>48</v>
      </c>
      <c r="C656" s="145"/>
      <c r="D656" s="146">
        <v>7</v>
      </c>
      <c r="E656" s="146">
        <v>7</v>
      </c>
      <c r="F656" s="147" t="s">
        <v>938</v>
      </c>
      <c r="G656" s="148"/>
      <c r="H656" s="139">
        <f>H657</f>
        <v>1281.4000000000001</v>
      </c>
      <c r="I656" s="139">
        <f>I657</f>
        <v>0</v>
      </c>
      <c r="J656" s="133"/>
    </row>
    <row r="657" spans="1:10" s="141" customFormat="1" ht="76.5">
      <c r="A657" s="133"/>
      <c r="B657" s="145" t="s">
        <v>45</v>
      </c>
      <c r="C657" s="145"/>
      <c r="D657" s="146">
        <v>7</v>
      </c>
      <c r="E657" s="146">
        <v>7</v>
      </c>
      <c r="F657" s="147" t="s">
        <v>939</v>
      </c>
      <c r="G657" s="148"/>
      <c r="H657" s="139">
        <f t="shared" si="93"/>
        <v>1281.4000000000001</v>
      </c>
      <c r="I657" s="139">
        <f t="shared" si="93"/>
        <v>0</v>
      </c>
      <c r="J657" s="133"/>
    </row>
    <row r="658" spans="1:10" s="141" customFormat="1" ht="38.25">
      <c r="A658" s="133"/>
      <c r="B658" s="32" t="s">
        <v>701</v>
      </c>
      <c r="C658" s="145"/>
      <c r="D658" s="146">
        <v>7</v>
      </c>
      <c r="E658" s="146">
        <v>7</v>
      </c>
      <c r="F658" s="147" t="s">
        <v>939</v>
      </c>
      <c r="G658" s="148">
        <v>600</v>
      </c>
      <c r="H658" s="139">
        <f t="shared" si="93"/>
        <v>1281.4000000000001</v>
      </c>
      <c r="I658" s="139">
        <f t="shared" si="93"/>
        <v>0</v>
      </c>
      <c r="J658" s="133"/>
    </row>
    <row r="659" spans="1:10" s="141" customFormat="1">
      <c r="A659" s="133"/>
      <c r="B659" s="32" t="s">
        <v>690</v>
      </c>
      <c r="C659" s="145"/>
      <c r="D659" s="146">
        <v>7</v>
      </c>
      <c r="E659" s="146">
        <v>7</v>
      </c>
      <c r="F659" s="147" t="s">
        <v>939</v>
      </c>
      <c r="G659" s="148">
        <v>610</v>
      </c>
      <c r="H659" s="139">
        <f t="shared" si="93"/>
        <v>1281.4000000000001</v>
      </c>
      <c r="I659" s="139">
        <f t="shared" si="93"/>
        <v>0</v>
      </c>
      <c r="J659" s="133"/>
    </row>
    <row r="660" spans="1:10" s="141" customFormat="1" ht="63.75">
      <c r="A660" s="133"/>
      <c r="B660" s="145" t="s">
        <v>44</v>
      </c>
      <c r="C660" s="145"/>
      <c r="D660" s="146">
        <v>7</v>
      </c>
      <c r="E660" s="146">
        <v>7</v>
      </c>
      <c r="F660" s="147" t="s">
        <v>939</v>
      </c>
      <c r="G660" s="148" t="s">
        <v>43</v>
      </c>
      <c r="H660" s="139">
        <v>1281.4000000000001</v>
      </c>
      <c r="I660" s="139">
        <v>0</v>
      </c>
      <c r="J660" s="133"/>
    </row>
    <row r="661" spans="1:10" s="141" customFormat="1" ht="38.25">
      <c r="A661" s="133"/>
      <c r="B661" s="145" t="s">
        <v>91</v>
      </c>
      <c r="C661" s="145"/>
      <c r="D661" s="146">
        <v>7</v>
      </c>
      <c r="E661" s="146">
        <v>7</v>
      </c>
      <c r="F661" s="147" t="s">
        <v>929</v>
      </c>
      <c r="G661" s="148"/>
      <c r="H661" s="139">
        <f t="shared" ref="H661:I665" si="94">H662</f>
        <v>30</v>
      </c>
      <c r="I661" s="139">
        <f t="shared" si="94"/>
        <v>0</v>
      </c>
      <c r="J661" s="133"/>
    </row>
    <row r="662" spans="1:10" s="141" customFormat="1" ht="25.5">
      <c r="A662" s="133"/>
      <c r="B662" s="145" t="s">
        <v>90</v>
      </c>
      <c r="C662" s="145"/>
      <c r="D662" s="146">
        <v>7</v>
      </c>
      <c r="E662" s="146">
        <v>7</v>
      </c>
      <c r="F662" s="147" t="s">
        <v>930</v>
      </c>
      <c r="G662" s="148"/>
      <c r="H662" s="139">
        <f t="shared" si="94"/>
        <v>30</v>
      </c>
      <c r="I662" s="139">
        <f t="shared" si="94"/>
        <v>0</v>
      </c>
      <c r="J662" s="133"/>
    </row>
    <row r="663" spans="1:10" s="141" customFormat="1">
      <c r="A663" s="133"/>
      <c r="B663" s="145" t="s">
        <v>21</v>
      </c>
      <c r="C663" s="145"/>
      <c r="D663" s="146">
        <v>7</v>
      </c>
      <c r="E663" s="146">
        <v>7</v>
      </c>
      <c r="F663" s="147" t="s">
        <v>944</v>
      </c>
      <c r="G663" s="148"/>
      <c r="H663" s="139">
        <f t="shared" si="94"/>
        <v>30</v>
      </c>
      <c r="I663" s="139">
        <f t="shared" si="94"/>
        <v>0</v>
      </c>
      <c r="J663" s="133"/>
    </row>
    <row r="664" spans="1:10" s="141" customFormat="1" ht="38.25">
      <c r="A664" s="133"/>
      <c r="B664" s="32" t="s">
        <v>701</v>
      </c>
      <c r="C664" s="145"/>
      <c r="D664" s="146">
        <v>7</v>
      </c>
      <c r="E664" s="146">
        <v>7</v>
      </c>
      <c r="F664" s="147" t="s">
        <v>944</v>
      </c>
      <c r="G664" s="148">
        <v>600</v>
      </c>
      <c r="H664" s="139">
        <f t="shared" si="94"/>
        <v>30</v>
      </c>
      <c r="I664" s="139">
        <f t="shared" si="94"/>
        <v>0</v>
      </c>
      <c r="J664" s="133"/>
    </row>
    <row r="665" spans="1:10" s="141" customFormat="1">
      <c r="A665" s="133"/>
      <c r="B665" s="32" t="s">
        <v>690</v>
      </c>
      <c r="C665" s="145"/>
      <c r="D665" s="146">
        <v>7</v>
      </c>
      <c r="E665" s="146">
        <v>7</v>
      </c>
      <c r="F665" s="147" t="s">
        <v>944</v>
      </c>
      <c r="G665" s="148">
        <v>610</v>
      </c>
      <c r="H665" s="139">
        <f t="shared" si="94"/>
        <v>30</v>
      </c>
      <c r="I665" s="139">
        <f t="shared" si="94"/>
        <v>0</v>
      </c>
      <c r="J665" s="133"/>
    </row>
    <row r="666" spans="1:10" s="141" customFormat="1">
      <c r="A666" s="133"/>
      <c r="B666" s="145" t="s">
        <v>41</v>
      </c>
      <c r="C666" s="145"/>
      <c r="D666" s="146">
        <v>7</v>
      </c>
      <c r="E666" s="146">
        <v>7</v>
      </c>
      <c r="F666" s="147" t="s">
        <v>944</v>
      </c>
      <c r="G666" s="148" t="s">
        <v>40</v>
      </c>
      <c r="H666" s="139">
        <v>30</v>
      </c>
      <c r="I666" s="139">
        <v>0</v>
      </c>
      <c r="J666" s="133"/>
    </row>
    <row r="667" spans="1:10" s="141" customFormat="1" ht="38.25">
      <c r="A667" s="133"/>
      <c r="B667" s="145" t="s">
        <v>87</v>
      </c>
      <c r="C667" s="145"/>
      <c r="D667" s="146">
        <v>7</v>
      </c>
      <c r="E667" s="146">
        <v>7</v>
      </c>
      <c r="F667" s="147" t="s">
        <v>935</v>
      </c>
      <c r="G667" s="148"/>
      <c r="H667" s="139">
        <f t="shared" ref="H667:I669" si="95">H668</f>
        <v>500</v>
      </c>
      <c r="I667" s="139">
        <f t="shared" si="95"/>
        <v>59</v>
      </c>
      <c r="J667" s="133"/>
    </row>
    <row r="668" spans="1:10" s="141" customFormat="1">
      <c r="A668" s="133"/>
      <c r="B668" s="145" t="s">
        <v>21</v>
      </c>
      <c r="C668" s="145"/>
      <c r="D668" s="146">
        <v>7</v>
      </c>
      <c r="E668" s="146">
        <v>7</v>
      </c>
      <c r="F668" s="147" t="s">
        <v>936</v>
      </c>
      <c r="G668" s="148"/>
      <c r="H668" s="139">
        <f t="shared" si="95"/>
        <v>500</v>
      </c>
      <c r="I668" s="139">
        <f t="shared" si="95"/>
        <v>59</v>
      </c>
      <c r="J668" s="133"/>
    </row>
    <row r="669" spans="1:10" s="141" customFormat="1" ht="38.25">
      <c r="A669" s="133"/>
      <c r="B669" s="32" t="s">
        <v>701</v>
      </c>
      <c r="C669" s="145"/>
      <c r="D669" s="146">
        <v>7</v>
      </c>
      <c r="E669" s="146">
        <v>7</v>
      </c>
      <c r="F669" s="147" t="s">
        <v>936</v>
      </c>
      <c r="G669" s="148">
        <v>600</v>
      </c>
      <c r="H669" s="139">
        <f t="shared" si="95"/>
        <v>500</v>
      </c>
      <c r="I669" s="139">
        <f t="shared" si="95"/>
        <v>59</v>
      </c>
      <c r="J669" s="133"/>
    </row>
    <row r="670" spans="1:10" s="141" customFormat="1" ht="38.25">
      <c r="A670" s="133"/>
      <c r="B670" s="145" t="s">
        <v>86</v>
      </c>
      <c r="C670" s="145"/>
      <c r="D670" s="146">
        <v>7</v>
      </c>
      <c r="E670" s="146">
        <v>7</v>
      </c>
      <c r="F670" s="147" t="s">
        <v>936</v>
      </c>
      <c r="G670" s="148" t="s">
        <v>85</v>
      </c>
      <c r="H670" s="139">
        <v>500</v>
      </c>
      <c r="I670" s="139">
        <v>59</v>
      </c>
      <c r="J670" s="133"/>
    </row>
    <row r="671" spans="1:10" s="141" customFormat="1" ht="25.5">
      <c r="A671" s="133"/>
      <c r="B671" s="145" t="s">
        <v>42</v>
      </c>
      <c r="C671" s="145"/>
      <c r="D671" s="146">
        <v>7</v>
      </c>
      <c r="E671" s="146">
        <v>7</v>
      </c>
      <c r="F671" s="147" t="s">
        <v>940</v>
      </c>
      <c r="G671" s="148"/>
      <c r="H671" s="139">
        <f>H672+H676</f>
        <v>17775.7</v>
      </c>
      <c r="I671" s="139">
        <f>I672+I676</f>
        <v>3243.5</v>
      </c>
      <c r="J671" s="133"/>
    </row>
    <row r="672" spans="1:10" s="141" customFormat="1" ht="25.5">
      <c r="A672" s="133"/>
      <c r="B672" s="145" t="s">
        <v>37</v>
      </c>
      <c r="C672" s="145"/>
      <c r="D672" s="146">
        <v>7</v>
      </c>
      <c r="E672" s="146">
        <v>7</v>
      </c>
      <c r="F672" s="147" t="s">
        <v>945</v>
      </c>
      <c r="G672" s="148"/>
      <c r="H672" s="139">
        <f t="shared" ref="H672:I674" si="96">H673</f>
        <v>14072.1</v>
      </c>
      <c r="I672" s="139">
        <f t="shared" si="96"/>
        <v>3060.7</v>
      </c>
      <c r="J672" s="133"/>
    </row>
    <row r="673" spans="1:10" s="141" customFormat="1" ht="38.25">
      <c r="A673" s="133"/>
      <c r="B673" s="32" t="s">
        <v>701</v>
      </c>
      <c r="C673" s="145"/>
      <c r="D673" s="146">
        <v>7</v>
      </c>
      <c r="E673" s="146">
        <v>7</v>
      </c>
      <c r="F673" s="147" t="s">
        <v>945</v>
      </c>
      <c r="G673" s="148">
        <v>600</v>
      </c>
      <c r="H673" s="139">
        <f t="shared" si="96"/>
        <v>14072.1</v>
      </c>
      <c r="I673" s="139">
        <f t="shared" si="96"/>
        <v>3060.7</v>
      </c>
      <c r="J673" s="133"/>
    </row>
    <row r="674" spans="1:10" s="141" customFormat="1">
      <c r="A674" s="133"/>
      <c r="B674" s="32" t="s">
        <v>690</v>
      </c>
      <c r="C674" s="145"/>
      <c r="D674" s="146">
        <v>7</v>
      </c>
      <c r="E674" s="146">
        <v>7</v>
      </c>
      <c r="F674" s="147" t="s">
        <v>945</v>
      </c>
      <c r="G674" s="148">
        <v>610</v>
      </c>
      <c r="H674" s="139">
        <f t="shared" si="96"/>
        <v>14072.1</v>
      </c>
      <c r="I674" s="139">
        <f t="shared" si="96"/>
        <v>3060.7</v>
      </c>
      <c r="J674" s="133"/>
    </row>
    <row r="675" spans="1:10" s="141" customFormat="1" ht="63.75">
      <c r="A675" s="133"/>
      <c r="B675" s="145" t="s">
        <v>44</v>
      </c>
      <c r="C675" s="145"/>
      <c r="D675" s="146">
        <v>7</v>
      </c>
      <c r="E675" s="146">
        <v>7</v>
      </c>
      <c r="F675" s="147" t="s">
        <v>945</v>
      </c>
      <c r="G675" s="148" t="s">
        <v>43</v>
      </c>
      <c r="H675" s="139">
        <v>14072.1</v>
      </c>
      <c r="I675" s="139">
        <v>3060.7</v>
      </c>
      <c r="J675" s="133"/>
    </row>
    <row r="676" spans="1:10" s="141" customFormat="1">
      <c r="A676" s="133"/>
      <c r="B676" s="145" t="s">
        <v>21</v>
      </c>
      <c r="C676" s="145"/>
      <c r="D676" s="146">
        <v>7</v>
      </c>
      <c r="E676" s="146">
        <v>7</v>
      </c>
      <c r="F676" s="147" t="s">
        <v>941</v>
      </c>
      <c r="G676" s="148"/>
      <c r="H676" s="139">
        <f>H677+H680</f>
        <v>3703.6000000000004</v>
      </c>
      <c r="I676" s="139">
        <f t="shared" ref="I676" si="97">I677+I680</f>
        <v>182.8</v>
      </c>
      <c r="J676" s="133"/>
    </row>
    <row r="677" spans="1:10" s="141" customFormat="1" ht="25.5">
      <c r="A677" s="133"/>
      <c r="B677" s="32" t="s">
        <v>259</v>
      </c>
      <c r="C677" s="145"/>
      <c r="D677" s="146">
        <v>7</v>
      </c>
      <c r="E677" s="146">
        <v>7</v>
      </c>
      <c r="F677" s="147" t="s">
        <v>941</v>
      </c>
      <c r="G677" s="148">
        <v>200</v>
      </c>
      <c r="H677" s="139">
        <f>H678</f>
        <v>302.5</v>
      </c>
      <c r="I677" s="139">
        <f>I678</f>
        <v>0</v>
      </c>
      <c r="J677" s="133"/>
    </row>
    <row r="678" spans="1:10" s="141" customFormat="1" ht="25.5">
      <c r="A678" s="133"/>
      <c r="B678" s="32" t="s">
        <v>691</v>
      </c>
      <c r="C678" s="145"/>
      <c r="D678" s="146">
        <v>7</v>
      </c>
      <c r="E678" s="146">
        <v>7</v>
      </c>
      <c r="F678" s="147" t="s">
        <v>941</v>
      </c>
      <c r="G678" s="148">
        <v>240</v>
      </c>
      <c r="H678" s="139">
        <f>H679</f>
        <v>302.5</v>
      </c>
      <c r="I678" s="139">
        <f>I679</f>
        <v>0</v>
      </c>
      <c r="J678" s="133"/>
    </row>
    <row r="679" spans="1:10" s="141" customFormat="1" ht="38.25">
      <c r="A679" s="133"/>
      <c r="B679" s="145" t="s">
        <v>19</v>
      </c>
      <c r="C679" s="145"/>
      <c r="D679" s="146">
        <v>7</v>
      </c>
      <c r="E679" s="146">
        <v>7</v>
      </c>
      <c r="F679" s="147" t="s">
        <v>941</v>
      </c>
      <c r="G679" s="148" t="s">
        <v>18</v>
      </c>
      <c r="H679" s="139">
        <v>302.5</v>
      </c>
      <c r="I679" s="139">
        <v>0</v>
      </c>
      <c r="J679" s="133"/>
    </row>
    <row r="680" spans="1:10" s="141" customFormat="1" ht="45">
      <c r="A680" s="133"/>
      <c r="B680" s="151" t="s">
        <v>700</v>
      </c>
      <c r="C680" s="145"/>
      <c r="D680" s="146">
        <v>7</v>
      </c>
      <c r="E680" s="146">
        <v>7</v>
      </c>
      <c r="F680" s="147" t="s">
        <v>941</v>
      </c>
      <c r="G680" s="148">
        <v>600</v>
      </c>
      <c r="H680" s="139">
        <f>H681+H683</f>
        <v>3401.1000000000004</v>
      </c>
      <c r="I680" s="139">
        <f>I681+I683</f>
        <v>182.8</v>
      </c>
      <c r="J680" s="133"/>
    </row>
    <row r="681" spans="1:10" s="141" customFormat="1" ht="15">
      <c r="A681" s="133"/>
      <c r="B681" s="151" t="s">
        <v>690</v>
      </c>
      <c r="C681" s="145"/>
      <c r="D681" s="146">
        <v>7</v>
      </c>
      <c r="E681" s="146">
        <v>7</v>
      </c>
      <c r="F681" s="147" t="s">
        <v>941</v>
      </c>
      <c r="G681" s="148">
        <v>610</v>
      </c>
      <c r="H681" s="139">
        <f>H682</f>
        <v>3204.3</v>
      </c>
      <c r="I681" s="139">
        <f>I682</f>
        <v>178.8</v>
      </c>
      <c r="J681" s="133"/>
    </row>
    <row r="682" spans="1:10" s="141" customFormat="1">
      <c r="A682" s="133"/>
      <c r="B682" s="145" t="s">
        <v>41</v>
      </c>
      <c r="C682" s="145"/>
      <c r="D682" s="146">
        <v>7</v>
      </c>
      <c r="E682" s="146">
        <v>7</v>
      </c>
      <c r="F682" s="147" t="s">
        <v>941</v>
      </c>
      <c r="G682" s="148" t="s">
        <v>40</v>
      </c>
      <c r="H682" s="139">
        <v>3204.3</v>
      </c>
      <c r="I682" s="139">
        <v>178.8</v>
      </c>
      <c r="J682" s="133"/>
    </row>
    <row r="683" spans="1:10" s="141" customFormat="1">
      <c r="A683" s="133"/>
      <c r="B683" s="32" t="s">
        <v>694</v>
      </c>
      <c r="C683" s="145"/>
      <c r="D683" s="146">
        <v>7</v>
      </c>
      <c r="E683" s="146">
        <v>7</v>
      </c>
      <c r="F683" s="147" t="s">
        <v>941</v>
      </c>
      <c r="G683" s="148">
        <v>620</v>
      </c>
      <c r="H683" s="139">
        <f>H684</f>
        <v>196.8</v>
      </c>
      <c r="I683" s="139">
        <f>I684</f>
        <v>4</v>
      </c>
      <c r="J683" s="133"/>
    </row>
    <row r="684" spans="1:10" s="141" customFormat="1" ht="25.5">
      <c r="A684" s="133"/>
      <c r="B684" s="145" t="s">
        <v>16</v>
      </c>
      <c r="C684" s="145"/>
      <c r="D684" s="146">
        <v>7</v>
      </c>
      <c r="E684" s="146">
        <v>7</v>
      </c>
      <c r="F684" s="147" t="s">
        <v>941</v>
      </c>
      <c r="G684" s="148" t="s">
        <v>15</v>
      </c>
      <c r="H684" s="139">
        <v>196.8</v>
      </c>
      <c r="I684" s="139">
        <v>4</v>
      </c>
      <c r="J684" s="133"/>
    </row>
    <row r="685" spans="1:10" s="143" customFormat="1">
      <c r="A685" s="142"/>
      <c r="B685" s="134" t="s">
        <v>139</v>
      </c>
      <c r="C685" s="134"/>
      <c r="D685" s="135">
        <v>8</v>
      </c>
      <c r="E685" s="135">
        <v>0</v>
      </c>
      <c r="F685" s="136"/>
      <c r="G685" s="137"/>
      <c r="H685" s="138">
        <f>H686+H776</f>
        <v>304094.5</v>
      </c>
      <c r="I685" s="138">
        <f>I686+I776</f>
        <v>189739.8</v>
      </c>
      <c r="J685" s="140">
        <f>I685/H685*100</f>
        <v>62.395012076837951</v>
      </c>
    </row>
    <row r="686" spans="1:10" s="143" customFormat="1">
      <c r="A686" s="142"/>
      <c r="B686" s="134" t="s">
        <v>138</v>
      </c>
      <c r="C686" s="134"/>
      <c r="D686" s="135">
        <v>8</v>
      </c>
      <c r="E686" s="135">
        <v>1</v>
      </c>
      <c r="F686" s="136"/>
      <c r="G686" s="137"/>
      <c r="H686" s="138">
        <v>303841.90000000002</v>
      </c>
      <c r="I686" s="138">
        <v>189739.8</v>
      </c>
      <c r="J686" s="140">
        <f>I686/H686*100</f>
        <v>62.446884382963631</v>
      </c>
    </row>
    <row r="687" spans="1:10" s="141" customFormat="1" ht="25.5">
      <c r="A687" s="133"/>
      <c r="B687" s="145" t="s">
        <v>137</v>
      </c>
      <c r="C687" s="145"/>
      <c r="D687" s="146">
        <v>8</v>
      </c>
      <c r="E687" s="146">
        <v>1</v>
      </c>
      <c r="F687" s="147" t="s">
        <v>912</v>
      </c>
      <c r="G687" s="148"/>
      <c r="H687" s="139">
        <v>303616.90000000002</v>
      </c>
      <c r="I687" s="139">
        <v>189514.8</v>
      </c>
      <c r="J687" s="133"/>
    </row>
    <row r="688" spans="1:10" s="141" customFormat="1">
      <c r="A688" s="133"/>
      <c r="B688" s="145" t="s">
        <v>136</v>
      </c>
      <c r="C688" s="145"/>
      <c r="D688" s="146">
        <v>8</v>
      </c>
      <c r="E688" s="146">
        <v>1</v>
      </c>
      <c r="F688" s="147" t="s">
        <v>954</v>
      </c>
      <c r="G688" s="148"/>
      <c r="H688" s="139">
        <f>H689+H702+H707+H712</f>
        <v>27947.200000000001</v>
      </c>
      <c r="I688" s="139">
        <f t="shared" ref="I688" si="98">I689+I702+I707+I712</f>
        <v>5071.8</v>
      </c>
      <c r="J688" s="133"/>
    </row>
    <row r="689" spans="1:10" s="141" customFormat="1" ht="25.5">
      <c r="A689" s="133"/>
      <c r="B689" s="145" t="s">
        <v>135</v>
      </c>
      <c r="C689" s="145"/>
      <c r="D689" s="146">
        <v>8</v>
      </c>
      <c r="E689" s="146">
        <v>1</v>
      </c>
      <c r="F689" s="147" t="s">
        <v>955</v>
      </c>
      <c r="G689" s="148"/>
      <c r="H689" s="139">
        <f>H690+H694+H698</f>
        <v>1412.7</v>
      </c>
      <c r="I689" s="139">
        <f>I690+I694+I698</f>
        <v>52</v>
      </c>
      <c r="J689" s="133"/>
    </row>
    <row r="690" spans="1:10" s="141" customFormat="1" ht="102">
      <c r="A690" s="133"/>
      <c r="B690" s="145" t="s">
        <v>134</v>
      </c>
      <c r="C690" s="145"/>
      <c r="D690" s="146">
        <v>8</v>
      </c>
      <c r="E690" s="146">
        <v>1</v>
      </c>
      <c r="F690" s="147" t="s">
        <v>957</v>
      </c>
      <c r="G690" s="148"/>
      <c r="H690" s="139">
        <f t="shared" ref="H690:I692" si="99">H691</f>
        <v>11.9</v>
      </c>
      <c r="I690" s="139">
        <f t="shared" si="99"/>
        <v>0</v>
      </c>
      <c r="J690" s="133"/>
    </row>
    <row r="691" spans="1:10" s="141" customFormat="1" ht="38.25">
      <c r="A691" s="133"/>
      <c r="B691" s="32" t="s">
        <v>689</v>
      </c>
      <c r="C691" s="145"/>
      <c r="D691" s="146">
        <v>8</v>
      </c>
      <c r="E691" s="146">
        <v>1</v>
      </c>
      <c r="F691" s="147" t="s">
        <v>957</v>
      </c>
      <c r="G691" s="148">
        <v>600</v>
      </c>
      <c r="H691" s="139">
        <f t="shared" si="99"/>
        <v>11.9</v>
      </c>
      <c r="I691" s="139">
        <f t="shared" si="99"/>
        <v>0</v>
      </c>
      <c r="J691" s="133"/>
    </row>
    <row r="692" spans="1:10" s="141" customFormat="1">
      <c r="A692" s="133"/>
      <c r="B692" s="32" t="s">
        <v>694</v>
      </c>
      <c r="C692" s="145"/>
      <c r="D692" s="146">
        <v>8</v>
      </c>
      <c r="E692" s="146">
        <v>1</v>
      </c>
      <c r="F692" s="147" t="s">
        <v>957</v>
      </c>
      <c r="G692" s="148">
        <v>620</v>
      </c>
      <c r="H692" s="139">
        <f t="shared" si="99"/>
        <v>11.9</v>
      </c>
      <c r="I692" s="139">
        <f t="shared" si="99"/>
        <v>0</v>
      </c>
      <c r="J692" s="133"/>
    </row>
    <row r="693" spans="1:10" s="141" customFormat="1" ht="25.5">
      <c r="A693" s="133"/>
      <c r="B693" s="145" t="s">
        <v>16</v>
      </c>
      <c r="C693" s="145"/>
      <c r="D693" s="146">
        <v>8</v>
      </c>
      <c r="E693" s="146">
        <v>1</v>
      </c>
      <c r="F693" s="147" t="s">
        <v>957</v>
      </c>
      <c r="G693" s="148" t="s">
        <v>15</v>
      </c>
      <c r="H693" s="139">
        <v>11.9</v>
      </c>
      <c r="I693" s="139">
        <v>0</v>
      </c>
      <c r="J693" s="133"/>
    </row>
    <row r="694" spans="1:10" s="141" customFormat="1" ht="89.25">
      <c r="A694" s="133"/>
      <c r="B694" s="145" t="s">
        <v>133</v>
      </c>
      <c r="C694" s="145"/>
      <c r="D694" s="146">
        <v>8</v>
      </c>
      <c r="E694" s="146">
        <v>1</v>
      </c>
      <c r="F694" s="147" t="s">
        <v>958</v>
      </c>
      <c r="G694" s="148"/>
      <c r="H694" s="139">
        <v>1190.7</v>
      </c>
      <c r="I694" s="139">
        <v>52</v>
      </c>
      <c r="J694" s="133"/>
    </row>
    <row r="695" spans="1:10" s="141" customFormat="1" ht="38.25">
      <c r="A695" s="133"/>
      <c r="B695" s="32" t="s">
        <v>689</v>
      </c>
      <c r="C695" s="145"/>
      <c r="D695" s="146">
        <v>8</v>
      </c>
      <c r="E695" s="146">
        <v>1</v>
      </c>
      <c r="F695" s="147" t="s">
        <v>958</v>
      </c>
      <c r="G695" s="148">
        <v>600</v>
      </c>
      <c r="H695" s="139">
        <f>H696</f>
        <v>1190.7</v>
      </c>
      <c r="I695" s="139">
        <f>I696</f>
        <v>52</v>
      </c>
      <c r="J695" s="133"/>
    </row>
    <row r="696" spans="1:10" s="141" customFormat="1">
      <c r="A696" s="133"/>
      <c r="B696" s="32" t="s">
        <v>694</v>
      </c>
      <c r="C696" s="145"/>
      <c r="D696" s="146">
        <v>8</v>
      </c>
      <c r="E696" s="146">
        <v>1</v>
      </c>
      <c r="F696" s="147" t="s">
        <v>958</v>
      </c>
      <c r="G696" s="148">
        <v>620</v>
      </c>
      <c r="H696" s="139">
        <f>H697</f>
        <v>1190.7</v>
      </c>
      <c r="I696" s="139">
        <f>I697</f>
        <v>52</v>
      </c>
      <c r="J696" s="133"/>
    </row>
    <row r="697" spans="1:10" s="141" customFormat="1" ht="25.5">
      <c r="A697" s="133"/>
      <c r="B697" s="145" t="s">
        <v>16</v>
      </c>
      <c r="C697" s="145"/>
      <c r="D697" s="146">
        <v>8</v>
      </c>
      <c r="E697" s="146">
        <v>1</v>
      </c>
      <c r="F697" s="147" t="s">
        <v>958</v>
      </c>
      <c r="G697" s="148" t="s">
        <v>15</v>
      </c>
      <c r="H697" s="139">
        <v>1190.7</v>
      </c>
      <c r="I697" s="139">
        <v>52</v>
      </c>
      <c r="J697" s="133"/>
    </row>
    <row r="698" spans="1:10" s="141" customFormat="1" ht="102">
      <c r="A698" s="133"/>
      <c r="B698" s="145" t="s">
        <v>132</v>
      </c>
      <c r="C698" s="145"/>
      <c r="D698" s="146">
        <v>8</v>
      </c>
      <c r="E698" s="146">
        <v>1</v>
      </c>
      <c r="F698" s="147" t="s">
        <v>959</v>
      </c>
      <c r="G698" s="148"/>
      <c r="H698" s="139">
        <f t="shared" ref="H698:I700" si="100">H699</f>
        <v>210.1</v>
      </c>
      <c r="I698" s="139">
        <f t="shared" si="100"/>
        <v>0</v>
      </c>
      <c r="J698" s="133"/>
    </row>
    <row r="699" spans="1:10" s="141" customFormat="1" ht="38.25">
      <c r="A699" s="133"/>
      <c r="B699" s="32" t="s">
        <v>689</v>
      </c>
      <c r="C699" s="145"/>
      <c r="D699" s="146">
        <v>8</v>
      </c>
      <c r="E699" s="146">
        <v>1</v>
      </c>
      <c r="F699" s="147" t="s">
        <v>959</v>
      </c>
      <c r="G699" s="148">
        <v>600</v>
      </c>
      <c r="H699" s="139">
        <f t="shared" si="100"/>
        <v>210.1</v>
      </c>
      <c r="I699" s="139">
        <f t="shared" si="100"/>
        <v>0</v>
      </c>
      <c r="J699" s="133"/>
    </row>
    <row r="700" spans="1:10" s="141" customFormat="1">
      <c r="A700" s="133"/>
      <c r="B700" s="32" t="s">
        <v>694</v>
      </c>
      <c r="C700" s="145"/>
      <c r="D700" s="146">
        <v>8</v>
      </c>
      <c r="E700" s="146">
        <v>1</v>
      </c>
      <c r="F700" s="147" t="s">
        <v>959</v>
      </c>
      <c r="G700" s="148">
        <v>620</v>
      </c>
      <c r="H700" s="139">
        <f t="shared" si="100"/>
        <v>210.1</v>
      </c>
      <c r="I700" s="139">
        <f t="shared" si="100"/>
        <v>0</v>
      </c>
      <c r="J700" s="133"/>
    </row>
    <row r="701" spans="1:10" s="141" customFormat="1" ht="25.5">
      <c r="A701" s="133"/>
      <c r="B701" s="145" t="s">
        <v>16</v>
      </c>
      <c r="C701" s="145"/>
      <c r="D701" s="146">
        <v>8</v>
      </c>
      <c r="E701" s="146">
        <v>1</v>
      </c>
      <c r="F701" s="147" t="s">
        <v>959</v>
      </c>
      <c r="G701" s="148" t="s">
        <v>15</v>
      </c>
      <c r="H701" s="139">
        <v>210.1</v>
      </c>
      <c r="I701" s="139">
        <v>0</v>
      </c>
      <c r="J701" s="133"/>
    </row>
    <row r="702" spans="1:10" s="141" customFormat="1" ht="38.25">
      <c r="A702" s="133"/>
      <c r="B702" s="145" t="s">
        <v>131</v>
      </c>
      <c r="C702" s="145"/>
      <c r="D702" s="146">
        <v>8</v>
      </c>
      <c r="E702" s="146">
        <v>1</v>
      </c>
      <c r="F702" s="147" t="s">
        <v>960</v>
      </c>
      <c r="G702" s="148"/>
      <c r="H702" s="139">
        <f t="shared" ref="H702:I705" si="101">H703</f>
        <v>20</v>
      </c>
      <c r="I702" s="139">
        <f t="shared" si="101"/>
        <v>20</v>
      </c>
      <c r="J702" s="133"/>
    </row>
    <row r="703" spans="1:10" s="141" customFormat="1">
      <c r="A703" s="133"/>
      <c r="B703" s="145" t="s">
        <v>21</v>
      </c>
      <c r="C703" s="145"/>
      <c r="D703" s="146">
        <v>8</v>
      </c>
      <c r="E703" s="146">
        <v>1</v>
      </c>
      <c r="F703" s="147" t="s">
        <v>961</v>
      </c>
      <c r="G703" s="148"/>
      <c r="H703" s="139">
        <f t="shared" si="101"/>
        <v>20</v>
      </c>
      <c r="I703" s="139">
        <f t="shared" si="101"/>
        <v>20</v>
      </c>
      <c r="J703" s="133"/>
    </row>
    <row r="704" spans="1:10" s="141" customFormat="1" ht="38.25">
      <c r="A704" s="133"/>
      <c r="B704" s="32" t="s">
        <v>689</v>
      </c>
      <c r="C704" s="145"/>
      <c r="D704" s="146">
        <v>8</v>
      </c>
      <c r="E704" s="146">
        <v>1</v>
      </c>
      <c r="F704" s="147" t="s">
        <v>961</v>
      </c>
      <c r="G704" s="148">
        <v>600</v>
      </c>
      <c r="H704" s="139">
        <f t="shared" si="101"/>
        <v>20</v>
      </c>
      <c r="I704" s="139">
        <f t="shared" si="101"/>
        <v>20</v>
      </c>
      <c r="J704" s="133"/>
    </row>
    <row r="705" spans="1:10" s="141" customFormat="1">
      <c r="A705" s="133"/>
      <c r="B705" s="32" t="s">
        <v>694</v>
      </c>
      <c r="C705" s="145"/>
      <c r="D705" s="146">
        <v>8</v>
      </c>
      <c r="E705" s="146">
        <v>1</v>
      </c>
      <c r="F705" s="147" t="s">
        <v>961</v>
      </c>
      <c r="G705" s="148">
        <v>620</v>
      </c>
      <c r="H705" s="139">
        <f t="shared" si="101"/>
        <v>20</v>
      </c>
      <c r="I705" s="139">
        <f t="shared" si="101"/>
        <v>20</v>
      </c>
      <c r="J705" s="133"/>
    </row>
    <row r="706" spans="1:10" s="141" customFormat="1" ht="25.5">
      <c r="A706" s="133"/>
      <c r="B706" s="145" t="s">
        <v>16</v>
      </c>
      <c r="C706" s="145"/>
      <c r="D706" s="146">
        <v>8</v>
      </c>
      <c r="E706" s="146">
        <v>1</v>
      </c>
      <c r="F706" s="147" t="s">
        <v>961</v>
      </c>
      <c r="G706" s="148" t="s">
        <v>15</v>
      </c>
      <c r="H706" s="139">
        <v>20</v>
      </c>
      <c r="I706" s="139">
        <v>20</v>
      </c>
      <c r="J706" s="133"/>
    </row>
    <row r="707" spans="1:10" s="141" customFormat="1">
      <c r="A707" s="133"/>
      <c r="B707" s="145" t="s">
        <v>130</v>
      </c>
      <c r="C707" s="145"/>
      <c r="D707" s="146">
        <v>8</v>
      </c>
      <c r="E707" s="146">
        <v>1</v>
      </c>
      <c r="F707" s="147" t="s">
        <v>962</v>
      </c>
      <c r="G707" s="148"/>
      <c r="H707" s="139">
        <f t="shared" ref="H707:I710" si="102">H708</f>
        <v>30</v>
      </c>
      <c r="I707" s="139">
        <f t="shared" si="102"/>
        <v>30</v>
      </c>
      <c r="J707" s="133"/>
    </row>
    <row r="708" spans="1:10" s="141" customFormat="1">
      <c r="A708" s="133"/>
      <c r="B708" s="145" t="s">
        <v>21</v>
      </c>
      <c r="C708" s="145"/>
      <c r="D708" s="146">
        <v>8</v>
      </c>
      <c r="E708" s="146">
        <v>1</v>
      </c>
      <c r="F708" s="147" t="s">
        <v>963</v>
      </c>
      <c r="G708" s="148"/>
      <c r="H708" s="139">
        <f t="shared" si="102"/>
        <v>30</v>
      </c>
      <c r="I708" s="139">
        <f t="shared" si="102"/>
        <v>30</v>
      </c>
      <c r="J708" s="133"/>
    </row>
    <row r="709" spans="1:10" s="141" customFormat="1" ht="38.25">
      <c r="A709" s="133"/>
      <c r="B709" s="32" t="s">
        <v>689</v>
      </c>
      <c r="C709" s="145"/>
      <c r="D709" s="146">
        <v>8</v>
      </c>
      <c r="E709" s="146">
        <v>1</v>
      </c>
      <c r="F709" s="147" t="s">
        <v>963</v>
      </c>
      <c r="G709" s="148">
        <v>600</v>
      </c>
      <c r="H709" s="139">
        <f t="shared" si="102"/>
        <v>30</v>
      </c>
      <c r="I709" s="139">
        <f t="shared" si="102"/>
        <v>30</v>
      </c>
      <c r="J709" s="133"/>
    </row>
    <row r="710" spans="1:10" s="141" customFormat="1">
      <c r="A710" s="133"/>
      <c r="B710" s="32" t="s">
        <v>694</v>
      </c>
      <c r="C710" s="145"/>
      <c r="D710" s="146">
        <v>8</v>
      </c>
      <c r="E710" s="146">
        <v>1</v>
      </c>
      <c r="F710" s="147" t="s">
        <v>963</v>
      </c>
      <c r="G710" s="148">
        <v>620</v>
      </c>
      <c r="H710" s="139">
        <f t="shared" si="102"/>
        <v>30</v>
      </c>
      <c r="I710" s="139">
        <f t="shared" si="102"/>
        <v>30</v>
      </c>
      <c r="J710" s="133"/>
    </row>
    <row r="711" spans="1:10" s="141" customFormat="1" ht="25.5">
      <c r="A711" s="133"/>
      <c r="B711" s="145" t="s">
        <v>16</v>
      </c>
      <c r="C711" s="145"/>
      <c r="D711" s="146">
        <v>8</v>
      </c>
      <c r="E711" s="146">
        <v>1</v>
      </c>
      <c r="F711" s="147" t="s">
        <v>963</v>
      </c>
      <c r="G711" s="148" t="s">
        <v>15</v>
      </c>
      <c r="H711" s="139">
        <v>30</v>
      </c>
      <c r="I711" s="139">
        <v>30</v>
      </c>
      <c r="J711" s="133"/>
    </row>
    <row r="712" spans="1:10" s="141" customFormat="1" ht="25.5">
      <c r="A712" s="133"/>
      <c r="B712" s="145" t="s">
        <v>129</v>
      </c>
      <c r="C712" s="145"/>
      <c r="D712" s="146">
        <v>8</v>
      </c>
      <c r="E712" s="146">
        <v>1</v>
      </c>
      <c r="F712" s="147" t="s">
        <v>964</v>
      </c>
      <c r="G712" s="148"/>
      <c r="H712" s="139">
        <f>H713+H717</f>
        <v>26484.5</v>
      </c>
      <c r="I712" s="139">
        <f t="shared" ref="I712" si="103">I713+I717</f>
        <v>4969.8</v>
      </c>
      <c r="J712" s="133"/>
    </row>
    <row r="713" spans="1:10" s="141" customFormat="1" ht="25.5">
      <c r="A713" s="133"/>
      <c r="B713" s="145" t="s">
        <v>37</v>
      </c>
      <c r="C713" s="145"/>
      <c r="D713" s="146">
        <v>8</v>
      </c>
      <c r="E713" s="146">
        <v>1</v>
      </c>
      <c r="F713" s="147" t="s">
        <v>965</v>
      </c>
      <c r="G713" s="148"/>
      <c r="H713" s="139">
        <f t="shared" ref="H713:I715" si="104">H714</f>
        <v>23760.5</v>
      </c>
      <c r="I713" s="139">
        <f t="shared" si="104"/>
        <v>4319.8</v>
      </c>
      <c r="J713" s="133"/>
    </row>
    <row r="714" spans="1:10" s="141" customFormat="1" ht="38.25">
      <c r="A714" s="133"/>
      <c r="B714" s="32" t="s">
        <v>689</v>
      </c>
      <c r="C714" s="145"/>
      <c r="D714" s="146">
        <v>8</v>
      </c>
      <c r="E714" s="146">
        <v>1</v>
      </c>
      <c r="F714" s="147" t="s">
        <v>965</v>
      </c>
      <c r="G714" s="148">
        <v>600</v>
      </c>
      <c r="H714" s="139">
        <f t="shared" si="104"/>
        <v>23760.5</v>
      </c>
      <c r="I714" s="139">
        <f t="shared" si="104"/>
        <v>4319.8</v>
      </c>
      <c r="J714" s="133"/>
    </row>
    <row r="715" spans="1:10" s="141" customFormat="1">
      <c r="A715" s="133"/>
      <c r="B715" s="32" t="s">
        <v>694</v>
      </c>
      <c r="C715" s="145"/>
      <c r="D715" s="146">
        <v>8</v>
      </c>
      <c r="E715" s="146">
        <v>1</v>
      </c>
      <c r="F715" s="147" t="s">
        <v>965</v>
      </c>
      <c r="G715" s="148">
        <v>620</v>
      </c>
      <c r="H715" s="139">
        <f t="shared" si="104"/>
        <v>23760.5</v>
      </c>
      <c r="I715" s="139">
        <f t="shared" si="104"/>
        <v>4319.8</v>
      </c>
      <c r="J715" s="133"/>
    </row>
    <row r="716" spans="1:10" s="141" customFormat="1" ht="63.75">
      <c r="A716" s="133"/>
      <c r="B716" s="145" t="s">
        <v>36</v>
      </c>
      <c r="C716" s="145"/>
      <c r="D716" s="146">
        <v>8</v>
      </c>
      <c r="E716" s="146">
        <v>1</v>
      </c>
      <c r="F716" s="147" t="s">
        <v>965</v>
      </c>
      <c r="G716" s="148" t="s">
        <v>35</v>
      </c>
      <c r="H716" s="139">
        <v>23760.5</v>
      </c>
      <c r="I716" s="139">
        <v>4319.8</v>
      </c>
      <c r="J716" s="133"/>
    </row>
    <row r="717" spans="1:10" s="141" customFormat="1" ht="216.75">
      <c r="A717" s="133"/>
      <c r="B717" s="145" t="s">
        <v>54</v>
      </c>
      <c r="C717" s="145"/>
      <c r="D717" s="146">
        <v>8</v>
      </c>
      <c r="E717" s="146">
        <v>1</v>
      </c>
      <c r="F717" s="147" t="s">
        <v>966</v>
      </c>
      <c r="G717" s="148"/>
      <c r="H717" s="139">
        <f t="shared" ref="H717:I719" si="105">H718</f>
        <v>2724</v>
      </c>
      <c r="I717" s="139">
        <f t="shared" si="105"/>
        <v>650</v>
      </c>
      <c r="J717" s="133"/>
    </row>
    <row r="718" spans="1:10" s="141" customFormat="1" ht="38.25">
      <c r="A718" s="133"/>
      <c r="B718" s="32" t="s">
        <v>689</v>
      </c>
      <c r="C718" s="145"/>
      <c r="D718" s="146">
        <v>8</v>
      </c>
      <c r="E718" s="146">
        <v>1</v>
      </c>
      <c r="F718" s="147" t="s">
        <v>966</v>
      </c>
      <c r="G718" s="148">
        <v>600</v>
      </c>
      <c r="H718" s="139">
        <f t="shared" si="105"/>
        <v>2724</v>
      </c>
      <c r="I718" s="139">
        <f t="shared" si="105"/>
        <v>650</v>
      </c>
      <c r="J718" s="133"/>
    </row>
    <row r="719" spans="1:10" s="141" customFormat="1">
      <c r="A719" s="133"/>
      <c r="B719" s="32" t="s">
        <v>694</v>
      </c>
      <c r="C719" s="145"/>
      <c r="D719" s="146">
        <v>8</v>
      </c>
      <c r="E719" s="146">
        <v>1</v>
      </c>
      <c r="F719" s="147" t="s">
        <v>966</v>
      </c>
      <c r="G719" s="148">
        <v>620</v>
      </c>
      <c r="H719" s="139">
        <f t="shared" si="105"/>
        <v>2724</v>
      </c>
      <c r="I719" s="139">
        <f t="shared" si="105"/>
        <v>650</v>
      </c>
      <c r="J719" s="133"/>
    </row>
    <row r="720" spans="1:10" s="141" customFormat="1" ht="63.75">
      <c r="A720" s="133"/>
      <c r="B720" s="145" t="s">
        <v>36</v>
      </c>
      <c r="C720" s="145"/>
      <c r="D720" s="146">
        <v>8</v>
      </c>
      <c r="E720" s="146">
        <v>1</v>
      </c>
      <c r="F720" s="147" t="s">
        <v>966</v>
      </c>
      <c r="G720" s="148" t="s">
        <v>35</v>
      </c>
      <c r="H720" s="139">
        <v>2724</v>
      </c>
      <c r="I720" s="139">
        <v>650</v>
      </c>
      <c r="J720" s="133"/>
    </row>
    <row r="721" spans="1:10" s="141" customFormat="1">
      <c r="A721" s="133"/>
      <c r="B721" s="145" t="s">
        <v>128</v>
      </c>
      <c r="C721" s="145"/>
      <c r="D721" s="146">
        <v>8</v>
      </c>
      <c r="E721" s="146">
        <v>1</v>
      </c>
      <c r="F721" s="147" t="s">
        <v>967</v>
      </c>
      <c r="G721" s="148"/>
      <c r="H721" s="139">
        <f>H722+H731</f>
        <v>6096.1</v>
      </c>
      <c r="I721" s="139">
        <f t="shared" ref="I721" si="106">I722+I731</f>
        <v>1135</v>
      </c>
      <c r="J721" s="133"/>
    </row>
    <row r="722" spans="1:10" s="141" customFormat="1" ht="25.5">
      <c r="A722" s="133"/>
      <c r="B722" s="145" t="s">
        <v>127</v>
      </c>
      <c r="C722" s="145"/>
      <c r="D722" s="146">
        <v>8</v>
      </c>
      <c r="E722" s="146">
        <v>1</v>
      </c>
      <c r="F722" s="147" t="s">
        <v>968</v>
      </c>
      <c r="G722" s="148"/>
      <c r="H722" s="139">
        <f t="shared" ref="H722:I725" si="107">H723</f>
        <v>6046.1</v>
      </c>
      <c r="I722" s="139">
        <f t="shared" si="107"/>
        <v>1125</v>
      </c>
      <c r="J722" s="133"/>
    </row>
    <row r="723" spans="1:10" s="141" customFormat="1" ht="25.5">
      <c r="A723" s="133"/>
      <c r="B723" s="145" t="s">
        <v>37</v>
      </c>
      <c r="C723" s="145"/>
      <c r="D723" s="146">
        <v>8</v>
      </c>
      <c r="E723" s="146">
        <v>1</v>
      </c>
      <c r="F723" s="147" t="s">
        <v>969</v>
      </c>
      <c r="G723" s="148"/>
      <c r="H723" s="139">
        <f t="shared" si="107"/>
        <v>6046.1</v>
      </c>
      <c r="I723" s="139">
        <f t="shared" si="107"/>
        <v>1125</v>
      </c>
      <c r="J723" s="133"/>
    </row>
    <row r="724" spans="1:10" s="141" customFormat="1" ht="38.25">
      <c r="A724" s="133"/>
      <c r="B724" s="32" t="s">
        <v>689</v>
      </c>
      <c r="C724" s="145"/>
      <c r="D724" s="146">
        <v>8</v>
      </c>
      <c r="E724" s="146">
        <v>1</v>
      </c>
      <c r="F724" s="147" t="s">
        <v>969</v>
      </c>
      <c r="G724" s="148">
        <v>600</v>
      </c>
      <c r="H724" s="139">
        <f t="shared" si="107"/>
        <v>6046.1</v>
      </c>
      <c r="I724" s="139">
        <f t="shared" si="107"/>
        <v>1125</v>
      </c>
      <c r="J724" s="133"/>
    </row>
    <row r="725" spans="1:10" s="141" customFormat="1">
      <c r="A725" s="133"/>
      <c r="B725" s="32" t="s">
        <v>694</v>
      </c>
      <c r="C725" s="145"/>
      <c r="D725" s="146">
        <v>8</v>
      </c>
      <c r="E725" s="146">
        <v>1</v>
      </c>
      <c r="F725" s="147" t="s">
        <v>969</v>
      </c>
      <c r="G725" s="148">
        <v>620</v>
      </c>
      <c r="H725" s="139">
        <f t="shared" si="107"/>
        <v>6046.1</v>
      </c>
      <c r="I725" s="139">
        <f t="shared" si="107"/>
        <v>1125</v>
      </c>
      <c r="J725" s="133"/>
    </row>
    <row r="726" spans="1:10" s="141" customFormat="1" ht="63.75">
      <c r="A726" s="133"/>
      <c r="B726" s="145" t="s">
        <v>36</v>
      </c>
      <c r="C726" s="145"/>
      <c r="D726" s="146">
        <v>8</v>
      </c>
      <c r="E726" s="146">
        <v>1</v>
      </c>
      <c r="F726" s="147" t="s">
        <v>969</v>
      </c>
      <c r="G726" s="148" t="s">
        <v>35</v>
      </c>
      <c r="H726" s="139">
        <v>6046.1</v>
      </c>
      <c r="I726" s="139">
        <v>1125</v>
      </c>
      <c r="J726" s="133"/>
    </row>
    <row r="727" spans="1:10" s="141" customFormat="1" ht="216.75">
      <c r="A727" s="133"/>
      <c r="B727" s="145" t="s">
        <v>54</v>
      </c>
      <c r="C727" s="145"/>
      <c r="D727" s="146">
        <v>8</v>
      </c>
      <c r="E727" s="146">
        <v>1</v>
      </c>
      <c r="F727" s="147" t="s">
        <v>970</v>
      </c>
      <c r="G727" s="148"/>
      <c r="H727" s="139">
        <f t="shared" ref="H727:I729" si="108">H728</f>
        <v>876</v>
      </c>
      <c r="I727" s="139">
        <f t="shared" si="108"/>
        <v>150</v>
      </c>
      <c r="J727" s="133"/>
    </row>
    <row r="728" spans="1:10" s="141" customFormat="1" ht="38.25">
      <c r="A728" s="133"/>
      <c r="B728" s="32" t="s">
        <v>689</v>
      </c>
      <c r="C728" s="145"/>
      <c r="D728" s="146">
        <v>8</v>
      </c>
      <c r="E728" s="146">
        <v>1</v>
      </c>
      <c r="F728" s="147" t="s">
        <v>970</v>
      </c>
      <c r="G728" s="148">
        <v>600</v>
      </c>
      <c r="H728" s="139">
        <f t="shared" si="108"/>
        <v>876</v>
      </c>
      <c r="I728" s="139">
        <f t="shared" si="108"/>
        <v>150</v>
      </c>
      <c r="J728" s="133"/>
    </row>
    <row r="729" spans="1:10" s="141" customFormat="1">
      <c r="A729" s="133"/>
      <c r="B729" s="32" t="s">
        <v>694</v>
      </c>
      <c r="C729" s="145"/>
      <c r="D729" s="146">
        <v>8</v>
      </c>
      <c r="E729" s="146">
        <v>1</v>
      </c>
      <c r="F729" s="147" t="s">
        <v>970</v>
      </c>
      <c r="G729" s="148">
        <v>620</v>
      </c>
      <c r="H729" s="139">
        <f t="shared" si="108"/>
        <v>876</v>
      </c>
      <c r="I729" s="139">
        <f t="shared" si="108"/>
        <v>150</v>
      </c>
      <c r="J729" s="133"/>
    </row>
    <row r="730" spans="1:10" s="141" customFormat="1" ht="63.75">
      <c r="A730" s="133"/>
      <c r="B730" s="145" t="s">
        <v>36</v>
      </c>
      <c r="C730" s="145"/>
      <c r="D730" s="146">
        <v>8</v>
      </c>
      <c r="E730" s="146">
        <v>1</v>
      </c>
      <c r="F730" s="147" t="s">
        <v>970</v>
      </c>
      <c r="G730" s="148" t="s">
        <v>35</v>
      </c>
      <c r="H730" s="139">
        <v>876</v>
      </c>
      <c r="I730" s="139">
        <v>150</v>
      </c>
      <c r="J730" s="133"/>
    </row>
    <row r="731" spans="1:10" s="141" customFormat="1" ht="25.5">
      <c r="A731" s="133"/>
      <c r="B731" s="145" t="s">
        <v>126</v>
      </c>
      <c r="C731" s="145"/>
      <c r="D731" s="146">
        <v>8</v>
      </c>
      <c r="E731" s="146">
        <v>1</v>
      </c>
      <c r="F731" s="147" t="s">
        <v>971</v>
      </c>
      <c r="G731" s="148"/>
      <c r="H731" s="139">
        <f t="shared" ref="H731:I734" si="109">H732</f>
        <v>50</v>
      </c>
      <c r="I731" s="139">
        <f t="shared" si="109"/>
        <v>10</v>
      </c>
      <c r="J731" s="133"/>
    </row>
    <row r="732" spans="1:10" s="141" customFormat="1">
      <c r="A732" s="133"/>
      <c r="B732" s="145" t="s">
        <v>21</v>
      </c>
      <c r="C732" s="145"/>
      <c r="D732" s="146">
        <v>8</v>
      </c>
      <c r="E732" s="146">
        <v>1</v>
      </c>
      <c r="F732" s="147" t="s">
        <v>972</v>
      </c>
      <c r="G732" s="148"/>
      <c r="H732" s="139">
        <f t="shared" si="109"/>
        <v>50</v>
      </c>
      <c r="I732" s="139">
        <f t="shared" si="109"/>
        <v>10</v>
      </c>
      <c r="J732" s="133"/>
    </row>
    <row r="733" spans="1:10" s="141" customFormat="1" ht="38.25">
      <c r="A733" s="133"/>
      <c r="B733" s="32" t="s">
        <v>689</v>
      </c>
      <c r="C733" s="145"/>
      <c r="D733" s="146">
        <v>8</v>
      </c>
      <c r="E733" s="146">
        <v>1</v>
      </c>
      <c r="F733" s="147" t="s">
        <v>972</v>
      </c>
      <c r="G733" s="148">
        <v>600</v>
      </c>
      <c r="H733" s="139">
        <f t="shared" si="109"/>
        <v>50</v>
      </c>
      <c r="I733" s="139">
        <f t="shared" si="109"/>
        <v>10</v>
      </c>
      <c r="J733" s="133"/>
    </row>
    <row r="734" spans="1:10" s="141" customFormat="1">
      <c r="A734" s="133"/>
      <c r="B734" s="32" t="s">
        <v>694</v>
      </c>
      <c r="C734" s="145"/>
      <c r="D734" s="146">
        <v>8</v>
      </c>
      <c r="E734" s="146">
        <v>1</v>
      </c>
      <c r="F734" s="147" t="s">
        <v>972</v>
      </c>
      <c r="G734" s="148">
        <v>620</v>
      </c>
      <c r="H734" s="139">
        <f t="shared" si="109"/>
        <v>50</v>
      </c>
      <c r="I734" s="139">
        <f t="shared" si="109"/>
        <v>10</v>
      </c>
      <c r="J734" s="133"/>
    </row>
    <row r="735" spans="1:10" s="141" customFormat="1" ht="25.5">
      <c r="A735" s="133"/>
      <c r="B735" s="145" t="s">
        <v>16</v>
      </c>
      <c r="C735" s="145"/>
      <c r="D735" s="146">
        <v>8</v>
      </c>
      <c r="E735" s="146">
        <v>1</v>
      </c>
      <c r="F735" s="147" t="s">
        <v>972</v>
      </c>
      <c r="G735" s="148" t="s">
        <v>15</v>
      </c>
      <c r="H735" s="139">
        <v>50</v>
      </c>
      <c r="I735" s="139">
        <v>10</v>
      </c>
      <c r="J735" s="133"/>
    </row>
    <row r="736" spans="1:10" s="141" customFormat="1" ht="38.25">
      <c r="A736" s="133"/>
      <c r="B736" s="145" t="s">
        <v>125</v>
      </c>
      <c r="C736" s="145"/>
      <c r="D736" s="146">
        <v>8</v>
      </c>
      <c r="E736" s="146">
        <v>1</v>
      </c>
      <c r="F736" s="147" t="s">
        <v>974</v>
      </c>
      <c r="G736" s="148"/>
      <c r="H736" s="139">
        <f>H737+H742+H747+H756+H761</f>
        <v>268697.59999999998</v>
      </c>
      <c r="I736" s="139">
        <f t="shared" ref="I736" si="110">I737+I742+I747+I756+I761</f>
        <v>183158</v>
      </c>
      <c r="J736" s="133"/>
    </row>
    <row r="737" spans="1:10" s="141" customFormat="1" ht="25.5">
      <c r="A737" s="133"/>
      <c r="B737" s="145" t="s">
        <v>124</v>
      </c>
      <c r="C737" s="145"/>
      <c r="D737" s="146">
        <v>8</v>
      </c>
      <c r="E737" s="146">
        <v>1</v>
      </c>
      <c r="F737" s="147" t="s">
        <v>975</v>
      </c>
      <c r="G737" s="148"/>
      <c r="H737" s="139">
        <f t="shared" ref="H737:I740" si="111">H738</f>
        <v>100</v>
      </c>
      <c r="I737" s="139">
        <f t="shared" si="111"/>
        <v>0</v>
      </c>
      <c r="J737" s="133"/>
    </row>
    <row r="738" spans="1:10" s="141" customFormat="1">
      <c r="A738" s="133"/>
      <c r="B738" s="145" t="s">
        <v>21</v>
      </c>
      <c r="C738" s="145"/>
      <c r="D738" s="146">
        <v>8</v>
      </c>
      <c r="E738" s="146">
        <v>1</v>
      </c>
      <c r="F738" s="147" t="s">
        <v>976</v>
      </c>
      <c r="G738" s="148"/>
      <c r="H738" s="139">
        <f t="shared" si="111"/>
        <v>100</v>
      </c>
      <c r="I738" s="139">
        <f t="shared" si="111"/>
        <v>0</v>
      </c>
      <c r="J738" s="133"/>
    </row>
    <row r="739" spans="1:10" s="141" customFormat="1" ht="38.25">
      <c r="A739" s="133"/>
      <c r="B739" s="32" t="s">
        <v>689</v>
      </c>
      <c r="C739" s="145"/>
      <c r="D739" s="146">
        <v>8</v>
      </c>
      <c r="E739" s="146">
        <v>1</v>
      </c>
      <c r="F739" s="147" t="s">
        <v>976</v>
      </c>
      <c r="G739" s="148">
        <v>600</v>
      </c>
      <c r="H739" s="139">
        <f t="shared" si="111"/>
        <v>100</v>
      </c>
      <c r="I739" s="139">
        <f t="shared" si="111"/>
        <v>0</v>
      </c>
      <c r="J739" s="133"/>
    </row>
    <row r="740" spans="1:10" s="141" customFormat="1">
      <c r="A740" s="133"/>
      <c r="B740" s="32" t="s">
        <v>694</v>
      </c>
      <c r="C740" s="145"/>
      <c r="D740" s="146">
        <v>8</v>
      </c>
      <c r="E740" s="146">
        <v>1</v>
      </c>
      <c r="F740" s="147" t="s">
        <v>976</v>
      </c>
      <c r="G740" s="148">
        <v>620</v>
      </c>
      <c r="H740" s="139">
        <f t="shared" si="111"/>
        <v>100</v>
      </c>
      <c r="I740" s="139">
        <f t="shared" si="111"/>
        <v>0</v>
      </c>
      <c r="J740" s="133"/>
    </row>
    <row r="741" spans="1:10" s="141" customFormat="1" ht="25.5">
      <c r="A741" s="133"/>
      <c r="B741" s="145" t="s">
        <v>16</v>
      </c>
      <c r="C741" s="145"/>
      <c r="D741" s="146">
        <v>8</v>
      </c>
      <c r="E741" s="146">
        <v>1</v>
      </c>
      <c r="F741" s="147" t="s">
        <v>976</v>
      </c>
      <c r="G741" s="148" t="s">
        <v>15</v>
      </c>
      <c r="H741" s="139">
        <v>100</v>
      </c>
      <c r="I741" s="139">
        <v>0</v>
      </c>
      <c r="J741" s="133"/>
    </row>
    <row r="742" spans="1:10" s="141" customFormat="1" ht="38.25">
      <c r="A742" s="133"/>
      <c r="B742" s="145" t="s">
        <v>123</v>
      </c>
      <c r="C742" s="145"/>
      <c r="D742" s="146">
        <v>8</v>
      </c>
      <c r="E742" s="146">
        <v>1</v>
      </c>
      <c r="F742" s="147" t="s">
        <v>977</v>
      </c>
      <c r="G742" s="148"/>
      <c r="H742" s="139">
        <f t="shared" ref="H742:I745" si="112">H743</f>
        <v>100</v>
      </c>
      <c r="I742" s="139">
        <f t="shared" si="112"/>
        <v>0</v>
      </c>
      <c r="J742" s="133"/>
    </row>
    <row r="743" spans="1:10" s="141" customFormat="1">
      <c r="A743" s="133"/>
      <c r="B743" s="145" t="s">
        <v>21</v>
      </c>
      <c r="C743" s="145"/>
      <c r="D743" s="146">
        <v>8</v>
      </c>
      <c r="E743" s="146">
        <v>1</v>
      </c>
      <c r="F743" s="147" t="s">
        <v>978</v>
      </c>
      <c r="G743" s="148"/>
      <c r="H743" s="139">
        <f t="shared" si="112"/>
        <v>100</v>
      </c>
      <c r="I743" s="139">
        <f t="shared" si="112"/>
        <v>0</v>
      </c>
      <c r="J743" s="133"/>
    </row>
    <row r="744" spans="1:10" s="141" customFormat="1" ht="38.25">
      <c r="A744" s="133"/>
      <c r="B744" s="32" t="s">
        <v>689</v>
      </c>
      <c r="C744" s="145"/>
      <c r="D744" s="146">
        <v>8</v>
      </c>
      <c r="E744" s="146">
        <v>1</v>
      </c>
      <c r="F744" s="147" t="s">
        <v>978</v>
      </c>
      <c r="G744" s="148">
        <v>600</v>
      </c>
      <c r="H744" s="139">
        <f t="shared" si="112"/>
        <v>100</v>
      </c>
      <c r="I744" s="139">
        <f t="shared" si="112"/>
        <v>0</v>
      </c>
      <c r="J744" s="133"/>
    </row>
    <row r="745" spans="1:10" s="141" customFormat="1">
      <c r="A745" s="133"/>
      <c r="B745" s="32" t="s">
        <v>694</v>
      </c>
      <c r="C745" s="145"/>
      <c r="D745" s="146">
        <v>8</v>
      </c>
      <c r="E745" s="146">
        <v>1</v>
      </c>
      <c r="F745" s="147" t="s">
        <v>978</v>
      </c>
      <c r="G745" s="148">
        <v>620</v>
      </c>
      <c r="H745" s="139">
        <f t="shared" si="112"/>
        <v>100</v>
      </c>
      <c r="I745" s="139">
        <f t="shared" si="112"/>
        <v>0</v>
      </c>
      <c r="J745" s="133"/>
    </row>
    <row r="746" spans="1:10" s="141" customFormat="1" ht="25.5">
      <c r="A746" s="133"/>
      <c r="B746" s="145" t="s">
        <v>16</v>
      </c>
      <c r="C746" s="145"/>
      <c r="D746" s="146">
        <v>8</v>
      </c>
      <c r="E746" s="146">
        <v>1</v>
      </c>
      <c r="F746" s="147" t="s">
        <v>978</v>
      </c>
      <c r="G746" s="148" t="s">
        <v>15</v>
      </c>
      <c r="H746" s="139">
        <v>100</v>
      </c>
      <c r="I746" s="139">
        <v>0</v>
      </c>
      <c r="J746" s="133"/>
    </row>
    <row r="747" spans="1:10" s="141" customFormat="1" ht="38.25">
      <c r="A747" s="133"/>
      <c r="B747" s="145" t="s">
        <v>122</v>
      </c>
      <c r="C747" s="145"/>
      <c r="D747" s="146">
        <v>8</v>
      </c>
      <c r="E747" s="146">
        <v>1</v>
      </c>
      <c r="F747" s="147" t="s">
        <v>979</v>
      </c>
      <c r="G747" s="148"/>
      <c r="H747" s="139">
        <v>73728.5</v>
      </c>
      <c r="I747" s="139">
        <v>14815.2</v>
      </c>
      <c r="J747" s="133"/>
    </row>
    <row r="748" spans="1:10" s="141" customFormat="1" ht="25.5">
      <c r="A748" s="133"/>
      <c r="B748" s="145" t="s">
        <v>37</v>
      </c>
      <c r="C748" s="145"/>
      <c r="D748" s="146">
        <v>8</v>
      </c>
      <c r="E748" s="146">
        <v>1</v>
      </c>
      <c r="F748" s="147" t="s">
        <v>980</v>
      </c>
      <c r="G748" s="148"/>
      <c r="H748" s="139">
        <f t="shared" ref="H748:I750" si="113">H749</f>
        <v>61816.5</v>
      </c>
      <c r="I748" s="139">
        <f t="shared" si="113"/>
        <v>12615.2</v>
      </c>
      <c r="J748" s="133"/>
    </row>
    <row r="749" spans="1:10" s="141" customFormat="1" ht="38.25">
      <c r="A749" s="133"/>
      <c r="B749" s="32" t="s">
        <v>689</v>
      </c>
      <c r="C749" s="145"/>
      <c r="D749" s="146">
        <v>8</v>
      </c>
      <c r="E749" s="146">
        <v>1</v>
      </c>
      <c r="F749" s="147" t="s">
        <v>980</v>
      </c>
      <c r="G749" s="148">
        <v>600</v>
      </c>
      <c r="H749" s="139">
        <f t="shared" si="113"/>
        <v>61816.5</v>
      </c>
      <c r="I749" s="139">
        <f t="shared" si="113"/>
        <v>12615.2</v>
      </c>
      <c r="J749" s="133"/>
    </row>
    <row r="750" spans="1:10" s="141" customFormat="1">
      <c r="A750" s="133"/>
      <c r="B750" s="32" t="s">
        <v>694</v>
      </c>
      <c r="C750" s="145"/>
      <c r="D750" s="146">
        <v>8</v>
      </c>
      <c r="E750" s="146">
        <v>1</v>
      </c>
      <c r="F750" s="147" t="s">
        <v>980</v>
      </c>
      <c r="G750" s="148">
        <v>620</v>
      </c>
      <c r="H750" s="139">
        <f t="shared" si="113"/>
        <v>61816.5</v>
      </c>
      <c r="I750" s="139">
        <f t="shared" si="113"/>
        <v>12615.2</v>
      </c>
      <c r="J750" s="133"/>
    </row>
    <row r="751" spans="1:10" s="141" customFormat="1" ht="63.75">
      <c r="A751" s="133"/>
      <c r="B751" s="145" t="s">
        <v>36</v>
      </c>
      <c r="C751" s="145"/>
      <c r="D751" s="146">
        <v>8</v>
      </c>
      <c r="E751" s="146">
        <v>1</v>
      </c>
      <c r="F751" s="147" t="s">
        <v>980</v>
      </c>
      <c r="G751" s="148" t="s">
        <v>35</v>
      </c>
      <c r="H751" s="139">
        <v>61816.5</v>
      </c>
      <c r="I751" s="139">
        <v>12615.2</v>
      </c>
      <c r="J751" s="133"/>
    </row>
    <row r="752" spans="1:10" s="141" customFormat="1" ht="216.75">
      <c r="A752" s="133"/>
      <c r="B752" s="145" t="s">
        <v>54</v>
      </c>
      <c r="C752" s="145"/>
      <c r="D752" s="146">
        <v>8</v>
      </c>
      <c r="E752" s="146">
        <v>1</v>
      </c>
      <c r="F752" s="147" t="s">
        <v>981</v>
      </c>
      <c r="G752" s="148"/>
      <c r="H752" s="139">
        <f t="shared" ref="H752:I754" si="114">H753</f>
        <v>11912</v>
      </c>
      <c r="I752" s="139">
        <f t="shared" si="114"/>
        <v>2200</v>
      </c>
      <c r="J752" s="133"/>
    </row>
    <row r="753" spans="1:10" s="141" customFormat="1" ht="38.25">
      <c r="A753" s="133"/>
      <c r="B753" s="32" t="s">
        <v>689</v>
      </c>
      <c r="C753" s="145"/>
      <c r="D753" s="146">
        <v>8</v>
      </c>
      <c r="E753" s="146">
        <v>1</v>
      </c>
      <c r="F753" s="147" t="s">
        <v>981</v>
      </c>
      <c r="G753" s="148">
        <v>600</v>
      </c>
      <c r="H753" s="139">
        <f t="shared" si="114"/>
        <v>11912</v>
      </c>
      <c r="I753" s="139">
        <f t="shared" si="114"/>
        <v>2200</v>
      </c>
      <c r="J753" s="133"/>
    </row>
    <row r="754" spans="1:10" s="141" customFormat="1">
      <c r="A754" s="133"/>
      <c r="B754" s="32" t="s">
        <v>694</v>
      </c>
      <c r="C754" s="145"/>
      <c r="D754" s="146">
        <v>8</v>
      </c>
      <c r="E754" s="146">
        <v>1</v>
      </c>
      <c r="F754" s="147" t="s">
        <v>981</v>
      </c>
      <c r="G754" s="148">
        <v>620</v>
      </c>
      <c r="H754" s="139">
        <f t="shared" si="114"/>
        <v>11912</v>
      </c>
      <c r="I754" s="139">
        <f t="shared" si="114"/>
        <v>2200</v>
      </c>
      <c r="J754" s="133"/>
    </row>
    <row r="755" spans="1:10" s="141" customFormat="1" ht="63.75">
      <c r="A755" s="133"/>
      <c r="B755" s="145" t="s">
        <v>36</v>
      </c>
      <c r="C755" s="145"/>
      <c r="D755" s="146">
        <v>8</v>
      </c>
      <c r="E755" s="146">
        <v>1</v>
      </c>
      <c r="F755" s="147" t="s">
        <v>981</v>
      </c>
      <c r="G755" s="148" t="s">
        <v>35</v>
      </c>
      <c r="H755" s="139">
        <v>11912</v>
      </c>
      <c r="I755" s="139">
        <v>2200</v>
      </c>
      <c r="J755" s="133"/>
    </row>
    <row r="756" spans="1:10" s="141" customFormat="1" ht="25.5">
      <c r="A756" s="133"/>
      <c r="B756" s="145" t="s">
        <v>121</v>
      </c>
      <c r="C756" s="145"/>
      <c r="D756" s="146">
        <v>8</v>
      </c>
      <c r="E756" s="146">
        <v>1</v>
      </c>
      <c r="F756" s="147" t="s">
        <v>982</v>
      </c>
      <c r="G756" s="148"/>
      <c r="H756" s="139">
        <f t="shared" ref="H756:I759" si="115">H757</f>
        <v>969.1</v>
      </c>
      <c r="I756" s="139">
        <f t="shared" si="115"/>
        <v>50</v>
      </c>
      <c r="J756" s="133"/>
    </row>
    <row r="757" spans="1:10" s="141" customFormat="1">
      <c r="A757" s="133"/>
      <c r="B757" s="145" t="s">
        <v>21</v>
      </c>
      <c r="C757" s="145"/>
      <c r="D757" s="146">
        <v>8</v>
      </c>
      <c r="E757" s="146">
        <v>1</v>
      </c>
      <c r="F757" s="147" t="s">
        <v>983</v>
      </c>
      <c r="G757" s="148"/>
      <c r="H757" s="139">
        <f t="shared" si="115"/>
        <v>969.1</v>
      </c>
      <c r="I757" s="139">
        <f t="shared" si="115"/>
        <v>50</v>
      </c>
      <c r="J757" s="133"/>
    </row>
    <row r="758" spans="1:10" s="141" customFormat="1" ht="38.25">
      <c r="A758" s="133"/>
      <c r="B758" s="32" t="s">
        <v>689</v>
      </c>
      <c r="C758" s="145"/>
      <c r="D758" s="146">
        <v>8</v>
      </c>
      <c r="E758" s="146">
        <v>1</v>
      </c>
      <c r="F758" s="147" t="s">
        <v>983</v>
      </c>
      <c r="G758" s="148">
        <v>600</v>
      </c>
      <c r="H758" s="139">
        <f t="shared" si="115"/>
        <v>969.1</v>
      </c>
      <c r="I758" s="139">
        <f t="shared" si="115"/>
        <v>50</v>
      </c>
      <c r="J758" s="133"/>
    </row>
    <row r="759" spans="1:10" s="141" customFormat="1">
      <c r="A759" s="133"/>
      <c r="B759" s="32" t="s">
        <v>694</v>
      </c>
      <c r="C759" s="145"/>
      <c r="D759" s="146">
        <v>8</v>
      </c>
      <c r="E759" s="146">
        <v>1</v>
      </c>
      <c r="F759" s="147" t="s">
        <v>983</v>
      </c>
      <c r="G759" s="148">
        <v>620</v>
      </c>
      <c r="H759" s="139">
        <f t="shared" si="115"/>
        <v>969.1</v>
      </c>
      <c r="I759" s="139">
        <f t="shared" si="115"/>
        <v>50</v>
      </c>
      <c r="J759" s="133"/>
    </row>
    <row r="760" spans="1:10" s="141" customFormat="1" ht="25.5">
      <c r="A760" s="133"/>
      <c r="B760" s="145" t="s">
        <v>16</v>
      </c>
      <c r="C760" s="145"/>
      <c r="D760" s="146">
        <v>8</v>
      </c>
      <c r="E760" s="146">
        <v>1</v>
      </c>
      <c r="F760" s="147" t="s">
        <v>983</v>
      </c>
      <c r="G760" s="148" t="s">
        <v>15</v>
      </c>
      <c r="H760" s="139">
        <v>969.1</v>
      </c>
      <c r="I760" s="139">
        <v>50</v>
      </c>
      <c r="J760" s="133"/>
    </row>
    <row r="761" spans="1:10" s="141" customFormat="1" ht="38.25">
      <c r="A761" s="133"/>
      <c r="B761" s="145" t="s">
        <v>120</v>
      </c>
      <c r="C761" s="145"/>
      <c r="D761" s="146">
        <v>8</v>
      </c>
      <c r="E761" s="146">
        <v>1</v>
      </c>
      <c r="F761" s="147" t="s">
        <v>984</v>
      </c>
      <c r="G761" s="148"/>
      <c r="H761" s="139">
        <f>H762</f>
        <v>193800</v>
      </c>
      <c r="I761" s="139">
        <f>I762</f>
        <v>168292.8</v>
      </c>
      <c r="J761" s="133"/>
    </row>
    <row r="762" spans="1:10" s="141" customFormat="1">
      <c r="A762" s="133"/>
      <c r="B762" s="145" t="s">
        <v>21</v>
      </c>
      <c r="C762" s="145"/>
      <c r="D762" s="146">
        <v>8</v>
      </c>
      <c r="E762" s="146">
        <v>1</v>
      </c>
      <c r="F762" s="147" t="s">
        <v>985</v>
      </c>
      <c r="G762" s="148"/>
      <c r="H762" s="139">
        <f>H763+H766</f>
        <v>193800</v>
      </c>
      <c r="I762" s="139">
        <f t="shared" ref="I762" si="116">I763+I766</f>
        <v>168292.8</v>
      </c>
      <c r="J762" s="133"/>
    </row>
    <row r="763" spans="1:10" s="141" customFormat="1" ht="25.5">
      <c r="A763" s="133"/>
      <c r="B763" s="32" t="s">
        <v>259</v>
      </c>
      <c r="C763" s="145"/>
      <c r="D763" s="146">
        <v>8</v>
      </c>
      <c r="E763" s="146">
        <v>1</v>
      </c>
      <c r="F763" s="147" t="s">
        <v>985</v>
      </c>
      <c r="G763" s="148">
        <v>200</v>
      </c>
      <c r="H763" s="139">
        <f>H764</f>
        <v>10800</v>
      </c>
      <c r="I763" s="139">
        <f>I764</f>
        <v>0</v>
      </c>
      <c r="J763" s="133"/>
    </row>
    <row r="764" spans="1:10" s="141" customFormat="1" ht="25.5">
      <c r="A764" s="133"/>
      <c r="B764" s="32" t="s">
        <v>691</v>
      </c>
      <c r="C764" s="145"/>
      <c r="D764" s="146">
        <v>8</v>
      </c>
      <c r="E764" s="146">
        <v>1</v>
      </c>
      <c r="F764" s="147" t="s">
        <v>985</v>
      </c>
      <c r="G764" s="148">
        <v>240</v>
      </c>
      <c r="H764" s="139">
        <f>H765</f>
        <v>10800</v>
      </c>
      <c r="I764" s="139">
        <f>I765</f>
        <v>0</v>
      </c>
      <c r="J764" s="133"/>
    </row>
    <row r="765" spans="1:10" s="141" customFormat="1" ht="38.25">
      <c r="A765" s="133"/>
      <c r="B765" s="145" t="s">
        <v>19</v>
      </c>
      <c r="C765" s="145"/>
      <c r="D765" s="146">
        <v>8</v>
      </c>
      <c r="E765" s="146">
        <v>1</v>
      </c>
      <c r="F765" s="147" t="s">
        <v>985</v>
      </c>
      <c r="G765" s="148" t="s">
        <v>18</v>
      </c>
      <c r="H765" s="139">
        <v>10800</v>
      </c>
      <c r="I765" s="139">
        <v>0</v>
      </c>
      <c r="J765" s="133"/>
    </row>
    <row r="766" spans="1:10" s="141" customFormat="1" ht="38.25">
      <c r="A766" s="133"/>
      <c r="B766" s="32" t="s">
        <v>696</v>
      </c>
      <c r="C766" s="145"/>
      <c r="D766" s="146">
        <v>8</v>
      </c>
      <c r="E766" s="146">
        <v>1</v>
      </c>
      <c r="F766" s="147" t="s">
        <v>985</v>
      </c>
      <c r="G766" s="148">
        <v>400</v>
      </c>
      <c r="H766" s="139">
        <f>H767+H769</f>
        <v>183000</v>
      </c>
      <c r="I766" s="139">
        <f>I767+I769</f>
        <v>168292.8</v>
      </c>
      <c r="J766" s="133"/>
    </row>
    <row r="767" spans="1:10" s="141" customFormat="1">
      <c r="A767" s="133"/>
      <c r="B767" s="32" t="s">
        <v>697</v>
      </c>
      <c r="C767" s="145"/>
      <c r="D767" s="146">
        <v>8</v>
      </c>
      <c r="E767" s="146">
        <v>1</v>
      </c>
      <c r="F767" s="147" t="s">
        <v>985</v>
      </c>
      <c r="G767" s="148">
        <v>410</v>
      </c>
      <c r="H767" s="139">
        <f>H768</f>
        <v>14707.2</v>
      </c>
      <c r="I767" s="139">
        <f>I768</f>
        <v>0</v>
      </c>
      <c r="J767" s="133"/>
    </row>
    <row r="768" spans="1:10" s="141" customFormat="1" ht="38.25">
      <c r="A768" s="133"/>
      <c r="B768" s="145" t="s">
        <v>89</v>
      </c>
      <c r="C768" s="145"/>
      <c r="D768" s="146">
        <v>8</v>
      </c>
      <c r="E768" s="146">
        <v>1</v>
      </c>
      <c r="F768" s="147" t="s">
        <v>985</v>
      </c>
      <c r="G768" s="148" t="s">
        <v>88</v>
      </c>
      <c r="H768" s="139">
        <v>14707.2</v>
      </c>
      <c r="I768" s="139">
        <v>0</v>
      </c>
      <c r="J768" s="133"/>
    </row>
    <row r="769" spans="1:10" s="141" customFormat="1" ht="114.75">
      <c r="A769" s="133"/>
      <c r="B769" s="32" t="s">
        <v>699</v>
      </c>
      <c r="C769" s="145"/>
      <c r="D769" s="146">
        <v>8</v>
      </c>
      <c r="E769" s="146">
        <v>1</v>
      </c>
      <c r="F769" s="147" t="s">
        <v>985</v>
      </c>
      <c r="G769" s="148">
        <v>460</v>
      </c>
      <c r="H769" s="139">
        <f>H770</f>
        <v>168292.8</v>
      </c>
      <c r="I769" s="139">
        <f>I770</f>
        <v>168292.8</v>
      </c>
      <c r="J769" s="133"/>
    </row>
    <row r="770" spans="1:10" s="141" customFormat="1" ht="51">
      <c r="A770" s="133"/>
      <c r="B770" s="145" t="s">
        <v>119</v>
      </c>
      <c r="C770" s="145"/>
      <c r="D770" s="146">
        <v>8</v>
      </c>
      <c r="E770" s="146">
        <v>1</v>
      </c>
      <c r="F770" s="147" t="s">
        <v>985</v>
      </c>
      <c r="G770" s="148" t="s">
        <v>118</v>
      </c>
      <c r="H770" s="139">
        <v>168292.8</v>
      </c>
      <c r="I770" s="139">
        <v>168292.8</v>
      </c>
      <c r="J770" s="133"/>
    </row>
    <row r="771" spans="1:10" s="141" customFormat="1" ht="38.25">
      <c r="A771" s="133"/>
      <c r="B771" s="145" t="s">
        <v>87</v>
      </c>
      <c r="C771" s="145"/>
      <c r="D771" s="146">
        <v>8</v>
      </c>
      <c r="E771" s="146">
        <v>1</v>
      </c>
      <c r="F771" s="147" t="s">
        <v>935</v>
      </c>
      <c r="G771" s="148"/>
      <c r="H771" s="139">
        <f t="shared" ref="H771:I774" si="117">H772</f>
        <v>225</v>
      </c>
      <c r="I771" s="139">
        <f t="shared" si="117"/>
        <v>225</v>
      </c>
      <c r="J771" s="133"/>
    </row>
    <row r="772" spans="1:10" s="141" customFormat="1">
      <c r="A772" s="133"/>
      <c r="B772" s="145" t="s">
        <v>21</v>
      </c>
      <c r="C772" s="145"/>
      <c r="D772" s="146">
        <v>8</v>
      </c>
      <c r="E772" s="146">
        <v>1</v>
      </c>
      <c r="F772" s="147" t="s">
        <v>1037</v>
      </c>
      <c r="G772" s="148"/>
      <c r="H772" s="139">
        <f t="shared" si="117"/>
        <v>225</v>
      </c>
      <c r="I772" s="139">
        <f t="shared" si="117"/>
        <v>225</v>
      </c>
      <c r="J772" s="133"/>
    </row>
    <row r="773" spans="1:10" s="141" customFormat="1" ht="38.25">
      <c r="A773" s="133"/>
      <c r="B773" s="145" t="s">
        <v>17</v>
      </c>
      <c r="C773" s="145"/>
      <c r="D773" s="146">
        <v>8</v>
      </c>
      <c r="E773" s="146">
        <v>1</v>
      </c>
      <c r="F773" s="147" t="s">
        <v>986</v>
      </c>
      <c r="G773" s="148"/>
      <c r="H773" s="139">
        <f t="shared" si="117"/>
        <v>225</v>
      </c>
      <c r="I773" s="139">
        <f t="shared" si="117"/>
        <v>225</v>
      </c>
      <c r="J773" s="133"/>
    </row>
    <row r="774" spans="1:10" s="141" customFormat="1" ht="38.25">
      <c r="A774" s="133"/>
      <c r="B774" s="32" t="s">
        <v>689</v>
      </c>
      <c r="C774" s="145"/>
      <c r="D774" s="146">
        <v>8</v>
      </c>
      <c r="E774" s="146">
        <v>1</v>
      </c>
      <c r="F774" s="147" t="s">
        <v>986</v>
      </c>
      <c r="G774" s="148">
        <v>600</v>
      </c>
      <c r="H774" s="139">
        <f t="shared" si="117"/>
        <v>225</v>
      </c>
      <c r="I774" s="139">
        <f t="shared" si="117"/>
        <v>225</v>
      </c>
      <c r="J774" s="133"/>
    </row>
    <row r="775" spans="1:10" s="141" customFormat="1" ht="38.25">
      <c r="A775" s="133"/>
      <c r="B775" s="145" t="s">
        <v>86</v>
      </c>
      <c r="C775" s="145"/>
      <c r="D775" s="146">
        <v>8</v>
      </c>
      <c r="E775" s="146">
        <v>1</v>
      </c>
      <c r="F775" s="147" t="s">
        <v>986</v>
      </c>
      <c r="G775" s="148" t="s">
        <v>85</v>
      </c>
      <c r="H775" s="139">
        <v>225</v>
      </c>
      <c r="I775" s="139">
        <v>225</v>
      </c>
      <c r="J775" s="133"/>
    </row>
    <row r="776" spans="1:10" s="143" customFormat="1" ht="25.5">
      <c r="A776" s="142"/>
      <c r="B776" s="134" t="s">
        <v>117</v>
      </c>
      <c r="C776" s="134"/>
      <c r="D776" s="135">
        <v>8</v>
      </c>
      <c r="E776" s="135">
        <v>4</v>
      </c>
      <c r="F776" s="136"/>
      <c r="G776" s="137"/>
      <c r="H776" s="138">
        <f t="shared" ref="H776:I781" si="118">H777</f>
        <v>252.6</v>
      </c>
      <c r="I776" s="138">
        <f t="shared" si="118"/>
        <v>0</v>
      </c>
      <c r="J776" s="142">
        <f>I776/H776*100</f>
        <v>0</v>
      </c>
    </row>
    <row r="777" spans="1:10" s="141" customFormat="1" ht="38.25">
      <c r="A777" s="133"/>
      <c r="B777" s="145" t="s">
        <v>5</v>
      </c>
      <c r="C777" s="145"/>
      <c r="D777" s="146">
        <v>8</v>
      </c>
      <c r="E777" s="146">
        <v>4</v>
      </c>
      <c r="F777" s="147" t="s">
        <v>718</v>
      </c>
      <c r="G777" s="148"/>
      <c r="H777" s="139">
        <f t="shared" si="118"/>
        <v>252.6</v>
      </c>
      <c r="I777" s="139">
        <f t="shared" si="118"/>
        <v>0</v>
      </c>
      <c r="J777" s="133"/>
    </row>
    <row r="778" spans="1:10" s="141" customFormat="1" ht="38.25">
      <c r="A778" s="133"/>
      <c r="B778" s="145" t="s">
        <v>4</v>
      </c>
      <c r="C778" s="145"/>
      <c r="D778" s="146">
        <v>8</v>
      </c>
      <c r="E778" s="146">
        <v>4</v>
      </c>
      <c r="F778" s="147" t="s">
        <v>720</v>
      </c>
      <c r="G778" s="148"/>
      <c r="H778" s="139">
        <f>H779</f>
        <v>252.6</v>
      </c>
      <c r="I778" s="139">
        <f>I779</f>
        <v>0</v>
      </c>
      <c r="J778" s="133"/>
    </row>
    <row r="779" spans="1:10" s="141" customFormat="1" ht="140.25">
      <c r="A779" s="133"/>
      <c r="B779" s="145" t="s">
        <v>116</v>
      </c>
      <c r="C779" s="145"/>
      <c r="D779" s="146">
        <v>8</v>
      </c>
      <c r="E779" s="146">
        <v>4</v>
      </c>
      <c r="F779" s="147" t="s">
        <v>988</v>
      </c>
      <c r="G779" s="148"/>
      <c r="H779" s="139">
        <f t="shared" si="118"/>
        <v>252.6</v>
      </c>
      <c r="I779" s="139">
        <f t="shared" si="118"/>
        <v>0</v>
      </c>
      <c r="J779" s="133"/>
    </row>
    <row r="780" spans="1:10" s="141" customFormat="1" ht="25.5">
      <c r="A780" s="133"/>
      <c r="B780" s="32" t="s">
        <v>259</v>
      </c>
      <c r="C780" s="145"/>
      <c r="D780" s="146">
        <v>8</v>
      </c>
      <c r="E780" s="146">
        <v>4</v>
      </c>
      <c r="F780" s="147" t="s">
        <v>988</v>
      </c>
      <c r="G780" s="148">
        <v>200</v>
      </c>
      <c r="H780" s="139">
        <f t="shared" si="118"/>
        <v>252.6</v>
      </c>
      <c r="I780" s="139">
        <f t="shared" si="118"/>
        <v>0</v>
      </c>
      <c r="J780" s="133"/>
    </row>
    <row r="781" spans="1:10" s="141" customFormat="1" ht="25.5">
      <c r="A781" s="133"/>
      <c r="B781" s="32" t="s">
        <v>691</v>
      </c>
      <c r="C781" s="145"/>
      <c r="D781" s="146">
        <v>8</v>
      </c>
      <c r="E781" s="146">
        <v>4</v>
      </c>
      <c r="F781" s="147" t="s">
        <v>988</v>
      </c>
      <c r="G781" s="148">
        <v>240</v>
      </c>
      <c r="H781" s="139">
        <f t="shared" si="118"/>
        <v>252.6</v>
      </c>
      <c r="I781" s="139">
        <f t="shared" si="118"/>
        <v>0</v>
      </c>
      <c r="J781" s="133"/>
    </row>
    <row r="782" spans="1:10" s="141" customFormat="1" ht="38.25">
      <c r="A782" s="133"/>
      <c r="B782" s="145" t="s">
        <v>19</v>
      </c>
      <c r="C782" s="145"/>
      <c r="D782" s="146">
        <v>8</v>
      </c>
      <c r="E782" s="146">
        <v>4</v>
      </c>
      <c r="F782" s="147" t="s">
        <v>988</v>
      </c>
      <c r="G782" s="148" t="s">
        <v>18</v>
      </c>
      <c r="H782" s="139">
        <v>252.6</v>
      </c>
      <c r="I782" s="139">
        <v>0</v>
      </c>
      <c r="J782" s="133"/>
    </row>
    <row r="783" spans="1:10" s="143" customFormat="1">
      <c r="A783" s="142"/>
      <c r="B783" s="134" t="s">
        <v>115</v>
      </c>
      <c r="C783" s="134"/>
      <c r="D783" s="135">
        <v>9</v>
      </c>
      <c r="E783" s="135">
        <v>0</v>
      </c>
      <c r="F783" s="136"/>
      <c r="G783" s="137"/>
      <c r="H783" s="138">
        <f>H784</f>
        <v>9452.5</v>
      </c>
      <c r="I783" s="138">
        <f>I784</f>
        <v>7267.3</v>
      </c>
      <c r="J783" s="140">
        <f>I783/H783*100</f>
        <v>76.882306268183015</v>
      </c>
    </row>
    <row r="784" spans="1:10" s="190" customFormat="1">
      <c r="A784" s="191"/>
      <c r="B784" s="187" t="s">
        <v>114</v>
      </c>
      <c r="C784" s="187"/>
      <c r="D784" s="188" t="s">
        <v>765</v>
      </c>
      <c r="E784" s="188" t="s">
        <v>765</v>
      </c>
      <c r="F784" s="188"/>
      <c r="G784" s="188"/>
      <c r="H784" s="199">
        <f>H785</f>
        <v>9452.5</v>
      </c>
      <c r="I784" s="199">
        <f t="shared" ref="I784:I788" si="119">I785</f>
        <v>7267.3</v>
      </c>
      <c r="J784" s="199"/>
    </row>
    <row r="785" spans="1:10" s="190" customFormat="1" ht="38.25">
      <c r="A785" s="191"/>
      <c r="B785" s="187" t="s">
        <v>113</v>
      </c>
      <c r="C785" s="187"/>
      <c r="D785" s="188" t="s">
        <v>765</v>
      </c>
      <c r="E785" s="188" t="s">
        <v>765</v>
      </c>
      <c r="F785" s="227" t="s">
        <v>990</v>
      </c>
      <c r="G785" s="188"/>
      <c r="H785" s="199">
        <f>H786</f>
        <v>9452.5</v>
      </c>
      <c r="I785" s="199">
        <f t="shared" si="119"/>
        <v>7267.3</v>
      </c>
      <c r="J785" s="199"/>
    </row>
    <row r="786" spans="1:10" s="190" customFormat="1" ht="25.5">
      <c r="A786" s="191"/>
      <c r="B786" s="187" t="s">
        <v>112</v>
      </c>
      <c r="C786" s="187"/>
      <c r="D786" s="188" t="s">
        <v>765</v>
      </c>
      <c r="E786" s="188" t="s">
        <v>765</v>
      </c>
      <c r="F786" s="227" t="s">
        <v>991</v>
      </c>
      <c r="G786" s="188"/>
      <c r="H786" s="199">
        <f>H787+H791+H795</f>
        <v>9452.5</v>
      </c>
      <c r="I786" s="199">
        <f>I787+I791+I795</f>
        <v>7267.3</v>
      </c>
      <c r="J786" s="199"/>
    </row>
    <row r="787" spans="1:10" s="190" customFormat="1">
      <c r="A787" s="191"/>
      <c r="B787" s="187" t="s">
        <v>992</v>
      </c>
      <c r="C787" s="187"/>
      <c r="D787" s="188" t="s">
        <v>765</v>
      </c>
      <c r="E787" s="188" t="s">
        <v>765</v>
      </c>
      <c r="F787" s="227" t="s">
        <v>993</v>
      </c>
      <c r="G787" s="188"/>
      <c r="H787" s="199">
        <f>H788</f>
        <v>9399</v>
      </c>
      <c r="I787" s="199">
        <f>I788</f>
        <v>7213.8</v>
      </c>
      <c r="J787" s="199"/>
    </row>
    <row r="788" spans="1:10" s="190" customFormat="1" ht="25.5">
      <c r="A788" s="189"/>
      <c r="B788" s="187" t="s">
        <v>703</v>
      </c>
      <c r="C788" s="187"/>
      <c r="D788" s="188" t="s">
        <v>765</v>
      </c>
      <c r="E788" s="188" t="s">
        <v>765</v>
      </c>
      <c r="F788" s="227" t="s">
        <v>993</v>
      </c>
      <c r="G788" s="188" t="s">
        <v>819</v>
      </c>
      <c r="H788" s="199">
        <f>H789</f>
        <v>9399</v>
      </c>
      <c r="I788" s="199">
        <f t="shared" si="119"/>
        <v>7213.8</v>
      </c>
      <c r="J788" s="199"/>
    </row>
    <row r="789" spans="1:10" s="190" customFormat="1">
      <c r="A789" s="189"/>
      <c r="B789" s="187" t="s">
        <v>697</v>
      </c>
      <c r="C789" s="187"/>
      <c r="D789" s="188" t="s">
        <v>765</v>
      </c>
      <c r="E789" s="188" t="s">
        <v>765</v>
      </c>
      <c r="F789" s="227" t="s">
        <v>993</v>
      </c>
      <c r="G789" s="188" t="s">
        <v>820</v>
      </c>
      <c r="H789" s="199">
        <f>H790</f>
        <v>9399</v>
      </c>
      <c r="I789" s="199">
        <f>I790</f>
        <v>7213.8</v>
      </c>
      <c r="J789" s="199"/>
    </row>
    <row r="790" spans="1:10" s="190" customFormat="1" ht="38.25">
      <c r="A790" s="189"/>
      <c r="B790" s="145" t="s">
        <v>89</v>
      </c>
      <c r="C790" s="187"/>
      <c r="D790" s="188" t="s">
        <v>765</v>
      </c>
      <c r="E790" s="188" t="s">
        <v>765</v>
      </c>
      <c r="F790" s="227" t="s">
        <v>993</v>
      </c>
      <c r="G790" s="188" t="s">
        <v>88</v>
      </c>
      <c r="H790" s="199">
        <v>9399</v>
      </c>
      <c r="I790" s="199">
        <v>7213.8</v>
      </c>
      <c r="J790" s="199"/>
    </row>
    <row r="791" spans="1:10" s="234" customFormat="1" ht="76.5">
      <c r="A791" s="228"/>
      <c r="B791" s="229" t="s">
        <v>111</v>
      </c>
      <c r="C791" s="228"/>
      <c r="D791" s="230">
        <v>9</v>
      </c>
      <c r="E791" s="230">
        <v>9</v>
      </c>
      <c r="F791" s="231" t="s">
        <v>1032</v>
      </c>
      <c r="G791" s="232"/>
      <c r="H791" s="233">
        <f t="shared" ref="H791:I792" si="120">H792</f>
        <v>50.8</v>
      </c>
      <c r="I791" s="233">
        <f t="shared" si="120"/>
        <v>50.8</v>
      </c>
      <c r="J791" s="228"/>
    </row>
    <row r="792" spans="1:10" s="234" customFormat="1" ht="38.25">
      <c r="A792" s="228"/>
      <c r="B792" s="187" t="s">
        <v>696</v>
      </c>
      <c r="C792" s="228"/>
      <c r="D792" s="230">
        <v>9</v>
      </c>
      <c r="E792" s="230">
        <v>9</v>
      </c>
      <c r="F792" s="231" t="s">
        <v>1032</v>
      </c>
      <c r="G792" s="232">
        <v>400</v>
      </c>
      <c r="H792" s="233">
        <f t="shared" si="120"/>
        <v>50.8</v>
      </c>
      <c r="I792" s="233">
        <f t="shared" si="120"/>
        <v>50.8</v>
      </c>
      <c r="J792" s="228"/>
    </row>
    <row r="793" spans="1:10" s="234" customFormat="1">
      <c r="A793" s="228"/>
      <c r="B793" s="187" t="s">
        <v>697</v>
      </c>
      <c r="C793" s="228"/>
      <c r="D793" s="230">
        <v>9</v>
      </c>
      <c r="E793" s="230">
        <v>9</v>
      </c>
      <c r="F793" s="231" t="s">
        <v>1032</v>
      </c>
      <c r="G793" s="232">
        <v>410</v>
      </c>
      <c r="H793" s="233">
        <f>H794</f>
        <v>50.8</v>
      </c>
      <c r="I793" s="233">
        <f>I794</f>
        <v>50.8</v>
      </c>
      <c r="J793" s="228"/>
    </row>
    <row r="794" spans="1:10" s="234" customFormat="1" ht="38.25">
      <c r="A794" s="228"/>
      <c r="B794" s="145" t="s">
        <v>89</v>
      </c>
      <c r="C794" s="228"/>
      <c r="D794" s="230">
        <v>9</v>
      </c>
      <c r="E794" s="230">
        <v>9</v>
      </c>
      <c r="F794" s="231" t="s">
        <v>1032</v>
      </c>
      <c r="G794" s="232">
        <v>410</v>
      </c>
      <c r="H794" s="233">
        <v>50.8</v>
      </c>
      <c r="I794" s="233">
        <v>50.8</v>
      </c>
      <c r="J794" s="228"/>
    </row>
    <row r="795" spans="1:10" s="234" customFormat="1" ht="89.25">
      <c r="A795" s="228"/>
      <c r="B795" s="229" t="s">
        <v>110</v>
      </c>
      <c r="C795" s="228"/>
      <c r="D795" s="230">
        <v>9</v>
      </c>
      <c r="E795" s="230">
        <v>9</v>
      </c>
      <c r="F795" s="231" t="s">
        <v>1033</v>
      </c>
      <c r="G795" s="232"/>
      <c r="H795" s="233">
        <f t="shared" ref="H795:I797" si="121">H796</f>
        <v>2.7</v>
      </c>
      <c r="I795" s="233">
        <f t="shared" si="121"/>
        <v>2.7</v>
      </c>
      <c r="J795" s="228"/>
    </row>
    <row r="796" spans="1:10" s="234" customFormat="1" ht="38.25">
      <c r="A796" s="228"/>
      <c r="B796" s="187" t="s">
        <v>696</v>
      </c>
      <c r="C796" s="228"/>
      <c r="D796" s="230">
        <v>9</v>
      </c>
      <c r="E796" s="230">
        <v>9</v>
      </c>
      <c r="F796" s="231" t="s">
        <v>1033</v>
      </c>
      <c r="G796" s="232">
        <v>400</v>
      </c>
      <c r="H796" s="233">
        <f t="shared" si="121"/>
        <v>2.7</v>
      </c>
      <c r="I796" s="233">
        <f t="shared" si="121"/>
        <v>2.7</v>
      </c>
      <c r="J796" s="228"/>
    </row>
    <row r="797" spans="1:10" s="234" customFormat="1">
      <c r="A797" s="228"/>
      <c r="B797" s="187" t="s">
        <v>697</v>
      </c>
      <c r="C797" s="228"/>
      <c r="D797" s="230">
        <v>9</v>
      </c>
      <c r="E797" s="230">
        <v>9</v>
      </c>
      <c r="F797" s="231" t="s">
        <v>1033</v>
      </c>
      <c r="G797" s="232">
        <v>410</v>
      </c>
      <c r="H797" s="233">
        <f t="shared" si="121"/>
        <v>2.7</v>
      </c>
      <c r="I797" s="233">
        <f t="shared" si="121"/>
        <v>2.7</v>
      </c>
      <c r="J797" s="228"/>
    </row>
    <row r="798" spans="1:10" s="234" customFormat="1" ht="38.25">
      <c r="A798" s="228"/>
      <c r="B798" s="145" t="s">
        <v>89</v>
      </c>
      <c r="C798" s="228"/>
      <c r="D798" s="230">
        <v>9</v>
      </c>
      <c r="E798" s="230">
        <v>9</v>
      </c>
      <c r="F798" s="231" t="s">
        <v>1033</v>
      </c>
      <c r="G798" s="232">
        <v>414</v>
      </c>
      <c r="H798" s="233">
        <v>2.7</v>
      </c>
      <c r="I798" s="233">
        <v>2.7</v>
      </c>
      <c r="J798" s="228"/>
    </row>
    <row r="799" spans="1:10" s="143" customFormat="1">
      <c r="A799" s="142"/>
      <c r="B799" s="134" t="s">
        <v>14</v>
      </c>
      <c r="C799" s="134"/>
      <c r="D799" s="135">
        <v>10</v>
      </c>
      <c r="E799" s="135">
        <v>0</v>
      </c>
      <c r="F799" s="136"/>
      <c r="G799" s="137"/>
      <c r="H799" s="138">
        <f>H800+H807+H825+H840</f>
        <v>162653.90000000002</v>
      </c>
      <c r="I799" s="138">
        <f>I800+I807+I825+I840</f>
        <v>40595.300000000003</v>
      </c>
      <c r="J799" s="140">
        <f>I799/H799*100</f>
        <v>24.958085849770583</v>
      </c>
    </row>
    <row r="800" spans="1:10" s="141" customFormat="1">
      <c r="A800" s="142"/>
      <c r="B800" s="134" t="s">
        <v>109</v>
      </c>
      <c r="C800" s="134"/>
      <c r="D800" s="135">
        <v>10</v>
      </c>
      <c r="E800" s="135">
        <v>1</v>
      </c>
      <c r="F800" s="136"/>
      <c r="G800" s="137"/>
      <c r="H800" s="138">
        <f t="shared" ref="H800:I805" si="122">H801</f>
        <v>3521.8</v>
      </c>
      <c r="I800" s="138">
        <f t="shared" si="122"/>
        <v>833.7</v>
      </c>
      <c r="J800" s="140">
        <f>I800/H800*100</f>
        <v>23.672553807711967</v>
      </c>
    </row>
    <row r="801" spans="1:10" s="141" customFormat="1" ht="38.25">
      <c r="A801" s="133"/>
      <c r="B801" s="145" t="s">
        <v>5</v>
      </c>
      <c r="C801" s="145"/>
      <c r="D801" s="146">
        <v>10</v>
      </c>
      <c r="E801" s="146">
        <v>1</v>
      </c>
      <c r="F801" s="147" t="s">
        <v>718</v>
      </c>
      <c r="G801" s="148"/>
      <c r="H801" s="139">
        <f t="shared" si="122"/>
        <v>3521.8</v>
      </c>
      <c r="I801" s="139">
        <f t="shared" si="122"/>
        <v>833.7</v>
      </c>
      <c r="J801" s="133"/>
    </row>
    <row r="802" spans="1:10" s="141" customFormat="1" ht="38.25">
      <c r="A802" s="133"/>
      <c r="B802" s="145" t="s">
        <v>4</v>
      </c>
      <c r="C802" s="145"/>
      <c r="D802" s="146">
        <v>10</v>
      </c>
      <c r="E802" s="146">
        <v>1</v>
      </c>
      <c r="F802" s="147" t="s">
        <v>720</v>
      </c>
      <c r="G802" s="148"/>
      <c r="H802" s="139">
        <f t="shared" si="122"/>
        <v>3521.8</v>
      </c>
      <c r="I802" s="139">
        <f t="shared" si="122"/>
        <v>833.7</v>
      </c>
      <c r="J802" s="133"/>
    </row>
    <row r="803" spans="1:10" s="141" customFormat="1" ht="25.5">
      <c r="A803" s="133"/>
      <c r="B803" s="145" t="s">
        <v>72</v>
      </c>
      <c r="C803" s="145"/>
      <c r="D803" s="146">
        <v>10</v>
      </c>
      <c r="E803" s="146">
        <v>1</v>
      </c>
      <c r="F803" s="147" t="s">
        <v>747</v>
      </c>
      <c r="G803" s="148"/>
      <c r="H803" s="139">
        <f t="shared" si="122"/>
        <v>3521.8</v>
      </c>
      <c r="I803" s="139">
        <f t="shared" si="122"/>
        <v>833.7</v>
      </c>
      <c r="J803" s="133"/>
    </row>
    <row r="804" spans="1:10" s="141" customFormat="1" ht="25.5">
      <c r="A804" s="133"/>
      <c r="B804" s="32" t="s">
        <v>692</v>
      </c>
      <c r="C804" s="145"/>
      <c r="D804" s="146">
        <v>10</v>
      </c>
      <c r="E804" s="146">
        <v>1</v>
      </c>
      <c r="F804" s="147" t="s">
        <v>747</v>
      </c>
      <c r="G804" s="148">
        <v>300</v>
      </c>
      <c r="H804" s="139">
        <f t="shared" si="122"/>
        <v>3521.8</v>
      </c>
      <c r="I804" s="139">
        <f t="shared" si="122"/>
        <v>833.7</v>
      </c>
      <c r="J804" s="133"/>
    </row>
    <row r="805" spans="1:10" s="141" customFormat="1" ht="25.5">
      <c r="A805" s="133"/>
      <c r="B805" s="32" t="s">
        <v>698</v>
      </c>
      <c r="C805" s="145"/>
      <c r="D805" s="146">
        <v>10</v>
      </c>
      <c r="E805" s="146">
        <v>1</v>
      </c>
      <c r="F805" s="147" t="s">
        <v>747</v>
      </c>
      <c r="G805" s="148">
        <v>320</v>
      </c>
      <c r="H805" s="139">
        <f t="shared" si="122"/>
        <v>3521.8</v>
      </c>
      <c r="I805" s="139">
        <f t="shared" si="122"/>
        <v>833.7</v>
      </c>
      <c r="J805" s="133"/>
    </row>
    <row r="806" spans="1:10" s="141" customFormat="1" ht="38.25">
      <c r="A806" s="133"/>
      <c r="B806" s="145" t="s">
        <v>107</v>
      </c>
      <c r="C806" s="145"/>
      <c r="D806" s="146">
        <v>10</v>
      </c>
      <c r="E806" s="146">
        <v>1</v>
      </c>
      <c r="F806" s="147" t="s">
        <v>747</v>
      </c>
      <c r="G806" s="148" t="s">
        <v>106</v>
      </c>
      <c r="H806" s="139">
        <v>3521.8</v>
      </c>
      <c r="I806" s="139">
        <v>833.7</v>
      </c>
      <c r="J806" s="133"/>
    </row>
    <row r="807" spans="1:10" s="141" customFormat="1">
      <c r="A807" s="142"/>
      <c r="B807" s="134" t="s">
        <v>105</v>
      </c>
      <c r="C807" s="134"/>
      <c r="D807" s="135">
        <v>10</v>
      </c>
      <c r="E807" s="135">
        <v>3</v>
      </c>
      <c r="F807" s="136"/>
      <c r="G807" s="137"/>
      <c r="H807" s="138">
        <f>H808</f>
        <v>46267.5</v>
      </c>
      <c r="I807" s="138">
        <f>I808</f>
        <v>26005.9</v>
      </c>
      <c r="J807" s="140">
        <f>I807/H807*100</f>
        <v>56.207705192629817</v>
      </c>
    </row>
    <row r="808" spans="1:10" s="141" customFormat="1" ht="51">
      <c r="A808" s="133"/>
      <c r="B808" s="145" t="s">
        <v>99</v>
      </c>
      <c r="C808" s="145"/>
      <c r="D808" s="146">
        <v>10</v>
      </c>
      <c r="E808" s="146">
        <v>3</v>
      </c>
      <c r="F808" s="147" t="s">
        <v>854</v>
      </c>
      <c r="G808" s="148"/>
      <c r="H808" s="139">
        <f>H809+H813+H817+H821</f>
        <v>46267.5</v>
      </c>
      <c r="I808" s="139">
        <f>I809+I813+I817+I821</f>
        <v>26005.9</v>
      </c>
      <c r="J808" s="133"/>
    </row>
    <row r="809" spans="1:10" s="141" customFormat="1">
      <c r="A809" s="133"/>
      <c r="B809" s="145" t="s">
        <v>21</v>
      </c>
      <c r="C809" s="145"/>
      <c r="D809" s="146">
        <v>10</v>
      </c>
      <c r="E809" s="146">
        <v>3</v>
      </c>
      <c r="F809" s="147" t="s">
        <v>855</v>
      </c>
      <c r="G809" s="148"/>
      <c r="H809" s="139">
        <f t="shared" ref="H809:I811" si="123">H810</f>
        <v>38657.5</v>
      </c>
      <c r="I809" s="139">
        <f t="shared" si="123"/>
        <v>26005.9</v>
      </c>
      <c r="J809" s="133"/>
    </row>
    <row r="810" spans="1:10" s="141" customFormat="1" ht="25.5">
      <c r="A810" s="133"/>
      <c r="B810" s="32" t="s">
        <v>692</v>
      </c>
      <c r="C810" s="145"/>
      <c r="D810" s="146">
        <v>10</v>
      </c>
      <c r="E810" s="146">
        <v>3</v>
      </c>
      <c r="F810" s="147" t="s">
        <v>855</v>
      </c>
      <c r="G810" s="148">
        <v>300</v>
      </c>
      <c r="H810" s="139">
        <f t="shared" si="123"/>
        <v>38657.5</v>
      </c>
      <c r="I810" s="139">
        <f t="shared" si="123"/>
        <v>26005.9</v>
      </c>
      <c r="J810" s="133"/>
    </row>
    <row r="811" spans="1:10" s="141" customFormat="1" ht="25.5">
      <c r="A811" s="133"/>
      <c r="B811" s="32" t="s">
        <v>698</v>
      </c>
      <c r="C811" s="145"/>
      <c r="D811" s="146">
        <v>10</v>
      </c>
      <c r="E811" s="146">
        <v>3</v>
      </c>
      <c r="F811" s="147" t="s">
        <v>855</v>
      </c>
      <c r="G811" s="148">
        <v>320</v>
      </c>
      <c r="H811" s="139">
        <f t="shared" si="123"/>
        <v>38657.5</v>
      </c>
      <c r="I811" s="139">
        <f t="shared" si="123"/>
        <v>26005.9</v>
      </c>
      <c r="J811" s="133"/>
    </row>
    <row r="812" spans="1:10" s="141" customFormat="1">
      <c r="A812" s="133"/>
      <c r="B812" s="145" t="s">
        <v>101</v>
      </c>
      <c r="C812" s="145"/>
      <c r="D812" s="146">
        <v>10</v>
      </c>
      <c r="E812" s="146">
        <v>3</v>
      </c>
      <c r="F812" s="147" t="s">
        <v>855</v>
      </c>
      <c r="G812" s="148" t="s">
        <v>100</v>
      </c>
      <c r="H812" s="139">
        <v>38657.5</v>
      </c>
      <c r="I812" s="139">
        <v>26005.9</v>
      </c>
      <c r="J812" s="133"/>
    </row>
    <row r="813" spans="1:10" s="143" customFormat="1" ht="140.25">
      <c r="A813" s="133"/>
      <c r="B813" s="145" t="s">
        <v>104</v>
      </c>
      <c r="C813" s="145"/>
      <c r="D813" s="146">
        <v>10</v>
      </c>
      <c r="E813" s="146">
        <v>3</v>
      </c>
      <c r="F813" s="147" t="s">
        <v>997</v>
      </c>
      <c r="G813" s="148"/>
      <c r="H813" s="139">
        <f t="shared" ref="H813:I815" si="124">H814</f>
        <v>6521</v>
      </c>
      <c r="I813" s="139">
        <f t="shared" si="124"/>
        <v>0</v>
      </c>
      <c r="J813" s="133"/>
    </row>
    <row r="814" spans="1:10" s="143" customFormat="1" ht="25.5">
      <c r="A814" s="133"/>
      <c r="B814" s="32" t="s">
        <v>692</v>
      </c>
      <c r="C814" s="145"/>
      <c r="D814" s="146">
        <v>10</v>
      </c>
      <c r="E814" s="146">
        <v>3</v>
      </c>
      <c r="F814" s="147" t="s">
        <v>997</v>
      </c>
      <c r="G814" s="148">
        <v>300</v>
      </c>
      <c r="H814" s="139">
        <f t="shared" si="124"/>
        <v>6521</v>
      </c>
      <c r="I814" s="139">
        <f t="shared" si="124"/>
        <v>0</v>
      </c>
      <c r="J814" s="133"/>
    </row>
    <row r="815" spans="1:10" s="141" customFormat="1" ht="25.5">
      <c r="A815" s="133"/>
      <c r="B815" s="32" t="s">
        <v>698</v>
      </c>
      <c r="C815" s="145"/>
      <c r="D815" s="146">
        <v>10</v>
      </c>
      <c r="E815" s="146">
        <v>3</v>
      </c>
      <c r="F815" s="147" t="s">
        <v>997</v>
      </c>
      <c r="G815" s="148">
        <v>320</v>
      </c>
      <c r="H815" s="139">
        <f t="shared" si="124"/>
        <v>6521</v>
      </c>
      <c r="I815" s="139">
        <f t="shared" si="124"/>
        <v>0</v>
      </c>
      <c r="J815" s="133"/>
    </row>
    <row r="816" spans="1:10" s="141" customFormat="1">
      <c r="A816" s="133"/>
      <c r="B816" s="145" t="s">
        <v>101</v>
      </c>
      <c r="C816" s="145"/>
      <c r="D816" s="146">
        <v>10</v>
      </c>
      <c r="E816" s="146">
        <v>3</v>
      </c>
      <c r="F816" s="147" t="s">
        <v>997</v>
      </c>
      <c r="G816" s="148" t="s">
        <v>100</v>
      </c>
      <c r="H816" s="139">
        <v>6521</v>
      </c>
      <c r="I816" s="139">
        <v>0</v>
      </c>
      <c r="J816" s="133"/>
    </row>
    <row r="817" spans="1:10" s="141" customFormat="1" ht="153">
      <c r="A817" s="133"/>
      <c r="B817" s="145" t="s">
        <v>103</v>
      </c>
      <c r="C817" s="145"/>
      <c r="D817" s="146">
        <v>10</v>
      </c>
      <c r="E817" s="146">
        <v>3</v>
      </c>
      <c r="F817" s="147" t="s">
        <v>1034</v>
      </c>
      <c r="G817" s="148"/>
      <c r="H817" s="139">
        <f t="shared" ref="H817:I819" si="125">H818</f>
        <v>347.2</v>
      </c>
      <c r="I817" s="139">
        <f t="shared" si="125"/>
        <v>0</v>
      </c>
      <c r="J817" s="133"/>
    </row>
    <row r="818" spans="1:10" s="141" customFormat="1" ht="25.5">
      <c r="A818" s="133"/>
      <c r="B818" s="32" t="s">
        <v>692</v>
      </c>
      <c r="C818" s="145"/>
      <c r="D818" s="146">
        <v>10</v>
      </c>
      <c r="E818" s="146">
        <v>3</v>
      </c>
      <c r="F818" s="147" t="s">
        <v>1034</v>
      </c>
      <c r="G818" s="148">
        <v>300</v>
      </c>
      <c r="H818" s="139">
        <f t="shared" si="125"/>
        <v>347.2</v>
      </c>
      <c r="I818" s="139">
        <f t="shared" si="125"/>
        <v>0</v>
      </c>
      <c r="J818" s="133"/>
    </row>
    <row r="819" spans="1:10" s="141" customFormat="1" ht="25.5">
      <c r="A819" s="133"/>
      <c r="B819" s="32" t="s">
        <v>698</v>
      </c>
      <c r="C819" s="145"/>
      <c r="D819" s="146">
        <v>10</v>
      </c>
      <c r="E819" s="146">
        <v>3</v>
      </c>
      <c r="F819" s="147" t="s">
        <v>1034</v>
      </c>
      <c r="G819" s="148">
        <v>320</v>
      </c>
      <c r="H819" s="139">
        <f t="shared" si="125"/>
        <v>347.2</v>
      </c>
      <c r="I819" s="139">
        <f t="shared" si="125"/>
        <v>0</v>
      </c>
      <c r="J819" s="133"/>
    </row>
    <row r="820" spans="1:10" s="141" customFormat="1">
      <c r="A820" s="133"/>
      <c r="B820" s="145" t="s">
        <v>101</v>
      </c>
      <c r="C820" s="145"/>
      <c r="D820" s="146">
        <v>10</v>
      </c>
      <c r="E820" s="146">
        <v>3</v>
      </c>
      <c r="F820" s="147" t="s">
        <v>1034</v>
      </c>
      <c r="G820" s="148" t="s">
        <v>100</v>
      </c>
      <c r="H820" s="139">
        <v>347.2</v>
      </c>
      <c r="I820" s="139">
        <v>0</v>
      </c>
      <c r="J820" s="133"/>
    </row>
    <row r="821" spans="1:10" s="143" customFormat="1" ht="165.75">
      <c r="A821" s="133"/>
      <c r="B821" s="145" t="s">
        <v>102</v>
      </c>
      <c r="C821" s="145"/>
      <c r="D821" s="146">
        <v>10</v>
      </c>
      <c r="E821" s="146">
        <v>3</v>
      </c>
      <c r="F821" s="147" t="s">
        <v>999</v>
      </c>
      <c r="G821" s="148"/>
      <c r="H821" s="139">
        <f t="shared" ref="H821:I823" si="126">H822</f>
        <v>741.8</v>
      </c>
      <c r="I821" s="139">
        <f t="shared" si="126"/>
        <v>0</v>
      </c>
      <c r="J821" s="133"/>
    </row>
    <row r="822" spans="1:10" s="141" customFormat="1" ht="25.5">
      <c r="A822" s="133"/>
      <c r="B822" s="32" t="s">
        <v>692</v>
      </c>
      <c r="C822" s="145"/>
      <c r="D822" s="146">
        <v>10</v>
      </c>
      <c r="E822" s="146">
        <v>3</v>
      </c>
      <c r="F822" s="147" t="s">
        <v>999</v>
      </c>
      <c r="G822" s="148">
        <v>300</v>
      </c>
      <c r="H822" s="139">
        <f t="shared" si="126"/>
        <v>741.8</v>
      </c>
      <c r="I822" s="139">
        <f t="shared" si="126"/>
        <v>0</v>
      </c>
      <c r="J822" s="133"/>
    </row>
    <row r="823" spans="1:10" s="141" customFormat="1" ht="25.5">
      <c r="A823" s="133"/>
      <c r="B823" s="32" t="s">
        <v>698</v>
      </c>
      <c r="C823" s="145"/>
      <c r="D823" s="146">
        <v>10</v>
      </c>
      <c r="E823" s="146">
        <v>3</v>
      </c>
      <c r="F823" s="147" t="s">
        <v>999</v>
      </c>
      <c r="G823" s="148">
        <v>320</v>
      </c>
      <c r="H823" s="139">
        <f t="shared" si="126"/>
        <v>741.8</v>
      </c>
      <c r="I823" s="139">
        <f t="shared" si="126"/>
        <v>0</v>
      </c>
      <c r="J823" s="133"/>
    </row>
    <row r="824" spans="1:10" s="141" customFormat="1">
      <c r="A824" s="133"/>
      <c r="B824" s="145" t="s">
        <v>101</v>
      </c>
      <c r="C824" s="145"/>
      <c r="D824" s="146">
        <v>10</v>
      </c>
      <c r="E824" s="146">
        <v>3</v>
      </c>
      <c r="F824" s="147" t="s">
        <v>999</v>
      </c>
      <c r="G824" s="148" t="s">
        <v>100</v>
      </c>
      <c r="H824" s="139">
        <v>741.8</v>
      </c>
      <c r="I824" s="139">
        <v>0</v>
      </c>
      <c r="J824" s="133"/>
    </row>
    <row r="825" spans="1:10" s="141" customFormat="1">
      <c r="A825" s="142"/>
      <c r="B825" s="134" t="s">
        <v>13</v>
      </c>
      <c r="C825" s="134"/>
      <c r="D825" s="135">
        <v>10</v>
      </c>
      <c r="E825" s="135">
        <v>4</v>
      </c>
      <c r="F825" s="136"/>
      <c r="G825" s="137"/>
      <c r="H825" s="138">
        <f>H826+H831</f>
        <v>93088.1</v>
      </c>
      <c r="I825" s="138">
        <f>I826+I831</f>
        <v>10421.9</v>
      </c>
      <c r="J825" s="140">
        <f>I825/H825*100</f>
        <v>11.195738230772783</v>
      </c>
    </row>
    <row r="826" spans="1:10" s="141" customFormat="1" ht="51">
      <c r="A826" s="133"/>
      <c r="B826" s="145" t="s">
        <v>99</v>
      </c>
      <c r="C826" s="145"/>
      <c r="D826" s="146">
        <v>10</v>
      </c>
      <c r="E826" s="146">
        <v>4</v>
      </c>
      <c r="F826" s="147" t="s">
        <v>854</v>
      </c>
      <c r="G826" s="148"/>
      <c r="H826" s="139">
        <f t="shared" ref="H826:I829" si="127">H827</f>
        <v>19208.5</v>
      </c>
      <c r="I826" s="139">
        <f t="shared" si="127"/>
        <v>0</v>
      </c>
      <c r="J826" s="133"/>
    </row>
    <row r="827" spans="1:10" s="141" customFormat="1" ht="114.75">
      <c r="A827" s="133"/>
      <c r="B827" s="145" t="s">
        <v>98</v>
      </c>
      <c r="C827" s="145"/>
      <c r="D827" s="146">
        <v>10</v>
      </c>
      <c r="E827" s="146">
        <v>4</v>
      </c>
      <c r="F827" s="147" t="s">
        <v>1004</v>
      </c>
      <c r="G827" s="148"/>
      <c r="H827" s="139">
        <f t="shared" si="127"/>
        <v>19208.5</v>
      </c>
      <c r="I827" s="139">
        <f t="shared" si="127"/>
        <v>0</v>
      </c>
      <c r="J827" s="133"/>
    </row>
    <row r="828" spans="1:10" s="141" customFormat="1" ht="25.5">
      <c r="A828" s="133"/>
      <c r="B828" s="32" t="s">
        <v>692</v>
      </c>
      <c r="C828" s="145"/>
      <c r="D828" s="146">
        <v>10</v>
      </c>
      <c r="E828" s="146">
        <v>4</v>
      </c>
      <c r="F828" s="147" t="s">
        <v>1004</v>
      </c>
      <c r="G828" s="148">
        <v>300</v>
      </c>
      <c r="H828" s="139">
        <f t="shared" si="127"/>
        <v>19208.5</v>
      </c>
      <c r="I828" s="139">
        <f t="shared" si="127"/>
        <v>0</v>
      </c>
      <c r="J828" s="133"/>
    </row>
    <row r="829" spans="1:10" s="141" customFormat="1" ht="25.5">
      <c r="A829" s="133"/>
      <c r="B829" s="32" t="s">
        <v>698</v>
      </c>
      <c r="C829" s="145"/>
      <c r="D829" s="146">
        <v>10</v>
      </c>
      <c r="E829" s="146">
        <v>4</v>
      </c>
      <c r="F829" s="147" t="s">
        <v>1004</v>
      </c>
      <c r="G829" s="148">
        <v>320</v>
      </c>
      <c r="H829" s="139">
        <f t="shared" si="127"/>
        <v>19208.5</v>
      </c>
      <c r="I829" s="139">
        <f t="shared" si="127"/>
        <v>0</v>
      </c>
      <c r="J829" s="133"/>
    </row>
    <row r="830" spans="1:10" s="141" customFormat="1" ht="25.5">
      <c r="A830" s="133"/>
      <c r="B830" s="145" t="s">
        <v>97</v>
      </c>
      <c r="C830" s="145"/>
      <c r="D830" s="146">
        <v>10</v>
      </c>
      <c r="E830" s="146">
        <v>4</v>
      </c>
      <c r="F830" s="147" t="s">
        <v>1004</v>
      </c>
      <c r="G830" s="148" t="s">
        <v>96</v>
      </c>
      <c r="H830" s="139">
        <v>19208.5</v>
      </c>
      <c r="I830" s="139">
        <v>0</v>
      </c>
      <c r="J830" s="133"/>
    </row>
    <row r="831" spans="1:10" s="141" customFormat="1" ht="38.25">
      <c r="A831" s="133"/>
      <c r="B831" s="145" t="s">
        <v>5</v>
      </c>
      <c r="C831" s="145"/>
      <c r="D831" s="146">
        <v>10</v>
      </c>
      <c r="E831" s="146">
        <v>4</v>
      </c>
      <c r="F831" s="147" t="s">
        <v>718</v>
      </c>
      <c r="G831" s="148"/>
      <c r="H831" s="139">
        <f>H832</f>
        <v>73879.600000000006</v>
      </c>
      <c r="I831" s="139">
        <f>I832</f>
        <v>10421.9</v>
      </c>
      <c r="J831" s="133"/>
    </row>
    <row r="832" spans="1:10" s="141" customFormat="1" ht="38.25">
      <c r="A832" s="133"/>
      <c r="B832" s="145" t="s">
        <v>4</v>
      </c>
      <c r="C832" s="145"/>
      <c r="D832" s="146">
        <v>10</v>
      </c>
      <c r="E832" s="146">
        <v>4</v>
      </c>
      <c r="F832" s="147" t="s">
        <v>720</v>
      </c>
      <c r="G832" s="148"/>
      <c r="H832" s="139">
        <f>H833</f>
        <v>73879.600000000006</v>
      </c>
      <c r="I832" s="139">
        <f>I833</f>
        <v>10421.9</v>
      </c>
      <c r="J832" s="133"/>
    </row>
    <row r="833" spans="1:10" s="141" customFormat="1" ht="127.5">
      <c r="A833" s="133"/>
      <c r="B833" s="145" t="s">
        <v>95</v>
      </c>
      <c r="C833" s="145"/>
      <c r="D833" s="146">
        <v>10</v>
      </c>
      <c r="E833" s="146">
        <v>4</v>
      </c>
      <c r="F833" s="147" t="s">
        <v>1035</v>
      </c>
      <c r="G833" s="148"/>
      <c r="H833" s="139">
        <f>H834+H837</f>
        <v>73879.600000000006</v>
      </c>
      <c r="I833" s="139">
        <f>I834+I837</f>
        <v>10421.9</v>
      </c>
      <c r="J833" s="133"/>
    </row>
    <row r="834" spans="1:10" s="141" customFormat="1" ht="25.5">
      <c r="A834" s="133"/>
      <c r="B834" s="32" t="s">
        <v>259</v>
      </c>
      <c r="C834" s="145"/>
      <c r="D834" s="146">
        <v>10</v>
      </c>
      <c r="E834" s="146">
        <v>4</v>
      </c>
      <c r="F834" s="147" t="s">
        <v>1035</v>
      </c>
      <c r="G834" s="148">
        <v>200</v>
      </c>
      <c r="H834" s="139">
        <f>H835</f>
        <v>72024.600000000006</v>
      </c>
      <c r="I834" s="139">
        <f>I835</f>
        <v>10421.9</v>
      </c>
      <c r="J834" s="133"/>
    </row>
    <row r="835" spans="1:10" s="141" customFormat="1" ht="25.5">
      <c r="A835" s="133"/>
      <c r="B835" s="32" t="s">
        <v>691</v>
      </c>
      <c r="C835" s="145"/>
      <c r="D835" s="146">
        <v>10</v>
      </c>
      <c r="E835" s="146">
        <v>4</v>
      </c>
      <c r="F835" s="147" t="s">
        <v>1035</v>
      </c>
      <c r="G835" s="148">
        <v>240</v>
      </c>
      <c r="H835" s="139">
        <f>H836</f>
        <v>72024.600000000006</v>
      </c>
      <c r="I835" s="139">
        <f>I836</f>
        <v>10421.9</v>
      </c>
      <c r="J835" s="133"/>
    </row>
    <row r="836" spans="1:10" s="141" customFormat="1" ht="38.25">
      <c r="A836" s="133"/>
      <c r="B836" s="145" t="s">
        <v>19</v>
      </c>
      <c r="C836" s="145"/>
      <c r="D836" s="146">
        <v>10</v>
      </c>
      <c r="E836" s="146">
        <v>4</v>
      </c>
      <c r="F836" s="147" t="s">
        <v>1035</v>
      </c>
      <c r="G836" s="148" t="s">
        <v>18</v>
      </c>
      <c r="H836" s="139">
        <v>72024.600000000006</v>
      </c>
      <c r="I836" s="139">
        <v>10421.9</v>
      </c>
      <c r="J836" s="133"/>
    </row>
    <row r="837" spans="1:10" s="141" customFormat="1" ht="25.5">
      <c r="A837" s="133"/>
      <c r="B837" s="32" t="s">
        <v>692</v>
      </c>
      <c r="C837" s="145"/>
      <c r="D837" s="146">
        <v>10</v>
      </c>
      <c r="E837" s="146">
        <v>4</v>
      </c>
      <c r="F837" s="147" t="s">
        <v>1035</v>
      </c>
      <c r="G837" s="148">
        <v>300</v>
      </c>
      <c r="H837" s="139">
        <f>H838</f>
        <v>1855</v>
      </c>
      <c r="I837" s="139">
        <f>I838</f>
        <v>0</v>
      </c>
      <c r="J837" s="133"/>
    </row>
    <row r="838" spans="1:10" s="141" customFormat="1" ht="25.5">
      <c r="A838" s="133"/>
      <c r="B838" s="32" t="s">
        <v>693</v>
      </c>
      <c r="C838" s="145"/>
      <c r="D838" s="146">
        <v>10</v>
      </c>
      <c r="E838" s="146">
        <v>4</v>
      </c>
      <c r="F838" s="147" t="s">
        <v>1035</v>
      </c>
      <c r="G838" s="148">
        <v>310</v>
      </c>
      <c r="H838" s="139">
        <f>H839</f>
        <v>1855</v>
      </c>
      <c r="I838" s="139">
        <f>I839</f>
        <v>0</v>
      </c>
      <c r="J838" s="133"/>
    </row>
    <row r="839" spans="1:10" s="143" customFormat="1" ht="38.25">
      <c r="A839" s="133"/>
      <c r="B839" s="145" t="s">
        <v>8</v>
      </c>
      <c r="C839" s="145"/>
      <c r="D839" s="146">
        <v>10</v>
      </c>
      <c r="E839" s="146">
        <v>4</v>
      </c>
      <c r="F839" s="147" t="s">
        <v>1035</v>
      </c>
      <c r="G839" s="148" t="s">
        <v>7</v>
      </c>
      <c r="H839" s="139">
        <v>1855</v>
      </c>
      <c r="I839" s="139">
        <v>0</v>
      </c>
      <c r="J839" s="133"/>
    </row>
    <row r="840" spans="1:10" s="141" customFormat="1">
      <c r="A840" s="142"/>
      <c r="B840" s="134" t="s">
        <v>6</v>
      </c>
      <c r="C840" s="134"/>
      <c r="D840" s="135">
        <v>10</v>
      </c>
      <c r="E840" s="135">
        <v>6</v>
      </c>
      <c r="F840" s="136"/>
      <c r="G840" s="137"/>
      <c r="H840" s="138">
        <f>H841+H845</f>
        <v>19776.5</v>
      </c>
      <c r="I840" s="138">
        <f>I841+I845</f>
        <v>3333.8</v>
      </c>
      <c r="J840" s="140">
        <f>I840/H840*100</f>
        <v>16.857381235304526</v>
      </c>
    </row>
    <row r="841" spans="1:10" s="141" customFormat="1" ht="38.25">
      <c r="A841" s="133"/>
      <c r="B841" s="145" t="s">
        <v>87</v>
      </c>
      <c r="C841" s="145"/>
      <c r="D841" s="146">
        <v>10</v>
      </c>
      <c r="E841" s="146">
        <v>6</v>
      </c>
      <c r="F841" s="147" t="s">
        <v>935</v>
      </c>
      <c r="G841" s="148"/>
      <c r="H841" s="139">
        <f t="shared" ref="H841:I843" si="128">H842</f>
        <v>5168</v>
      </c>
      <c r="I841" s="139">
        <f t="shared" si="128"/>
        <v>1115.7</v>
      </c>
      <c r="J841" s="133"/>
    </row>
    <row r="842" spans="1:10" s="141" customFormat="1">
      <c r="A842" s="133"/>
      <c r="B842" s="145" t="s">
        <v>21</v>
      </c>
      <c r="C842" s="145"/>
      <c r="D842" s="146">
        <v>10</v>
      </c>
      <c r="E842" s="146">
        <v>6</v>
      </c>
      <c r="F842" s="147" t="s">
        <v>936</v>
      </c>
      <c r="G842" s="148"/>
      <c r="H842" s="139">
        <f t="shared" si="128"/>
        <v>5168</v>
      </c>
      <c r="I842" s="139">
        <f t="shared" si="128"/>
        <v>1115.7</v>
      </c>
      <c r="J842" s="133"/>
    </row>
    <row r="843" spans="1:10" s="141" customFormat="1" ht="38.25">
      <c r="A843" s="133"/>
      <c r="B843" s="32" t="s">
        <v>689</v>
      </c>
      <c r="C843" s="145"/>
      <c r="D843" s="146">
        <v>10</v>
      </c>
      <c r="E843" s="146">
        <v>6</v>
      </c>
      <c r="F843" s="147" t="s">
        <v>936</v>
      </c>
      <c r="G843" s="148">
        <v>600</v>
      </c>
      <c r="H843" s="139">
        <f t="shared" si="128"/>
        <v>5168</v>
      </c>
      <c r="I843" s="139">
        <f t="shared" si="128"/>
        <v>1115.7</v>
      </c>
      <c r="J843" s="133"/>
    </row>
    <row r="844" spans="1:10" s="141" customFormat="1" ht="38.25">
      <c r="A844" s="133"/>
      <c r="B844" s="145" t="s">
        <v>86</v>
      </c>
      <c r="C844" s="145"/>
      <c r="D844" s="146">
        <v>10</v>
      </c>
      <c r="E844" s="146">
        <v>6</v>
      </c>
      <c r="F844" s="147" t="s">
        <v>936</v>
      </c>
      <c r="G844" s="148" t="s">
        <v>85</v>
      </c>
      <c r="H844" s="139">
        <v>5168</v>
      </c>
      <c r="I844" s="139">
        <v>1115.7</v>
      </c>
      <c r="J844" s="133"/>
    </row>
    <row r="845" spans="1:10" s="141" customFormat="1" ht="38.25">
      <c r="A845" s="133"/>
      <c r="B845" s="145" t="s">
        <v>5</v>
      </c>
      <c r="C845" s="145"/>
      <c r="D845" s="146">
        <v>10</v>
      </c>
      <c r="E845" s="146">
        <v>6</v>
      </c>
      <c r="F845" s="147" t="s">
        <v>718</v>
      </c>
      <c r="G845" s="148"/>
      <c r="H845" s="139">
        <f>H846</f>
        <v>14608.5</v>
      </c>
      <c r="I845" s="139">
        <f>I846</f>
        <v>2218.1</v>
      </c>
      <c r="J845" s="133"/>
    </row>
    <row r="846" spans="1:10" s="143" customFormat="1" ht="38.25">
      <c r="A846" s="133"/>
      <c r="B846" s="145" t="s">
        <v>4</v>
      </c>
      <c r="C846" s="145"/>
      <c r="D846" s="146">
        <v>10</v>
      </c>
      <c r="E846" s="146">
        <v>6</v>
      </c>
      <c r="F846" s="147" t="s">
        <v>720</v>
      </c>
      <c r="G846" s="148"/>
      <c r="H846" s="139">
        <f>H847+H860</f>
        <v>14608.5</v>
      </c>
      <c r="I846" s="139">
        <f>I847+I860</f>
        <v>2218.1</v>
      </c>
      <c r="J846" s="133"/>
    </row>
    <row r="847" spans="1:10" s="141" customFormat="1" ht="76.5">
      <c r="A847" s="133"/>
      <c r="B847" s="145" t="s">
        <v>3</v>
      </c>
      <c r="C847" s="145"/>
      <c r="D847" s="146">
        <v>10</v>
      </c>
      <c r="E847" s="146">
        <v>6</v>
      </c>
      <c r="F847" s="147" t="s">
        <v>1027</v>
      </c>
      <c r="G847" s="148"/>
      <c r="H847" s="139">
        <f>H848+H853+H857</f>
        <v>14494.1</v>
      </c>
      <c r="I847" s="139">
        <f>I848+I853+I857</f>
        <v>2210</v>
      </c>
      <c r="J847" s="133"/>
    </row>
    <row r="848" spans="1:10" s="141" customFormat="1" ht="63.75">
      <c r="A848" s="133"/>
      <c r="B848" s="32" t="s">
        <v>695</v>
      </c>
      <c r="C848" s="145"/>
      <c r="D848" s="146">
        <v>10</v>
      </c>
      <c r="E848" s="146">
        <v>6</v>
      </c>
      <c r="F848" s="147" t="s">
        <v>1027</v>
      </c>
      <c r="G848" s="148">
        <v>100</v>
      </c>
      <c r="H848" s="139">
        <f>H849</f>
        <v>12624.2</v>
      </c>
      <c r="I848" s="139">
        <f>I849</f>
        <v>2073.5</v>
      </c>
      <c r="J848" s="133"/>
    </row>
    <row r="849" spans="1:10" s="141" customFormat="1" ht="25.5">
      <c r="A849" s="133"/>
      <c r="B849" s="32" t="s">
        <v>258</v>
      </c>
      <c r="C849" s="145"/>
      <c r="D849" s="146">
        <v>10</v>
      </c>
      <c r="E849" s="146">
        <v>6</v>
      </c>
      <c r="F849" s="147" t="s">
        <v>1027</v>
      </c>
      <c r="G849" s="148">
        <v>120</v>
      </c>
      <c r="H849" s="139">
        <f>H850+H851+H852</f>
        <v>12624.2</v>
      </c>
      <c r="I849" s="139">
        <f>I850+I851+I852</f>
        <v>2073.5</v>
      </c>
      <c r="J849" s="133"/>
    </row>
    <row r="850" spans="1:10" s="141" customFormat="1" ht="25.5">
      <c r="A850" s="133"/>
      <c r="B850" s="145" t="s">
        <v>27</v>
      </c>
      <c r="C850" s="145"/>
      <c r="D850" s="146">
        <v>10</v>
      </c>
      <c r="E850" s="146">
        <v>6</v>
      </c>
      <c r="F850" s="147" t="s">
        <v>1027</v>
      </c>
      <c r="G850" s="148" t="s">
        <v>26</v>
      </c>
      <c r="H850" s="139">
        <v>9921</v>
      </c>
      <c r="I850" s="139">
        <v>1636.6</v>
      </c>
      <c r="J850" s="133"/>
    </row>
    <row r="851" spans="1:10" s="141" customFormat="1" ht="38.25">
      <c r="A851" s="133"/>
      <c r="B851" s="145" t="s">
        <v>33</v>
      </c>
      <c r="C851" s="145"/>
      <c r="D851" s="146">
        <v>10</v>
      </c>
      <c r="E851" s="146">
        <v>6</v>
      </c>
      <c r="F851" s="147" t="s">
        <v>1027</v>
      </c>
      <c r="G851" s="148" t="s">
        <v>32</v>
      </c>
      <c r="H851" s="139">
        <v>454</v>
      </c>
      <c r="I851" s="139">
        <v>9</v>
      </c>
      <c r="J851" s="133"/>
    </row>
    <row r="852" spans="1:10" s="141" customFormat="1" ht="51">
      <c r="A852" s="133"/>
      <c r="B852" s="145" t="s">
        <v>25</v>
      </c>
      <c r="C852" s="145"/>
      <c r="D852" s="146">
        <v>10</v>
      </c>
      <c r="E852" s="146">
        <v>6</v>
      </c>
      <c r="F852" s="147" t="s">
        <v>1027</v>
      </c>
      <c r="G852" s="148" t="s">
        <v>24</v>
      </c>
      <c r="H852" s="139">
        <v>2249.1999999999998</v>
      </c>
      <c r="I852" s="139">
        <v>427.9</v>
      </c>
      <c r="J852" s="133"/>
    </row>
    <row r="853" spans="1:10" s="141" customFormat="1" ht="25.5">
      <c r="A853" s="133"/>
      <c r="B853" s="32" t="s">
        <v>259</v>
      </c>
      <c r="C853" s="145"/>
      <c r="D853" s="146">
        <v>10</v>
      </c>
      <c r="E853" s="146">
        <v>6</v>
      </c>
      <c r="F853" s="147" t="s">
        <v>1027</v>
      </c>
      <c r="G853" s="148">
        <v>200</v>
      </c>
      <c r="H853" s="139">
        <f>H854</f>
        <v>1869.5</v>
      </c>
      <c r="I853" s="139">
        <f>I854</f>
        <v>136.5</v>
      </c>
      <c r="J853" s="133"/>
    </row>
    <row r="854" spans="1:10" s="141" customFormat="1" ht="25.5">
      <c r="A854" s="133"/>
      <c r="B854" s="32" t="s">
        <v>691</v>
      </c>
      <c r="C854" s="145"/>
      <c r="D854" s="146">
        <v>10</v>
      </c>
      <c r="E854" s="146">
        <v>6</v>
      </c>
      <c r="F854" s="147" t="s">
        <v>1027</v>
      </c>
      <c r="G854" s="148">
        <v>240</v>
      </c>
      <c r="H854" s="139">
        <f>H855+H856</f>
        <v>1869.5</v>
      </c>
      <c r="I854" s="139">
        <f>I855+I856</f>
        <v>136.5</v>
      </c>
      <c r="J854" s="133"/>
    </row>
    <row r="855" spans="1:10" s="141" customFormat="1" ht="25.5">
      <c r="A855" s="133"/>
      <c r="B855" s="145" t="s">
        <v>2</v>
      </c>
      <c r="C855" s="145"/>
      <c r="D855" s="146">
        <v>10</v>
      </c>
      <c r="E855" s="146">
        <v>6</v>
      </c>
      <c r="F855" s="147" t="s">
        <v>1027</v>
      </c>
      <c r="G855" s="148" t="s">
        <v>1</v>
      </c>
      <c r="H855" s="139">
        <v>249.7</v>
      </c>
      <c r="I855" s="139">
        <v>7</v>
      </c>
      <c r="J855" s="133"/>
    </row>
    <row r="856" spans="1:10" s="141" customFormat="1" ht="38.25">
      <c r="A856" s="133"/>
      <c r="B856" s="145" t="s">
        <v>19</v>
      </c>
      <c r="C856" s="145"/>
      <c r="D856" s="146">
        <v>10</v>
      </c>
      <c r="E856" s="146">
        <v>6</v>
      </c>
      <c r="F856" s="147" t="s">
        <v>1027</v>
      </c>
      <c r="G856" s="148" t="s">
        <v>18</v>
      </c>
      <c r="H856" s="139">
        <v>1619.8</v>
      </c>
      <c r="I856" s="139">
        <v>129.5</v>
      </c>
      <c r="J856" s="133"/>
    </row>
    <row r="857" spans="1:10" s="141" customFormat="1">
      <c r="A857" s="133"/>
      <c r="B857" s="33" t="s">
        <v>261</v>
      </c>
      <c r="C857" s="145"/>
      <c r="D857" s="146">
        <v>10</v>
      </c>
      <c r="E857" s="146">
        <v>6</v>
      </c>
      <c r="F857" s="147" t="s">
        <v>1027</v>
      </c>
      <c r="G857" s="148">
        <v>800</v>
      </c>
      <c r="H857" s="139">
        <f>H858</f>
        <v>0.4</v>
      </c>
      <c r="I857" s="139">
        <f>I858</f>
        <v>0</v>
      </c>
      <c r="J857" s="133"/>
    </row>
    <row r="858" spans="1:10" s="141" customFormat="1">
      <c r="A858" s="133"/>
      <c r="B858" s="33" t="s">
        <v>262</v>
      </c>
      <c r="C858" s="145"/>
      <c r="D858" s="146">
        <v>10</v>
      </c>
      <c r="E858" s="146">
        <v>6</v>
      </c>
      <c r="F858" s="147" t="s">
        <v>1027</v>
      </c>
      <c r="G858" s="148">
        <v>850</v>
      </c>
      <c r="H858" s="139">
        <f>H859</f>
        <v>0.4</v>
      </c>
      <c r="I858" s="139">
        <f>I859</f>
        <v>0</v>
      </c>
      <c r="J858" s="133"/>
    </row>
    <row r="859" spans="1:10" s="141" customFormat="1">
      <c r="A859" s="133"/>
      <c r="B859" s="145" t="s">
        <v>29</v>
      </c>
      <c r="C859" s="145"/>
      <c r="D859" s="146">
        <v>10</v>
      </c>
      <c r="E859" s="146">
        <v>6</v>
      </c>
      <c r="F859" s="147" t="s">
        <v>1027</v>
      </c>
      <c r="G859" s="148" t="s">
        <v>28</v>
      </c>
      <c r="H859" s="139">
        <v>0.4</v>
      </c>
      <c r="I859" s="139">
        <v>0</v>
      </c>
      <c r="J859" s="133"/>
    </row>
    <row r="860" spans="1:10" s="141" customFormat="1" ht="114.75">
      <c r="A860" s="133"/>
      <c r="B860" s="145" t="s">
        <v>94</v>
      </c>
      <c r="C860" s="145"/>
      <c r="D860" s="146">
        <v>10</v>
      </c>
      <c r="E860" s="146">
        <v>6</v>
      </c>
      <c r="F860" s="147" t="s">
        <v>1036</v>
      </c>
      <c r="G860" s="148"/>
      <c r="H860" s="139">
        <f>H861+H865</f>
        <v>114.4</v>
      </c>
      <c r="I860" s="139">
        <f>I861+I865</f>
        <v>8.1</v>
      </c>
      <c r="J860" s="133"/>
    </row>
    <row r="861" spans="1:10" s="141" customFormat="1" ht="63.75">
      <c r="A861" s="133"/>
      <c r="B861" s="32" t="s">
        <v>695</v>
      </c>
      <c r="C861" s="145"/>
      <c r="D861" s="146">
        <v>10</v>
      </c>
      <c r="E861" s="146">
        <v>6</v>
      </c>
      <c r="F861" s="147" t="s">
        <v>1036</v>
      </c>
      <c r="G861" s="148">
        <v>100</v>
      </c>
      <c r="H861" s="139">
        <f>H862</f>
        <v>99.5</v>
      </c>
      <c r="I861" s="139">
        <f>I862</f>
        <v>8.1</v>
      </c>
      <c r="J861" s="133"/>
    </row>
    <row r="862" spans="1:10" s="141" customFormat="1" ht="25.5">
      <c r="A862" s="133"/>
      <c r="B862" s="32" t="s">
        <v>258</v>
      </c>
      <c r="C862" s="145"/>
      <c r="D862" s="146">
        <v>10</v>
      </c>
      <c r="E862" s="146">
        <v>6</v>
      </c>
      <c r="F862" s="147" t="s">
        <v>1036</v>
      </c>
      <c r="G862" s="148">
        <v>120</v>
      </c>
      <c r="H862" s="139">
        <f>H863+H864</f>
        <v>99.5</v>
      </c>
      <c r="I862" s="139">
        <f>I863+I864</f>
        <v>8.1</v>
      </c>
      <c r="J862" s="133"/>
    </row>
    <row r="863" spans="1:10" s="141" customFormat="1" ht="25.5">
      <c r="A863" s="133"/>
      <c r="B863" s="145" t="s">
        <v>27</v>
      </c>
      <c r="C863" s="145"/>
      <c r="D863" s="146">
        <v>10</v>
      </c>
      <c r="E863" s="146">
        <v>6</v>
      </c>
      <c r="F863" s="147" t="s">
        <v>1036</v>
      </c>
      <c r="G863" s="148" t="s">
        <v>26</v>
      </c>
      <c r="H863" s="139">
        <v>76.5</v>
      </c>
      <c r="I863" s="139">
        <v>6.5</v>
      </c>
      <c r="J863" s="133"/>
    </row>
    <row r="864" spans="1:10" s="141" customFormat="1" ht="51">
      <c r="A864" s="133"/>
      <c r="B864" s="145" t="s">
        <v>25</v>
      </c>
      <c r="C864" s="145"/>
      <c r="D864" s="146">
        <v>10</v>
      </c>
      <c r="E864" s="146">
        <v>6</v>
      </c>
      <c r="F864" s="147" t="s">
        <v>1036</v>
      </c>
      <c r="G864" s="148" t="s">
        <v>24</v>
      </c>
      <c r="H864" s="139">
        <v>23</v>
      </c>
      <c r="I864" s="139">
        <v>1.6</v>
      </c>
      <c r="J864" s="133"/>
    </row>
    <row r="865" spans="1:10" s="141" customFormat="1" ht="25.5">
      <c r="A865" s="133"/>
      <c r="B865" s="32" t="s">
        <v>259</v>
      </c>
      <c r="C865" s="145"/>
      <c r="D865" s="146">
        <v>10</v>
      </c>
      <c r="E865" s="146">
        <v>6</v>
      </c>
      <c r="F865" s="147" t="s">
        <v>1036</v>
      </c>
      <c r="G865" s="148">
        <v>200</v>
      </c>
      <c r="H865" s="139">
        <f>H866</f>
        <v>14.9</v>
      </c>
      <c r="I865" s="139">
        <f>I866</f>
        <v>0</v>
      </c>
      <c r="J865" s="133"/>
    </row>
    <row r="866" spans="1:10" s="141" customFormat="1" ht="25.5">
      <c r="A866" s="133"/>
      <c r="B866" s="32" t="s">
        <v>691</v>
      </c>
      <c r="C866" s="145"/>
      <c r="D866" s="146">
        <v>10</v>
      </c>
      <c r="E866" s="146">
        <v>6</v>
      </c>
      <c r="F866" s="147" t="s">
        <v>1036</v>
      </c>
      <c r="G866" s="148">
        <v>240</v>
      </c>
      <c r="H866" s="139">
        <f>H867</f>
        <v>14.9</v>
      </c>
      <c r="I866" s="139">
        <f>I867</f>
        <v>0</v>
      </c>
      <c r="J866" s="133"/>
    </row>
    <row r="867" spans="1:10" s="141" customFormat="1" ht="38.25">
      <c r="A867" s="133"/>
      <c r="B867" s="145" t="s">
        <v>19</v>
      </c>
      <c r="C867" s="145"/>
      <c r="D867" s="146">
        <v>10</v>
      </c>
      <c r="E867" s="146">
        <v>6</v>
      </c>
      <c r="F867" s="147" t="s">
        <v>1036</v>
      </c>
      <c r="G867" s="148" t="s">
        <v>18</v>
      </c>
      <c r="H867" s="139">
        <v>14.9</v>
      </c>
      <c r="I867" s="139">
        <v>0</v>
      </c>
      <c r="J867" s="133"/>
    </row>
    <row r="868" spans="1:10" s="143" customFormat="1">
      <c r="A868" s="142"/>
      <c r="B868" s="134" t="s">
        <v>93</v>
      </c>
      <c r="C868" s="134"/>
      <c r="D868" s="135">
        <v>11</v>
      </c>
      <c r="E868" s="135">
        <v>0</v>
      </c>
      <c r="F868" s="136"/>
      <c r="G868" s="137"/>
      <c r="H868" s="138">
        <f>H869</f>
        <v>4663.8</v>
      </c>
      <c r="I868" s="138">
        <f>I869</f>
        <v>975.4</v>
      </c>
      <c r="J868" s="140">
        <f>I868/H868*100</f>
        <v>20.914275912346152</v>
      </c>
    </row>
    <row r="869" spans="1:10" s="143" customFormat="1">
      <c r="A869" s="142"/>
      <c r="B869" s="134" t="s">
        <v>92</v>
      </c>
      <c r="C869" s="134"/>
      <c r="D869" s="135">
        <v>11</v>
      </c>
      <c r="E869" s="135">
        <v>2</v>
      </c>
      <c r="F869" s="136"/>
      <c r="G869" s="137"/>
      <c r="H869" s="138">
        <f>H870+H879</f>
        <v>4663.8</v>
      </c>
      <c r="I869" s="138">
        <f>I870+I879</f>
        <v>975.4</v>
      </c>
      <c r="J869" s="140">
        <f>I869/H869*100</f>
        <v>20.914275912346152</v>
      </c>
    </row>
    <row r="870" spans="1:10" s="141" customFormat="1" ht="38.25">
      <c r="A870" s="133"/>
      <c r="B870" s="145" t="s">
        <v>91</v>
      </c>
      <c r="C870" s="145"/>
      <c r="D870" s="146">
        <v>11</v>
      </c>
      <c r="E870" s="146">
        <v>2</v>
      </c>
      <c r="F870" s="147" t="s">
        <v>929</v>
      </c>
      <c r="G870" s="148"/>
      <c r="H870" s="139">
        <f>H871</f>
        <v>3616</v>
      </c>
      <c r="I870" s="139">
        <f>I871</f>
        <v>404.6</v>
      </c>
      <c r="J870" s="133"/>
    </row>
    <row r="871" spans="1:10" s="141" customFormat="1" ht="25.5">
      <c r="A871" s="133"/>
      <c r="B871" s="145" t="s">
        <v>90</v>
      </c>
      <c r="C871" s="145"/>
      <c r="D871" s="146">
        <v>11</v>
      </c>
      <c r="E871" s="146">
        <v>2</v>
      </c>
      <c r="F871" s="147" t="s">
        <v>930</v>
      </c>
      <c r="G871" s="148"/>
      <c r="H871" s="139">
        <f>H872</f>
        <v>3616</v>
      </c>
      <c r="I871" s="139">
        <f>I872</f>
        <v>404.6</v>
      </c>
      <c r="J871" s="133"/>
    </row>
    <row r="872" spans="1:10" s="141" customFormat="1">
      <c r="A872" s="133"/>
      <c r="B872" s="145" t="s">
        <v>21</v>
      </c>
      <c r="C872" s="145"/>
      <c r="D872" s="146">
        <v>11</v>
      </c>
      <c r="E872" s="146">
        <v>2</v>
      </c>
      <c r="F872" s="147" t="s">
        <v>944</v>
      </c>
      <c r="G872" s="148"/>
      <c r="H872" s="139">
        <f>H873+H876</f>
        <v>3616</v>
      </c>
      <c r="I872" s="139">
        <f>I873+I876</f>
        <v>404.6</v>
      </c>
      <c r="J872" s="133"/>
    </row>
    <row r="873" spans="1:10" s="141" customFormat="1" ht="38.25">
      <c r="A873" s="133"/>
      <c r="B873" s="32" t="s">
        <v>696</v>
      </c>
      <c r="C873" s="145"/>
      <c r="D873" s="146">
        <v>11</v>
      </c>
      <c r="E873" s="146">
        <v>2</v>
      </c>
      <c r="F873" s="147" t="s">
        <v>944</v>
      </c>
      <c r="G873" s="148">
        <v>400</v>
      </c>
      <c r="H873" s="139">
        <f>H874</f>
        <v>3243</v>
      </c>
      <c r="I873" s="139">
        <f>I874</f>
        <v>215.8</v>
      </c>
      <c r="J873" s="133"/>
    </row>
    <row r="874" spans="1:10" s="141" customFormat="1">
      <c r="A874" s="133"/>
      <c r="B874" s="32" t="s">
        <v>697</v>
      </c>
      <c r="C874" s="145"/>
      <c r="D874" s="146">
        <v>11</v>
      </c>
      <c r="E874" s="146">
        <v>2</v>
      </c>
      <c r="F874" s="147" t="s">
        <v>944</v>
      </c>
      <c r="G874" s="148">
        <v>410</v>
      </c>
      <c r="H874" s="139">
        <f>H875</f>
        <v>3243</v>
      </c>
      <c r="I874" s="139">
        <f>I875</f>
        <v>215.8</v>
      </c>
      <c r="J874" s="133"/>
    </row>
    <row r="875" spans="1:10" s="141" customFormat="1" ht="38.25">
      <c r="A875" s="133"/>
      <c r="B875" s="145" t="s">
        <v>89</v>
      </c>
      <c r="C875" s="145"/>
      <c r="D875" s="146">
        <v>11</v>
      </c>
      <c r="E875" s="146">
        <v>2</v>
      </c>
      <c r="F875" s="147" t="s">
        <v>944</v>
      </c>
      <c r="G875" s="148" t="s">
        <v>88</v>
      </c>
      <c r="H875" s="139">
        <v>3243</v>
      </c>
      <c r="I875" s="139">
        <v>215.8</v>
      </c>
      <c r="J875" s="133"/>
    </row>
    <row r="876" spans="1:10" s="141" customFormat="1" ht="38.25">
      <c r="A876" s="133"/>
      <c r="B876" s="32" t="s">
        <v>689</v>
      </c>
      <c r="C876" s="145"/>
      <c r="D876" s="146">
        <v>11</v>
      </c>
      <c r="E876" s="146">
        <v>2</v>
      </c>
      <c r="F876" s="147" t="s">
        <v>944</v>
      </c>
      <c r="G876" s="148">
        <v>600</v>
      </c>
      <c r="H876" s="139">
        <f>H877</f>
        <v>373</v>
      </c>
      <c r="I876" s="139">
        <f>I877</f>
        <v>188.8</v>
      </c>
      <c r="J876" s="133"/>
    </row>
    <row r="877" spans="1:10" s="141" customFormat="1">
      <c r="A877" s="133"/>
      <c r="B877" s="32" t="s">
        <v>690</v>
      </c>
      <c r="C877" s="145"/>
      <c r="D877" s="146">
        <v>11</v>
      </c>
      <c r="E877" s="146">
        <v>2</v>
      </c>
      <c r="F877" s="147" t="s">
        <v>944</v>
      </c>
      <c r="G877" s="148">
        <v>610</v>
      </c>
      <c r="H877" s="139">
        <f>H878</f>
        <v>373</v>
      </c>
      <c r="I877" s="139">
        <f>I878</f>
        <v>188.8</v>
      </c>
      <c r="J877" s="133"/>
    </row>
    <row r="878" spans="1:10" s="141" customFormat="1">
      <c r="A878" s="133"/>
      <c r="B878" s="145" t="s">
        <v>41</v>
      </c>
      <c r="C878" s="145"/>
      <c r="D878" s="146">
        <v>11</v>
      </c>
      <c r="E878" s="146">
        <v>2</v>
      </c>
      <c r="F878" s="147" t="s">
        <v>944</v>
      </c>
      <c r="G878" s="148" t="s">
        <v>40</v>
      </c>
      <c r="H878" s="139">
        <v>373</v>
      </c>
      <c r="I878" s="139">
        <v>188.8</v>
      </c>
      <c r="J878" s="133"/>
    </row>
    <row r="879" spans="1:10" s="141" customFormat="1" ht="38.25">
      <c r="A879" s="133"/>
      <c r="B879" s="145" t="s">
        <v>87</v>
      </c>
      <c r="C879" s="145"/>
      <c r="D879" s="146">
        <v>11</v>
      </c>
      <c r="E879" s="146">
        <v>2</v>
      </c>
      <c r="F879" s="147" t="s">
        <v>935</v>
      </c>
      <c r="G879" s="148"/>
      <c r="H879" s="139">
        <f t="shared" ref="H879:I881" si="129">H880</f>
        <v>1047.8</v>
      </c>
      <c r="I879" s="139">
        <f t="shared" si="129"/>
        <v>570.79999999999995</v>
      </c>
      <c r="J879" s="133"/>
    </row>
    <row r="880" spans="1:10" s="141" customFormat="1">
      <c r="A880" s="133"/>
      <c r="B880" s="145" t="s">
        <v>21</v>
      </c>
      <c r="C880" s="145"/>
      <c r="D880" s="146">
        <v>11</v>
      </c>
      <c r="E880" s="146">
        <v>2</v>
      </c>
      <c r="F880" s="147" t="s">
        <v>936</v>
      </c>
      <c r="G880" s="148"/>
      <c r="H880" s="139">
        <f t="shared" si="129"/>
        <v>1047.8</v>
      </c>
      <c r="I880" s="139">
        <f t="shared" si="129"/>
        <v>570.79999999999995</v>
      </c>
      <c r="J880" s="133"/>
    </row>
    <row r="881" spans="1:10" s="141" customFormat="1" ht="38.25">
      <c r="A881" s="133"/>
      <c r="B881" s="32" t="s">
        <v>689</v>
      </c>
      <c r="C881" s="145"/>
      <c r="D881" s="146">
        <v>11</v>
      </c>
      <c r="E881" s="146">
        <v>2</v>
      </c>
      <c r="F881" s="147" t="s">
        <v>936</v>
      </c>
      <c r="G881" s="148">
        <v>600</v>
      </c>
      <c r="H881" s="139">
        <f t="shared" si="129"/>
        <v>1047.8</v>
      </c>
      <c r="I881" s="139">
        <f t="shared" si="129"/>
        <v>570.79999999999995</v>
      </c>
      <c r="J881" s="133"/>
    </row>
    <row r="882" spans="1:10" s="141" customFormat="1" ht="38.25">
      <c r="A882" s="133"/>
      <c r="B882" s="145" t="s">
        <v>86</v>
      </c>
      <c r="C882" s="145"/>
      <c r="D882" s="146">
        <v>11</v>
      </c>
      <c r="E882" s="146">
        <v>2</v>
      </c>
      <c r="F882" s="147" t="s">
        <v>936</v>
      </c>
      <c r="G882" s="148" t="s">
        <v>85</v>
      </c>
      <c r="H882" s="139">
        <v>1047.8</v>
      </c>
      <c r="I882" s="139">
        <v>570.79999999999995</v>
      </c>
      <c r="J882" s="133"/>
    </row>
    <row r="883" spans="1:10" s="143" customFormat="1">
      <c r="A883" s="142"/>
      <c r="B883" s="134" t="s">
        <v>84</v>
      </c>
      <c r="C883" s="134"/>
      <c r="D883" s="135">
        <v>12</v>
      </c>
      <c r="E883" s="135">
        <v>0</v>
      </c>
      <c r="F883" s="136"/>
      <c r="G883" s="137"/>
      <c r="H883" s="138">
        <f t="shared" ref="H883:I888" si="130">H884</f>
        <v>13246.3</v>
      </c>
      <c r="I883" s="138">
        <f t="shared" si="130"/>
        <v>2424.6999999999998</v>
      </c>
      <c r="J883" s="140">
        <f>I883/H883*100</f>
        <v>18.304734152178341</v>
      </c>
    </row>
    <row r="884" spans="1:10" s="141" customFormat="1">
      <c r="A884" s="133"/>
      <c r="B884" s="145" t="s">
        <v>83</v>
      </c>
      <c r="C884" s="145"/>
      <c r="D884" s="146">
        <v>12</v>
      </c>
      <c r="E884" s="146">
        <v>2</v>
      </c>
      <c r="F884" s="147"/>
      <c r="G884" s="148"/>
      <c r="H884" s="139">
        <f t="shared" si="130"/>
        <v>13246.3</v>
      </c>
      <c r="I884" s="139">
        <f t="shared" si="130"/>
        <v>2424.6999999999998</v>
      </c>
      <c r="J884" s="133"/>
    </row>
    <row r="885" spans="1:10" s="141" customFormat="1" ht="25.5">
      <c r="A885" s="133"/>
      <c r="B885" s="145" t="s">
        <v>60</v>
      </c>
      <c r="C885" s="145"/>
      <c r="D885" s="146">
        <v>12</v>
      </c>
      <c r="E885" s="146">
        <v>2</v>
      </c>
      <c r="F885" s="147" t="s">
        <v>830</v>
      </c>
      <c r="G885" s="148"/>
      <c r="H885" s="139">
        <f t="shared" si="130"/>
        <v>13246.3</v>
      </c>
      <c r="I885" s="139">
        <f t="shared" si="130"/>
        <v>2424.6999999999998</v>
      </c>
      <c r="J885" s="133"/>
    </row>
    <row r="886" spans="1:10" s="141" customFormat="1" ht="25.5">
      <c r="A886" s="133"/>
      <c r="B886" s="145" t="s">
        <v>37</v>
      </c>
      <c r="C886" s="145"/>
      <c r="D886" s="146">
        <v>12</v>
      </c>
      <c r="E886" s="146">
        <v>2</v>
      </c>
      <c r="F886" s="147" t="s">
        <v>1008</v>
      </c>
      <c r="G886" s="148"/>
      <c r="H886" s="139">
        <f t="shared" si="130"/>
        <v>13246.3</v>
      </c>
      <c r="I886" s="139">
        <f t="shared" si="130"/>
        <v>2424.6999999999998</v>
      </c>
      <c r="J886" s="133"/>
    </row>
    <row r="887" spans="1:10" s="141" customFormat="1" ht="38.25">
      <c r="A887" s="133"/>
      <c r="B887" s="32" t="s">
        <v>689</v>
      </c>
      <c r="C887" s="145"/>
      <c r="D887" s="146">
        <v>12</v>
      </c>
      <c r="E887" s="146">
        <v>2</v>
      </c>
      <c r="F887" s="147" t="s">
        <v>1008</v>
      </c>
      <c r="G887" s="148">
        <v>600</v>
      </c>
      <c r="H887" s="139">
        <f t="shared" si="130"/>
        <v>13246.3</v>
      </c>
      <c r="I887" s="139">
        <f t="shared" si="130"/>
        <v>2424.6999999999998</v>
      </c>
      <c r="J887" s="133"/>
    </row>
    <row r="888" spans="1:10" s="141" customFormat="1">
      <c r="A888" s="133"/>
      <c r="B888" s="32" t="s">
        <v>690</v>
      </c>
      <c r="C888" s="145"/>
      <c r="D888" s="146">
        <v>12</v>
      </c>
      <c r="E888" s="146">
        <v>2</v>
      </c>
      <c r="F888" s="147" t="s">
        <v>1008</v>
      </c>
      <c r="G888" s="148">
        <v>610</v>
      </c>
      <c r="H888" s="139">
        <f t="shared" si="130"/>
        <v>13246.3</v>
      </c>
      <c r="I888" s="139">
        <f t="shared" si="130"/>
        <v>2424.6999999999998</v>
      </c>
      <c r="J888" s="133"/>
    </row>
    <row r="889" spans="1:10" s="141" customFormat="1" ht="63.75">
      <c r="A889" s="133"/>
      <c r="B889" s="145" t="s">
        <v>44</v>
      </c>
      <c r="C889" s="145"/>
      <c r="D889" s="146">
        <v>12</v>
      </c>
      <c r="E889" s="146">
        <v>2</v>
      </c>
      <c r="F889" s="147" t="s">
        <v>1008</v>
      </c>
      <c r="G889" s="148" t="s">
        <v>43</v>
      </c>
      <c r="H889" s="139">
        <v>13246.3</v>
      </c>
      <c r="I889" s="139">
        <v>2424.6999999999998</v>
      </c>
      <c r="J889" s="133"/>
    </row>
    <row r="890" spans="1:10" s="143" customFormat="1" ht="25.5">
      <c r="A890" s="142" t="s">
        <v>646</v>
      </c>
      <c r="B890" s="134" t="s">
        <v>687</v>
      </c>
      <c r="C890" s="134">
        <v>50</v>
      </c>
      <c r="D890" s="135"/>
      <c r="E890" s="135"/>
      <c r="F890" s="136"/>
      <c r="G890" s="137"/>
      <c r="H890" s="138">
        <f>H891+H919</f>
        <v>44763.899999999994</v>
      </c>
      <c r="I890" s="138">
        <f>I891+I919</f>
        <v>7660.4</v>
      </c>
      <c r="J890" s="140">
        <f>I890/H890*100</f>
        <v>17.112896776196891</v>
      </c>
    </row>
    <row r="891" spans="1:10" s="143" customFormat="1">
      <c r="A891" s="142"/>
      <c r="B891" s="134" t="s">
        <v>82</v>
      </c>
      <c r="C891" s="134"/>
      <c r="D891" s="135">
        <v>1</v>
      </c>
      <c r="E891" s="135"/>
      <c r="F891" s="136"/>
      <c r="G891" s="137"/>
      <c r="H891" s="138">
        <f>H892+H913</f>
        <v>37409.699999999997</v>
      </c>
      <c r="I891" s="138">
        <f>I892+I913</f>
        <v>7660.4</v>
      </c>
      <c r="J891" s="140">
        <f>I891/H891*100</f>
        <v>20.477042050591159</v>
      </c>
    </row>
    <row r="892" spans="1:10" s="143" customFormat="1" ht="38.25">
      <c r="A892" s="142"/>
      <c r="B892" s="134" t="s">
        <v>81</v>
      </c>
      <c r="C892" s="134"/>
      <c r="D892" s="135">
        <v>1</v>
      </c>
      <c r="E892" s="135">
        <v>6</v>
      </c>
      <c r="F892" s="136"/>
      <c r="G892" s="137"/>
      <c r="H892" s="138">
        <f>H893+H908</f>
        <v>32409.7</v>
      </c>
      <c r="I892" s="138">
        <f>I893+I908</f>
        <v>7660.4</v>
      </c>
      <c r="J892" s="140">
        <f>I892/H892*100</f>
        <v>23.636133626661152</v>
      </c>
    </row>
    <row r="893" spans="1:10" s="141" customFormat="1" ht="89.25">
      <c r="A893" s="133"/>
      <c r="B893" s="145" t="s">
        <v>74</v>
      </c>
      <c r="C893" s="145"/>
      <c r="D893" s="146">
        <v>1</v>
      </c>
      <c r="E893" s="146">
        <v>6</v>
      </c>
      <c r="F893" s="147" t="s">
        <v>740</v>
      </c>
      <c r="G893" s="148"/>
      <c r="H893" s="139">
        <f>H894</f>
        <v>32359.7</v>
      </c>
      <c r="I893" s="139">
        <f>I894</f>
        <v>7660.4</v>
      </c>
      <c r="J893" s="133"/>
    </row>
    <row r="894" spans="1:10" s="141" customFormat="1" ht="25.5">
      <c r="A894" s="133"/>
      <c r="B894" s="145" t="s">
        <v>80</v>
      </c>
      <c r="C894" s="145"/>
      <c r="D894" s="146">
        <v>1</v>
      </c>
      <c r="E894" s="146">
        <v>6</v>
      </c>
      <c r="F894" s="147" t="s">
        <v>741</v>
      </c>
      <c r="G894" s="148"/>
      <c r="H894" s="139">
        <f>H895</f>
        <v>32359.7</v>
      </c>
      <c r="I894" s="139">
        <f>I895</f>
        <v>7660.4</v>
      </c>
      <c r="J894" s="133"/>
    </row>
    <row r="895" spans="1:10" s="141" customFormat="1" ht="25.5">
      <c r="A895" s="133"/>
      <c r="B895" s="145" t="s">
        <v>34</v>
      </c>
      <c r="C895" s="145"/>
      <c r="D895" s="146">
        <v>1</v>
      </c>
      <c r="E895" s="146">
        <v>6</v>
      </c>
      <c r="F895" s="147" t="s">
        <v>742</v>
      </c>
      <c r="G895" s="148"/>
      <c r="H895" s="139">
        <f>H896+H900+H904</f>
        <v>32359.7</v>
      </c>
      <c r="I895" s="139">
        <f>I896+I900+I904</f>
        <v>7660.4</v>
      </c>
      <c r="J895" s="133"/>
    </row>
    <row r="896" spans="1:10" s="141" customFormat="1" ht="25.5">
      <c r="A896" s="133"/>
      <c r="B896" s="32" t="s">
        <v>258</v>
      </c>
      <c r="C896" s="145"/>
      <c r="D896" s="146">
        <v>1</v>
      </c>
      <c r="E896" s="146">
        <v>6</v>
      </c>
      <c r="F896" s="147" t="s">
        <v>742</v>
      </c>
      <c r="G896" s="148">
        <v>120</v>
      </c>
      <c r="H896" s="139">
        <f>H897+H898+H899</f>
        <v>29200.1</v>
      </c>
      <c r="I896" s="139">
        <f>I897+I898+I899</f>
        <v>7196</v>
      </c>
      <c r="J896" s="133"/>
    </row>
    <row r="897" spans="1:10" s="141" customFormat="1" ht="25.5">
      <c r="A897" s="133"/>
      <c r="B897" s="145" t="s">
        <v>27</v>
      </c>
      <c r="C897" s="145"/>
      <c r="D897" s="146">
        <v>1</v>
      </c>
      <c r="E897" s="146">
        <v>6</v>
      </c>
      <c r="F897" s="147" t="s">
        <v>742</v>
      </c>
      <c r="G897" s="148" t="s">
        <v>26</v>
      </c>
      <c r="H897" s="139">
        <v>21153.599999999999</v>
      </c>
      <c r="I897" s="139">
        <v>5878.8</v>
      </c>
      <c r="J897" s="133"/>
    </row>
    <row r="898" spans="1:10" s="141" customFormat="1" ht="38.25">
      <c r="A898" s="133"/>
      <c r="B898" s="145" t="s">
        <v>33</v>
      </c>
      <c r="C898" s="145"/>
      <c r="D898" s="146">
        <v>1</v>
      </c>
      <c r="E898" s="146">
        <v>6</v>
      </c>
      <c r="F898" s="147" t="s">
        <v>742</v>
      </c>
      <c r="G898" s="148" t="s">
        <v>32</v>
      </c>
      <c r="H898" s="139">
        <v>2505.5</v>
      </c>
      <c r="I898" s="139">
        <v>0.2</v>
      </c>
      <c r="J898" s="133"/>
    </row>
    <row r="899" spans="1:10" s="141" customFormat="1" ht="51">
      <c r="A899" s="133"/>
      <c r="B899" s="145" t="s">
        <v>25</v>
      </c>
      <c r="C899" s="145"/>
      <c r="D899" s="146">
        <v>1</v>
      </c>
      <c r="E899" s="146">
        <v>6</v>
      </c>
      <c r="F899" s="147" t="s">
        <v>742</v>
      </c>
      <c r="G899" s="148" t="s">
        <v>24</v>
      </c>
      <c r="H899" s="139">
        <v>5541</v>
      </c>
      <c r="I899" s="139">
        <v>1317</v>
      </c>
      <c r="J899" s="133"/>
    </row>
    <row r="900" spans="1:10" s="141" customFormat="1" ht="25.5">
      <c r="A900" s="133"/>
      <c r="B900" s="32" t="s">
        <v>259</v>
      </c>
      <c r="C900" s="145"/>
      <c r="D900" s="146">
        <v>1</v>
      </c>
      <c r="E900" s="146">
        <v>6</v>
      </c>
      <c r="F900" s="147" t="s">
        <v>742</v>
      </c>
      <c r="G900" s="148">
        <v>200</v>
      </c>
      <c r="H900" s="139">
        <f>H901</f>
        <v>3150.4</v>
      </c>
      <c r="I900" s="139">
        <f>I901</f>
        <v>464.40000000000003</v>
      </c>
      <c r="J900" s="133"/>
    </row>
    <row r="901" spans="1:10" s="141" customFormat="1" ht="38.25">
      <c r="A901" s="133"/>
      <c r="B901" s="32" t="s">
        <v>260</v>
      </c>
      <c r="C901" s="145"/>
      <c r="D901" s="146">
        <v>1</v>
      </c>
      <c r="E901" s="146">
        <v>6</v>
      </c>
      <c r="F901" s="147" t="s">
        <v>742</v>
      </c>
      <c r="G901" s="148">
        <v>240</v>
      </c>
      <c r="H901" s="139">
        <f>H902+H903</f>
        <v>3150.4</v>
      </c>
      <c r="I901" s="139">
        <f>I902+I903</f>
        <v>464.40000000000003</v>
      </c>
      <c r="J901" s="133"/>
    </row>
    <row r="902" spans="1:10" s="141" customFormat="1" ht="25.5">
      <c r="A902" s="133"/>
      <c r="B902" s="145" t="s">
        <v>2</v>
      </c>
      <c r="C902" s="145"/>
      <c r="D902" s="146">
        <v>1</v>
      </c>
      <c r="E902" s="146">
        <v>6</v>
      </c>
      <c r="F902" s="147" t="s">
        <v>742</v>
      </c>
      <c r="G902" s="148" t="s">
        <v>1</v>
      </c>
      <c r="H902" s="139">
        <v>2336.9</v>
      </c>
      <c r="I902" s="139">
        <v>415.1</v>
      </c>
      <c r="J902" s="133"/>
    </row>
    <row r="903" spans="1:10" s="141" customFormat="1" ht="38.25">
      <c r="A903" s="133"/>
      <c r="B903" s="145" t="s">
        <v>19</v>
      </c>
      <c r="C903" s="145"/>
      <c r="D903" s="146">
        <v>1</v>
      </c>
      <c r="E903" s="146">
        <v>6</v>
      </c>
      <c r="F903" s="147" t="s">
        <v>742</v>
      </c>
      <c r="G903" s="148" t="s">
        <v>18</v>
      </c>
      <c r="H903" s="139">
        <v>813.5</v>
      </c>
      <c r="I903" s="139">
        <v>49.3</v>
      </c>
      <c r="J903" s="133"/>
    </row>
    <row r="904" spans="1:10" s="141" customFormat="1">
      <c r="A904" s="133"/>
      <c r="B904" s="33" t="s">
        <v>261</v>
      </c>
      <c r="C904" s="145"/>
      <c r="D904" s="146">
        <v>1</v>
      </c>
      <c r="E904" s="146">
        <v>6</v>
      </c>
      <c r="F904" s="147" t="s">
        <v>742</v>
      </c>
      <c r="G904" s="148">
        <v>800</v>
      </c>
      <c r="H904" s="139">
        <f>H905</f>
        <v>9.1999999999999993</v>
      </c>
      <c r="I904" s="139">
        <f>I905</f>
        <v>0</v>
      </c>
      <c r="J904" s="133"/>
    </row>
    <row r="905" spans="1:10" s="141" customFormat="1">
      <c r="A905" s="133"/>
      <c r="B905" s="33" t="s">
        <v>262</v>
      </c>
      <c r="C905" s="145"/>
      <c r="D905" s="146">
        <v>1</v>
      </c>
      <c r="E905" s="146">
        <v>6</v>
      </c>
      <c r="F905" s="147" t="s">
        <v>742</v>
      </c>
      <c r="G905" s="148">
        <v>850</v>
      </c>
      <c r="H905" s="139">
        <f>H906+H907</f>
        <v>9.1999999999999993</v>
      </c>
      <c r="I905" s="139">
        <f>I906+I907</f>
        <v>0</v>
      </c>
      <c r="J905" s="133"/>
    </row>
    <row r="906" spans="1:10" s="141" customFormat="1" ht="25.5">
      <c r="A906" s="133"/>
      <c r="B906" s="145" t="s">
        <v>31</v>
      </c>
      <c r="C906" s="145"/>
      <c r="D906" s="146">
        <v>1</v>
      </c>
      <c r="E906" s="146">
        <v>6</v>
      </c>
      <c r="F906" s="147" t="s">
        <v>742</v>
      </c>
      <c r="G906" s="148" t="s">
        <v>30</v>
      </c>
      <c r="H906" s="139">
        <v>1.2</v>
      </c>
      <c r="I906" s="139">
        <v>0</v>
      </c>
      <c r="J906" s="133"/>
    </row>
    <row r="907" spans="1:10" s="141" customFormat="1">
      <c r="A907" s="133"/>
      <c r="B907" s="145" t="s">
        <v>29</v>
      </c>
      <c r="C907" s="145"/>
      <c r="D907" s="146">
        <v>1</v>
      </c>
      <c r="E907" s="146">
        <v>6</v>
      </c>
      <c r="F907" s="147" t="s">
        <v>742</v>
      </c>
      <c r="G907" s="148" t="s">
        <v>28</v>
      </c>
      <c r="H907" s="139">
        <v>8</v>
      </c>
      <c r="I907" s="139">
        <v>0</v>
      </c>
      <c r="J907" s="133"/>
    </row>
    <row r="908" spans="1:10" s="141" customFormat="1" ht="38.25">
      <c r="A908" s="133"/>
      <c r="B908" s="145" t="s">
        <v>73</v>
      </c>
      <c r="C908" s="145"/>
      <c r="D908" s="146">
        <v>1</v>
      </c>
      <c r="E908" s="146">
        <v>6</v>
      </c>
      <c r="F908" s="147" t="s">
        <v>743</v>
      </c>
      <c r="G908" s="148"/>
      <c r="H908" s="139">
        <f t="shared" ref="H908:I911" si="131">H909</f>
        <v>50</v>
      </c>
      <c r="I908" s="139">
        <f t="shared" si="131"/>
        <v>0</v>
      </c>
      <c r="J908" s="133"/>
    </row>
    <row r="909" spans="1:10" s="141" customFormat="1" ht="25.5">
      <c r="A909" s="133"/>
      <c r="B909" s="145" t="s">
        <v>72</v>
      </c>
      <c r="C909" s="145"/>
      <c r="D909" s="146">
        <v>1</v>
      </c>
      <c r="E909" s="146">
        <v>6</v>
      </c>
      <c r="F909" s="147" t="s">
        <v>744</v>
      </c>
      <c r="G909" s="148"/>
      <c r="H909" s="139">
        <f t="shared" si="131"/>
        <v>50</v>
      </c>
      <c r="I909" s="139">
        <f t="shared" si="131"/>
        <v>0</v>
      </c>
      <c r="J909" s="133"/>
    </row>
    <row r="910" spans="1:10" s="141" customFormat="1" ht="25.5">
      <c r="A910" s="133"/>
      <c r="B910" s="32" t="s">
        <v>259</v>
      </c>
      <c r="C910" s="145"/>
      <c r="D910" s="146">
        <v>1</v>
      </c>
      <c r="E910" s="146">
        <v>6</v>
      </c>
      <c r="F910" s="147" t="s">
        <v>744</v>
      </c>
      <c r="G910" s="148">
        <v>200</v>
      </c>
      <c r="H910" s="139">
        <f t="shared" si="131"/>
        <v>50</v>
      </c>
      <c r="I910" s="139">
        <f t="shared" si="131"/>
        <v>0</v>
      </c>
      <c r="J910" s="133"/>
    </row>
    <row r="911" spans="1:10" s="141" customFormat="1" ht="38.25">
      <c r="A911" s="133"/>
      <c r="B911" s="32" t="s">
        <v>260</v>
      </c>
      <c r="C911" s="145"/>
      <c r="D911" s="146">
        <v>1</v>
      </c>
      <c r="E911" s="146">
        <v>6</v>
      </c>
      <c r="F911" s="147" t="s">
        <v>744</v>
      </c>
      <c r="G911" s="148">
        <v>240</v>
      </c>
      <c r="H911" s="139">
        <f t="shared" si="131"/>
        <v>50</v>
      </c>
      <c r="I911" s="139">
        <f t="shared" si="131"/>
        <v>0</v>
      </c>
      <c r="J911" s="133"/>
    </row>
    <row r="912" spans="1:10" s="141" customFormat="1" ht="38.25">
      <c r="A912" s="133"/>
      <c r="B912" s="145" t="s">
        <v>19</v>
      </c>
      <c r="C912" s="145"/>
      <c r="D912" s="146">
        <v>1</v>
      </c>
      <c r="E912" s="146">
        <v>6</v>
      </c>
      <c r="F912" s="147" t="s">
        <v>744</v>
      </c>
      <c r="G912" s="148" t="s">
        <v>18</v>
      </c>
      <c r="H912" s="139">
        <v>50</v>
      </c>
      <c r="I912" s="139">
        <v>0</v>
      </c>
      <c r="J912" s="133"/>
    </row>
    <row r="913" spans="1:10" s="143" customFormat="1">
      <c r="A913" s="142"/>
      <c r="B913" s="134" t="s">
        <v>79</v>
      </c>
      <c r="C913" s="134"/>
      <c r="D913" s="135">
        <v>1</v>
      </c>
      <c r="E913" s="135">
        <v>11</v>
      </c>
      <c r="F913" s="136"/>
      <c r="G913" s="137"/>
      <c r="H913" s="138">
        <f t="shared" ref="H913:I917" si="132">H914</f>
        <v>5000</v>
      </c>
      <c r="I913" s="138">
        <f t="shared" si="132"/>
        <v>0</v>
      </c>
      <c r="J913" s="142">
        <f>I913/H913*100</f>
        <v>0</v>
      </c>
    </row>
    <row r="914" spans="1:10" s="141" customFormat="1" ht="89.25">
      <c r="A914" s="133"/>
      <c r="B914" s="145" t="s">
        <v>74</v>
      </c>
      <c r="C914" s="145"/>
      <c r="D914" s="146">
        <v>1</v>
      </c>
      <c r="E914" s="146">
        <v>11</v>
      </c>
      <c r="F914" s="147" t="s">
        <v>740</v>
      </c>
      <c r="G914" s="148"/>
      <c r="H914" s="139">
        <f t="shared" si="132"/>
        <v>5000</v>
      </c>
      <c r="I914" s="139">
        <f t="shared" si="132"/>
        <v>0</v>
      </c>
      <c r="J914" s="133"/>
    </row>
    <row r="915" spans="1:10" s="141" customFormat="1" ht="38.25">
      <c r="A915" s="133"/>
      <c r="B915" s="145" t="s">
        <v>73</v>
      </c>
      <c r="C915" s="145"/>
      <c r="D915" s="146">
        <v>1</v>
      </c>
      <c r="E915" s="146">
        <v>11</v>
      </c>
      <c r="F915" s="147" t="s">
        <v>743</v>
      </c>
      <c r="G915" s="148"/>
      <c r="H915" s="139">
        <f t="shared" si="132"/>
        <v>5000</v>
      </c>
      <c r="I915" s="139">
        <f t="shared" si="132"/>
        <v>0</v>
      </c>
      <c r="J915" s="133"/>
    </row>
    <row r="916" spans="1:10" s="141" customFormat="1" ht="25.5">
      <c r="A916" s="133"/>
      <c r="B916" s="145" t="s">
        <v>72</v>
      </c>
      <c r="C916" s="145"/>
      <c r="D916" s="146">
        <v>1</v>
      </c>
      <c r="E916" s="146">
        <v>11</v>
      </c>
      <c r="F916" s="147" t="s">
        <v>744</v>
      </c>
      <c r="G916" s="148"/>
      <c r="H916" s="139">
        <f t="shared" si="132"/>
        <v>5000</v>
      </c>
      <c r="I916" s="139">
        <f t="shared" si="132"/>
        <v>0</v>
      </c>
      <c r="J916" s="133"/>
    </row>
    <row r="917" spans="1:10" s="141" customFormat="1">
      <c r="A917" s="133"/>
      <c r="B917" s="33" t="s">
        <v>261</v>
      </c>
      <c r="C917" s="145"/>
      <c r="D917" s="146">
        <v>1</v>
      </c>
      <c r="E917" s="146">
        <v>11</v>
      </c>
      <c r="F917" s="147" t="s">
        <v>744</v>
      </c>
      <c r="G917" s="148">
        <v>800</v>
      </c>
      <c r="H917" s="139">
        <f t="shared" si="132"/>
        <v>5000</v>
      </c>
      <c r="I917" s="139">
        <f t="shared" si="132"/>
        <v>0</v>
      </c>
      <c r="J917" s="133"/>
    </row>
    <row r="918" spans="1:10" s="141" customFormat="1">
      <c r="A918" s="133"/>
      <c r="B918" s="145" t="s">
        <v>78</v>
      </c>
      <c r="C918" s="145"/>
      <c r="D918" s="146">
        <v>1</v>
      </c>
      <c r="E918" s="146">
        <v>11</v>
      </c>
      <c r="F918" s="147" t="s">
        <v>744</v>
      </c>
      <c r="G918" s="148" t="s">
        <v>77</v>
      </c>
      <c r="H918" s="139">
        <v>5000</v>
      </c>
      <c r="I918" s="139">
        <v>0</v>
      </c>
      <c r="J918" s="133"/>
    </row>
    <row r="919" spans="1:10" s="143" customFormat="1" ht="25.5">
      <c r="A919" s="142"/>
      <c r="B919" s="134" t="s">
        <v>76</v>
      </c>
      <c r="C919" s="134"/>
      <c r="D919" s="135">
        <v>13</v>
      </c>
      <c r="E919" s="135">
        <v>0</v>
      </c>
      <c r="F919" s="136"/>
      <c r="G919" s="137"/>
      <c r="H919" s="138">
        <f t="shared" ref="H919:I924" si="133">H920</f>
        <v>7354.2</v>
      </c>
      <c r="I919" s="138">
        <f t="shared" si="133"/>
        <v>0</v>
      </c>
      <c r="J919" s="142">
        <f>I919/H919*100</f>
        <v>0</v>
      </c>
    </row>
    <row r="920" spans="1:10" s="143" customFormat="1" ht="25.5">
      <c r="A920" s="142"/>
      <c r="B920" s="134" t="s">
        <v>75</v>
      </c>
      <c r="C920" s="134"/>
      <c r="D920" s="135">
        <v>13</v>
      </c>
      <c r="E920" s="135">
        <v>1</v>
      </c>
      <c r="F920" s="136"/>
      <c r="G920" s="137"/>
      <c r="H920" s="138">
        <f t="shared" si="133"/>
        <v>7354.2</v>
      </c>
      <c r="I920" s="138">
        <f t="shared" si="133"/>
        <v>0</v>
      </c>
      <c r="J920" s="142">
        <f>I920/H920*100</f>
        <v>0</v>
      </c>
    </row>
    <row r="921" spans="1:10" s="141" customFormat="1" ht="89.25">
      <c r="A921" s="133"/>
      <c r="B921" s="145" t="s">
        <v>74</v>
      </c>
      <c r="C921" s="145"/>
      <c r="D921" s="146">
        <v>13</v>
      </c>
      <c r="E921" s="146">
        <v>1</v>
      </c>
      <c r="F921" s="147" t="s">
        <v>740</v>
      </c>
      <c r="G921" s="148"/>
      <c r="H921" s="139">
        <f t="shared" si="133"/>
        <v>7354.2</v>
      </c>
      <c r="I921" s="139">
        <f t="shared" si="133"/>
        <v>0</v>
      </c>
      <c r="J921" s="133"/>
    </row>
    <row r="922" spans="1:10" s="141" customFormat="1" ht="38.25">
      <c r="A922" s="133"/>
      <c r="B922" s="145" t="s">
        <v>73</v>
      </c>
      <c r="C922" s="145"/>
      <c r="D922" s="146">
        <v>13</v>
      </c>
      <c r="E922" s="146">
        <v>1</v>
      </c>
      <c r="F922" s="147" t="s">
        <v>743</v>
      </c>
      <c r="G922" s="148"/>
      <c r="H922" s="139">
        <f t="shared" si="133"/>
        <v>7354.2</v>
      </c>
      <c r="I922" s="139">
        <f t="shared" si="133"/>
        <v>0</v>
      </c>
      <c r="J922" s="133"/>
    </row>
    <row r="923" spans="1:10" s="141" customFormat="1" ht="25.5">
      <c r="A923" s="133"/>
      <c r="B923" s="145" t="s">
        <v>72</v>
      </c>
      <c r="C923" s="145"/>
      <c r="D923" s="146">
        <v>13</v>
      </c>
      <c r="E923" s="146">
        <v>1</v>
      </c>
      <c r="F923" s="147" t="s">
        <v>744</v>
      </c>
      <c r="G923" s="148"/>
      <c r="H923" s="139">
        <f t="shared" si="133"/>
        <v>7354.2</v>
      </c>
      <c r="I923" s="139">
        <f t="shared" si="133"/>
        <v>0</v>
      </c>
      <c r="J923" s="133"/>
    </row>
    <row r="924" spans="1:10" s="141" customFormat="1" ht="25.5">
      <c r="A924" s="133"/>
      <c r="B924" s="145" t="s">
        <v>685</v>
      </c>
      <c r="C924" s="145"/>
      <c r="D924" s="146">
        <v>13</v>
      </c>
      <c r="E924" s="146">
        <v>1</v>
      </c>
      <c r="F924" s="147" t="s">
        <v>744</v>
      </c>
      <c r="G924" s="148">
        <v>700</v>
      </c>
      <c r="H924" s="139">
        <f t="shared" si="133"/>
        <v>7354.2</v>
      </c>
      <c r="I924" s="139">
        <f t="shared" si="133"/>
        <v>0</v>
      </c>
      <c r="J924" s="133"/>
    </row>
    <row r="925" spans="1:10" s="141" customFormat="1">
      <c r="A925" s="133"/>
      <c r="B925" s="145" t="s">
        <v>71</v>
      </c>
      <c r="C925" s="145"/>
      <c r="D925" s="146">
        <v>13</v>
      </c>
      <c r="E925" s="146">
        <v>1</v>
      </c>
      <c r="F925" s="147" t="s">
        <v>744</v>
      </c>
      <c r="G925" s="148" t="s">
        <v>70</v>
      </c>
      <c r="H925" s="139">
        <v>7354.2</v>
      </c>
      <c r="I925" s="139">
        <v>0</v>
      </c>
      <c r="J925" s="133"/>
    </row>
    <row r="926" spans="1:10" s="143" customFormat="1" ht="25.5">
      <c r="A926" s="142" t="s">
        <v>655</v>
      </c>
      <c r="B926" s="134" t="s">
        <v>688</v>
      </c>
      <c r="C926" s="134">
        <v>231</v>
      </c>
      <c r="D926" s="135">
        <v>0</v>
      </c>
      <c r="E926" s="135">
        <v>0</v>
      </c>
      <c r="F926" s="136"/>
      <c r="G926" s="137"/>
      <c r="H926" s="138">
        <f>H927+H945+H952+H1106</f>
        <v>1277491.2</v>
      </c>
      <c r="I926" s="138">
        <f>I927+I945+I952+I1106</f>
        <v>217316.5</v>
      </c>
      <c r="J926" s="140">
        <f>I926/H926*100</f>
        <v>17.011193501763458</v>
      </c>
    </row>
    <row r="927" spans="1:10" s="143" customFormat="1" ht="25.5">
      <c r="A927" s="142"/>
      <c r="B927" s="134" t="s">
        <v>69</v>
      </c>
      <c r="C927" s="134"/>
      <c r="D927" s="135">
        <v>3</v>
      </c>
      <c r="E927" s="135">
        <v>0</v>
      </c>
      <c r="F927" s="136"/>
      <c r="G927" s="137"/>
      <c r="H927" s="138">
        <f>H928</f>
        <v>67</v>
      </c>
      <c r="I927" s="138">
        <f>I928</f>
        <v>0</v>
      </c>
      <c r="J927" s="140">
        <f>I927/H927*100</f>
        <v>0</v>
      </c>
    </row>
    <row r="928" spans="1:10" s="143" customFormat="1" ht="25.5">
      <c r="A928" s="142"/>
      <c r="B928" s="134" t="s">
        <v>68</v>
      </c>
      <c r="C928" s="134"/>
      <c r="D928" s="135">
        <v>3</v>
      </c>
      <c r="E928" s="135">
        <v>14</v>
      </c>
      <c r="F928" s="136"/>
      <c r="G928" s="137"/>
      <c r="H928" s="138">
        <f>H929</f>
        <v>67</v>
      </c>
      <c r="I928" s="138">
        <f>I929</f>
        <v>0</v>
      </c>
      <c r="J928" s="140">
        <f>I928/H928*100</f>
        <v>0</v>
      </c>
    </row>
    <row r="929" spans="1:10" s="141" customFormat="1" ht="38.25">
      <c r="A929" s="133"/>
      <c r="B929" s="145" t="s">
        <v>67</v>
      </c>
      <c r="C929" s="145"/>
      <c r="D929" s="146">
        <v>3</v>
      </c>
      <c r="E929" s="146">
        <v>14</v>
      </c>
      <c r="F929" s="147" t="s">
        <v>750</v>
      </c>
      <c r="G929" s="148"/>
      <c r="H929" s="139">
        <f>H930+H935+H940</f>
        <v>67</v>
      </c>
      <c r="I929" s="139">
        <f>I930+I935+I940</f>
        <v>0</v>
      </c>
      <c r="J929" s="133"/>
    </row>
    <row r="930" spans="1:10" s="141" customFormat="1" ht="25.5">
      <c r="A930" s="133"/>
      <c r="B930" s="145" t="s">
        <v>66</v>
      </c>
      <c r="C930" s="145"/>
      <c r="D930" s="146">
        <v>3</v>
      </c>
      <c r="E930" s="146">
        <v>14</v>
      </c>
      <c r="F930" s="147" t="s">
        <v>751</v>
      </c>
      <c r="G930" s="148"/>
      <c r="H930" s="139">
        <f t="shared" ref="H930:I933" si="134">H931</f>
        <v>20</v>
      </c>
      <c r="I930" s="139">
        <f t="shared" si="134"/>
        <v>0</v>
      </c>
      <c r="J930" s="133"/>
    </row>
    <row r="931" spans="1:10" s="141" customFormat="1">
      <c r="A931" s="133"/>
      <c r="B931" s="145" t="s">
        <v>65</v>
      </c>
      <c r="C931" s="145"/>
      <c r="D931" s="146">
        <v>3</v>
      </c>
      <c r="E931" s="146">
        <v>14</v>
      </c>
      <c r="F931" s="147" t="s">
        <v>780</v>
      </c>
      <c r="G931" s="148"/>
      <c r="H931" s="139">
        <f t="shared" si="134"/>
        <v>20</v>
      </c>
      <c r="I931" s="139">
        <f t="shared" si="134"/>
        <v>0</v>
      </c>
      <c r="J931" s="133"/>
    </row>
    <row r="932" spans="1:10" s="141" customFormat="1" ht="38.25">
      <c r="A932" s="133"/>
      <c r="B932" s="32" t="s">
        <v>689</v>
      </c>
      <c r="C932" s="145"/>
      <c r="D932" s="146">
        <v>3</v>
      </c>
      <c r="E932" s="146">
        <v>14</v>
      </c>
      <c r="F932" s="147" t="s">
        <v>780</v>
      </c>
      <c r="G932" s="148">
        <v>600</v>
      </c>
      <c r="H932" s="139">
        <f t="shared" si="134"/>
        <v>20</v>
      </c>
      <c r="I932" s="139">
        <f t="shared" si="134"/>
        <v>0</v>
      </c>
      <c r="J932" s="133"/>
    </row>
    <row r="933" spans="1:10" s="141" customFormat="1">
      <c r="A933" s="133"/>
      <c r="B933" s="32" t="s">
        <v>690</v>
      </c>
      <c r="C933" s="145"/>
      <c r="D933" s="146">
        <v>3</v>
      </c>
      <c r="E933" s="146">
        <v>14</v>
      </c>
      <c r="F933" s="147" t="s">
        <v>780</v>
      </c>
      <c r="G933" s="148">
        <v>610</v>
      </c>
      <c r="H933" s="139">
        <f t="shared" si="134"/>
        <v>20</v>
      </c>
      <c r="I933" s="139">
        <f t="shared" si="134"/>
        <v>0</v>
      </c>
      <c r="J933" s="133"/>
    </row>
    <row r="934" spans="1:10" s="141" customFormat="1">
      <c r="A934" s="133"/>
      <c r="B934" s="145" t="s">
        <v>41</v>
      </c>
      <c r="C934" s="145"/>
      <c r="D934" s="146">
        <v>3</v>
      </c>
      <c r="E934" s="146">
        <v>14</v>
      </c>
      <c r="F934" s="147" t="s">
        <v>780</v>
      </c>
      <c r="G934" s="148" t="s">
        <v>40</v>
      </c>
      <c r="H934" s="139">
        <v>20</v>
      </c>
      <c r="I934" s="139">
        <v>0</v>
      </c>
      <c r="J934" s="133"/>
    </row>
    <row r="935" spans="1:10" s="141" customFormat="1" ht="38.25">
      <c r="A935" s="133"/>
      <c r="B935" s="145" t="s">
        <v>64</v>
      </c>
      <c r="C935" s="145"/>
      <c r="D935" s="146">
        <v>3</v>
      </c>
      <c r="E935" s="146">
        <v>14</v>
      </c>
      <c r="F935" s="147" t="s">
        <v>783</v>
      </c>
      <c r="G935" s="148"/>
      <c r="H935" s="139">
        <f t="shared" ref="H935:I938" si="135">H936</f>
        <v>27</v>
      </c>
      <c r="I935" s="139">
        <f t="shared" si="135"/>
        <v>0</v>
      </c>
      <c r="J935" s="133"/>
    </row>
    <row r="936" spans="1:10" s="141" customFormat="1">
      <c r="A936" s="133"/>
      <c r="B936" s="145" t="s">
        <v>21</v>
      </c>
      <c r="C936" s="145"/>
      <c r="D936" s="146">
        <v>3</v>
      </c>
      <c r="E936" s="146">
        <v>14</v>
      </c>
      <c r="F936" s="147" t="s">
        <v>784</v>
      </c>
      <c r="G936" s="148"/>
      <c r="H936" s="139">
        <f t="shared" si="135"/>
        <v>27</v>
      </c>
      <c r="I936" s="139">
        <f t="shared" si="135"/>
        <v>0</v>
      </c>
      <c r="J936" s="133"/>
    </row>
    <row r="937" spans="1:10" s="141" customFormat="1" ht="38.25">
      <c r="A937" s="133"/>
      <c r="B937" s="32" t="s">
        <v>689</v>
      </c>
      <c r="C937" s="145"/>
      <c r="D937" s="146">
        <v>3</v>
      </c>
      <c r="E937" s="146">
        <v>14</v>
      </c>
      <c r="F937" s="147" t="s">
        <v>784</v>
      </c>
      <c r="G937" s="148">
        <v>600</v>
      </c>
      <c r="H937" s="139">
        <f t="shared" si="135"/>
        <v>27</v>
      </c>
      <c r="I937" s="139">
        <f t="shared" si="135"/>
        <v>0</v>
      </c>
      <c r="J937" s="133"/>
    </row>
    <row r="938" spans="1:10" s="141" customFormat="1">
      <c r="A938" s="133"/>
      <c r="B938" s="32" t="s">
        <v>690</v>
      </c>
      <c r="C938" s="145"/>
      <c r="D938" s="146">
        <v>3</v>
      </c>
      <c r="E938" s="146">
        <v>14</v>
      </c>
      <c r="F938" s="147" t="s">
        <v>784</v>
      </c>
      <c r="G938" s="148">
        <v>610</v>
      </c>
      <c r="H938" s="139">
        <f t="shared" si="135"/>
        <v>27</v>
      </c>
      <c r="I938" s="139">
        <f t="shared" si="135"/>
        <v>0</v>
      </c>
      <c r="J938" s="133"/>
    </row>
    <row r="939" spans="1:10" s="141" customFormat="1">
      <c r="A939" s="133"/>
      <c r="B939" s="145" t="s">
        <v>41</v>
      </c>
      <c r="C939" s="145"/>
      <c r="D939" s="146">
        <v>3</v>
      </c>
      <c r="E939" s="146">
        <v>14</v>
      </c>
      <c r="F939" s="147" t="s">
        <v>784</v>
      </c>
      <c r="G939" s="148" t="s">
        <v>40</v>
      </c>
      <c r="H939" s="139">
        <v>27</v>
      </c>
      <c r="I939" s="139">
        <v>0</v>
      </c>
      <c r="J939" s="133"/>
    </row>
    <row r="940" spans="1:10" s="141" customFormat="1" ht="25.5">
      <c r="A940" s="133"/>
      <c r="B940" s="145" t="s">
        <v>63</v>
      </c>
      <c r="C940" s="145"/>
      <c r="D940" s="146">
        <v>3</v>
      </c>
      <c r="E940" s="146">
        <v>14</v>
      </c>
      <c r="F940" s="147" t="s">
        <v>786</v>
      </c>
      <c r="G940" s="148"/>
      <c r="H940" s="139">
        <f t="shared" ref="H940:I943" si="136">H941</f>
        <v>20</v>
      </c>
      <c r="I940" s="139">
        <f t="shared" si="136"/>
        <v>0</v>
      </c>
      <c r="J940" s="133"/>
    </row>
    <row r="941" spans="1:10" s="141" customFormat="1">
      <c r="A941" s="133"/>
      <c r="B941" s="145" t="s">
        <v>21</v>
      </c>
      <c r="C941" s="145"/>
      <c r="D941" s="146">
        <v>3</v>
      </c>
      <c r="E941" s="146">
        <v>14</v>
      </c>
      <c r="F941" s="147" t="s">
        <v>787</v>
      </c>
      <c r="G941" s="148"/>
      <c r="H941" s="139">
        <f t="shared" si="136"/>
        <v>20</v>
      </c>
      <c r="I941" s="139">
        <f t="shared" si="136"/>
        <v>0</v>
      </c>
      <c r="J941" s="133"/>
    </row>
    <row r="942" spans="1:10" s="141" customFormat="1" ht="38.25">
      <c r="A942" s="133"/>
      <c r="B942" s="32" t="s">
        <v>689</v>
      </c>
      <c r="C942" s="145"/>
      <c r="D942" s="146">
        <v>3</v>
      </c>
      <c r="E942" s="146">
        <v>14</v>
      </c>
      <c r="F942" s="147" t="s">
        <v>787</v>
      </c>
      <c r="G942" s="148">
        <v>600</v>
      </c>
      <c r="H942" s="139">
        <f t="shared" si="136"/>
        <v>20</v>
      </c>
      <c r="I942" s="139">
        <f t="shared" si="136"/>
        <v>0</v>
      </c>
      <c r="J942" s="133"/>
    </row>
    <row r="943" spans="1:10" s="141" customFormat="1">
      <c r="A943" s="133"/>
      <c r="B943" s="32" t="s">
        <v>690</v>
      </c>
      <c r="C943" s="145"/>
      <c r="D943" s="146">
        <v>3</v>
      </c>
      <c r="E943" s="146">
        <v>14</v>
      </c>
      <c r="F943" s="147" t="s">
        <v>787</v>
      </c>
      <c r="G943" s="148">
        <v>610</v>
      </c>
      <c r="H943" s="139">
        <f t="shared" si="136"/>
        <v>20</v>
      </c>
      <c r="I943" s="139">
        <f t="shared" si="136"/>
        <v>0</v>
      </c>
      <c r="J943" s="133"/>
    </row>
    <row r="944" spans="1:10" s="141" customFormat="1">
      <c r="A944" s="133"/>
      <c r="B944" s="145" t="s">
        <v>41</v>
      </c>
      <c r="C944" s="145"/>
      <c r="D944" s="146">
        <v>3</v>
      </c>
      <c r="E944" s="146">
        <v>14</v>
      </c>
      <c r="F944" s="147" t="s">
        <v>787</v>
      </c>
      <c r="G944" s="148" t="s">
        <v>40</v>
      </c>
      <c r="H944" s="139">
        <v>20</v>
      </c>
      <c r="I944" s="139">
        <v>0</v>
      </c>
      <c r="J944" s="133"/>
    </row>
    <row r="945" spans="1:10" s="143" customFormat="1">
      <c r="A945" s="142"/>
      <c r="B945" s="134" t="s">
        <v>62</v>
      </c>
      <c r="C945" s="134"/>
      <c r="D945" s="135">
        <v>4</v>
      </c>
      <c r="E945" s="135">
        <v>0</v>
      </c>
      <c r="F945" s="136"/>
      <c r="G945" s="137"/>
      <c r="H945" s="138">
        <f>H946</f>
        <v>300</v>
      </c>
      <c r="I945" s="138">
        <f>I946</f>
        <v>50</v>
      </c>
      <c r="J945" s="140">
        <f>I945/H945*100</f>
        <v>16.666666666666664</v>
      </c>
    </row>
    <row r="946" spans="1:10" s="143" customFormat="1">
      <c r="A946" s="142"/>
      <c r="B946" s="134" t="s">
        <v>61</v>
      </c>
      <c r="C946" s="134"/>
      <c r="D946" s="135">
        <v>4</v>
      </c>
      <c r="E946" s="135">
        <v>10</v>
      </c>
      <c r="F946" s="136"/>
      <c r="G946" s="137"/>
      <c r="H946" s="138">
        <f>H947</f>
        <v>300</v>
      </c>
      <c r="I946" s="138">
        <f t="shared" ref="I946:I950" si="137">I947</f>
        <v>50</v>
      </c>
      <c r="J946" s="140">
        <f>I946/H946*100</f>
        <v>16.666666666666664</v>
      </c>
    </row>
    <row r="947" spans="1:10" s="141" customFormat="1" ht="25.5">
      <c r="A947" s="133"/>
      <c r="B947" s="145" t="s">
        <v>60</v>
      </c>
      <c r="C947" s="145"/>
      <c r="D947" s="146">
        <v>4</v>
      </c>
      <c r="E947" s="146">
        <v>10</v>
      </c>
      <c r="F947" s="147" t="s">
        <v>830</v>
      </c>
      <c r="G947" s="148"/>
      <c r="H947" s="139">
        <f>H948</f>
        <v>300</v>
      </c>
      <c r="I947" s="139">
        <f t="shared" si="137"/>
        <v>50</v>
      </c>
      <c r="J947" s="133"/>
    </row>
    <row r="948" spans="1:10" s="141" customFormat="1">
      <c r="A948" s="133"/>
      <c r="B948" s="145" t="s">
        <v>21</v>
      </c>
      <c r="C948" s="145"/>
      <c r="D948" s="146">
        <v>4</v>
      </c>
      <c r="E948" s="146">
        <v>10</v>
      </c>
      <c r="F948" s="147" t="s">
        <v>831</v>
      </c>
      <c r="G948" s="148"/>
      <c r="H948" s="139">
        <f>H949</f>
        <v>300</v>
      </c>
      <c r="I948" s="139">
        <f t="shared" si="137"/>
        <v>50</v>
      </c>
      <c r="J948" s="133"/>
    </row>
    <row r="949" spans="1:10" s="141" customFormat="1" ht="38.25">
      <c r="A949" s="133"/>
      <c r="B949" s="32" t="s">
        <v>689</v>
      </c>
      <c r="C949" s="145"/>
      <c r="D949" s="146">
        <v>4</v>
      </c>
      <c r="E949" s="146">
        <v>10</v>
      </c>
      <c r="F949" s="147" t="s">
        <v>831</v>
      </c>
      <c r="G949" s="148">
        <v>600</v>
      </c>
      <c r="H949" s="139">
        <f>H950</f>
        <v>300</v>
      </c>
      <c r="I949" s="139">
        <f t="shared" si="137"/>
        <v>50</v>
      </c>
      <c r="J949" s="133"/>
    </row>
    <row r="950" spans="1:10" s="141" customFormat="1">
      <c r="A950" s="133"/>
      <c r="B950" s="32" t="s">
        <v>694</v>
      </c>
      <c r="C950" s="145"/>
      <c r="D950" s="146">
        <v>4</v>
      </c>
      <c r="E950" s="146">
        <v>10</v>
      </c>
      <c r="F950" s="147" t="s">
        <v>831</v>
      </c>
      <c r="G950" s="148">
        <v>620</v>
      </c>
      <c r="H950" s="139">
        <f>H951</f>
        <v>300</v>
      </c>
      <c r="I950" s="139">
        <f t="shared" si="137"/>
        <v>50</v>
      </c>
      <c r="J950" s="133"/>
    </row>
    <row r="951" spans="1:10" s="141" customFormat="1" ht="25.5">
      <c r="A951" s="133"/>
      <c r="B951" s="145" t="s">
        <v>16</v>
      </c>
      <c r="C951" s="145"/>
      <c r="D951" s="146">
        <v>4</v>
      </c>
      <c r="E951" s="146">
        <v>10</v>
      </c>
      <c r="F951" s="147" t="s">
        <v>831</v>
      </c>
      <c r="G951" s="148" t="s">
        <v>15</v>
      </c>
      <c r="H951" s="139">
        <v>300</v>
      </c>
      <c r="I951" s="139">
        <v>50</v>
      </c>
      <c r="J951" s="133"/>
    </row>
    <row r="952" spans="1:10" s="143" customFormat="1">
      <c r="A952" s="142"/>
      <c r="B952" s="134" t="s">
        <v>59</v>
      </c>
      <c r="C952" s="134"/>
      <c r="D952" s="135">
        <v>7</v>
      </c>
      <c r="E952" s="135">
        <v>0</v>
      </c>
      <c r="F952" s="136"/>
      <c r="G952" s="137"/>
      <c r="H952" s="138">
        <f>H953+H983+H1030+H1058</f>
        <v>1242604.3</v>
      </c>
      <c r="I952" s="138">
        <f>I953+I983+I1030+I1058</f>
        <v>212903.9</v>
      </c>
      <c r="J952" s="140">
        <f>I952/H952*100</f>
        <v>17.133684472200844</v>
      </c>
    </row>
    <row r="953" spans="1:10" s="143" customFormat="1">
      <c r="A953" s="142"/>
      <c r="B953" s="134" t="s">
        <v>58</v>
      </c>
      <c r="C953" s="134"/>
      <c r="D953" s="135">
        <v>7</v>
      </c>
      <c r="E953" s="135">
        <v>1</v>
      </c>
      <c r="F953" s="136"/>
      <c r="G953" s="137"/>
      <c r="H953" s="138">
        <f>H954</f>
        <v>524170.10000000003</v>
      </c>
      <c r="I953" s="138">
        <f>I954</f>
        <v>91381.8</v>
      </c>
      <c r="J953" s="140">
        <f>I953/H953*100</f>
        <v>17.433615538162133</v>
      </c>
    </row>
    <row r="954" spans="1:10" s="141" customFormat="1" ht="25.5">
      <c r="A954" s="133"/>
      <c r="B954" s="145" t="s">
        <v>12</v>
      </c>
      <c r="C954" s="145"/>
      <c r="D954" s="146">
        <v>7</v>
      </c>
      <c r="E954" s="146">
        <v>1</v>
      </c>
      <c r="F954" s="147" t="s">
        <v>888</v>
      </c>
      <c r="G954" s="148"/>
      <c r="H954" s="139">
        <f>H955+H969+H974</f>
        <v>524170.10000000003</v>
      </c>
      <c r="I954" s="139">
        <f>I955+I969+I974</f>
        <v>91381.8</v>
      </c>
      <c r="J954" s="133"/>
    </row>
    <row r="955" spans="1:10" s="141" customFormat="1">
      <c r="A955" s="133"/>
      <c r="B955" s="145" t="s">
        <v>11</v>
      </c>
      <c r="C955" s="145"/>
      <c r="D955" s="146">
        <v>7</v>
      </c>
      <c r="E955" s="146">
        <v>1</v>
      </c>
      <c r="F955" s="147" t="s">
        <v>890</v>
      </c>
      <c r="G955" s="148"/>
      <c r="H955" s="139">
        <f>H956</f>
        <v>516982.4</v>
      </c>
      <c r="I955" s="139">
        <f>I956</f>
        <v>91341</v>
      </c>
      <c r="J955" s="133"/>
    </row>
    <row r="956" spans="1:10" s="141" customFormat="1" ht="25.5">
      <c r="A956" s="133"/>
      <c r="B956" s="145" t="s">
        <v>10</v>
      </c>
      <c r="C956" s="145"/>
      <c r="D956" s="146">
        <v>7</v>
      </c>
      <c r="E956" s="146">
        <v>1</v>
      </c>
      <c r="F956" s="147" t="s">
        <v>891</v>
      </c>
      <c r="G956" s="148"/>
      <c r="H956" s="139">
        <f>H957+H961+H965</f>
        <v>516982.4</v>
      </c>
      <c r="I956" s="139">
        <f>I957+I961+I965</f>
        <v>91341</v>
      </c>
      <c r="J956" s="133"/>
    </row>
    <row r="957" spans="1:10" s="141" customFormat="1" ht="25.5">
      <c r="A957" s="133"/>
      <c r="B957" s="145" t="s">
        <v>37</v>
      </c>
      <c r="C957" s="145"/>
      <c r="D957" s="146">
        <v>7</v>
      </c>
      <c r="E957" s="146">
        <v>1</v>
      </c>
      <c r="F957" s="147" t="s">
        <v>892</v>
      </c>
      <c r="G957" s="148"/>
      <c r="H957" s="139">
        <f t="shared" ref="H957:I959" si="138">H958</f>
        <v>93205.4</v>
      </c>
      <c r="I957" s="139">
        <f t="shared" si="138"/>
        <v>17807</v>
      </c>
      <c r="J957" s="133"/>
    </row>
    <row r="958" spans="1:10" s="141" customFormat="1" ht="38.25">
      <c r="A958" s="133"/>
      <c r="B958" s="32" t="s">
        <v>689</v>
      </c>
      <c r="C958" s="145"/>
      <c r="D958" s="146">
        <v>7</v>
      </c>
      <c r="E958" s="146">
        <v>1</v>
      </c>
      <c r="F958" s="147" t="s">
        <v>892</v>
      </c>
      <c r="G958" s="148">
        <v>600</v>
      </c>
      <c r="H958" s="139">
        <f t="shared" si="138"/>
        <v>93205.4</v>
      </c>
      <c r="I958" s="139">
        <f t="shared" si="138"/>
        <v>17807</v>
      </c>
      <c r="J958" s="133"/>
    </row>
    <row r="959" spans="1:10" s="141" customFormat="1">
      <c r="A959" s="133"/>
      <c r="B959" s="32" t="s">
        <v>690</v>
      </c>
      <c r="C959" s="145"/>
      <c r="D959" s="146">
        <v>7</v>
      </c>
      <c r="E959" s="146">
        <v>1</v>
      </c>
      <c r="F959" s="147" t="s">
        <v>892</v>
      </c>
      <c r="G959" s="148">
        <v>610</v>
      </c>
      <c r="H959" s="139">
        <f t="shared" si="138"/>
        <v>93205.4</v>
      </c>
      <c r="I959" s="139">
        <f t="shared" si="138"/>
        <v>17807</v>
      </c>
      <c r="J959" s="133"/>
    </row>
    <row r="960" spans="1:10" s="141" customFormat="1" ht="63.75">
      <c r="A960" s="133"/>
      <c r="B960" s="145" t="s">
        <v>44</v>
      </c>
      <c r="C960" s="145"/>
      <c r="D960" s="146">
        <v>7</v>
      </c>
      <c r="E960" s="146">
        <v>1</v>
      </c>
      <c r="F960" s="147" t="s">
        <v>892</v>
      </c>
      <c r="G960" s="148" t="s">
        <v>43</v>
      </c>
      <c r="H960" s="139">
        <v>93205.4</v>
      </c>
      <c r="I960" s="139">
        <v>17807</v>
      </c>
      <c r="J960" s="133"/>
    </row>
    <row r="961" spans="1:10" s="141" customFormat="1">
      <c r="A961" s="133"/>
      <c r="B961" s="145" t="s">
        <v>21</v>
      </c>
      <c r="C961" s="145"/>
      <c r="D961" s="146">
        <v>7</v>
      </c>
      <c r="E961" s="146">
        <v>1</v>
      </c>
      <c r="F961" s="147" t="s">
        <v>894</v>
      </c>
      <c r="G961" s="148"/>
      <c r="H961" s="139">
        <f t="shared" ref="H961:I963" si="139">H962</f>
        <v>100</v>
      </c>
      <c r="I961" s="139">
        <f t="shared" si="139"/>
        <v>0</v>
      </c>
      <c r="J961" s="133"/>
    </row>
    <row r="962" spans="1:10" s="141" customFormat="1" ht="38.25">
      <c r="A962" s="133"/>
      <c r="B962" s="32" t="s">
        <v>689</v>
      </c>
      <c r="C962" s="145"/>
      <c r="D962" s="146">
        <v>7</v>
      </c>
      <c r="E962" s="146">
        <v>1</v>
      </c>
      <c r="F962" s="147" t="s">
        <v>894</v>
      </c>
      <c r="G962" s="148">
        <v>600</v>
      </c>
      <c r="H962" s="139">
        <f t="shared" si="139"/>
        <v>100</v>
      </c>
      <c r="I962" s="139">
        <f t="shared" si="139"/>
        <v>0</v>
      </c>
      <c r="J962" s="133"/>
    </row>
    <row r="963" spans="1:10" s="141" customFormat="1">
      <c r="A963" s="133"/>
      <c r="B963" s="32" t="s">
        <v>690</v>
      </c>
      <c r="C963" s="145"/>
      <c r="D963" s="146">
        <v>7</v>
      </c>
      <c r="E963" s="146">
        <v>1</v>
      </c>
      <c r="F963" s="147" t="s">
        <v>894</v>
      </c>
      <c r="G963" s="148">
        <v>610</v>
      </c>
      <c r="H963" s="139">
        <f t="shared" si="139"/>
        <v>100</v>
      </c>
      <c r="I963" s="139">
        <f t="shared" si="139"/>
        <v>0</v>
      </c>
      <c r="J963" s="133"/>
    </row>
    <row r="964" spans="1:10" s="141" customFormat="1">
      <c r="A964" s="133"/>
      <c r="B964" s="145" t="s">
        <v>41</v>
      </c>
      <c r="C964" s="145"/>
      <c r="D964" s="146">
        <v>7</v>
      </c>
      <c r="E964" s="146">
        <v>1</v>
      </c>
      <c r="F964" s="147" t="s">
        <v>894</v>
      </c>
      <c r="G964" s="148" t="s">
        <v>40</v>
      </c>
      <c r="H964" s="139">
        <v>100</v>
      </c>
      <c r="I964" s="139">
        <v>0</v>
      </c>
      <c r="J964" s="133"/>
    </row>
    <row r="965" spans="1:10" s="141" customFormat="1" ht="102">
      <c r="A965" s="133"/>
      <c r="B965" s="145" t="s">
        <v>57</v>
      </c>
      <c r="C965" s="145"/>
      <c r="D965" s="146">
        <v>7</v>
      </c>
      <c r="E965" s="146">
        <v>1</v>
      </c>
      <c r="F965" s="147" t="s">
        <v>893</v>
      </c>
      <c r="G965" s="148"/>
      <c r="H965" s="139">
        <f t="shared" ref="H965:I967" si="140">H966</f>
        <v>423677</v>
      </c>
      <c r="I965" s="139">
        <f t="shared" si="140"/>
        <v>73534</v>
      </c>
      <c r="J965" s="133"/>
    </row>
    <row r="966" spans="1:10" s="141" customFormat="1" ht="38.25">
      <c r="A966" s="133"/>
      <c r="B966" s="32" t="s">
        <v>689</v>
      </c>
      <c r="C966" s="145"/>
      <c r="D966" s="146">
        <v>7</v>
      </c>
      <c r="E966" s="146">
        <v>1</v>
      </c>
      <c r="F966" s="147" t="s">
        <v>893</v>
      </c>
      <c r="G966" s="148">
        <v>600</v>
      </c>
      <c r="H966" s="139">
        <f t="shared" si="140"/>
        <v>423677</v>
      </c>
      <c r="I966" s="139">
        <f t="shared" si="140"/>
        <v>73534</v>
      </c>
      <c r="J966" s="133"/>
    </row>
    <row r="967" spans="1:10" s="141" customFormat="1">
      <c r="A967" s="133"/>
      <c r="B967" s="32" t="s">
        <v>690</v>
      </c>
      <c r="C967" s="145"/>
      <c r="D967" s="146">
        <v>7</v>
      </c>
      <c r="E967" s="146">
        <v>1</v>
      </c>
      <c r="F967" s="147" t="s">
        <v>893</v>
      </c>
      <c r="G967" s="148">
        <v>610</v>
      </c>
      <c r="H967" s="139">
        <f t="shared" si="140"/>
        <v>423677</v>
      </c>
      <c r="I967" s="139">
        <f t="shared" si="140"/>
        <v>73534</v>
      </c>
      <c r="J967" s="133"/>
    </row>
    <row r="968" spans="1:10" s="141" customFormat="1" ht="63.75">
      <c r="A968" s="133"/>
      <c r="B968" s="145" t="s">
        <v>44</v>
      </c>
      <c r="C968" s="145"/>
      <c r="D968" s="146">
        <v>7</v>
      </c>
      <c r="E968" s="146">
        <v>1</v>
      </c>
      <c r="F968" s="147" t="s">
        <v>893</v>
      </c>
      <c r="G968" s="148" t="s">
        <v>43</v>
      </c>
      <c r="H968" s="139">
        <v>423677</v>
      </c>
      <c r="I968" s="139">
        <v>73534</v>
      </c>
      <c r="J968" s="133"/>
    </row>
    <row r="969" spans="1:10" s="141" customFormat="1">
      <c r="A969" s="133"/>
      <c r="B969" s="145" t="s">
        <v>23</v>
      </c>
      <c r="C969" s="145"/>
      <c r="D969" s="146">
        <v>7</v>
      </c>
      <c r="E969" s="146">
        <v>1</v>
      </c>
      <c r="F969" s="147" t="s">
        <v>907</v>
      </c>
      <c r="G969" s="148"/>
      <c r="H969" s="139">
        <f t="shared" ref="H969:I972" si="141">H970</f>
        <v>40.799999999999997</v>
      </c>
      <c r="I969" s="139">
        <f t="shared" si="141"/>
        <v>40.799999999999997</v>
      </c>
      <c r="J969" s="133"/>
    </row>
    <row r="970" spans="1:10" s="141" customFormat="1">
      <c r="A970" s="133"/>
      <c r="B970" s="145" t="s">
        <v>21</v>
      </c>
      <c r="C970" s="145"/>
      <c r="D970" s="146">
        <v>7</v>
      </c>
      <c r="E970" s="146">
        <v>1</v>
      </c>
      <c r="F970" s="147" t="s">
        <v>908</v>
      </c>
      <c r="G970" s="148"/>
      <c r="H970" s="139">
        <f t="shared" si="141"/>
        <v>40.799999999999997</v>
      </c>
      <c r="I970" s="139">
        <f t="shared" si="141"/>
        <v>40.799999999999997</v>
      </c>
      <c r="J970" s="133"/>
    </row>
    <row r="971" spans="1:10" s="141" customFormat="1" ht="38.25">
      <c r="A971" s="133"/>
      <c r="B971" s="32" t="s">
        <v>689</v>
      </c>
      <c r="C971" s="145"/>
      <c r="D971" s="146">
        <v>7</v>
      </c>
      <c r="E971" s="146">
        <v>1</v>
      </c>
      <c r="F971" s="147" t="s">
        <v>908</v>
      </c>
      <c r="G971" s="148">
        <v>600</v>
      </c>
      <c r="H971" s="139">
        <f t="shared" si="141"/>
        <v>40.799999999999997</v>
      </c>
      <c r="I971" s="139">
        <f t="shared" si="141"/>
        <v>40.799999999999997</v>
      </c>
      <c r="J971" s="133"/>
    </row>
    <row r="972" spans="1:10" s="141" customFormat="1">
      <c r="A972" s="133"/>
      <c r="B972" s="32" t="s">
        <v>690</v>
      </c>
      <c r="C972" s="145"/>
      <c r="D972" s="146">
        <v>7</v>
      </c>
      <c r="E972" s="146">
        <v>1</v>
      </c>
      <c r="F972" s="147" t="s">
        <v>908</v>
      </c>
      <c r="G972" s="148">
        <v>610</v>
      </c>
      <c r="H972" s="139">
        <f t="shared" si="141"/>
        <v>40.799999999999997</v>
      </c>
      <c r="I972" s="139">
        <f t="shared" si="141"/>
        <v>40.799999999999997</v>
      </c>
      <c r="J972" s="133"/>
    </row>
    <row r="973" spans="1:10" s="141" customFormat="1">
      <c r="A973" s="133"/>
      <c r="B973" s="145" t="s">
        <v>41</v>
      </c>
      <c r="C973" s="145"/>
      <c r="D973" s="146">
        <v>7</v>
      </c>
      <c r="E973" s="146">
        <v>1</v>
      </c>
      <c r="F973" s="147" t="s">
        <v>908</v>
      </c>
      <c r="G973" s="148" t="s">
        <v>40</v>
      </c>
      <c r="H973" s="139">
        <v>40.799999999999997</v>
      </c>
      <c r="I973" s="139">
        <v>40.799999999999997</v>
      </c>
      <c r="J973" s="133"/>
    </row>
    <row r="974" spans="1:10" s="141" customFormat="1" ht="25.5">
      <c r="A974" s="133"/>
      <c r="B974" s="145" t="s">
        <v>22</v>
      </c>
      <c r="C974" s="145"/>
      <c r="D974" s="146">
        <v>7</v>
      </c>
      <c r="E974" s="146">
        <v>1</v>
      </c>
      <c r="F974" s="147" t="s">
        <v>896</v>
      </c>
      <c r="G974" s="148"/>
      <c r="H974" s="139">
        <f>H975+H979</f>
        <v>7146.9</v>
      </c>
      <c r="I974" s="139">
        <f>I975+I979</f>
        <v>0</v>
      </c>
      <c r="J974" s="133"/>
    </row>
    <row r="975" spans="1:10" s="141" customFormat="1">
      <c r="A975" s="133"/>
      <c r="B975" s="145" t="s">
        <v>21</v>
      </c>
      <c r="C975" s="145"/>
      <c r="D975" s="146">
        <v>7</v>
      </c>
      <c r="E975" s="146">
        <v>1</v>
      </c>
      <c r="F975" s="147" t="s">
        <v>897</v>
      </c>
      <c r="G975" s="148"/>
      <c r="H975" s="139">
        <f t="shared" ref="H975:I977" si="142">H976</f>
        <v>6846.9</v>
      </c>
      <c r="I975" s="139">
        <f t="shared" si="142"/>
        <v>0</v>
      </c>
      <c r="J975" s="133"/>
    </row>
    <row r="976" spans="1:10" s="141" customFormat="1" ht="38.25">
      <c r="A976" s="133"/>
      <c r="B976" s="32" t="s">
        <v>689</v>
      </c>
      <c r="C976" s="145"/>
      <c r="D976" s="146">
        <v>7</v>
      </c>
      <c r="E976" s="146">
        <v>1</v>
      </c>
      <c r="F976" s="147" t="s">
        <v>897</v>
      </c>
      <c r="G976" s="148">
        <v>600</v>
      </c>
      <c r="H976" s="139">
        <f t="shared" si="142"/>
        <v>6846.9</v>
      </c>
      <c r="I976" s="139">
        <f t="shared" si="142"/>
        <v>0</v>
      </c>
      <c r="J976" s="133"/>
    </row>
    <row r="977" spans="1:10" s="141" customFormat="1">
      <c r="A977" s="133"/>
      <c r="B977" s="32" t="s">
        <v>690</v>
      </c>
      <c r="C977" s="145"/>
      <c r="D977" s="146">
        <v>7</v>
      </c>
      <c r="E977" s="146">
        <v>1</v>
      </c>
      <c r="F977" s="147" t="s">
        <v>897</v>
      </c>
      <c r="G977" s="148">
        <v>610</v>
      </c>
      <c r="H977" s="139">
        <f t="shared" si="142"/>
        <v>6846.9</v>
      </c>
      <c r="I977" s="139">
        <f t="shared" si="142"/>
        <v>0</v>
      </c>
      <c r="J977" s="133"/>
    </row>
    <row r="978" spans="1:10" s="141" customFormat="1">
      <c r="A978" s="133"/>
      <c r="B978" s="145" t="s">
        <v>41</v>
      </c>
      <c r="C978" s="145"/>
      <c r="D978" s="146">
        <v>7</v>
      </c>
      <c r="E978" s="146">
        <v>1</v>
      </c>
      <c r="F978" s="147" t="s">
        <v>897</v>
      </c>
      <c r="G978" s="148" t="s">
        <v>40</v>
      </c>
      <c r="H978" s="139">
        <v>6846.9</v>
      </c>
      <c r="I978" s="139">
        <v>0</v>
      </c>
      <c r="J978" s="133"/>
    </row>
    <row r="979" spans="1:10" s="141" customFormat="1" ht="38.25">
      <c r="A979" s="133"/>
      <c r="B979" s="145" t="s">
        <v>17</v>
      </c>
      <c r="C979" s="145"/>
      <c r="D979" s="146">
        <v>7</v>
      </c>
      <c r="E979" s="146">
        <v>1</v>
      </c>
      <c r="F979" s="147" t="s">
        <v>898</v>
      </c>
      <c r="G979" s="148"/>
      <c r="H979" s="139">
        <f t="shared" ref="H979:I981" si="143">H980</f>
        <v>300</v>
      </c>
      <c r="I979" s="139">
        <f t="shared" si="143"/>
        <v>0</v>
      </c>
      <c r="J979" s="133"/>
    </row>
    <row r="980" spans="1:10" s="141" customFormat="1" ht="38.25">
      <c r="A980" s="133"/>
      <c r="B980" s="32" t="s">
        <v>689</v>
      </c>
      <c r="C980" s="145"/>
      <c r="D980" s="146">
        <v>7</v>
      </c>
      <c r="E980" s="146">
        <v>1</v>
      </c>
      <c r="F980" s="147" t="s">
        <v>898</v>
      </c>
      <c r="G980" s="148">
        <v>600</v>
      </c>
      <c r="H980" s="139">
        <f t="shared" si="143"/>
        <v>300</v>
      </c>
      <c r="I980" s="139">
        <f t="shared" si="143"/>
        <v>0</v>
      </c>
      <c r="J980" s="133"/>
    </row>
    <row r="981" spans="1:10" s="141" customFormat="1">
      <c r="A981" s="133"/>
      <c r="B981" s="32" t="s">
        <v>690</v>
      </c>
      <c r="C981" s="145"/>
      <c r="D981" s="146">
        <v>7</v>
      </c>
      <c r="E981" s="146">
        <v>1</v>
      </c>
      <c r="F981" s="147" t="s">
        <v>898</v>
      </c>
      <c r="G981" s="148">
        <v>610</v>
      </c>
      <c r="H981" s="139">
        <f t="shared" si="143"/>
        <v>300</v>
      </c>
      <c r="I981" s="139">
        <f t="shared" si="143"/>
        <v>0</v>
      </c>
      <c r="J981" s="133"/>
    </row>
    <row r="982" spans="1:10" s="141" customFormat="1">
      <c r="A982" s="133"/>
      <c r="B982" s="145" t="s">
        <v>41</v>
      </c>
      <c r="C982" s="145"/>
      <c r="D982" s="146">
        <v>7</v>
      </c>
      <c r="E982" s="146">
        <v>1</v>
      </c>
      <c r="F982" s="147" t="s">
        <v>898</v>
      </c>
      <c r="G982" s="148" t="s">
        <v>40</v>
      </c>
      <c r="H982" s="139">
        <v>300</v>
      </c>
      <c r="I982" s="139">
        <v>0</v>
      </c>
      <c r="J982" s="133"/>
    </row>
    <row r="983" spans="1:10" s="143" customFormat="1">
      <c r="A983" s="142"/>
      <c r="B983" s="134" t="s">
        <v>56</v>
      </c>
      <c r="C983" s="134"/>
      <c r="D983" s="135">
        <v>7</v>
      </c>
      <c r="E983" s="135">
        <v>2</v>
      </c>
      <c r="F983" s="136"/>
      <c r="G983" s="137"/>
      <c r="H983" s="138">
        <f>H984</f>
        <v>657520.6</v>
      </c>
      <c r="I983" s="138">
        <f>I984</f>
        <v>110537.5</v>
      </c>
      <c r="J983" s="140">
        <f>I983/H983*100</f>
        <v>16.811260362032765</v>
      </c>
    </row>
    <row r="984" spans="1:10" s="141" customFormat="1" ht="25.5">
      <c r="A984" s="133"/>
      <c r="B984" s="145" t="s">
        <v>12</v>
      </c>
      <c r="C984" s="145"/>
      <c r="D984" s="146">
        <v>7</v>
      </c>
      <c r="E984" s="146">
        <v>2</v>
      </c>
      <c r="F984" s="147" t="s">
        <v>888</v>
      </c>
      <c r="G984" s="148"/>
      <c r="H984" s="139">
        <f>H985+H1007+H1012</f>
        <v>657520.6</v>
      </c>
      <c r="I984" s="139">
        <f>I985+I1007+I1012</f>
        <v>110537.5</v>
      </c>
      <c r="J984" s="133"/>
    </row>
    <row r="985" spans="1:10" s="141" customFormat="1">
      <c r="A985" s="133"/>
      <c r="B985" s="145" t="s">
        <v>11</v>
      </c>
      <c r="C985" s="145"/>
      <c r="D985" s="146">
        <v>7</v>
      </c>
      <c r="E985" s="146">
        <v>2</v>
      </c>
      <c r="F985" s="147" t="s">
        <v>890</v>
      </c>
      <c r="G985" s="148"/>
      <c r="H985" s="139">
        <f>H986</f>
        <v>596151.89999999991</v>
      </c>
      <c r="I985" s="139">
        <f>I986</f>
        <v>102108.3</v>
      </c>
      <c r="J985" s="133"/>
    </row>
    <row r="986" spans="1:10" s="141" customFormat="1" ht="25.5">
      <c r="A986" s="133"/>
      <c r="B986" s="145" t="s">
        <v>55</v>
      </c>
      <c r="C986" s="145"/>
      <c r="D986" s="146">
        <v>7</v>
      </c>
      <c r="E986" s="146">
        <v>2</v>
      </c>
      <c r="F986" s="147" t="s">
        <v>899</v>
      </c>
      <c r="G986" s="148"/>
      <c r="H986" s="139">
        <f>H987+H991+H995+H999+H1003</f>
        <v>596151.89999999991</v>
      </c>
      <c r="I986" s="139">
        <f>I987+I991+I995+I999+I1003</f>
        <v>102108.3</v>
      </c>
      <c r="J986" s="133"/>
    </row>
    <row r="987" spans="1:10" s="141" customFormat="1" ht="25.5">
      <c r="A987" s="133"/>
      <c r="B987" s="145" t="s">
        <v>37</v>
      </c>
      <c r="C987" s="145"/>
      <c r="D987" s="146">
        <v>7</v>
      </c>
      <c r="E987" s="146">
        <v>2</v>
      </c>
      <c r="F987" s="147" t="s">
        <v>901</v>
      </c>
      <c r="G987" s="148"/>
      <c r="H987" s="139">
        <f t="shared" ref="H987:I989" si="144">H988</f>
        <v>102711.5</v>
      </c>
      <c r="I987" s="139">
        <f t="shared" si="144"/>
        <v>21117.1</v>
      </c>
      <c r="J987" s="133"/>
    </row>
    <row r="988" spans="1:10" s="141" customFormat="1" ht="38.25">
      <c r="A988" s="133"/>
      <c r="B988" s="32" t="s">
        <v>689</v>
      </c>
      <c r="C988" s="145"/>
      <c r="D988" s="146">
        <v>7</v>
      </c>
      <c r="E988" s="146">
        <v>2</v>
      </c>
      <c r="F988" s="147" t="s">
        <v>901</v>
      </c>
      <c r="G988" s="148">
        <v>600</v>
      </c>
      <c r="H988" s="139">
        <f t="shared" si="144"/>
        <v>102711.5</v>
      </c>
      <c r="I988" s="139">
        <f t="shared" si="144"/>
        <v>21117.1</v>
      </c>
      <c r="J988" s="133"/>
    </row>
    <row r="989" spans="1:10" s="141" customFormat="1">
      <c r="A989" s="133"/>
      <c r="B989" s="32" t="s">
        <v>690</v>
      </c>
      <c r="C989" s="145"/>
      <c r="D989" s="146">
        <v>7</v>
      </c>
      <c r="E989" s="146">
        <v>2</v>
      </c>
      <c r="F989" s="147" t="s">
        <v>901</v>
      </c>
      <c r="G989" s="148">
        <v>610</v>
      </c>
      <c r="H989" s="139">
        <f t="shared" si="144"/>
        <v>102711.5</v>
      </c>
      <c r="I989" s="139">
        <f t="shared" si="144"/>
        <v>21117.1</v>
      </c>
      <c r="J989" s="133"/>
    </row>
    <row r="990" spans="1:10" s="141" customFormat="1" ht="63.75">
      <c r="A990" s="133"/>
      <c r="B990" s="145" t="s">
        <v>44</v>
      </c>
      <c r="C990" s="145"/>
      <c r="D990" s="146">
        <v>7</v>
      </c>
      <c r="E990" s="146">
        <v>2</v>
      </c>
      <c r="F990" s="147" t="s">
        <v>901</v>
      </c>
      <c r="G990" s="148" t="s">
        <v>43</v>
      </c>
      <c r="H990" s="139">
        <v>102711.5</v>
      </c>
      <c r="I990" s="139">
        <v>21117.1</v>
      </c>
      <c r="J990" s="133"/>
    </row>
    <row r="991" spans="1:10" s="141" customFormat="1">
      <c r="A991" s="133"/>
      <c r="B991" s="145" t="s">
        <v>21</v>
      </c>
      <c r="C991" s="145"/>
      <c r="D991" s="146">
        <v>7</v>
      </c>
      <c r="E991" s="146">
        <v>2</v>
      </c>
      <c r="F991" s="147" t="s">
        <v>905</v>
      </c>
      <c r="G991" s="148"/>
      <c r="H991" s="139">
        <v>1248.5</v>
      </c>
      <c r="I991" s="139">
        <v>506.4</v>
      </c>
      <c r="J991" s="133"/>
    </row>
    <row r="992" spans="1:10" s="141" customFormat="1" ht="38.25">
      <c r="A992" s="133"/>
      <c r="B992" s="32" t="s">
        <v>689</v>
      </c>
      <c r="C992" s="145"/>
      <c r="D992" s="146">
        <v>7</v>
      </c>
      <c r="E992" s="146">
        <v>2</v>
      </c>
      <c r="F992" s="147" t="s">
        <v>905</v>
      </c>
      <c r="G992" s="148">
        <v>600</v>
      </c>
      <c r="H992" s="139">
        <f>H993</f>
        <v>1248.5</v>
      </c>
      <c r="I992" s="139">
        <f>I993</f>
        <v>506.4</v>
      </c>
      <c r="J992" s="133"/>
    </row>
    <row r="993" spans="1:10" s="141" customFormat="1">
      <c r="A993" s="133"/>
      <c r="B993" s="32" t="s">
        <v>690</v>
      </c>
      <c r="C993" s="145"/>
      <c r="D993" s="146">
        <v>7</v>
      </c>
      <c r="E993" s="146">
        <v>2</v>
      </c>
      <c r="F993" s="147" t="s">
        <v>905</v>
      </c>
      <c r="G993" s="148">
        <v>610</v>
      </c>
      <c r="H993" s="139">
        <f>H994</f>
        <v>1248.5</v>
      </c>
      <c r="I993" s="139">
        <f>I994</f>
        <v>506.4</v>
      </c>
      <c r="J993" s="133"/>
    </row>
    <row r="994" spans="1:10" s="141" customFormat="1">
      <c r="A994" s="133"/>
      <c r="B994" s="145" t="s">
        <v>41</v>
      </c>
      <c r="C994" s="145"/>
      <c r="D994" s="146">
        <v>7</v>
      </c>
      <c r="E994" s="146">
        <v>2</v>
      </c>
      <c r="F994" s="147" t="s">
        <v>905</v>
      </c>
      <c r="G994" s="148" t="s">
        <v>40</v>
      </c>
      <c r="H994" s="139">
        <v>1248.5</v>
      </c>
      <c r="I994" s="139">
        <v>506.4</v>
      </c>
      <c r="J994" s="133"/>
    </row>
    <row r="995" spans="1:10" s="141" customFormat="1" ht="216.75">
      <c r="A995" s="133"/>
      <c r="B995" s="145" t="s">
        <v>54</v>
      </c>
      <c r="C995" s="145"/>
      <c r="D995" s="146">
        <v>7</v>
      </c>
      <c r="E995" s="146">
        <v>2</v>
      </c>
      <c r="F995" s="147" t="s">
        <v>902</v>
      </c>
      <c r="G995" s="148"/>
      <c r="H995" s="139">
        <f t="shared" ref="H995:I997" si="145">H996</f>
        <v>923.6</v>
      </c>
      <c r="I995" s="139">
        <f t="shared" si="145"/>
        <v>154</v>
      </c>
      <c r="J995" s="133"/>
    </row>
    <row r="996" spans="1:10" s="141" customFormat="1" ht="38.25">
      <c r="A996" s="133"/>
      <c r="B996" s="32" t="s">
        <v>689</v>
      </c>
      <c r="C996" s="145"/>
      <c r="D996" s="146">
        <v>7</v>
      </c>
      <c r="E996" s="146">
        <v>2</v>
      </c>
      <c r="F996" s="147" t="s">
        <v>902</v>
      </c>
      <c r="G996" s="148">
        <v>600</v>
      </c>
      <c r="H996" s="139">
        <f t="shared" si="145"/>
        <v>923.6</v>
      </c>
      <c r="I996" s="139">
        <f t="shared" si="145"/>
        <v>154</v>
      </c>
      <c r="J996" s="133"/>
    </row>
    <row r="997" spans="1:10" s="141" customFormat="1">
      <c r="A997" s="133"/>
      <c r="B997" s="32" t="s">
        <v>690</v>
      </c>
      <c r="C997" s="145"/>
      <c r="D997" s="146">
        <v>7</v>
      </c>
      <c r="E997" s="146">
        <v>2</v>
      </c>
      <c r="F997" s="147" t="s">
        <v>902</v>
      </c>
      <c r="G997" s="148">
        <v>610</v>
      </c>
      <c r="H997" s="139">
        <f t="shared" si="145"/>
        <v>923.6</v>
      </c>
      <c r="I997" s="139">
        <f t="shared" si="145"/>
        <v>154</v>
      </c>
      <c r="J997" s="133"/>
    </row>
    <row r="998" spans="1:10" s="141" customFormat="1" ht="63.75">
      <c r="A998" s="133"/>
      <c r="B998" s="145" t="s">
        <v>44</v>
      </c>
      <c r="C998" s="145"/>
      <c r="D998" s="146">
        <v>7</v>
      </c>
      <c r="E998" s="146">
        <v>2</v>
      </c>
      <c r="F998" s="147" t="s">
        <v>902</v>
      </c>
      <c r="G998" s="148" t="s">
        <v>43</v>
      </c>
      <c r="H998" s="139">
        <v>923.6</v>
      </c>
      <c r="I998" s="139">
        <v>154</v>
      </c>
      <c r="J998" s="133"/>
    </row>
    <row r="999" spans="1:10" s="141" customFormat="1" ht="89.25">
      <c r="A999" s="133"/>
      <c r="B999" s="145" t="s">
        <v>53</v>
      </c>
      <c r="C999" s="145"/>
      <c r="D999" s="146">
        <v>7</v>
      </c>
      <c r="E999" s="146">
        <v>2</v>
      </c>
      <c r="F999" s="147" t="s">
        <v>903</v>
      </c>
      <c r="G999" s="148"/>
      <c r="H999" s="139">
        <f t="shared" ref="H999:I1001" si="146">H1000</f>
        <v>489984.6</v>
      </c>
      <c r="I999" s="139">
        <f t="shared" si="146"/>
        <v>80178</v>
      </c>
      <c r="J999" s="133"/>
    </row>
    <row r="1000" spans="1:10" s="141" customFormat="1" ht="38.25">
      <c r="A1000" s="133"/>
      <c r="B1000" s="32" t="s">
        <v>689</v>
      </c>
      <c r="C1000" s="145"/>
      <c r="D1000" s="146">
        <v>7</v>
      </c>
      <c r="E1000" s="146">
        <v>2</v>
      </c>
      <c r="F1000" s="147" t="s">
        <v>903</v>
      </c>
      <c r="G1000" s="148">
        <v>600</v>
      </c>
      <c r="H1000" s="139">
        <f t="shared" si="146"/>
        <v>489984.6</v>
      </c>
      <c r="I1000" s="139">
        <f t="shared" si="146"/>
        <v>80178</v>
      </c>
      <c r="J1000" s="133"/>
    </row>
    <row r="1001" spans="1:10" s="141" customFormat="1">
      <c r="A1001" s="133"/>
      <c r="B1001" s="32" t="s">
        <v>690</v>
      </c>
      <c r="C1001" s="145"/>
      <c r="D1001" s="146">
        <v>7</v>
      </c>
      <c r="E1001" s="146">
        <v>2</v>
      </c>
      <c r="F1001" s="147" t="s">
        <v>903</v>
      </c>
      <c r="G1001" s="148">
        <v>610</v>
      </c>
      <c r="H1001" s="139">
        <f t="shared" si="146"/>
        <v>489984.6</v>
      </c>
      <c r="I1001" s="139">
        <f t="shared" si="146"/>
        <v>80178</v>
      </c>
      <c r="J1001" s="133"/>
    </row>
    <row r="1002" spans="1:10" s="141" customFormat="1" ht="63.75">
      <c r="A1002" s="133"/>
      <c r="B1002" s="145" t="s">
        <v>44</v>
      </c>
      <c r="C1002" s="145"/>
      <c r="D1002" s="146">
        <v>7</v>
      </c>
      <c r="E1002" s="146">
        <v>2</v>
      </c>
      <c r="F1002" s="147" t="s">
        <v>903</v>
      </c>
      <c r="G1002" s="148" t="s">
        <v>43</v>
      </c>
      <c r="H1002" s="139">
        <v>489984.6</v>
      </c>
      <c r="I1002" s="139">
        <v>80178</v>
      </c>
      <c r="J1002" s="133"/>
    </row>
    <row r="1003" spans="1:10" s="141" customFormat="1" ht="102">
      <c r="A1003" s="133"/>
      <c r="B1003" s="145" t="s">
        <v>52</v>
      </c>
      <c r="C1003" s="145"/>
      <c r="D1003" s="146">
        <v>7</v>
      </c>
      <c r="E1003" s="146">
        <v>2</v>
      </c>
      <c r="F1003" s="147" t="s">
        <v>904</v>
      </c>
      <c r="G1003" s="148"/>
      <c r="H1003" s="139">
        <f t="shared" ref="H1003:I1005" si="147">H1004</f>
        <v>1283.7</v>
      </c>
      <c r="I1003" s="139">
        <f t="shared" si="147"/>
        <v>152.80000000000001</v>
      </c>
      <c r="J1003" s="133"/>
    </row>
    <row r="1004" spans="1:10" s="141" customFormat="1" ht="38.25">
      <c r="A1004" s="133"/>
      <c r="B1004" s="32" t="s">
        <v>689</v>
      </c>
      <c r="C1004" s="145"/>
      <c r="D1004" s="146">
        <v>7</v>
      </c>
      <c r="E1004" s="146">
        <v>2</v>
      </c>
      <c r="F1004" s="147" t="s">
        <v>904</v>
      </c>
      <c r="G1004" s="148">
        <v>600</v>
      </c>
      <c r="H1004" s="139">
        <f t="shared" si="147"/>
        <v>1283.7</v>
      </c>
      <c r="I1004" s="139">
        <f t="shared" si="147"/>
        <v>152.80000000000001</v>
      </c>
      <c r="J1004" s="133"/>
    </row>
    <row r="1005" spans="1:10" s="141" customFormat="1">
      <c r="A1005" s="133"/>
      <c r="B1005" s="32" t="s">
        <v>690</v>
      </c>
      <c r="C1005" s="145"/>
      <c r="D1005" s="146">
        <v>7</v>
      </c>
      <c r="E1005" s="146">
        <v>2</v>
      </c>
      <c r="F1005" s="147" t="s">
        <v>904</v>
      </c>
      <c r="G1005" s="148">
        <v>610</v>
      </c>
      <c r="H1005" s="139">
        <f t="shared" si="147"/>
        <v>1283.7</v>
      </c>
      <c r="I1005" s="139">
        <f t="shared" si="147"/>
        <v>152.80000000000001</v>
      </c>
      <c r="J1005" s="133"/>
    </row>
    <row r="1006" spans="1:10" s="141" customFormat="1" ht="63.75">
      <c r="A1006" s="133"/>
      <c r="B1006" s="145" t="s">
        <v>44</v>
      </c>
      <c r="C1006" s="145"/>
      <c r="D1006" s="146">
        <v>7</v>
      </c>
      <c r="E1006" s="146">
        <v>2</v>
      </c>
      <c r="F1006" s="147" t="s">
        <v>904</v>
      </c>
      <c r="G1006" s="148" t="s">
        <v>43</v>
      </c>
      <c r="H1006" s="139">
        <v>1283.7</v>
      </c>
      <c r="I1006" s="139">
        <v>152.80000000000001</v>
      </c>
      <c r="J1006" s="133"/>
    </row>
    <row r="1007" spans="1:10" s="141" customFormat="1">
      <c r="A1007" s="133"/>
      <c r="B1007" s="145" t="s">
        <v>23</v>
      </c>
      <c r="C1007" s="145"/>
      <c r="D1007" s="146">
        <v>7</v>
      </c>
      <c r="E1007" s="146">
        <v>2</v>
      </c>
      <c r="F1007" s="147" t="s">
        <v>907</v>
      </c>
      <c r="G1007" s="148"/>
      <c r="H1007" s="139">
        <f t="shared" ref="H1007:I1010" si="148">H1008</f>
        <v>90.8</v>
      </c>
      <c r="I1007" s="139">
        <f t="shared" si="148"/>
        <v>50</v>
      </c>
      <c r="J1007" s="133"/>
    </row>
    <row r="1008" spans="1:10" s="141" customFormat="1">
      <c r="A1008" s="133"/>
      <c r="B1008" s="145" t="s">
        <v>21</v>
      </c>
      <c r="C1008" s="145"/>
      <c r="D1008" s="146">
        <v>7</v>
      </c>
      <c r="E1008" s="146">
        <v>2</v>
      </c>
      <c r="F1008" s="147" t="s">
        <v>908</v>
      </c>
      <c r="G1008" s="148"/>
      <c r="H1008" s="139">
        <f t="shared" si="148"/>
        <v>90.8</v>
      </c>
      <c r="I1008" s="139">
        <f t="shared" si="148"/>
        <v>50</v>
      </c>
      <c r="J1008" s="133"/>
    </row>
    <row r="1009" spans="1:10" s="141" customFormat="1" ht="38.25">
      <c r="A1009" s="133"/>
      <c r="B1009" s="32" t="s">
        <v>689</v>
      </c>
      <c r="C1009" s="145"/>
      <c r="D1009" s="146">
        <v>7</v>
      </c>
      <c r="E1009" s="146">
        <v>2</v>
      </c>
      <c r="F1009" s="147" t="s">
        <v>908</v>
      </c>
      <c r="G1009" s="148">
        <v>600</v>
      </c>
      <c r="H1009" s="139">
        <f t="shared" si="148"/>
        <v>90.8</v>
      </c>
      <c r="I1009" s="139">
        <f t="shared" si="148"/>
        <v>50</v>
      </c>
      <c r="J1009" s="133"/>
    </row>
    <row r="1010" spans="1:10" s="141" customFormat="1">
      <c r="A1010" s="133"/>
      <c r="B1010" s="32" t="s">
        <v>690</v>
      </c>
      <c r="C1010" s="145"/>
      <c r="D1010" s="146">
        <v>7</v>
      </c>
      <c r="E1010" s="146">
        <v>2</v>
      </c>
      <c r="F1010" s="147" t="s">
        <v>908</v>
      </c>
      <c r="G1010" s="148">
        <v>610</v>
      </c>
      <c r="H1010" s="139">
        <f t="shared" si="148"/>
        <v>90.8</v>
      </c>
      <c r="I1010" s="139">
        <f t="shared" si="148"/>
        <v>50</v>
      </c>
      <c r="J1010" s="133"/>
    </row>
    <row r="1011" spans="1:10" s="141" customFormat="1">
      <c r="A1011" s="133"/>
      <c r="B1011" s="145" t="s">
        <v>41</v>
      </c>
      <c r="C1011" s="145"/>
      <c r="D1011" s="146">
        <v>7</v>
      </c>
      <c r="E1011" s="146">
        <v>2</v>
      </c>
      <c r="F1011" s="147" t="s">
        <v>908</v>
      </c>
      <c r="G1011" s="148" t="s">
        <v>40</v>
      </c>
      <c r="H1011" s="139">
        <v>90.8</v>
      </c>
      <c r="I1011" s="139">
        <v>50</v>
      </c>
      <c r="J1011" s="133"/>
    </row>
    <row r="1012" spans="1:10" s="141" customFormat="1" ht="25.5">
      <c r="A1012" s="133"/>
      <c r="B1012" s="145" t="s">
        <v>22</v>
      </c>
      <c r="C1012" s="145"/>
      <c r="D1012" s="146">
        <v>7</v>
      </c>
      <c r="E1012" s="146">
        <v>2</v>
      </c>
      <c r="F1012" s="147" t="s">
        <v>896</v>
      </c>
      <c r="G1012" s="148"/>
      <c r="H1012" s="139">
        <f>H1013+H1017+H1021+H1026</f>
        <v>61277.9</v>
      </c>
      <c r="I1012" s="139">
        <f>I1013+I1017+I1021+I1026</f>
        <v>8379.2000000000007</v>
      </c>
      <c r="J1012" s="133"/>
    </row>
    <row r="1013" spans="1:10" s="141" customFormat="1" ht="102">
      <c r="A1013" s="133"/>
      <c r="B1013" s="145" t="s">
        <v>51</v>
      </c>
      <c r="C1013" s="145"/>
      <c r="D1013" s="146">
        <v>7</v>
      </c>
      <c r="E1013" s="146">
        <v>2</v>
      </c>
      <c r="F1013" s="147" t="s">
        <v>909</v>
      </c>
      <c r="G1013" s="148"/>
      <c r="H1013" s="139">
        <f t="shared" ref="H1013:I1015" si="149">H1014</f>
        <v>29110.400000000001</v>
      </c>
      <c r="I1013" s="139">
        <f t="shared" si="149"/>
        <v>3859.3</v>
      </c>
      <c r="J1013" s="133"/>
    </row>
    <row r="1014" spans="1:10" s="141" customFormat="1" ht="38.25">
      <c r="A1014" s="133"/>
      <c r="B1014" s="32" t="s">
        <v>689</v>
      </c>
      <c r="C1014" s="145"/>
      <c r="D1014" s="146">
        <v>7</v>
      </c>
      <c r="E1014" s="146">
        <v>2</v>
      </c>
      <c r="F1014" s="147" t="s">
        <v>909</v>
      </c>
      <c r="G1014" s="148">
        <v>600</v>
      </c>
      <c r="H1014" s="139">
        <f t="shared" si="149"/>
        <v>29110.400000000001</v>
      </c>
      <c r="I1014" s="139">
        <f t="shared" si="149"/>
        <v>3859.3</v>
      </c>
      <c r="J1014" s="133"/>
    </row>
    <row r="1015" spans="1:10" s="141" customFormat="1">
      <c r="A1015" s="133"/>
      <c r="B1015" s="32" t="s">
        <v>690</v>
      </c>
      <c r="C1015" s="145"/>
      <c r="D1015" s="146">
        <v>7</v>
      </c>
      <c r="E1015" s="146">
        <v>2</v>
      </c>
      <c r="F1015" s="147" t="s">
        <v>909</v>
      </c>
      <c r="G1015" s="148">
        <v>610</v>
      </c>
      <c r="H1015" s="139">
        <f t="shared" si="149"/>
        <v>29110.400000000001</v>
      </c>
      <c r="I1015" s="139">
        <f t="shared" si="149"/>
        <v>3859.3</v>
      </c>
      <c r="J1015" s="133"/>
    </row>
    <row r="1016" spans="1:10" s="141" customFormat="1" ht="63.75">
      <c r="A1016" s="133"/>
      <c r="B1016" s="145" t="s">
        <v>44</v>
      </c>
      <c r="C1016" s="145"/>
      <c r="D1016" s="146">
        <v>7</v>
      </c>
      <c r="E1016" s="146">
        <v>2</v>
      </c>
      <c r="F1016" s="147" t="s">
        <v>909</v>
      </c>
      <c r="G1016" s="148" t="s">
        <v>43</v>
      </c>
      <c r="H1016" s="139">
        <v>29110.400000000001</v>
      </c>
      <c r="I1016" s="139">
        <v>3859.3</v>
      </c>
      <c r="J1016" s="133"/>
    </row>
    <row r="1017" spans="1:10" s="141" customFormat="1" ht="153">
      <c r="A1017" s="133"/>
      <c r="B1017" s="145" t="s">
        <v>50</v>
      </c>
      <c r="C1017" s="145"/>
      <c r="D1017" s="146">
        <v>7</v>
      </c>
      <c r="E1017" s="146">
        <v>2</v>
      </c>
      <c r="F1017" s="147" t="s">
        <v>911</v>
      </c>
      <c r="G1017" s="148"/>
      <c r="H1017" s="139">
        <f t="shared" ref="H1017:I1019" si="150">H1018</f>
        <v>23063</v>
      </c>
      <c r="I1017" s="139">
        <f t="shared" si="150"/>
        <v>4142.8999999999996</v>
      </c>
      <c r="J1017" s="133"/>
    </row>
    <row r="1018" spans="1:10" s="141" customFormat="1" ht="38.25">
      <c r="A1018" s="133"/>
      <c r="B1018" s="32" t="s">
        <v>689</v>
      </c>
      <c r="C1018" s="145"/>
      <c r="D1018" s="146">
        <v>7</v>
      </c>
      <c r="E1018" s="146">
        <v>2</v>
      </c>
      <c r="F1018" s="147" t="s">
        <v>911</v>
      </c>
      <c r="G1018" s="148">
        <v>600</v>
      </c>
      <c r="H1018" s="139">
        <f t="shared" si="150"/>
        <v>23063</v>
      </c>
      <c r="I1018" s="139">
        <f t="shared" si="150"/>
        <v>4142.8999999999996</v>
      </c>
      <c r="J1018" s="133"/>
    </row>
    <row r="1019" spans="1:10" s="141" customFormat="1">
      <c r="A1019" s="133"/>
      <c r="B1019" s="32" t="s">
        <v>690</v>
      </c>
      <c r="C1019" s="145"/>
      <c r="D1019" s="146">
        <v>7</v>
      </c>
      <c r="E1019" s="146">
        <v>2</v>
      </c>
      <c r="F1019" s="147" t="s">
        <v>911</v>
      </c>
      <c r="G1019" s="148">
        <v>610</v>
      </c>
      <c r="H1019" s="139">
        <f t="shared" si="150"/>
        <v>23063</v>
      </c>
      <c r="I1019" s="139">
        <f t="shared" si="150"/>
        <v>4142.8999999999996</v>
      </c>
      <c r="J1019" s="133"/>
    </row>
    <row r="1020" spans="1:10" s="141" customFormat="1" ht="63.75">
      <c r="A1020" s="133"/>
      <c r="B1020" s="145" t="s">
        <v>44</v>
      </c>
      <c r="C1020" s="145"/>
      <c r="D1020" s="146">
        <v>7</v>
      </c>
      <c r="E1020" s="146">
        <v>2</v>
      </c>
      <c r="F1020" s="147" t="s">
        <v>911</v>
      </c>
      <c r="G1020" s="148" t="s">
        <v>43</v>
      </c>
      <c r="H1020" s="139">
        <v>23063</v>
      </c>
      <c r="I1020" s="139">
        <v>4142.8999999999996</v>
      </c>
      <c r="J1020" s="133"/>
    </row>
    <row r="1021" spans="1:10" s="141" customFormat="1">
      <c r="A1021" s="133"/>
      <c r="B1021" s="145" t="s">
        <v>21</v>
      </c>
      <c r="C1021" s="145"/>
      <c r="D1021" s="146">
        <v>7</v>
      </c>
      <c r="E1021" s="146">
        <v>2</v>
      </c>
      <c r="F1021" s="147" t="s">
        <v>897</v>
      </c>
      <c r="G1021" s="148"/>
      <c r="H1021" s="139">
        <f>H1022</f>
        <v>9066.5</v>
      </c>
      <c r="I1021" s="139">
        <f>I1022</f>
        <v>377</v>
      </c>
      <c r="J1021" s="133"/>
    </row>
    <row r="1022" spans="1:10" s="141" customFormat="1" ht="38.25">
      <c r="A1022" s="133"/>
      <c r="B1022" s="32" t="s">
        <v>689</v>
      </c>
      <c r="C1022" s="145"/>
      <c r="D1022" s="146">
        <v>7</v>
      </c>
      <c r="E1022" s="146">
        <v>2</v>
      </c>
      <c r="F1022" s="147" t="s">
        <v>897</v>
      </c>
      <c r="G1022" s="148">
        <v>600</v>
      </c>
      <c r="H1022" s="139">
        <f>H1023</f>
        <v>9066.5</v>
      </c>
      <c r="I1022" s="139">
        <f>I1023</f>
        <v>377</v>
      </c>
      <c r="J1022" s="133"/>
    </row>
    <row r="1023" spans="1:10" s="141" customFormat="1">
      <c r="A1023" s="133"/>
      <c r="B1023" s="32" t="s">
        <v>690</v>
      </c>
      <c r="C1023" s="145"/>
      <c r="D1023" s="146">
        <v>7</v>
      </c>
      <c r="E1023" s="146">
        <v>2</v>
      </c>
      <c r="F1023" s="147" t="s">
        <v>897</v>
      </c>
      <c r="G1023" s="148">
        <v>610</v>
      </c>
      <c r="H1023" s="139">
        <f>H1024+H1025</f>
        <v>9066.5</v>
      </c>
      <c r="I1023" s="139">
        <f>I1024+I1025</f>
        <v>377</v>
      </c>
      <c r="J1023" s="133"/>
    </row>
    <row r="1024" spans="1:10" s="141" customFormat="1" ht="63.75">
      <c r="A1024" s="133"/>
      <c r="B1024" s="145" t="s">
        <v>44</v>
      </c>
      <c r="C1024" s="145"/>
      <c r="D1024" s="146">
        <v>7</v>
      </c>
      <c r="E1024" s="146">
        <v>2</v>
      </c>
      <c r="F1024" s="147" t="s">
        <v>897</v>
      </c>
      <c r="G1024" s="148" t="s">
        <v>43</v>
      </c>
      <c r="H1024" s="139">
        <v>2781.1</v>
      </c>
      <c r="I1024" s="139">
        <v>327</v>
      </c>
      <c r="J1024" s="133"/>
    </row>
    <row r="1025" spans="1:10" s="141" customFormat="1">
      <c r="A1025" s="133"/>
      <c r="B1025" s="145" t="s">
        <v>41</v>
      </c>
      <c r="C1025" s="145"/>
      <c r="D1025" s="146">
        <v>7</v>
      </c>
      <c r="E1025" s="146">
        <v>2</v>
      </c>
      <c r="F1025" s="147" t="s">
        <v>897</v>
      </c>
      <c r="G1025" s="148" t="s">
        <v>40</v>
      </c>
      <c r="H1025" s="139">
        <v>6285.4</v>
      </c>
      <c r="I1025" s="139">
        <v>50</v>
      </c>
      <c r="J1025" s="133"/>
    </row>
    <row r="1026" spans="1:10" s="141" customFormat="1" ht="114.75">
      <c r="A1026" s="133"/>
      <c r="B1026" s="145" t="s">
        <v>20</v>
      </c>
      <c r="C1026" s="145"/>
      <c r="D1026" s="146">
        <v>7</v>
      </c>
      <c r="E1026" s="146">
        <v>2</v>
      </c>
      <c r="F1026" s="147" t="s">
        <v>1028</v>
      </c>
      <c r="G1026" s="148"/>
      <c r="H1026" s="139">
        <f t="shared" ref="H1026:I1028" si="151">H1027</f>
        <v>38</v>
      </c>
      <c r="I1026" s="139">
        <f t="shared" si="151"/>
        <v>0</v>
      </c>
      <c r="J1026" s="133"/>
    </row>
    <row r="1027" spans="1:10" s="141" customFormat="1" ht="38.25">
      <c r="A1027" s="133"/>
      <c r="B1027" s="32" t="s">
        <v>689</v>
      </c>
      <c r="C1027" s="145"/>
      <c r="D1027" s="146">
        <v>7</v>
      </c>
      <c r="E1027" s="146">
        <v>2</v>
      </c>
      <c r="F1027" s="147" t="s">
        <v>1028</v>
      </c>
      <c r="G1027" s="148">
        <v>600</v>
      </c>
      <c r="H1027" s="139">
        <f t="shared" si="151"/>
        <v>38</v>
      </c>
      <c r="I1027" s="139">
        <f t="shared" si="151"/>
        <v>0</v>
      </c>
      <c r="J1027" s="133"/>
    </row>
    <row r="1028" spans="1:10" s="141" customFormat="1">
      <c r="A1028" s="133"/>
      <c r="B1028" s="32" t="s">
        <v>690</v>
      </c>
      <c r="C1028" s="145"/>
      <c r="D1028" s="146">
        <v>7</v>
      </c>
      <c r="E1028" s="146">
        <v>2</v>
      </c>
      <c r="F1028" s="147" t="s">
        <v>1028</v>
      </c>
      <c r="G1028" s="148">
        <v>610</v>
      </c>
      <c r="H1028" s="139">
        <f t="shared" si="151"/>
        <v>38</v>
      </c>
      <c r="I1028" s="139">
        <f t="shared" si="151"/>
        <v>0</v>
      </c>
      <c r="J1028" s="133"/>
    </row>
    <row r="1029" spans="1:10" s="141" customFormat="1" ht="63.75">
      <c r="A1029" s="133"/>
      <c r="B1029" s="145" t="s">
        <v>44</v>
      </c>
      <c r="C1029" s="145"/>
      <c r="D1029" s="146">
        <v>7</v>
      </c>
      <c r="E1029" s="146">
        <v>2</v>
      </c>
      <c r="F1029" s="147" t="s">
        <v>1028</v>
      </c>
      <c r="G1029" s="148" t="s">
        <v>43</v>
      </c>
      <c r="H1029" s="139">
        <v>38</v>
      </c>
      <c r="I1029" s="139">
        <v>0</v>
      </c>
      <c r="J1029" s="133"/>
    </row>
    <row r="1030" spans="1:10" s="143" customFormat="1">
      <c r="A1030" s="142"/>
      <c r="B1030" s="134" t="s">
        <v>49</v>
      </c>
      <c r="C1030" s="134"/>
      <c r="D1030" s="135">
        <v>7</v>
      </c>
      <c r="E1030" s="135">
        <v>7</v>
      </c>
      <c r="F1030" s="136"/>
      <c r="G1030" s="137"/>
      <c r="H1030" s="138">
        <f>H1031+H1053</f>
        <v>16010.5</v>
      </c>
      <c r="I1030" s="138">
        <f>I1031+I1053</f>
        <v>182.2</v>
      </c>
      <c r="J1030" s="140">
        <f>I1030/H1030*100</f>
        <v>1.1380031854095749</v>
      </c>
    </row>
    <row r="1031" spans="1:10" s="141" customFormat="1" ht="25.5">
      <c r="A1031" s="133"/>
      <c r="B1031" s="145" t="s">
        <v>12</v>
      </c>
      <c r="C1031" s="145"/>
      <c r="D1031" s="146">
        <v>7</v>
      </c>
      <c r="E1031" s="146">
        <v>7</v>
      </c>
      <c r="F1031" s="147" t="s">
        <v>888</v>
      </c>
      <c r="G1031" s="148"/>
      <c r="H1031" s="139">
        <f>H1032</f>
        <v>15815.9</v>
      </c>
      <c r="I1031" s="139">
        <v>97.9</v>
      </c>
      <c r="J1031" s="133"/>
    </row>
    <row r="1032" spans="1:10" s="141" customFormat="1" ht="25.5">
      <c r="A1032" s="133"/>
      <c r="B1032" s="145" t="s">
        <v>48</v>
      </c>
      <c r="C1032" s="145"/>
      <c r="D1032" s="146">
        <v>7</v>
      </c>
      <c r="E1032" s="146">
        <v>7</v>
      </c>
      <c r="F1032" s="147" t="s">
        <v>938</v>
      </c>
      <c r="G1032" s="148"/>
      <c r="H1032" s="139">
        <f>H1033+H1039+H1043+H1047</f>
        <v>15815.9</v>
      </c>
      <c r="I1032" s="139">
        <f>I1033+I1039+I1043+I1047</f>
        <v>97.9</v>
      </c>
      <c r="J1032" s="133"/>
    </row>
    <row r="1033" spans="1:10" s="141" customFormat="1" ht="89.25">
      <c r="A1033" s="133"/>
      <c r="B1033" s="145" t="s">
        <v>47</v>
      </c>
      <c r="C1033" s="145"/>
      <c r="D1033" s="146">
        <v>7</v>
      </c>
      <c r="E1033" s="146">
        <v>7</v>
      </c>
      <c r="F1033" s="147" t="s">
        <v>1031</v>
      </c>
      <c r="G1033" s="148"/>
      <c r="H1033" s="139">
        <f>H1034</f>
        <v>5249.5</v>
      </c>
      <c r="I1033" s="139">
        <f>I1034</f>
        <v>0</v>
      </c>
      <c r="J1033" s="133"/>
    </row>
    <row r="1034" spans="1:10" s="141" customFormat="1" ht="38.25">
      <c r="A1034" s="133"/>
      <c r="B1034" s="32" t="s">
        <v>689</v>
      </c>
      <c r="C1034" s="145"/>
      <c r="D1034" s="146">
        <v>7</v>
      </c>
      <c r="E1034" s="146">
        <v>7</v>
      </c>
      <c r="F1034" s="147" t="s">
        <v>1031</v>
      </c>
      <c r="G1034" s="148">
        <v>600</v>
      </c>
      <c r="H1034" s="139">
        <f>H1035+H1037</f>
        <v>5249.5</v>
      </c>
      <c r="I1034" s="139">
        <f>I1035+I1037</f>
        <v>0</v>
      </c>
      <c r="J1034" s="133"/>
    </row>
    <row r="1035" spans="1:10" s="141" customFormat="1">
      <c r="A1035" s="133"/>
      <c r="B1035" s="32" t="s">
        <v>690</v>
      </c>
      <c r="C1035" s="145"/>
      <c r="D1035" s="146">
        <v>7</v>
      </c>
      <c r="E1035" s="146">
        <v>7</v>
      </c>
      <c r="F1035" s="147" t="s">
        <v>1031</v>
      </c>
      <c r="G1035" s="148">
        <v>610</v>
      </c>
      <c r="H1035" s="139">
        <f>H1036</f>
        <v>4957</v>
      </c>
      <c r="I1035" s="139">
        <f>I1036</f>
        <v>0</v>
      </c>
      <c r="J1035" s="133"/>
    </row>
    <row r="1036" spans="1:10" s="141" customFormat="1" ht="63.75">
      <c r="A1036" s="133"/>
      <c r="B1036" s="145" t="s">
        <v>44</v>
      </c>
      <c r="C1036" s="145"/>
      <c r="D1036" s="146">
        <v>7</v>
      </c>
      <c r="E1036" s="146">
        <v>7</v>
      </c>
      <c r="F1036" s="147" t="s">
        <v>1031</v>
      </c>
      <c r="G1036" s="148" t="s">
        <v>43</v>
      </c>
      <c r="H1036" s="139">
        <v>4957</v>
      </c>
      <c r="I1036" s="139">
        <v>0</v>
      </c>
      <c r="J1036" s="133"/>
    </row>
    <row r="1037" spans="1:10" s="141" customFormat="1">
      <c r="A1037" s="133"/>
      <c r="B1037" s="32" t="s">
        <v>694</v>
      </c>
      <c r="C1037" s="145"/>
      <c r="D1037" s="146">
        <v>7</v>
      </c>
      <c r="E1037" s="146">
        <v>7</v>
      </c>
      <c r="F1037" s="147" t="s">
        <v>1031</v>
      </c>
      <c r="G1037" s="148">
        <v>620</v>
      </c>
      <c r="H1037" s="139">
        <f>H1038</f>
        <v>292.5</v>
      </c>
      <c r="I1037" s="139">
        <f>I1038</f>
        <v>0</v>
      </c>
      <c r="J1037" s="133"/>
    </row>
    <row r="1038" spans="1:10" s="141" customFormat="1" ht="63.75">
      <c r="A1038" s="133"/>
      <c r="B1038" s="145" t="s">
        <v>36</v>
      </c>
      <c r="C1038" s="145"/>
      <c r="D1038" s="146">
        <v>7</v>
      </c>
      <c r="E1038" s="146">
        <v>7</v>
      </c>
      <c r="F1038" s="147" t="s">
        <v>1031</v>
      </c>
      <c r="G1038" s="148" t="s">
        <v>35</v>
      </c>
      <c r="H1038" s="139">
        <v>292.5</v>
      </c>
      <c r="I1038" s="139">
        <v>0</v>
      </c>
      <c r="J1038" s="133"/>
    </row>
    <row r="1039" spans="1:10" s="141" customFormat="1" ht="102">
      <c r="A1039" s="133"/>
      <c r="B1039" s="145" t="s">
        <v>46</v>
      </c>
      <c r="C1039" s="145"/>
      <c r="D1039" s="146">
        <v>7</v>
      </c>
      <c r="E1039" s="146">
        <v>7</v>
      </c>
      <c r="F1039" s="147" t="s">
        <v>1030</v>
      </c>
      <c r="G1039" s="148"/>
      <c r="H1039" s="139">
        <f t="shared" ref="H1039:I1041" si="152">H1040</f>
        <v>1522.4</v>
      </c>
      <c r="I1039" s="139">
        <f t="shared" si="152"/>
        <v>0</v>
      </c>
      <c r="J1039" s="133"/>
    </row>
    <row r="1040" spans="1:10" s="141" customFormat="1" ht="38.25">
      <c r="A1040" s="133"/>
      <c r="B1040" s="32" t="s">
        <v>689</v>
      </c>
      <c r="C1040" s="145"/>
      <c r="D1040" s="146">
        <v>7</v>
      </c>
      <c r="E1040" s="146">
        <v>7</v>
      </c>
      <c r="F1040" s="147" t="s">
        <v>1030</v>
      </c>
      <c r="G1040" s="148">
        <v>600</v>
      </c>
      <c r="H1040" s="139">
        <f t="shared" si="152"/>
        <v>1522.4</v>
      </c>
      <c r="I1040" s="139">
        <f t="shared" si="152"/>
        <v>0</v>
      </c>
      <c r="J1040" s="133"/>
    </row>
    <row r="1041" spans="1:10" s="141" customFormat="1">
      <c r="A1041" s="133"/>
      <c r="B1041" s="32" t="s">
        <v>690</v>
      </c>
      <c r="C1041" s="145"/>
      <c r="D1041" s="146">
        <v>7</v>
      </c>
      <c r="E1041" s="146">
        <v>7</v>
      </c>
      <c r="F1041" s="147" t="s">
        <v>1030</v>
      </c>
      <c r="G1041" s="148">
        <v>610</v>
      </c>
      <c r="H1041" s="139">
        <f t="shared" si="152"/>
        <v>1522.4</v>
      </c>
      <c r="I1041" s="139">
        <f t="shared" si="152"/>
        <v>0</v>
      </c>
      <c r="J1041" s="133"/>
    </row>
    <row r="1042" spans="1:10" s="141" customFormat="1" ht="63.75">
      <c r="A1042" s="133"/>
      <c r="B1042" s="145" t="s">
        <v>44</v>
      </c>
      <c r="C1042" s="145"/>
      <c r="D1042" s="146">
        <v>7</v>
      </c>
      <c r="E1042" s="146">
        <v>7</v>
      </c>
      <c r="F1042" s="147" t="s">
        <v>1030</v>
      </c>
      <c r="G1042" s="148" t="s">
        <v>43</v>
      </c>
      <c r="H1042" s="139">
        <v>1522.4</v>
      </c>
      <c r="I1042" s="139">
        <v>0</v>
      </c>
      <c r="J1042" s="133"/>
    </row>
    <row r="1043" spans="1:10" s="141" customFormat="1" ht="76.5">
      <c r="A1043" s="133"/>
      <c r="B1043" s="145" t="s">
        <v>45</v>
      </c>
      <c r="C1043" s="145"/>
      <c r="D1043" s="146">
        <v>7</v>
      </c>
      <c r="E1043" s="146">
        <v>7</v>
      </c>
      <c r="F1043" s="147" t="s">
        <v>939</v>
      </c>
      <c r="G1043" s="148"/>
      <c r="H1043" s="139">
        <f t="shared" ref="H1043:I1045" si="153">H1044</f>
        <v>5694</v>
      </c>
      <c r="I1043" s="139">
        <f t="shared" si="153"/>
        <v>0</v>
      </c>
      <c r="J1043" s="133"/>
    </row>
    <row r="1044" spans="1:10" s="141" customFormat="1" ht="38.25">
      <c r="A1044" s="133"/>
      <c r="B1044" s="32" t="s">
        <v>689</v>
      </c>
      <c r="C1044" s="145"/>
      <c r="D1044" s="146">
        <v>7</v>
      </c>
      <c r="E1044" s="146">
        <v>7</v>
      </c>
      <c r="F1044" s="147" t="s">
        <v>939</v>
      </c>
      <c r="G1044" s="148">
        <v>600</v>
      </c>
      <c r="H1044" s="139">
        <f t="shared" si="153"/>
        <v>5694</v>
      </c>
      <c r="I1044" s="139">
        <f t="shared" si="153"/>
        <v>0</v>
      </c>
      <c r="J1044" s="133"/>
    </row>
    <row r="1045" spans="1:10" s="141" customFormat="1">
      <c r="A1045" s="133"/>
      <c r="B1045" s="32" t="s">
        <v>690</v>
      </c>
      <c r="C1045" s="145"/>
      <c r="D1045" s="146">
        <v>7</v>
      </c>
      <c r="E1045" s="146">
        <v>7</v>
      </c>
      <c r="F1045" s="147" t="s">
        <v>939</v>
      </c>
      <c r="G1045" s="148">
        <v>620</v>
      </c>
      <c r="H1045" s="139">
        <f t="shared" si="153"/>
        <v>5694</v>
      </c>
      <c r="I1045" s="139">
        <f t="shared" si="153"/>
        <v>0</v>
      </c>
      <c r="J1045" s="133"/>
    </row>
    <row r="1046" spans="1:10" s="141" customFormat="1" ht="63.75">
      <c r="A1046" s="133"/>
      <c r="B1046" s="145" t="s">
        <v>36</v>
      </c>
      <c r="C1046" s="145"/>
      <c r="D1046" s="146">
        <v>7</v>
      </c>
      <c r="E1046" s="146">
        <v>7</v>
      </c>
      <c r="F1046" s="147" t="s">
        <v>939</v>
      </c>
      <c r="G1046" s="148" t="s">
        <v>35</v>
      </c>
      <c r="H1046" s="139">
        <v>5694</v>
      </c>
      <c r="I1046" s="139">
        <v>0</v>
      </c>
      <c r="J1046" s="133"/>
    </row>
    <row r="1047" spans="1:10" s="141" customFormat="1">
      <c r="A1047" s="133"/>
      <c r="B1047" s="145" t="s">
        <v>21</v>
      </c>
      <c r="C1047" s="145"/>
      <c r="D1047" s="146">
        <v>7</v>
      </c>
      <c r="E1047" s="146">
        <v>7</v>
      </c>
      <c r="F1047" s="147" t="s">
        <v>1029</v>
      </c>
      <c r="G1047" s="148"/>
      <c r="H1047" s="139">
        <f>H1048</f>
        <v>3350</v>
      </c>
      <c r="I1047" s="139">
        <f>I1048</f>
        <v>97.9</v>
      </c>
      <c r="J1047" s="133"/>
    </row>
    <row r="1048" spans="1:10" s="141" customFormat="1" ht="38.25">
      <c r="A1048" s="133"/>
      <c r="B1048" s="32" t="s">
        <v>689</v>
      </c>
      <c r="C1048" s="145"/>
      <c r="D1048" s="146">
        <v>7</v>
      </c>
      <c r="E1048" s="146">
        <v>7</v>
      </c>
      <c r="F1048" s="147" t="s">
        <v>1029</v>
      </c>
      <c r="G1048" s="148">
        <v>600</v>
      </c>
      <c r="H1048" s="139">
        <f>H1049+H1051</f>
        <v>3350</v>
      </c>
      <c r="I1048" s="139">
        <f>I1049+I1051</f>
        <v>97.9</v>
      </c>
      <c r="J1048" s="133"/>
    </row>
    <row r="1049" spans="1:10" s="141" customFormat="1">
      <c r="A1049" s="133"/>
      <c r="B1049" s="32" t="s">
        <v>690</v>
      </c>
      <c r="C1049" s="145"/>
      <c r="D1049" s="146">
        <v>7</v>
      </c>
      <c r="E1049" s="146">
        <v>7</v>
      </c>
      <c r="F1049" s="147" t="s">
        <v>1029</v>
      </c>
      <c r="G1049" s="148">
        <v>610</v>
      </c>
      <c r="H1049" s="139">
        <f>H1050</f>
        <v>2750</v>
      </c>
      <c r="I1049" s="139">
        <f>I1050</f>
        <v>97.9</v>
      </c>
      <c r="J1049" s="133"/>
    </row>
    <row r="1050" spans="1:10" s="141" customFormat="1" ht="63.75">
      <c r="A1050" s="133"/>
      <c r="B1050" s="145" t="s">
        <v>44</v>
      </c>
      <c r="C1050" s="145"/>
      <c r="D1050" s="146">
        <v>7</v>
      </c>
      <c r="E1050" s="146">
        <v>7</v>
      </c>
      <c r="F1050" s="147" t="s">
        <v>1029</v>
      </c>
      <c r="G1050" s="148" t="s">
        <v>43</v>
      </c>
      <c r="H1050" s="139">
        <v>2750</v>
      </c>
      <c r="I1050" s="139">
        <v>97.9</v>
      </c>
      <c r="J1050" s="133"/>
    </row>
    <row r="1051" spans="1:10" s="141" customFormat="1">
      <c r="A1051" s="133"/>
      <c r="B1051" s="32" t="s">
        <v>694</v>
      </c>
      <c r="C1051" s="145"/>
      <c r="D1051" s="146">
        <v>7</v>
      </c>
      <c r="E1051" s="146">
        <v>7</v>
      </c>
      <c r="F1051" s="147" t="s">
        <v>1029</v>
      </c>
      <c r="G1051" s="148">
        <v>620</v>
      </c>
      <c r="H1051" s="139">
        <f>H1052</f>
        <v>600</v>
      </c>
      <c r="I1051" s="139">
        <f>I1052</f>
        <v>0</v>
      </c>
      <c r="J1051" s="133"/>
    </row>
    <row r="1052" spans="1:10" s="141" customFormat="1" ht="63.75">
      <c r="A1052" s="133"/>
      <c r="B1052" s="145" t="s">
        <v>36</v>
      </c>
      <c r="C1052" s="145"/>
      <c r="D1052" s="146">
        <v>7</v>
      </c>
      <c r="E1052" s="146">
        <v>7</v>
      </c>
      <c r="F1052" s="147" t="s">
        <v>1029</v>
      </c>
      <c r="G1052" s="148" t="s">
        <v>35</v>
      </c>
      <c r="H1052" s="139">
        <v>600</v>
      </c>
      <c r="I1052" s="139">
        <v>0</v>
      </c>
      <c r="J1052" s="133"/>
    </row>
    <row r="1053" spans="1:10" s="141" customFormat="1" ht="25.5">
      <c r="A1053" s="133"/>
      <c r="B1053" s="145" t="s">
        <v>42</v>
      </c>
      <c r="C1053" s="145"/>
      <c r="D1053" s="146">
        <v>7</v>
      </c>
      <c r="E1053" s="146">
        <v>7</v>
      </c>
      <c r="F1053" s="147" t="s">
        <v>940</v>
      </c>
      <c r="G1053" s="148"/>
      <c r="H1053" s="139">
        <f t="shared" ref="H1053:I1056" si="154">H1054</f>
        <v>194.6</v>
      </c>
      <c r="I1053" s="139">
        <f t="shared" si="154"/>
        <v>84.3</v>
      </c>
      <c r="J1053" s="133"/>
    </row>
    <row r="1054" spans="1:10" s="141" customFormat="1">
      <c r="A1054" s="133"/>
      <c r="B1054" s="145" t="s">
        <v>21</v>
      </c>
      <c r="C1054" s="145"/>
      <c r="D1054" s="146">
        <v>7</v>
      </c>
      <c r="E1054" s="146">
        <v>7</v>
      </c>
      <c r="F1054" s="147" t="s">
        <v>941</v>
      </c>
      <c r="G1054" s="148"/>
      <c r="H1054" s="139">
        <f t="shared" si="154"/>
        <v>194.6</v>
      </c>
      <c r="I1054" s="139">
        <f t="shared" si="154"/>
        <v>84.3</v>
      </c>
      <c r="J1054" s="133"/>
    </row>
    <row r="1055" spans="1:10" s="141" customFormat="1" ht="38.25">
      <c r="A1055" s="133"/>
      <c r="B1055" s="32" t="s">
        <v>689</v>
      </c>
      <c r="C1055" s="145"/>
      <c r="D1055" s="146">
        <v>7</v>
      </c>
      <c r="E1055" s="146">
        <v>7</v>
      </c>
      <c r="F1055" s="147" t="s">
        <v>941</v>
      </c>
      <c r="G1055" s="148">
        <v>600</v>
      </c>
      <c r="H1055" s="139">
        <f t="shared" si="154"/>
        <v>194.6</v>
      </c>
      <c r="I1055" s="139">
        <f t="shared" si="154"/>
        <v>84.3</v>
      </c>
      <c r="J1055" s="133"/>
    </row>
    <row r="1056" spans="1:10" s="141" customFormat="1">
      <c r="A1056" s="133"/>
      <c r="B1056" s="32" t="s">
        <v>690</v>
      </c>
      <c r="C1056" s="145"/>
      <c r="D1056" s="146">
        <v>7</v>
      </c>
      <c r="E1056" s="146">
        <v>7</v>
      </c>
      <c r="F1056" s="147" t="s">
        <v>941</v>
      </c>
      <c r="G1056" s="148">
        <v>610</v>
      </c>
      <c r="H1056" s="139">
        <f t="shared" si="154"/>
        <v>194.6</v>
      </c>
      <c r="I1056" s="139">
        <f t="shared" si="154"/>
        <v>84.3</v>
      </c>
      <c r="J1056" s="133"/>
    </row>
    <row r="1057" spans="1:10" s="141" customFormat="1">
      <c r="A1057" s="133"/>
      <c r="B1057" s="145" t="s">
        <v>41</v>
      </c>
      <c r="C1057" s="145"/>
      <c r="D1057" s="146">
        <v>7</v>
      </c>
      <c r="E1057" s="146">
        <v>7</v>
      </c>
      <c r="F1057" s="147" t="s">
        <v>941</v>
      </c>
      <c r="G1057" s="148" t="s">
        <v>40</v>
      </c>
      <c r="H1057" s="139">
        <v>194.6</v>
      </c>
      <c r="I1057" s="139">
        <v>84.3</v>
      </c>
      <c r="J1057" s="133"/>
    </row>
    <row r="1058" spans="1:10" s="143" customFormat="1">
      <c r="A1058" s="142"/>
      <c r="B1058" s="134" t="s">
        <v>39</v>
      </c>
      <c r="C1058" s="134"/>
      <c r="D1058" s="135">
        <v>7</v>
      </c>
      <c r="E1058" s="135">
        <v>9</v>
      </c>
      <c r="F1058" s="136"/>
      <c r="G1058" s="137"/>
      <c r="H1058" s="138">
        <f>H1059</f>
        <v>44903.1</v>
      </c>
      <c r="I1058" s="138">
        <f>I1059</f>
        <v>10802.4</v>
      </c>
      <c r="J1058" s="140">
        <f>I1058/H1058*100</f>
        <v>24.057136366976888</v>
      </c>
    </row>
    <row r="1059" spans="1:10" s="141" customFormat="1" ht="25.5">
      <c r="A1059" s="133"/>
      <c r="B1059" s="145" t="s">
        <v>12</v>
      </c>
      <c r="C1059" s="145"/>
      <c r="D1059" s="146">
        <v>7</v>
      </c>
      <c r="E1059" s="146">
        <v>9</v>
      </c>
      <c r="F1059" s="147" t="s">
        <v>888</v>
      </c>
      <c r="G1059" s="148"/>
      <c r="H1059" s="139">
        <f>H1060+H1088+H1093</f>
        <v>44903.1</v>
      </c>
      <c r="I1059" s="139">
        <f>I1060+I1088+I1093</f>
        <v>10802.4</v>
      </c>
      <c r="J1059" s="133"/>
    </row>
    <row r="1060" spans="1:10" s="141" customFormat="1">
      <c r="A1060" s="133"/>
      <c r="B1060" s="145" t="s">
        <v>11</v>
      </c>
      <c r="C1060" s="145"/>
      <c r="D1060" s="146">
        <v>7</v>
      </c>
      <c r="E1060" s="146">
        <v>9</v>
      </c>
      <c r="F1060" s="147" t="s">
        <v>890</v>
      </c>
      <c r="G1060" s="148"/>
      <c r="H1060" s="139">
        <f>H1061</f>
        <v>44076.5</v>
      </c>
      <c r="I1060" s="139">
        <f>I1061</f>
        <v>10473.199999999999</v>
      </c>
      <c r="J1060" s="133"/>
    </row>
    <row r="1061" spans="1:10" s="141" customFormat="1" ht="25.5">
      <c r="A1061" s="133"/>
      <c r="B1061" s="145" t="s">
        <v>38</v>
      </c>
      <c r="C1061" s="145"/>
      <c r="D1061" s="146">
        <v>7</v>
      </c>
      <c r="E1061" s="146">
        <v>9</v>
      </c>
      <c r="F1061" s="147" t="s">
        <v>946</v>
      </c>
      <c r="G1061" s="148"/>
      <c r="H1061" s="139">
        <f>H1062+H1066+H1080</f>
        <v>44076.5</v>
      </c>
      <c r="I1061" s="139">
        <f>I1062+I1066+I1080</f>
        <v>10473.199999999999</v>
      </c>
      <c r="J1061" s="133"/>
    </row>
    <row r="1062" spans="1:10" s="141" customFormat="1" ht="25.5">
      <c r="A1062" s="133"/>
      <c r="B1062" s="145" t="s">
        <v>37</v>
      </c>
      <c r="C1062" s="145"/>
      <c r="D1062" s="146">
        <v>7</v>
      </c>
      <c r="E1062" s="146">
        <v>9</v>
      </c>
      <c r="F1062" s="147" t="s">
        <v>947</v>
      </c>
      <c r="G1062" s="148"/>
      <c r="H1062" s="139">
        <f t="shared" ref="H1062:I1064" si="155">H1063</f>
        <v>16609</v>
      </c>
      <c r="I1062" s="139">
        <f t="shared" si="155"/>
        <v>3482.1</v>
      </c>
      <c r="J1062" s="133"/>
    </row>
    <row r="1063" spans="1:10" s="141" customFormat="1" ht="38.25">
      <c r="A1063" s="133"/>
      <c r="B1063" s="32" t="s">
        <v>689</v>
      </c>
      <c r="C1063" s="145"/>
      <c r="D1063" s="146">
        <v>7</v>
      </c>
      <c r="E1063" s="146">
        <v>9</v>
      </c>
      <c r="F1063" s="147" t="s">
        <v>947</v>
      </c>
      <c r="G1063" s="148">
        <v>600</v>
      </c>
      <c r="H1063" s="139">
        <f t="shared" si="155"/>
        <v>16609</v>
      </c>
      <c r="I1063" s="139">
        <f t="shared" si="155"/>
        <v>3482.1</v>
      </c>
      <c r="J1063" s="133"/>
    </row>
    <row r="1064" spans="1:10" s="141" customFormat="1">
      <c r="A1064" s="133"/>
      <c r="B1064" s="32" t="s">
        <v>690</v>
      </c>
      <c r="C1064" s="145"/>
      <c r="D1064" s="146">
        <v>7</v>
      </c>
      <c r="E1064" s="146">
        <v>9</v>
      </c>
      <c r="F1064" s="147" t="s">
        <v>947</v>
      </c>
      <c r="G1064" s="148">
        <v>620</v>
      </c>
      <c r="H1064" s="139">
        <f t="shared" si="155"/>
        <v>16609</v>
      </c>
      <c r="I1064" s="139">
        <f t="shared" si="155"/>
        <v>3482.1</v>
      </c>
      <c r="J1064" s="133"/>
    </row>
    <row r="1065" spans="1:10" s="141" customFormat="1" ht="63.75">
      <c r="A1065" s="133"/>
      <c r="B1065" s="145" t="s">
        <v>36</v>
      </c>
      <c r="C1065" s="145"/>
      <c r="D1065" s="146">
        <v>7</v>
      </c>
      <c r="E1065" s="146">
        <v>9</v>
      </c>
      <c r="F1065" s="147" t="s">
        <v>947</v>
      </c>
      <c r="G1065" s="148" t="s">
        <v>35</v>
      </c>
      <c r="H1065" s="139">
        <v>16609</v>
      </c>
      <c r="I1065" s="139">
        <v>3482.1</v>
      </c>
      <c r="J1065" s="133"/>
    </row>
    <row r="1066" spans="1:10" s="141" customFormat="1" ht="25.5">
      <c r="A1066" s="133"/>
      <c r="B1066" s="145" t="s">
        <v>34</v>
      </c>
      <c r="C1066" s="145"/>
      <c r="D1066" s="146">
        <v>7</v>
      </c>
      <c r="E1066" s="146">
        <v>9</v>
      </c>
      <c r="F1066" s="147" t="s">
        <v>948</v>
      </c>
      <c r="G1066" s="148"/>
      <c r="H1066" s="139">
        <f>H1067+H1072+H1076</f>
        <v>25942.5</v>
      </c>
      <c r="I1066" s="139">
        <f>I1067+I1072+I1076</f>
        <v>6766.2</v>
      </c>
      <c r="J1066" s="133"/>
    </row>
    <row r="1067" spans="1:10" s="141" customFormat="1" ht="63.75">
      <c r="A1067" s="133"/>
      <c r="B1067" s="150" t="s">
        <v>695</v>
      </c>
      <c r="C1067" s="145"/>
      <c r="D1067" s="146">
        <v>7</v>
      </c>
      <c r="E1067" s="146">
        <v>9</v>
      </c>
      <c r="F1067" s="147" t="s">
        <v>948</v>
      </c>
      <c r="G1067" s="148">
        <v>100</v>
      </c>
      <c r="H1067" s="139">
        <f>H1068</f>
        <v>23926</v>
      </c>
      <c r="I1067" s="139">
        <f>I1068</f>
        <v>6532.7</v>
      </c>
      <c r="J1067" s="133"/>
    </row>
    <row r="1068" spans="1:10" s="141" customFormat="1" ht="25.5">
      <c r="A1068" s="133"/>
      <c r="B1068" s="32" t="s">
        <v>258</v>
      </c>
      <c r="C1068" s="145"/>
      <c r="D1068" s="146">
        <v>7</v>
      </c>
      <c r="E1068" s="146">
        <v>9</v>
      </c>
      <c r="F1068" s="147" t="s">
        <v>948</v>
      </c>
      <c r="G1068" s="148">
        <v>120</v>
      </c>
      <c r="H1068" s="139">
        <f>H1069+H1070+H1071</f>
        <v>23926</v>
      </c>
      <c r="I1068" s="139">
        <f>I1069+I1070+I1071</f>
        <v>6532.7</v>
      </c>
      <c r="J1068" s="133"/>
    </row>
    <row r="1069" spans="1:10" s="141" customFormat="1" ht="25.5">
      <c r="A1069" s="133"/>
      <c r="B1069" s="145" t="s">
        <v>27</v>
      </c>
      <c r="C1069" s="145"/>
      <c r="D1069" s="146">
        <v>7</v>
      </c>
      <c r="E1069" s="146">
        <v>9</v>
      </c>
      <c r="F1069" s="147" t="s">
        <v>948</v>
      </c>
      <c r="G1069" s="148" t="s">
        <v>26</v>
      </c>
      <c r="H1069" s="139">
        <v>18145</v>
      </c>
      <c r="I1069" s="139">
        <v>4838.3999999999996</v>
      </c>
      <c r="J1069" s="133"/>
    </row>
    <row r="1070" spans="1:10" s="141" customFormat="1" ht="38.25">
      <c r="A1070" s="133"/>
      <c r="B1070" s="145" t="s">
        <v>33</v>
      </c>
      <c r="C1070" s="145"/>
      <c r="D1070" s="146">
        <v>7</v>
      </c>
      <c r="E1070" s="146">
        <v>9</v>
      </c>
      <c r="F1070" s="147" t="s">
        <v>948</v>
      </c>
      <c r="G1070" s="148" t="s">
        <v>32</v>
      </c>
      <c r="H1070" s="139">
        <v>1015</v>
      </c>
      <c r="I1070" s="139">
        <v>92.1</v>
      </c>
      <c r="J1070" s="133"/>
    </row>
    <row r="1071" spans="1:10" s="141" customFormat="1" ht="51">
      <c r="A1071" s="133"/>
      <c r="B1071" s="145" t="s">
        <v>25</v>
      </c>
      <c r="C1071" s="145"/>
      <c r="D1071" s="146">
        <v>7</v>
      </c>
      <c r="E1071" s="146">
        <v>9</v>
      </c>
      <c r="F1071" s="147" t="s">
        <v>948</v>
      </c>
      <c r="G1071" s="148" t="s">
        <v>24</v>
      </c>
      <c r="H1071" s="139">
        <v>4766</v>
      </c>
      <c r="I1071" s="139">
        <v>1602.2</v>
      </c>
      <c r="J1071" s="133"/>
    </row>
    <row r="1072" spans="1:10" s="141" customFormat="1" ht="25.5">
      <c r="A1072" s="133"/>
      <c r="B1072" s="32" t="s">
        <v>259</v>
      </c>
      <c r="C1072" s="145"/>
      <c r="D1072" s="146">
        <v>7</v>
      </c>
      <c r="E1072" s="146">
        <v>9</v>
      </c>
      <c r="F1072" s="147" t="s">
        <v>948</v>
      </c>
      <c r="G1072" s="148">
        <v>200</v>
      </c>
      <c r="H1072" s="139">
        <f>H1073</f>
        <v>1961.5</v>
      </c>
      <c r="I1072" s="139">
        <f>I1073</f>
        <v>218.7</v>
      </c>
      <c r="J1072" s="133"/>
    </row>
    <row r="1073" spans="1:10" s="141" customFormat="1" ht="25.5">
      <c r="A1073" s="133"/>
      <c r="B1073" s="150" t="s">
        <v>691</v>
      </c>
      <c r="C1073" s="145"/>
      <c r="D1073" s="146">
        <v>7</v>
      </c>
      <c r="E1073" s="146">
        <v>9</v>
      </c>
      <c r="F1073" s="147" t="s">
        <v>948</v>
      </c>
      <c r="G1073" s="148">
        <v>240</v>
      </c>
      <c r="H1073" s="139">
        <f>H1074+H1075</f>
        <v>1961.5</v>
      </c>
      <c r="I1073" s="139">
        <f>I1074+I1075</f>
        <v>218.7</v>
      </c>
      <c r="J1073" s="133"/>
    </row>
    <row r="1074" spans="1:10" s="141" customFormat="1" ht="25.5">
      <c r="A1074" s="133"/>
      <c r="B1074" s="145" t="s">
        <v>2</v>
      </c>
      <c r="C1074" s="145"/>
      <c r="D1074" s="146">
        <v>7</v>
      </c>
      <c r="E1074" s="146">
        <v>9</v>
      </c>
      <c r="F1074" s="147" t="s">
        <v>948</v>
      </c>
      <c r="G1074" s="148" t="s">
        <v>1</v>
      </c>
      <c r="H1074" s="139">
        <v>1275.7</v>
      </c>
      <c r="I1074" s="139">
        <v>127.3</v>
      </c>
      <c r="J1074" s="133"/>
    </row>
    <row r="1075" spans="1:10" s="141" customFormat="1" ht="38.25">
      <c r="A1075" s="133"/>
      <c r="B1075" s="145" t="s">
        <v>19</v>
      </c>
      <c r="C1075" s="145"/>
      <c r="D1075" s="146">
        <v>7</v>
      </c>
      <c r="E1075" s="146">
        <v>9</v>
      </c>
      <c r="F1075" s="147" t="s">
        <v>948</v>
      </c>
      <c r="G1075" s="148" t="s">
        <v>18</v>
      </c>
      <c r="H1075" s="139">
        <v>685.8</v>
      </c>
      <c r="I1075" s="139">
        <v>91.4</v>
      </c>
      <c r="J1075" s="133"/>
    </row>
    <row r="1076" spans="1:10" s="141" customFormat="1">
      <c r="A1076" s="133"/>
      <c r="B1076" s="33" t="s">
        <v>261</v>
      </c>
      <c r="C1076" s="145"/>
      <c r="D1076" s="146">
        <v>7</v>
      </c>
      <c r="E1076" s="146">
        <v>9</v>
      </c>
      <c r="F1076" s="147" t="s">
        <v>948</v>
      </c>
      <c r="G1076" s="148">
        <v>800</v>
      </c>
      <c r="H1076" s="139">
        <f>H1077</f>
        <v>55</v>
      </c>
      <c r="I1076" s="139">
        <f>I1077</f>
        <v>14.8</v>
      </c>
      <c r="J1076" s="133"/>
    </row>
    <row r="1077" spans="1:10" s="141" customFormat="1">
      <c r="A1077" s="133"/>
      <c r="B1077" s="33" t="s">
        <v>262</v>
      </c>
      <c r="C1077" s="145"/>
      <c r="D1077" s="146">
        <v>7</v>
      </c>
      <c r="E1077" s="146">
        <v>9</v>
      </c>
      <c r="F1077" s="147" t="s">
        <v>948</v>
      </c>
      <c r="G1077" s="148">
        <v>850</v>
      </c>
      <c r="H1077" s="139">
        <f>H1078+H1079</f>
        <v>55</v>
      </c>
      <c r="I1077" s="139">
        <f>I1078+I1079</f>
        <v>14.8</v>
      </c>
      <c r="J1077" s="133"/>
    </row>
    <row r="1078" spans="1:10" s="141" customFormat="1" ht="25.5">
      <c r="A1078" s="133"/>
      <c r="B1078" s="145" t="s">
        <v>31</v>
      </c>
      <c r="C1078" s="145"/>
      <c r="D1078" s="146">
        <v>7</v>
      </c>
      <c r="E1078" s="146">
        <v>9</v>
      </c>
      <c r="F1078" s="147" t="s">
        <v>948</v>
      </c>
      <c r="G1078" s="148" t="s">
        <v>30</v>
      </c>
      <c r="H1078" s="139">
        <v>49</v>
      </c>
      <c r="I1078" s="139">
        <v>11.3</v>
      </c>
      <c r="J1078" s="133"/>
    </row>
    <row r="1079" spans="1:10" s="141" customFormat="1">
      <c r="A1079" s="133"/>
      <c r="B1079" s="145" t="s">
        <v>29</v>
      </c>
      <c r="C1079" s="145"/>
      <c r="D1079" s="146">
        <v>7</v>
      </c>
      <c r="E1079" s="146">
        <v>9</v>
      </c>
      <c r="F1079" s="147" t="s">
        <v>948</v>
      </c>
      <c r="G1079" s="148" t="s">
        <v>28</v>
      </c>
      <c r="H1079" s="139">
        <v>6</v>
      </c>
      <c r="I1079" s="139">
        <v>3.5</v>
      </c>
      <c r="J1079" s="133"/>
    </row>
    <row r="1080" spans="1:10" s="141" customFormat="1" ht="157.5" customHeight="1">
      <c r="A1080" s="133"/>
      <c r="B1080" s="145" t="s">
        <v>9</v>
      </c>
      <c r="C1080" s="145"/>
      <c r="D1080" s="146">
        <v>7</v>
      </c>
      <c r="E1080" s="146">
        <v>9</v>
      </c>
      <c r="F1080" s="147" t="s">
        <v>950</v>
      </c>
      <c r="G1080" s="148"/>
      <c r="H1080" s="139">
        <f>H1081+H1085</f>
        <v>1525</v>
      </c>
      <c r="I1080" s="139">
        <f>I1081+I1085</f>
        <v>224.89999999999998</v>
      </c>
      <c r="J1080" s="133"/>
    </row>
    <row r="1081" spans="1:10" s="141" customFormat="1" ht="63.75">
      <c r="A1081" s="133"/>
      <c r="B1081" s="150" t="s">
        <v>695</v>
      </c>
      <c r="C1081" s="145"/>
      <c r="D1081" s="146">
        <v>7</v>
      </c>
      <c r="E1081" s="146">
        <v>9</v>
      </c>
      <c r="F1081" s="147" t="s">
        <v>950</v>
      </c>
      <c r="G1081" s="148">
        <v>100</v>
      </c>
      <c r="H1081" s="139">
        <f>H1082</f>
        <v>1495</v>
      </c>
      <c r="I1081" s="139">
        <f>I1082</f>
        <v>224.89999999999998</v>
      </c>
      <c r="J1081" s="133"/>
    </row>
    <row r="1082" spans="1:10" s="141" customFormat="1" ht="25.5">
      <c r="A1082" s="133"/>
      <c r="B1082" s="32" t="s">
        <v>258</v>
      </c>
      <c r="C1082" s="145"/>
      <c r="D1082" s="146">
        <v>7</v>
      </c>
      <c r="E1082" s="146">
        <v>9</v>
      </c>
      <c r="F1082" s="147" t="s">
        <v>950</v>
      </c>
      <c r="G1082" s="148">
        <v>120</v>
      </c>
      <c r="H1082" s="139">
        <f>H1083++H1084</f>
        <v>1495</v>
      </c>
      <c r="I1082" s="139">
        <f>I1083++I1084</f>
        <v>224.89999999999998</v>
      </c>
      <c r="J1082" s="133"/>
    </row>
    <row r="1083" spans="1:10" s="141" customFormat="1" ht="25.5">
      <c r="A1083" s="133"/>
      <c r="B1083" s="145" t="s">
        <v>27</v>
      </c>
      <c r="C1083" s="145"/>
      <c r="D1083" s="146">
        <v>7</v>
      </c>
      <c r="E1083" s="146">
        <v>9</v>
      </c>
      <c r="F1083" s="147" t="s">
        <v>950</v>
      </c>
      <c r="G1083" s="148" t="s">
        <v>26</v>
      </c>
      <c r="H1083" s="139">
        <v>1144</v>
      </c>
      <c r="I1083" s="139">
        <v>201.2</v>
      </c>
      <c r="J1083" s="133"/>
    </row>
    <row r="1084" spans="1:10" s="141" customFormat="1" ht="51">
      <c r="A1084" s="133"/>
      <c r="B1084" s="145" t="s">
        <v>25</v>
      </c>
      <c r="C1084" s="145"/>
      <c r="D1084" s="146">
        <v>7</v>
      </c>
      <c r="E1084" s="146">
        <v>9</v>
      </c>
      <c r="F1084" s="147" t="s">
        <v>950</v>
      </c>
      <c r="G1084" s="148" t="s">
        <v>24</v>
      </c>
      <c r="H1084" s="139">
        <v>351</v>
      </c>
      <c r="I1084" s="139">
        <v>23.7</v>
      </c>
      <c r="J1084" s="133"/>
    </row>
    <row r="1085" spans="1:10" s="141" customFormat="1" ht="25.5">
      <c r="A1085" s="133"/>
      <c r="B1085" s="32" t="s">
        <v>259</v>
      </c>
      <c r="C1085" s="145"/>
      <c r="D1085" s="146">
        <v>7</v>
      </c>
      <c r="E1085" s="146">
        <v>9</v>
      </c>
      <c r="F1085" s="147" t="s">
        <v>950</v>
      </c>
      <c r="G1085" s="148">
        <v>200</v>
      </c>
      <c r="H1085" s="139">
        <f>H1086</f>
        <v>30</v>
      </c>
      <c r="I1085" s="139">
        <f>I1086</f>
        <v>0</v>
      </c>
      <c r="J1085" s="133"/>
    </row>
    <row r="1086" spans="1:10" s="141" customFormat="1" ht="25.5">
      <c r="A1086" s="133"/>
      <c r="B1086" s="150" t="s">
        <v>691</v>
      </c>
      <c r="C1086" s="145"/>
      <c r="D1086" s="146">
        <v>7</v>
      </c>
      <c r="E1086" s="146">
        <v>9</v>
      </c>
      <c r="F1086" s="147" t="s">
        <v>950</v>
      </c>
      <c r="G1086" s="148">
        <v>240</v>
      </c>
      <c r="H1086" s="139">
        <f>H1087</f>
        <v>30</v>
      </c>
      <c r="I1086" s="139">
        <f>I1087</f>
        <v>0</v>
      </c>
      <c r="J1086" s="133"/>
    </row>
    <row r="1087" spans="1:10" s="141" customFormat="1" ht="38.25">
      <c r="A1087" s="133"/>
      <c r="B1087" s="145" t="s">
        <v>19</v>
      </c>
      <c r="C1087" s="145"/>
      <c r="D1087" s="146">
        <v>7</v>
      </c>
      <c r="E1087" s="146">
        <v>9</v>
      </c>
      <c r="F1087" s="147" t="s">
        <v>950</v>
      </c>
      <c r="G1087" s="148" t="s">
        <v>18</v>
      </c>
      <c r="H1087" s="139">
        <v>30</v>
      </c>
      <c r="I1087" s="139">
        <v>0</v>
      </c>
      <c r="J1087" s="133"/>
    </row>
    <row r="1088" spans="1:10" s="141" customFormat="1">
      <c r="A1088" s="133"/>
      <c r="B1088" s="145" t="s">
        <v>23</v>
      </c>
      <c r="C1088" s="145"/>
      <c r="D1088" s="146">
        <v>7</v>
      </c>
      <c r="E1088" s="146">
        <v>9</v>
      </c>
      <c r="F1088" s="147" t="s">
        <v>907</v>
      </c>
      <c r="G1088" s="148"/>
      <c r="H1088" s="139">
        <f t="shared" ref="H1088:I1091" si="156">H1089</f>
        <v>482</v>
      </c>
      <c r="I1088" s="139">
        <f t="shared" si="156"/>
        <v>96.6</v>
      </c>
      <c r="J1088" s="133"/>
    </row>
    <row r="1089" spans="1:10" s="141" customFormat="1">
      <c r="A1089" s="133"/>
      <c r="B1089" s="145" t="s">
        <v>21</v>
      </c>
      <c r="C1089" s="145"/>
      <c r="D1089" s="146">
        <v>7</v>
      </c>
      <c r="E1089" s="146">
        <v>9</v>
      </c>
      <c r="F1089" s="147" t="s">
        <v>908</v>
      </c>
      <c r="G1089" s="148"/>
      <c r="H1089" s="139">
        <f t="shared" si="156"/>
        <v>482</v>
      </c>
      <c r="I1089" s="139">
        <f t="shared" si="156"/>
        <v>96.6</v>
      </c>
      <c r="J1089" s="133"/>
    </row>
    <row r="1090" spans="1:10" s="141" customFormat="1" ht="38.25">
      <c r="A1090" s="133"/>
      <c r="B1090" s="32" t="s">
        <v>689</v>
      </c>
      <c r="C1090" s="145"/>
      <c r="D1090" s="146">
        <v>7</v>
      </c>
      <c r="E1090" s="146">
        <v>9</v>
      </c>
      <c r="F1090" s="147" t="s">
        <v>908</v>
      </c>
      <c r="G1090" s="148">
        <v>600</v>
      </c>
      <c r="H1090" s="139">
        <f t="shared" si="156"/>
        <v>482</v>
      </c>
      <c r="I1090" s="139">
        <f t="shared" si="156"/>
        <v>96.6</v>
      </c>
      <c r="J1090" s="133"/>
    </row>
    <row r="1091" spans="1:10" s="141" customFormat="1">
      <c r="A1091" s="133"/>
      <c r="B1091" s="32" t="s">
        <v>694</v>
      </c>
      <c r="C1091" s="145"/>
      <c r="D1091" s="146">
        <v>7</v>
      </c>
      <c r="E1091" s="146">
        <v>9</v>
      </c>
      <c r="F1091" s="147" t="s">
        <v>908</v>
      </c>
      <c r="G1091" s="148">
        <v>620</v>
      </c>
      <c r="H1091" s="139">
        <f t="shared" si="156"/>
        <v>482</v>
      </c>
      <c r="I1091" s="139">
        <f t="shared" si="156"/>
        <v>96.6</v>
      </c>
      <c r="J1091" s="133"/>
    </row>
    <row r="1092" spans="1:10" s="141" customFormat="1" ht="25.5">
      <c r="A1092" s="133"/>
      <c r="B1092" s="145" t="s">
        <v>16</v>
      </c>
      <c r="C1092" s="145"/>
      <c r="D1092" s="146">
        <v>7</v>
      </c>
      <c r="E1092" s="146">
        <v>9</v>
      </c>
      <c r="F1092" s="147" t="s">
        <v>908</v>
      </c>
      <c r="G1092" s="148" t="s">
        <v>15</v>
      </c>
      <c r="H1092" s="139">
        <v>482</v>
      </c>
      <c r="I1092" s="139">
        <v>96.6</v>
      </c>
      <c r="J1092" s="133"/>
    </row>
    <row r="1093" spans="1:10" s="141" customFormat="1" ht="25.5">
      <c r="A1093" s="133"/>
      <c r="B1093" s="145" t="s">
        <v>22</v>
      </c>
      <c r="C1093" s="145"/>
      <c r="D1093" s="146">
        <v>7</v>
      </c>
      <c r="E1093" s="146">
        <v>9</v>
      </c>
      <c r="F1093" s="147" t="s">
        <v>896</v>
      </c>
      <c r="G1093" s="148"/>
      <c r="H1093" s="139">
        <f>H1094+H1098+H1102</f>
        <v>344.6</v>
      </c>
      <c r="I1093" s="139">
        <f>I1094+I1098+I1102</f>
        <v>232.6</v>
      </c>
      <c r="J1093" s="133"/>
    </row>
    <row r="1094" spans="1:10" s="141" customFormat="1">
      <c r="A1094" s="133"/>
      <c r="B1094" s="145" t="s">
        <v>21</v>
      </c>
      <c r="C1094" s="145"/>
      <c r="D1094" s="146">
        <v>7</v>
      </c>
      <c r="E1094" s="146">
        <v>9</v>
      </c>
      <c r="F1094" s="147" t="s">
        <v>897</v>
      </c>
      <c r="G1094" s="148"/>
      <c r="H1094" s="139">
        <f t="shared" ref="H1094:I1096" si="157">H1095</f>
        <v>232.6</v>
      </c>
      <c r="I1094" s="139">
        <f t="shared" si="157"/>
        <v>132.6</v>
      </c>
      <c r="J1094" s="133"/>
    </row>
    <row r="1095" spans="1:10" s="141" customFormat="1" ht="38.25">
      <c r="A1095" s="133"/>
      <c r="B1095" s="32" t="s">
        <v>689</v>
      </c>
      <c r="C1095" s="145"/>
      <c r="D1095" s="146">
        <v>7</v>
      </c>
      <c r="E1095" s="146">
        <v>9</v>
      </c>
      <c r="F1095" s="147" t="s">
        <v>897</v>
      </c>
      <c r="G1095" s="148">
        <v>600</v>
      </c>
      <c r="H1095" s="139">
        <f t="shared" si="157"/>
        <v>232.6</v>
      </c>
      <c r="I1095" s="139">
        <f t="shared" si="157"/>
        <v>132.6</v>
      </c>
      <c r="J1095" s="133"/>
    </row>
    <row r="1096" spans="1:10" s="141" customFormat="1">
      <c r="A1096" s="133"/>
      <c r="B1096" s="32" t="s">
        <v>694</v>
      </c>
      <c r="C1096" s="145"/>
      <c r="D1096" s="146">
        <v>7</v>
      </c>
      <c r="E1096" s="146">
        <v>9</v>
      </c>
      <c r="F1096" s="147" t="s">
        <v>897</v>
      </c>
      <c r="G1096" s="148">
        <v>620</v>
      </c>
      <c r="H1096" s="139">
        <f t="shared" si="157"/>
        <v>232.6</v>
      </c>
      <c r="I1096" s="139">
        <f t="shared" si="157"/>
        <v>132.6</v>
      </c>
      <c r="J1096" s="133"/>
    </row>
    <row r="1097" spans="1:10" s="141" customFormat="1" ht="25.5">
      <c r="A1097" s="133"/>
      <c r="B1097" s="145" t="s">
        <v>16</v>
      </c>
      <c r="C1097" s="145"/>
      <c r="D1097" s="146">
        <v>7</v>
      </c>
      <c r="E1097" s="146">
        <v>9</v>
      </c>
      <c r="F1097" s="147" t="s">
        <v>897</v>
      </c>
      <c r="G1097" s="148" t="s">
        <v>15</v>
      </c>
      <c r="H1097" s="139">
        <v>232.6</v>
      </c>
      <c r="I1097" s="139">
        <v>132.6</v>
      </c>
      <c r="J1097" s="133"/>
    </row>
    <row r="1098" spans="1:10" s="141" customFormat="1" ht="114.75">
      <c r="A1098" s="133"/>
      <c r="B1098" s="145" t="s">
        <v>20</v>
      </c>
      <c r="C1098" s="145"/>
      <c r="D1098" s="146">
        <v>7</v>
      </c>
      <c r="E1098" s="146">
        <v>9</v>
      </c>
      <c r="F1098" s="147" t="s">
        <v>1028</v>
      </c>
      <c r="G1098" s="148"/>
      <c r="H1098" s="139">
        <f t="shared" ref="H1098:I1100" si="158">H1099</f>
        <v>12</v>
      </c>
      <c r="I1098" s="139">
        <f t="shared" si="158"/>
        <v>0</v>
      </c>
      <c r="J1098" s="133"/>
    </row>
    <row r="1099" spans="1:10" s="141" customFormat="1" ht="25.5">
      <c r="A1099" s="133"/>
      <c r="B1099" s="32" t="s">
        <v>259</v>
      </c>
      <c r="C1099" s="145"/>
      <c r="D1099" s="146">
        <v>7</v>
      </c>
      <c r="E1099" s="146">
        <v>9</v>
      </c>
      <c r="F1099" s="147" t="s">
        <v>1028</v>
      </c>
      <c r="G1099" s="148">
        <v>200</v>
      </c>
      <c r="H1099" s="139">
        <f t="shared" si="158"/>
        <v>12</v>
      </c>
      <c r="I1099" s="139">
        <f t="shared" si="158"/>
        <v>0</v>
      </c>
      <c r="J1099" s="133"/>
    </row>
    <row r="1100" spans="1:10" s="141" customFormat="1" ht="25.5">
      <c r="A1100" s="133"/>
      <c r="B1100" s="150" t="s">
        <v>691</v>
      </c>
      <c r="C1100" s="145"/>
      <c r="D1100" s="146">
        <v>7</v>
      </c>
      <c r="E1100" s="146">
        <v>9</v>
      </c>
      <c r="F1100" s="147" t="s">
        <v>1028</v>
      </c>
      <c r="G1100" s="148">
        <v>240</v>
      </c>
      <c r="H1100" s="139">
        <f t="shared" si="158"/>
        <v>12</v>
      </c>
      <c r="I1100" s="139">
        <f t="shared" si="158"/>
        <v>0</v>
      </c>
      <c r="J1100" s="133"/>
    </row>
    <row r="1101" spans="1:10" s="141" customFormat="1" ht="38.25">
      <c r="A1101" s="133"/>
      <c r="B1101" s="145" t="s">
        <v>19</v>
      </c>
      <c r="C1101" s="145"/>
      <c r="D1101" s="146">
        <v>7</v>
      </c>
      <c r="E1101" s="146">
        <v>9</v>
      </c>
      <c r="F1101" s="147" t="s">
        <v>1028</v>
      </c>
      <c r="G1101" s="148" t="s">
        <v>18</v>
      </c>
      <c r="H1101" s="139">
        <v>12</v>
      </c>
      <c r="I1101" s="139">
        <v>0</v>
      </c>
      <c r="J1101" s="133"/>
    </row>
    <row r="1102" spans="1:10" s="141" customFormat="1" ht="38.25">
      <c r="A1102" s="133"/>
      <c r="B1102" s="145" t="s">
        <v>17</v>
      </c>
      <c r="C1102" s="145"/>
      <c r="D1102" s="146">
        <v>7</v>
      </c>
      <c r="E1102" s="146">
        <v>9</v>
      </c>
      <c r="F1102" s="147" t="s">
        <v>898</v>
      </c>
      <c r="G1102" s="148"/>
      <c r="H1102" s="139">
        <f t="shared" ref="H1102:I1104" si="159">H1103</f>
        <v>100</v>
      </c>
      <c r="I1102" s="139">
        <f t="shared" si="159"/>
        <v>100</v>
      </c>
      <c r="J1102" s="133"/>
    </row>
    <row r="1103" spans="1:10" s="141" customFormat="1" ht="38.25">
      <c r="A1103" s="133"/>
      <c r="B1103" s="32" t="s">
        <v>689</v>
      </c>
      <c r="C1103" s="145"/>
      <c r="D1103" s="146">
        <v>7</v>
      </c>
      <c r="E1103" s="146">
        <v>9</v>
      </c>
      <c r="F1103" s="147" t="s">
        <v>898</v>
      </c>
      <c r="G1103" s="148">
        <v>600</v>
      </c>
      <c r="H1103" s="139">
        <f t="shared" si="159"/>
        <v>100</v>
      </c>
      <c r="I1103" s="139">
        <f t="shared" si="159"/>
        <v>100</v>
      </c>
      <c r="J1103" s="133"/>
    </row>
    <row r="1104" spans="1:10" s="141" customFormat="1">
      <c r="A1104" s="133"/>
      <c r="B1104" s="32" t="s">
        <v>694</v>
      </c>
      <c r="C1104" s="145"/>
      <c r="D1104" s="146">
        <v>7</v>
      </c>
      <c r="E1104" s="146">
        <v>9</v>
      </c>
      <c r="F1104" s="147" t="s">
        <v>898</v>
      </c>
      <c r="G1104" s="148">
        <v>620</v>
      </c>
      <c r="H1104" s="139">
        <f t="shared" si="159"/>
        <v>100</v>
      </c>
      <c r="I1104" s="139">
        <f t="shared" si="159"/>
        <v>100</v>
      </c>
      <c r="J1104" s="133"/>
    </row>
    <row r="1105" spans="1:10" s="141" customFormat="1" ht="25.5">
      <c r="A1105" s="133"/>
      <c r="B1105" s="145" t="s">
        <v>16</v>
      </c>
      <c r="C1105" s="145"/>
      <c r="D1105" s="146">
        <v>7</v>
      </c>
      <c r="E1105" s="146">
        <v>9</v>
      </c>
      <c r="F1105" s="147" t="s">
        <v>898</v>
      </c>
      <c r="G1105" s="148" t="s">
        <v>15</v>
      </c>
      <c r="H1105" s="139">
        <v>100</v>
      </c>
      <c r="I1105" s="139">
        <v>100</v>
      </c>
      <c r="J1105" s="133"/>
    </row>
    <row r="1106" spans="1:10" s="143" customFormat="1">
      <c r="A1106" s="142"/>
      <c r="B1106" s="134" t="s">
        <v>14</v>
      </c>
      <c r="C1106" s="134"/>
      <c r="D1106" s="135">
        <v>10</v>
      </c>
      <c r="E1106" s="135">
        <v>0</v>
      </c>
      <c r="F1106" s="136"/>
      <c r="G1106" s="137"/>
      <c r="H1106" s="138">
        <f>H1107++H1115</f>
        <v>34519.9</v>
      </c>
      <c r="I1106" s="138">
        <f>I1107++I1115</f>
        <v>4362.5999999999995</v>
      </c>
      <c r="J1106" s="140">
        <f>I1106/H1106*100</f>
        <v>12.637927688087158</v>
      </c>
    </row>
    <row r="1107" spans="1:10" s="143" customFormat="1">
      <c r="A1107" s="142"/>
      <c r="B1107" s="194" t="s">
        <v>13</v>
      </c>
      <c r="C1107" s="134"/>
      <c r="D1107" s="135">
        <v>10</v>
      </c>
      <c r="E1107" s="135">
        <v>4</v>
      </c>
      <c r="F1107" s="136"/>
      <c r="G1107" s="137"/>
      <c r="H1107" s="138">
        <f>H1108</f>
        <v>34514</v>
      </c>
      <c r="I1107" s="138">
        <f>I1108</f>
        <v>4356.7</v>
      </c>
      <c r="J1107" s="140">
        <f>I1107/H1107*100</f>
        <v>12.622993567827548</v>
      </c>
    </row>
    <row r="1108" spans="1:10" s="222" customFormat="1" ht="25.5">
      <c r="A1108" s="180"/>
      <c r="B1108" s="187" t="s">
        <v>12</v>
      </c>
      <c r="C1108" s="305"/>
      <c r="D1108" s="182" t="s">
        <v>829</v>
      </c>
      <c r="E1108" s="182" t="s">
        <v>734</v>
      </c>
      <c r="F1108" s="182" t="s">
        <v>888</v>
      </c>
      <c r="G1108" s="182"/>
      <c r="H1108" s="183">
        <f>H1109</f>
        <v>34514</v>
      </c>
      <c r="I1108" s="183">
        <f>I1109</f>
        <v>4356.7</v>
      </c>
      <c r="J1108" s="183"/>
    </row>
    <row r="1109" spans="1:10" s="222" customFormat="1">
      <c r="A1109" s="180"/>
      <c r="B1109" s="187" t="s">
        <v>889</v>
      </c>
      <c r="C1109" s="305"/>
      <c r="D1109" s="182" t="s">
        <v>829</v>
      </c>
      <c r="E1109" s="182" t="s">
        <v>734</v>
      </c>
      <c r="F1109" s="182" t="s">
        <v>890</v>
      </c>
      <c r="G1109" s="182"/>
      <c r="H1109" s="183">
        <f t="shared" ref="H1109:I1112" si="160">H1110</f>
        <v>34514</v>
      </c>
      <c r="I1109" s="183">
        <f t="shared" si="160"/>
        <v>4356.7</v>
      </c>
      <c r="J1109" s="183"/>
    </row>
    <row r="1110" spans="1:10" s="222" customFormat="1" ht="25.5">
      <c r="A1110" s="180"/>
      <c r="B1110" s="187" t="s">
        <v>10</v>
      </c>
      <c r="C1110" s="305"/>
      <c r="D1110" s="182" t="s">
        <v>829</v>
      </c>
      <c r="E1110" s="182" t="s">
        <v>734</v>
      </c>
      <c r="F1110" s="182" t="s">
        <v>891</v>
      </c>
      <c r="G1110" s="182"/>
      <c r="H1110" s="183">
        <f t="shared" si="160"/>
        <v>34514</v>
      </c>
      <c r="I1110" s="183">
        <f t="shared" si="160"/>
        <v>4356.7</v>
      </c>
      <c r="J1110" s="183"/>
    </row>
    <row r="1111" spans="1:10" s="222" customFormat="1" ht="140.25">
      <c r="A1111" s="180"/>
      <c r="B1111" s="145" t="s">
        <v>9</v>
      </c>
      <c r="C1111" s="305"/>
      <c r="D1111" s="182" t="s">
        <v>829</v>
      </c>
      <c r="E1111" s="182" t="s">
        <v>734</v>
      </c>
      <c r="F1111" s="182" t="s">
        <v>1001</v>
      </c>
      <c r="G1111" s="178"/>
      <c r="H1111" s="183">
        <f t="shared" si="160"/>
        <v>34514</v>
      </c>
      <c r="I1111" s="183">
        <f t="shared" si="160"/>
        <v>4356.7</v>
      </c>
      <c r="J1111" s="183"/>
    </row>
    <row r="1112" spans="1:10" s="222" customFormat="1" ht="25.5">
      <c r="A1112" s="180"/>
      <c r="B1112" s="181" t="s">
        <v>692</v>
      </c>
      <c r="C1112" s="305"/>
      <c r="D1112" s="182" t="s">
        <v>829</v>
      </c>
      <c r="E1112" s="182" t="s">
        <v>734</v>
      </c>
      <c r="F1112" s="182" t="s">
        <v>1001</v>
      </c>
      <c r="G1112" s="182" t="s">
        <v>994</v>
      </c>
      <c r="H1112" s="183">
        <f t="shared" si="160"/>
        <v>34514</v>
      </c>
      <c r="I1112" s="183">
        <f t="shared" si="160"/>
        <v>4356.7</v>
      </c>
      <c r="J1112" s="183"/>
    </row>
    <row r="1113" spans="1:10" s="222" customFormat="1" ht="25.5">
      <c r="A1113" s="191"/>
      <c r="B1113" s="187" t="s">
        <v>693</v>
      </c>
      <c r="C1113" s="305"/>
      <c r="D1113" s="188" t="s">
        <v>829</v>
      </c>
      <c r="E1113" s="188" t="s">
        <v>734</v>
      </c>
      <c r="F1113" s="188" t="s">
        <v>1001</v>
      </c>
      <c r="G1113" s="188" t="s">
        <v>1002</v>
      </c>
      <c r="H1113" s="199">
        <f>H1114</f>
        <v>34514</v>
      </c>
      <c r="I1113" s="199">
        <f>I1114</f>
        <v>4356.7</v>
      </c>
      <c r="J1113" s="223"/>
    </row>
    <row r="1114" spans="1:10" s="141" customFormat="1" ht="38.25">
      <c r="A1114" s="133"/>
      <c r="B1114" s="145" t="s">
        <v>8</v>
      </c>
      <c r="C1114" s="145"/>
      <c r="D1114" s="146">
        <v>10</v>
      </c>
      <c r="E1114" s="146">
        <v>4</v>
      </c>
      <c r="F1114" s="188" t="s">
        <v>1001</v>
      </c>
      <c r="G1114" s="148">
        <v>313</v>
      </c>
      <c r="H1114" s="139">
        <f>34514</f>
        <v>34514</v>
      </c>
      <c r="I1114" s="139">
        <v>4356.7</v>
      </c>
      <c r="J1114" s="133"/>
    </row>
    <row r="1115" spans="1:10" s="141" customFormat="1">
      <c r="A1115" s="133"/>
      <c r="B1115" s="177" t="s">
        <v>6</v>
      </c>
      <c r="C1115" s="145"/>
      <c r="D1115" s="135">
        <v>10</v>
      </c>
      <c r="E1115" s="135">
        <v>6</v>
      </c>
      <c r="F1115" s="136"/>
      <c r="G1115" s="137"/>
      <c r="H1115" s="138">
        <f t="shared" ref="H1115:I1120" si="161">H1116</f>
        <v>5.9</v>
      </c>
      <c r="I1115" s="138">
        <f t="shared" si="161"/>
        <v>5.9</v>
      </c>
      <c r="J1115" s="140">
        <f>I1115/H1115*100</f>
        <v>100</v>
      </c>
    </row>
    <row r="1116" spans="1:10" s="141" customFormat="1" ht="54" customHeight="1">
      <c r="A1116" s="133"/>
      <c r="B1116" s="145" t="s">
        <v>5</v>
      </c>
      <c r="C1116" s="145"/>
      <c r="D1116" s="146">
        <v>10</v>
      </c>
      <c r="E1116" s="146">
        <v>6</v>
      </c>
      <c r="F1116" s="147" t="s">
        <v>718</v>
      </c>
      <c r="G1116" s="148"/>
      <c r="H1116" s="139">
        <f t="shared" si="161"/>
        <v>5.9</v>
      </c>
      <c r="I1116" s="139">
        <f t="shared" si="161"/>
        <v>5.9</v>
      </c>
      <c r="J1116" s="133"/>
    </row>
    <row r="1117" spans="1:10" s="141" customFormat="1" ht="38.25">
      <c r="A1117" s="133"/>
      <c r="B1117" s="145" t="s">
        <v>4</v>
      </c>
      <c r="C1117" s="145"/>
      <c r="D1117" s="146">
        <v>10</v>
      </c>
      <c r="E1117" s="146">
        <v>6</v>
      </c>
      <c r="F1117" s="147" t="s">
        <v>720</v>
      </c>
      <c r="G1117" s="148"/>
      <c r="H1117" s="139">
        <f t="shared" si="161"/>
        <v>5.9</v>
      </c>
      <c r="I1117" s="139">
        <f t="shared" si="161"/>
        <v>5.9</v>
      </c>
      <c r="J1117" s="133"/>
    </row>
    <row r="1118" spans="1:10" s="141" customFormat="1" ht="63.75">
      <c r="A1118" s="133"/>
      <c r="B1118" s="181" t="s">
        <v>1005</v>
      </c>
      <c r="C1118" s="145"/>
      <c r="D1118" s="146">
        <v>10</v>
      </c>
      <c r="E1118" s="146">
        <v>6</v>
      </c>
      <c r="F1118" s="147" t="s">
        <v>1027</v>
      </c>
      <c r="G1118" s="148"/>
      <c r="H1118" s="139">
        <f t="shared" si="161"/>
        <v>5.9</v>
      </c>
      <c r="I1118" s="139">
        <f t="shared" si="161"/>
        <v>5.9</v>
      </c>
      <c r="J1118" s="133"/>
    </row>
    <row r="1119" spans="1:10" s="222" customFormat="1" ht="25.5">
      <c r="A1119" s="180"/>
      <c r="B1119" s="181" t="s">
        <v>725</v>
      </c>
      <c r="C1119" s="305"/>
      <c r="D1119" s="146">
        <v>10</v>
      </c>
      <c r="E1119" s="146">
        <v>6</v>
      </c>
      <c r="F1119" s="147" t="s">
        <v>1027</v>
      </c>
      <c r="G1119" s="182" t="s">
        <v>726</v>
      </c>
      <c r="H1119" s="183">
        <f t="shared" si="161"/>
        <v>5.9</v>
      </c>
      <c r="I1119" s="183">
        <f t="shared" si="161"/>
        <v>5.9</v>
      </c>
      <c r="J1119" s="183"/>
    </row>
    <row r="1120" spans="1:10" s="222" customFormat="1" ht="38.25">
      <c r="A1120" s="180"/>
      <c r="B1120" s="181" t="s">
        <v>260</v>
      </c>
      <c r="C1120" s="305"/>
      <c r="D1120" s="146">
        <v>10</v>
      </c>
      <c r="E1120" s="146">
        <v>6</v>
      </c>
      <c r="F1120" s="147" t="s">
        <v>1027</v>
      </c>
      <c r="G1120" s="182" t="s">
        <v>727</v>
      </c>
      <c r="H1120" s="183">
        <f t="shared" si="161"/>
        <v>5.9</v>
      </c>
      <c r="I1120" s="183">
        <f t="shared" si="161"/>
        <v>5.9</v>
      </c>
      <c r="J1120" s="183"/>
    </row>
    <row r="1121" spans="1:10" s="143" customFormat="1" ht="42.75" customHeight="1">
      <c r="A1121" s="133"/>
      <c r="B1121" s="145" t="s">
        <v>2</v>
      </c>
      <c r="C1121" s="145"/>
      <c r="D1121" s="146">
        <v>10</v>
      </c>
      <c r="E1121" s="146">
        <v>6</v>
      </c>
      <c r="F1121" s="147" t="s">
        <v>1027</v>
      </c>
      <c r="G1121" s="148" t="s">
        <v>1</v>
      </c>
      <c r="H1121" s="139">
        <v>5.9</v>
      </c>
      <c r="I1121" s="139">
        <v>5.9</v>
      </c>
      <c r="J1121" s="133"/>
    </row>
    <row r="1122" spans="1:10" s="143" customFormat="1" ht="18.75" customHeight="1">
      <c r="A1122" s="142"/>
      <c r="B1122" s="215" t="s">
        <v>1013</v>
      </c>
      <c r="C1122" s="144"/>
      <c r="D1122" s="152"/>
      <c r="E1122" s="152"/>
      <c r="F1122" s="152"/>
      <c r="G1122" s="152"/>
      <c r="H1122" s="138">
        <f>H12+H54+H890+H926</f>
        <v>3099305.3</v>
      </c>
      <c r="I1122" s="138">
        <f>I12+I54+I890+I926</f>
        <v>655997.9</v>
      </c>
      <c r="J1122" s="140">
        <f>I1122/H1122*100</f>
        <v>21.165965805304822</v>
      </c>
    </row>
    <row r="1123" spans="1:10" ht="11.25" customHeight="1">
      <c r="B1123" s="3"/>
      <c r="C1123" s="3"/>
      <c r="D1123" s="9"/>
      <c r="E1123" s="25"/>
      <c r="F1123" s="25"/>
      <c r="G1123" s="25"/>
      <c r="H1123" s="2"/>
      <c r="I1123" s="2"/>
    </row>
    <row r="1124" spans="1:10" ht="2.85" customHeight="1">
      <c r="B1124" s="2"/>
      <c r="C1124" s="2"/>
      <c r="D1124" s="25"/>
      <c r="E1124" s="25"/>
      <c r="F1124" s="25"/>
      <c r="G1124" s="25"/>
      <c r="H1124" s="2"/>
      <c r="I1124" s="2"/>
    </row>
  </sheetData>
  <autoFilter ref="A11:J1122">
    <filterColumn colId="5"/>
    <sortState ref="A788:J1126">
      <sortCondition ref="E16:E1127"/>
    </sortState>
  </autoFilter>
  <mergeCells count="2">
    <mergeCell ref="A6:J6"/>
    <mergeCell ref="B8:I8"/>
  </mergeCells>
  <pageMargins left="0.39370078740157483" right="0.39370078740157483" top="0.39370078740157483" bottom="0.39370078740157483" header="0.51181102362204722" footer="0.51181102362204722"/>
  <pageSetup paperSize="9" scale="73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J34"/>
  <sheetViews>
    <sheetView workbookViewId="0">
      <selection activeCell="E5" sqref="E5"/>
    </sheetView>
  </sheetViews>
  <sheetFormatPr defaultRowHeight="15"/>
  <cols>
    <col min="1" max="1" width="46" customWidth="1"/>
    <col min="2" max="2" width="28.7109375" customWidth="1"/>
    <col min="3" max="3" width="12.140625" customWidth="1"/>
    <col min="4" max="4" width="14.5703125" customWidth="1"/>
    <col min="5" max="5" width="20.28515625" customWidth="1"/>
  </cols>
  <sheetData>
    <row r="1" spans="1:10" ht="15.75">
      <c r="B1" s="388" t="s">
        <v>634</v>
      </c>
      <c r="C1" s="389"/>
      <c r="D1" s="389"/>
      <c r="E1" s="37"/>
      <c r="F1" s="37"/>
      <c r="G1" s="37"/>
      <c r="H1" s="37"/>
      <c r="I1" s="37"/>
      <c r="J1" s="37"/>
    </row>
    <row r="2" spans="1:10" ht="15.75">
      <c r="A2" s="388" t="s">
        <v>1048</v>
      </c>
      <c r="B2" s="368"/>
      <c r="C2" s="368"/>
      <c r="D2" s="368"/>
      <c r="E2" s="37"/>
      <c r="F2" s="37"/>
      <c r="G2" s="37"/>
      <c r="H2" s="37"/>
      <c r="I2" s="37"/>
      <c r="J2" s="37"/>
    </row>
    <row r="3" spans="1:10" ht="15.75">
      <c r="B3" s="388" t="s">
        <v>1049</v>
      </c>
      <c r="C3" s="389"/>
      <c r="D3" s="389"/>
      <c r="E3" s="37"/>
      <c r="F3" s="37"/>
      <c r="G3" s="37"/>
      <c r="H3" s="37"/>
      <c r="I3" s="37"/>
      <c r="J3" s="37"/>
    </row>
    <row r="4" spans="1:10" ht="15.75">
      <c r="B4" s="115"/>
      <c r="C4" s="116"/>
      <c r="D4" s="116"/>
      <c r="E4" s="37"/>
      <c r="F4" s="37"/>
      <c r="G4" s="37"/>
      <c r="H4" s="37"/>
      <c r="I4" s="37"/>
      <c r="J4" s="37"/>
    </row>
    <row r="5" spans="1:10" ht="42.75" customHeight="1">
      <c r="A5" s="390" t="s">
        <v>1047</v>
      </c>
      <c r="B5" s="374"/>
      <c r="C5" s="374"/>
      <c r="D5" s="374"/>
      <c r="E5" s="117"/>
      <c r="F5" s="117"/>
      <c r="G5" s="117"/>
      <c r="H5" s="117"/>
      <c r="I5" s="117"/>
      <c r="J5" s="117"/>
    </row>
    <row r="6" spans="1:10" ht="15.75">
      <c r="A6" s="118"/>
      <c r="B6" s="117"/>
      <c r="C6" s="117"/>
      <c r="D6" s="117"/>
      <c r="E6" s="117"/>
      <c r="F6" s="117"/>
      <c r="G6" s="117"/>
      <c r="H6" s="117"/>
      <c r="I6" s="117"/>
      <c r="J6" s="117"/>
    </row>
    <row r="7" spans="1:10">
      <c r="A7" s="117"/>
      <c r="B7" s="117"/>
      <c r="C7" s="117"/>
      <c r="D7" s="356" t="s">
        <v>612</v>
      </c>
      <c r="E7" s="117"/>
      <c r="F7" s="119"/>
      <c r="G7" s="119"/>
      <c r="H7" s="119"/>
      <c r="I7" s="119"/>
      <c r="J7" s="119"/>
    </row>
    <row r="8" spans="1:10" s="362" customFormat="1" ht="48.6" customHeight="1">
      <c r="A8" s="360" t="s">
        <v>613</v>
      </c>
      <c r="B8" s="43" t="s">
        <v>614</v>
      </c>
      <c r="C8" s="43" t="s">
        <v>245</v>
      </c>
      <c r="D8" s="43" t="s">
        <v>255</v>
      </c>
      <c r="E8" s="361"/>
      <c r="F8" s="361"/>
      <c r="G8" s="361"/>
      <c r="H8" s="361"/>
      <c r="I8" s="361"/>
      <c r="J8" s="361"/>
    </row>
    <row r="9" spans="1:10" ht="12.75" customHeight="1">
      <c r="A9" s="357">
        <v>1</v>
      </c>
      <c r="B9" s="357">
        <v>2</v>
      </c>
      <c r="C9" s="357">
        <v>3</v>
      </c>
      <c r="D9" s="357">
        <v>4</v>
      </c>
    </row>
    <row r="10" spans="1:10" s="316" customFormat="1">
      <c r="A10" s="313" t="s">
        <v>615</v>
      </c>
      <c r="B10" s="314" t="s">
        <v>616</v>
      </c>
      <c r="C10" s="315">
        <f>C17+C12</f>
        <v>330713.5</v>
      </c>
      <c r="D10" s="315">
        <f>D17+D12</f>
        <v>215378.69999999995</v>
      </c>
    </row>
    <row r="11" spans="1:10" s="316" customFormat="1">
      <c r="A11" s="317" t="s">
        <v>617</v>
      </c>
      <c r="B11" s="318"/>
      <c r="C11" s="319"/>
      <c r="D11" s="319"/>
    </row>
    <row r="12" spans="1:10" s="316" customFormat="1" ht="26.25">
      <c r="A12" s="262" t="s">
        <v>618</v>
      </c>
      <c r="B12" s="318" t="s">
        <v>619</v>
      </c>
      <c r="C12" s="319">
        <v>53556</v>
      </c>
      <c r="D12" s="319">
        <v>1.5</v>
      </c>
    </row>
    <row r="13" spans="1:10" s="316" customFormat="1" ht="39">
      <c r="A13" s="262" t="s">
        <v>620</v>
      </c>
      <c r="B13" s="318" t="s">
        <v>621</v>
      </c>
      <c r="C13" s="319">
        <v>125613.5</v>
      </c>
      <c r="D13" s="319">
        <v>0</v>
      </c>
    </row>
    <row r="14" spans="1:10" s="316" customFormat="1" ht="38.25">
      <c r="A14" s="320" t="s">
        <v>622</v>
      </c>
      <c r="B14" s="318" t="s">
        <v>623</v>
      </c>
      <c r="C14" s="319">
        <v>0</v>
      </c>
      <c r="D14" s="319">
        <v>0</v>
      </c>
    </row>
    <row r="15" spans="1:10" s="316" customFormat="1" ht="39">
      <c r="A15" s="262" t="s">
        <v>624</v>
      </c>
      <c r="B15" s="318" t="s">
        <v>625</v>
      </c>
      <c r="C15" s="319">
        <v>16500</v>
      </c>
      <c r="D15" s="319">
        <v>0</v>
      </c>
    </row>
    <row r="16" spans="1:10" s="316" customFormat="1" ht="39">
      <c r="A16" s="321" t="s">
        <v>626</v>
      </c>
      <c r="B16" s="318" t="s">
        <v>627</v>
      </c>
      <c r="C16" s="319">
        <v>-16500</v>
      </c>
      <c r="D16" s="319">
        <v>0</v>
      </c>
    </row>
    <row r="17" spans="1:4" s="316" customFormat="1" ht="26.25">
      <c r="A17" s="262" t="s">
        <v>628</v>
      </c>
      <c r="B17" s="318" t="s">
        <v>629</v>
      </c>
      <c r="C17" s="319">
        <f>C18+C19</f>
        <v>277157.5</v>
      </c>
      <c r="D17" s="319">
        <f>D19+D18</f>
        <v>215377.19999999995</v>
      </c>
    </row>
    <row r="18" spans="1:4" s="316" customFormat="1" ht="26.25">
      <c r="A18" s="262" t="s">
        <v>630</v>
      </c>
      <c r="B18" s="318" t="s">
        <v>631</v>
      </c>
      <c r="C18" s="319">
        <v>-2910705.3</v>
      </c>
      <c r="D18" s="319">
        <v>-470313.9</v>
      </c>
    </row>
    <row r="19" spans="1:4" s="316" customFormat="1" ht="26.25">
      <c r="A19" s="262" t="s">
        <v>632</v>
      </c>
      <c r="B19" s="318" t="s">
        <v>633</v>
      </c>
      <c r="C19" s="319">
        <v>3187862.8</v>
      </c>
      <c r="D19" s="319">
        <v>685691.1</v>
      </c>
    </row>
    <row r="20" spans="1:4">
      <c r="A20" s="120"/>
      <c r="B20" s="121"/>
      <c r="C20" s="312"/>
      <c r="D20" s="312"/>
    </row>
    <row r="21" spans="1:4">
      <c r="A21" s="120"/>
      <c r="B21" s="121"/>
      <c r="C21" s="122"/>
      <c r="D21" s="122"/>
    </row>
    <row r="22" spans="1:4">
      <c r="A22" s="120"/>
      <c r="B22" s="121"/>
      <c r="C22" s="121"/>
      <c r="D22" s="121"/>
    </row>
    <row r="23" spans="1:4">
      <c r="A23" s="120"/>
      <c r="B23" s="121"/>
      <c r="C23" s="121"/>
      <c r="D23" s="121"/>
    </row>
    <row r="24" spans="1:4">
      <c r="A24" s="120"/>
      <c r="B24" s="121"/>
      <c r="C24" s="121"/>
      <c r="D24" s="121"/>
    </row>
    <row r="25" spans="1:4">
      <c r="A25" s="120"/>
      <c r="B25" s="121"/>
      <c r="C25" s="121"/>
      <c r="D25" s="121"/>
    </row>
    <row r="26" spans="1:4">
      <c r="A26" s="120"/>
      <c r="B26" s="121"/>
      <c r="C26" s="121"/>
      <c r="D26" s="121"/>
    </row>
    <row r="27" spans="1:4">
      <c r="A27" s="120"/>
      <c r="B27" s="121"/>
      <c r="C27" s="121"/>
      <c r="D27" s="121"/>
    </row>
    <row r="28" spans="1:4">
      <c r="A28" s="120"/>
      <c r="B28" s="121"/>
      <c r="C28" s="121"/>
      <c r="D28" s="121"/>
    </row>
    <row r="29" spans="1:4">
      <c r="A29" s="120"/>
      <c r="B29" s="121"/>
      <c r="C29" s="121"/>
      <c r="D29" s="121"/>
    </row>
    <row r="30" spans="1:4">
      <c r="A30" s="120"/>
      <c r="B30" s="121"/>
      <c r="C30" s="121"/>
      <c r="D30" s="121"/>
    </row>
    <row r="31" spans="1:4">
      <c r="A31" s="120"/>
      <c r="B31" s="123"/>
      <c r="C31" s="123"/>
      <c r="D31" s="123"/>
    </row>
    <row r="32" spans="1:4">
      <c r="A32" s="120"/>
      <c r="B32" s="123"/>
      <c r="C32" s="123"/>
      <c r="D32" s="123"/>
    </row>
    <row r="33" spans="2:4">
      <c r="B33" s="123"/>
      <c r="C33" s="123"/>
      <c r="D33" s="123"/>
    </row>
    <row r="34" spans="2:4">
      <c r="B34" s="123"/>
      <c r="C34" s="123"/>
      <c r="D34" s="123"/>
    </row>
  </sheetData>
  <mergeCells count="4">
    <mergeCell ref="B1:D1"/>
    <mergeCell ref="A2:D2"/>
    <mergeCell ref="B3:D3"/>
    <mergeCell ref="A5:D5"/>
  </mergeCells>
  <pageMargins left="0.51181102362204722" right="0.51181102362204722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5'!Заголовки_для_печати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Коломиец</cp:lastModifiedBy>
  <cp:lastPrinted>2016-05-27T04:47:47Z</cp:lastPrinted>
  <dcterms:created xsi:type="dcterms:W3CDTF">2016-04-22T13:20:07Z</dcterms:created>
  <dcterms:modified xsi:type="dcterms:W3CDTF">2016-05-27T05:07:54Z</dcterms:modified>
</cp:coreProperties>
</file>