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 (2018-2019)" sheetId="1" r:id="rId1"/>
  </sheets>
  <definedNames>
    <definedName name="_xlnm.Print_Titles" localSheetId="0">'Приложение 2 (2018-2019)'!$6:$9</definedName>
    <definedName name="сумм" localSheetId="0">'Приложение 2 (2018-2019)'!$D$124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<sst xmlns="http://schemas.openxmlformats.org/spreadsheetml/2006/main" count="337" uniqueCount="334">
  <si>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</si>
  <si>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</si>
  <si>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</si>
  <si>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</si>
  <si>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</si>
  <si>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</si>
  <si>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</si>
  <si>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</si>
  <si>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</si>
  <si>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</si>
  <si>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</si>
  <si>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</si>
  <si>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</si>
  <si>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</si>
  <si>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</si>
  <si>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</si>
  <si>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</si>
  <si>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</si>
  <si>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</si>
  <si>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</si>
  <si>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</si>
  <si>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</si>
  <si>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</si>
  <si>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</si>
  <si>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</si>
  <si>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</si>
  <si>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</si>
  <si>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</si>
  <si>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</si>
  <si>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</si>
  <si>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</si>
  <si>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</si>
  <si>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</si>
  <si>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</t>
  </si>
  <si>
    <t xml:space="preserve"> - проценты, полученные от предоставления бюджетных кредитов внутри страны за счет средств бюджетов городских округов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</si>
  <si>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</si>
  <si>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</si>
  <si>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</si>
  <si>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</si>
  <si>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</si>
  <si>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</si>
  <si>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</si>
  <si>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</si>
  <si>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</si>
  <si>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</si>
  <si>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</si>
  <si>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</si>
  <si>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</si>
  <si>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</si>
  <si>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</si>
  <si>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</si>
  <si>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</si>
  <si>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</si>
  <si>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</si>
  <si>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</si>
  <si>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</si>
  <si>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</si>
  <si>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</si>
  <si>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</si>
  <si>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</si>
  <si>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</si>
  <si>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</si>
  <si>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</si>
  <si>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</si>
  <si>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</si>
  <si>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</si>
  <si>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</si>
  <si>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</si>
  <si>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</si>
  <si>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</si>
  <si>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</si>
  <si>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</si>
  <si>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000 2 02 03020 04 0000 151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</si>
  <si>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</si>
  <si>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</si>
  <si>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</si>
  <si>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</si>
  <si>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</si>
  <si>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</si>
  <si>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000 2 07 04000 04 0000 180</t>
  </si>
  <si>
    <t>ИТОГО ДОХОДОВ</t>
  </si>
  <si>
    <t xml:space="preserve"> - дотации бюджетам городских округов на выравнивание бюджетной обеспеченности 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</si>
  <si>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</si>
  <si>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</si>
  <si>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</si>
  <si>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</si>
  <si>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Доходы от возмещения ущерба при возникновении страховых случаев</t>
  </si>
  <si>
    <t>000  1  16  23000  00  0000  140</t>
  </si>
  <si>
    <t>Прочие дотации</t>
  </si>
  <si>
    <t>Прочие дотации бюджетам городских округов</t>
  </si>
  <si>
    <t>000 1 11 05010 00 0000 120</t>
  </si>
  <si>
    <t>000 2 02 02109 04 0000 151</t>
  </si>
  <si>
    <t>Субсидии бюджетам муниципальных образований на проведение капитального ремонта многоквартирных домов</t>
  </si>
  <si>
    <t xml:space="preserve"> - субсидии бюджетам городских округов на проведение капитального ремонта многоквартирных домов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</si>
  <si>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</si>
  <si>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</si>
  <si>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</si>
  <si>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000 2 02 02109 00 0000 151</t>
  </si>
  <si>
    <t xml:space="preserve">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</si>
  <si>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</si>
  <si>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</si>
  <si>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</si>
  <si>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</si>
  <si>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</si>
  <si>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000 1 11 03040 04 0000 120</t>
  </si>
  <si>
    <t>000 1 16 23040 04 0000 140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</si>
  <si>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</si>
  <si>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</si>
  <si>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</si>
  <si>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</si>
  <si>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</si>
  <si>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</si>
  <si>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</si>
  <si>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</si>
  <si>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</si>
  <si>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</si>
  <si>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</si>
  <si>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</si>
  <si>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</si>
  <si>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</si>
  <si>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</si>
  <si>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</si>
  <si>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000 2 02 02089 04 0002 151 </t>
  </si>
  <si>
    <t xml:space="preserve">000 2 02 02088 04 0002 151 </t>
  </si>
  <si>
    <t xml:space="preserve">000 2 02 02089 04 0001 151 </t>
  </si>
  <si>
    <t xml:space="preserve">000 2 02 02089 00 0000 151 </t>
  </si>
  <si>
    <t xml:space="preserve">000 2 02 02088 00 0000 151 </t>
  </si>
  <si>
    <t xml:space="preserve">000 2 02 02088 04 0001 151 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</si>
  <si>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</si>
  <si>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</si>
  <si>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</si>
  <si>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</si>
  <si>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</si>
  <si>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</si>
  <si>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</si>
  <si>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</si>
  <si>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</si>
  <si>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</si>
  <si>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</si>
  <si>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</si>
  <si>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</si>
  <si>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</si>
  <si>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</si>
  <si>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</si>
  <si>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</si>
  <si>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Субсидии бюджетам на обеспечение жильем молодых семей</t>
  </si>
  <si>
    <t>000 2 02 02008 00 0000 151</t>
  </si>
  <si>
    <t>000 2 02 02008 04 0000 151</t>
  </si>
  <si>
    <t>Субсидии бюджетам на реализацию федеральных целевых программ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</si>
  <si>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</si>
  <si>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</si>
  <si>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</si>
  <si>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</si>
  <si>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</si>
  <si>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</si>
  <si>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</si>
  <si>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</si>
  <si>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</si>
  <si>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</si>
  <si>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</si>
  <si>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</si>
  <si>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</si>
  <si>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</si>
  <si>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</si>
  <si>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</si>
  <si>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</si>
  <si>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</si>
  <si>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</si>
  <si>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</si>
  <si>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</si>
  <si>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</si>
  <si>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</si>
  <si>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</si>
  <si>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</si>
  <si>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</si>
  <si>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</si>
  <si>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</si>
  <si>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</si>
  <si>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</si>
  <si>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</si>
  <si>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</si>
  <si>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</si>
  <si>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</si>
  <si>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t xml:space="preserve"> - плата за иные виды негативного воздействия на окружающую среду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</si>
  <si>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</si>
  <si>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</si>
  <si>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</si>
  <si>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</si>
  <si>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</si>
  <si>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</si>
  <si>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000 1 16 23042 04 0000 140</t>
  </si>
  <si>
    <t xml:space="preserve">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</si>
  <si>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- 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</si>
  <si>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</si>
  <si>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</si>
  <si>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</si>
  <si>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</si>
  <si>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грузов, зачисляемые в бюджеты городских округов</t>
  </si>
  <si>
    <t xml:space="preserve">СУБСИДИИ БЮДЖЕТАМ БЮДЖЕТНОЙ СИСТЕМЫ РОССИЙСКОЙ ФЕДЕРАЦИИ (МЕЖБЮДЖЕТНЫЕ СУБСИДИИ)              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</si>
  <si>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</si>
  <si>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 - субсидии бюджетам городских округов на обеспечение жильем молодых семей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</si>
  <si>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</si>
  <si>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</si>
  <si>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</si>
  <si>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</si>
  <si>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</si>
  <si>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</si>
  <si>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</si>
  <si>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</si>
  <si>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</si>
  <si>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</si>
  <si>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 - прочие субсидии бюджетам городских округов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</si>
  <si>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</si>
  <si>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</si>
  <si>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000 2 07 04050 04 0000 180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</si>
  <si>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</si>
  <si>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</si>
  <si>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</si>
  <si>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</si>
  <si>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</si>
  <si>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</si>
  <si>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</si>
  <si>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</si>
  <si>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</si>
  <si>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</si>
  <si>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</si>
  <si>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</si>
  <si>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</si>
  <si>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</si>
  <si>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Возврат остатков субсидий,  субвенций  и иных межбюджетных  трансфертов,  имеющих целевое  назначение,  прошлых   лет   из  бюджетов городских округов
</t>
  </si>
  <si>
    <t xml:space="preserve">000   2 19 04000 04 0000 151
</t>
  </si>
  <si>
    <t>000 1 14 06024 04 0000 430</t>
  </si>
  <si>
    <t>000 1 14 06020 00 0000 430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</si>
  <si>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</si>
  <si>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</si>
  <si>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- субсидии бюджетам городских округов на реализацию федеральных целевых программ</t>
  </si>
  <si>
    <t>000 1 11 01000 00 0000 120</t>
  </si>
  <si>
    <t>000 1 11 03000 00 0000 120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</si>
  <si>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</si>
  <si>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</si>
  <si>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</si>
  <si>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</si>
  <si>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</si>
  <si>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</si>
  <si>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</si>
  <si>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</si>
  <si>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</si>
  <si>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</si>
  <si>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</si>
  <si>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</si>
  <si>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</si>
  <si>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</si>
  <si>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</si>
  <si>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</si>
  <si>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</si>
  <si>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</si>
  <si>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</si>
  <si>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</si>
  <si>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</si>
  <si>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тяжеловестных и (или) крупногабаритных грузов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</si>
  <si>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</si>
  <si>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</si>
  <si>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</si>
  <si>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</si>
  <si>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</si>
  <si>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</si>
  <si>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</si>
  <si>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000 1 16 23042 04 0000 140
</t>
  </si>
  <si>
    <t xml:space="preserve">Доходы от возмещения ущерба при возникновении страховых случаев
</t>
  </si>
  <si>
    <t xml:space="preserve">000 1 16 23000 00 0000 140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</si>
  <si>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</si>
  <si>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Субвенции бюджетам  муниципальных образований на 1 килограмм реализованного и (или) отгруженного на собственную переработку молока
</t>
  </si>
  <si>
    <t xml:space="preserve">Субвенции бюджетам городских округов на 1 килограмм реализованного и (или) отгруженного на собственную переработку молока
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</si>
  <si>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</si>
  <si>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</si>
  <si>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</si>
  <si>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</si>
  <si>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</si>
  <si>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</si>
  <si>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</si>
  <si>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</si>
  <si>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</si>
  <si>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2018 год</t>
  </si>
  <si>
    <t>2019 год</t>
  </si>
  <si>
    <t>Сумма на год</t>
  </si>
  <si>
    <t>Приложение 2</t>
  </si>
  <si>
    <t>000 1 16 30030 01 0000 140</t>
  </si>
  <si>
    <t>Прочие денежные взыскания (штрафы) за нарушение законодательства в области дорожного движения</t>
  </si>
  <si>
    <t>Доходы бюджета городского округа город  Урай на 2018-2019 годы</t>
  </si>
  <si>
    <t>000 2 02 10000 00 0000 151</t>
  </si>
  <si>
    <t>000 2 02 15001 04 0000 151</t>
  </si>
  <si>
    <t>000 2 02 15002 00 0000 151</t>
  </si>
  <si>
    <t>000 2 02 15002 04 0000 151</t>
  </si>
  <si>
    <t>000 2 02 19999 00 0000 151</t>
  </si>
  <si>
    <t>000 2 02 19999 04 0000 151</t>
  </si>
  <si>
    <t>000 2 02 20000 00 0000 151</t>
  </si>
  <si>
    <t>000 2 02 20041 00 0000 151</t>
  </si>
  <si>
    <t>000 2 02 20041 04 0000 151</t>
  </si>
  <si>
    <t>000 2 02 20051 00 0000 151</t>
  </si>
  <si>
    <t>000 2 02 20051 04 0000 151</t>
  </si>
  <si>
    <t>000 2 02 20077 00 0000 151</t>
  </si>
  <si>
    <t>000 2 02 20077 04 0000 151</t>
  </si>
  <si>
    <t>000 2 02 29999 00 0000 151</t>
  </si>
  <si>
    <t>000 2 02 29999 04 0000 151</t>
  </si>
  <si>
    <t>000 2 02 30000 00 0000 151</t>
  </si>
  <si>
    <t>000 2 02 35930 00 0000 151</t>
  </si>
  <si>
    <t>000 2 02 35930 04 0000 151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</si>
  <si>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</si>
  <si>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000 2 02 35120 00 0000 151</t>
  </si>
  <si>
    <t>000 2 02 35120 04 0000 151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</si>
  <si>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</si>
  <si>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000 2 02 30024 00 0000 151</t>
  </si>
  <si>
    <t>000 2 02 30024 04 0000 151</t>
  </si>
  <si>
    <t>000 2 02 30029 00 0000 151</t>
  </si>
  <si>
    <t>000 2 02 30029 04 0000 151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</si>
  <si>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</si>
  <si>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000 2 02 35134 00 0000 151</t>
  </si>
  <si>
    <t>000 2 02 35134 04 0000 151</t>
  </si>
  <si>
    <t xml:space="preserve"> -субвенции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</si>
  <si>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000 2 02 35135 00 0000 151</t>
  </si>
  <si>
    <t>000 2 02 35135 04 0000 151</t>
  </si>
  <si>
    <t>000 2 02 35043 00 0000 151</t>
  </si>
  <si>
    <t>000 2 02 35043 04 0000 151</t>
  </si>
  <si>
    <t>000 2 02 35082 00 0000 151</t>
  </si>
  <si>
    <t>000 2 02 35082 04 0000 151</t>
  </si>
  <si>
    <t>000 2 02 40000 00 0000 151</t>
  </si>
  <si>
    <t>000 2 02 45144 00 0000 151</t>
  </si>
  <si>
    <t>000 2 02 45144 04 0000 151</t>
  </si>
  <si>
    <t>000 2 02 49999 00 0000 151</t>
  </si>
  <si>
    <t>000 2 02 49999 04 0000 151</t>
  </si>
  <si>
    <t>000 2 02 15001 00 0000 151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</si>
  <si>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</si>
  <si>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</si>
  <si>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 xml:space="preserve">       от  __________ 2016  № ____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</si>
</sst>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00000"/>
    <numFmt numFmtId="195" formatCode="[$-FC19]dd\ mmmm\ yyyy\ &quot;г.&quot;"/>
    <numFmt numFmtId="196" formatCode="0.0;[Red]0.0"/>
    <numFmt numFmtId="197" formatCode="0.0_ ;\-0.0\ "/>
    <numFmt numFmtId="198" formatCode="\+"/>
    <numFmt numFmtId="199" formatCode="#,##0.00_ ;\-#,##0.00\ "/>
    <numFmt numFmtId="200" formatCode="#,##0.0_ ;\-#,##0.0\ "/>
  </numFmts>
  <fonts count="52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1" fillId="33" borderId="10">
      <alignment horizontal="left" vertical="top" wrapText="1"/>
      <protection/>
    </xf>
  </cellStyleXfs>
  <cellXfs count="69">
    <xf numFmtId="0" fontId="0" fillId="0" borderId="0" xfId="0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88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88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88" fontId="4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8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0" xfId="63" applyFont="1" applyFill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0" xfId="63" applyFont="1" applyFill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188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188" fontId="1" fillId="0" borderId="0" xfId="0" applyNumberFormat="1" applyFont="1" applyFill="1" applyAlignment="1">
      <alignment horizontal="right" vertical="top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88" fontId="3" fillId="0" borderId="11" xfId="6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88" fontId="4" fillId="0" borderId="11" xfId="6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188" fontId="3" fillId="0" borderId="16" xfId="0" applyNumberFormat="1" applyFont="1" applyFill="1" applyBorder="1" applyAlignment="1">
      <alignment horizontal="center" vertical="center"/>
    </xf>
    <xf numFmtId="188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tabSelected="1" zoomScale="99" zoomScaleNormal="99" workbookViewId="0" topLeftCell="A151">
      <selection activeCell="G159" sqref="G159"/>
    </sheetView>
  </sheetViews>
  <sheetFormatPr defaultColWidth="9.140625" defaultRowHeight="12.75"/>
  <cols>
    <col min="1" max="1" width="59.8515625" style="45" customWidth="1"/>
    <col min="2" max="2" width="26.140625" style="45" customWidth="1"/>
    <col min="3" max="4" width="17.00390625" style="59" customWidth="1"/>
    <col min="5" max="5" width="16.57421875" style="41" customWidth="1"/>
    <col min="6" max="6" width="20.8515625" style="41" bestFit="1" customWidth="1"/>
    <col min="7" max="16384" width="9.140625" style="41" customWidth="1"/>
  </cols>
  <sheetData>
    <row r="1" spans="1:4" ht="15">
      <c r="A1" s="44"/>
      <c r="B1" s="64" t="s">
        <v>285</v>
      </c>
      <c r="C1" s="64"/>
      <c r="D1" s="64"/>
    </row>
    <row r="2" spans="2:4" ht="15">
      <c r="B2" s="64" t="s">
        <v>0</v>
      </c>
      <c r="C2" s="64"/>
      <c r="D2" s="64"/>
    </row>
    <row r="3" spans="2:4" ht="15">
      <c r="B3" s="64" t="s">
        <v>333</v>
      </c>
      <c r="C3" s="64"/>
      <c r="D3" s="64"/>
    </row>
    <row r="4" spans="2:4" ht="8.25" customHeight="1">
      <c r="B4" s="46"/>
      <c r="C4" s="47"/>
      <c r="D4" s="47"/>
    </row>
    <row r="5" spans="1:4" s="48" customFormat="1" ht="18" customHeight="1">
      <c r="A5" s="65" t="s">
        <v>288</v>
      </c>
      <c r="B5" s="65"/>
      <c r="C5" s="65"/>
      <c r="D5" s="65"/>
    </row>
    <row r="6" spans="1:4" ht="15" customHeight="1">
      <c r="A6" s="9"/>
      <c r="B6" s="9"/>
      <c r="C6" s="10"/>
      <c r="D6" s="10" t="s">
        <v>1</v>
      </c>
    </row>
    <row r="7" spans="1:4" ht="23.25" customHeight="1">
      <c r="A7" s="68" t="s">
        <v>2</v>
      </c>
      <c r="B7" s="68" t="s">
        <v>3</v>
      </c>
      <c r="C7" s="66" t="s">
        <v>284</v>
      </c>
      <c r="D7" s="67"/>
    </row>
    <row r="8" spans="1:4" ht="26.25" customHeight="1">
      <c r="A8" s="68"/>
      <c r="B8" s="68"/>
      <c r="C8" s="12" t="s">
        <v>282</v>
      </c>
      <c r="D8" s="12" t="s">
        <v>283</v>
      </c>
    </row>
    <row r="9" spans="1:4" s="49" customFormat="1" ht="12">
      <c r="A9" s="29">
        <v>1</v>
      </c>
      <c r="B9" s="29">
        <v>2</v>
      </c>
      <c r="C9" s="30">
        <v>3</v>
      </c>
      <c r="D9" s="30">
        <v>3</v>
      </c>
    </row>
    <row r="10" spans="1:4" ht="12.75">
      <c r="A10" s="5" t="s">
        <v>4</v>
      </c>
      <c r="B10" s="6" t="s">
        <v>5</v>
      </c>
      <c r="C10" s="7">
        <f>C11+C23+C33+C41+C48+C64+C71+C78+C87+C110+C17</f>
        <v>715931.8</v>
      </c>
      <c r="D10" s="7">
        <f>D11+D23+D33+D41+D48+D64+D71+D78+D87+D110+D17</f>
        <v>723109.7</v>
      </c>
    </row>
    <row r="11" spans="1:4" ht="12.75">
      <c r="A11" s="8" t="s">
        <v>6</v>
      </c>
      <c r="B11" s="6" t="s">
        <v>7</v>
      </c>
      <c r="C11" s="7">
        <f>C12</f>
        <v>421283.60000000003</v>
      </c>
      <c r="D11" s="7">
        <f>D12</f>
        <v>425143.50000000006</v>
      </c>
    </row>
    <row r="12" spans="1:4" ht="12.75">
      <c r="A12" s="13" t="s">
        <v>8</v>
      </c>
      <c r="B12" s="14" t="s">
        <v>9</v>
      </c>
      <c r="C12" s="15">
        <f>SUM(C13:C16)</f>
        <v>421283.60000000003</v>
      </c>
      <c r="D12" s="15">
        <f>SUM(D13:D16)</f>
        <v>425143.50000000006</v>
      </c>
    </row>
    <row r="13" spans="1:4" ht="54.75" customHeight="1">
      <c r="A13" s="13" t="s">
        <v>246</v>
      </c>
      <c r="B13" s="14" t="s">
        <v>10</v>
      </c>
      <c r="C13" s="15">
        <v>412015.4</v>
      </c>
      <c r="D13" s="15">
        <v>415790.3</v>
      </c>
    </row>
    <row r="14" spans="1:4" ht="89.25">
      <c r="A14" s="13" t="s">
        <v>112</v>
      </c>
      <c r="B14" s="14" t="s">
        <v>11</v>
      </c>
      <c r="C14" s="15">
        <v>4212.8</v>
      </c>
      <c r="D14" s="15">
        <v>4251.4</v>
      </c>
    </row>
    <row r="15" spans="1:4" s="50" customFormat="1" ht="38.25">
      <c r="A15" s="13" t="s">
        <v>113</v>
      </c>
      <c r="B15" s="21" t="s">
        <v>95</v>
      </c>
      <c r="C15" s="15">
        <v>2527.7</v>
      </c>
      <c r="D15" s="15">
        <v>2550.9</v>
      </c>
    </row>
    <row r="16" spans="1:4" s="50" customFormat="1" ht="68.25" customHeight="1">
      <c r="A16" s="13" t="s">
        <v>247</v>
      </c>
      <c r="B16" s="14" t="s">
        <v>96</v>
      </c>
      <c r="C16" s="15">
        <v>2527.7</v>
      </c>
      <c r="D16" s="15">
        <v>2550.9</v>
      </c>
    </row>
    <row r="17" spans="1:4" s="50" customFormat="1" ht="33" customHeight="1">
      <c r="A17" s="8" t="s">
        <v>157</v>
      </c>
      <c r="B17" s="6" t="s">
        <v>158</v>
      </c>
      <c r="C17" s="7">
        <f>C18</f>
        <v>14220.1</v>
      </c>
      <c r="D17" s="7">
        <f>D18</f>
        <v>14781.199999999999</v>
      </c>
    </row>
    <row r="18" spans="1:4" s="50" customFormat="1" ht="25.5" customHeight="1">
      <c r="A18" s="4" t="s">
        <v>159</v>
      </c>
      <c r="B18" s="14" t="s">
        <v>160</v>
      </c>
      <c r="C18" s="15">
        <f>C19+C20+C21+C22</f>
        <v>14220.1</v>
      </c>
      <c r="D18" s="15">
        <f>D19+D20+D21+D22</f>
        <v>14781.199999999999</v>
      </c>
    </row>
    <row r="19" spans="1:4" s="50" customFormat="1" ht="56.25" customHeight="1">
      <c r="A19" s="4" t="s">
        <v>224</v>
      </c>
      <c r="B19" s="14" t="s">
        <v>161</v>
      </c>
      <c r="C19" s="15">
        <v>4621.5</v>
      </c>
      <c r="D19" s="15">
        <v>4803.9</v>
      </c>
    </row>
    <row r="20" spans="1:4" s="50" customFormat="1" ht="67.5" customHeight="1">
      <c r="A20" s="4" t="s">
        <v>225</v>
      </c>
      <c r="B20" s="14" t="s">
        <v>162</v>
      </c>
      <c r="C20" s="15">
        <v>71.1</v>
      </c>
      <c r="D20" s="15">
        <v>73.9</v>
      </c>
    </row>
    <row r="21" spans="1:4" s="50" customFormat="1" ht="54" customHeight="1">
      <c r="A21" s="4" t="s">
        <v>226</v>
      </c>
      <c r="B21" s="14" t="s">
        <v>163</v>
      </c>
      <c r="C21" s="15">
        <v>9527.5</v>
      </c>
      <c r="D21" s="15">
        <v>9903.4</v>
      </c>
    </row>
    <row r="22" spans="1:4" s="50" customFormat="1" ht="57.75" customHeight="1">
      <c r="A22" s="4" t="s">
        <v>227</v>
      </c>
      <c r="B22" s="14" t="s">
        <v>164</v>
      </c>
      <c r="C22" s="15">
        <v>0</v>
      </c>
      <c r="D22" s="15">
        <v>0</v>
      </c>
    </row>
    <row r="23" spans="1:4" ht="12.75">
      <c r="A23" s="8" t="s">
        <v>12</v>
      </c>
      <c r="B23" s="6" t="s">
        <v>13</v>
      </c>
      <c r="C23" s="7">
        <f>C24+C27+C29+C31</f>
        <v>115152</v>
      </c>
      <c r="D23" s="7">
        <f>D24+D27+D29+D31</f>
        <v>114702.5</v>
      </c>
    </row>
    <row r="24" spans="1:4" s="51" customFormat="1" ht="33.75" customHeight="1">
      <c r="A24" s="8" t="s">
        <v>99</v>
      </c>
      <c r="B24" s="6" t="s">
        <v>14</v>
      </c>
      <c r="C24" s="7">
        <f>C25+C26</f>
        <v>69500</v>
      </c>
      <c r="D24" s="7">
        <f>D25+D26</f>
        <v>69900</v>
      </c>
    </row>
    <row r="25" spans="1:4" ht="25.5">
      <c r="A25" s="13" t="s">
        <v>256</v>
      </c>
      <c r="B25" s="14" t="s">
        <v>106</v>
      </c>
      <c r="C25" s="15">
        <v>55600</v>
      </c>
      <c r="D25" s="15">
        <v>55920</v>
      </c>
    </row>
    <row r="26" spans="1:4" ht="54" customHeight="1">
      <c r="A26" s="13" t="s">
        <v>276</v>
      </c>
      <c r="B26" s="14" t="s">
        <v>107</v>
      </c>
      <c r="C26" s="15">
        <v>13900</v>
      </c>
      <c r="D26" s="15">
        <v>13980</v>
      </c>
    </row>
    <row r="27" spans="1:4" ht="25.5">
      <c r="A27" s="8" t="s">
        <v>15</v>
      </c>
      <c r="B27" s="6" t="s">
        <v>165</v>
      </c>
      <c r="C27" s="7">
        <f>C28</f>
        <v>41000</v>
      </c>
      <c r="D27" s="7">
        <f>D28</f>
        <v>40100</v>
      </c>
    </row>
    <row r="28" spans="1:4" ht="12.75">
      <c r="A28" s="13" t="s">
        <v>15</v>
      </c>
      <c r="B28" s="14" t="s">
        <v>108</v>
      </c>
      <c r="C28" s="15">
        <v>41000</v>
      </c>
      <c r="D28" s="15">
        <v>40100</v>
      </c>
    </row>
    <row r="29" spans="1:4" ht="12.75">
      <c r="A29" s="22" t="s">
        <v>129</v>
      </c>
      <c r="B29" s="23" t="s">
        <v>130</v>
      </c>
      <c r="C29" s="7">
        <f>C30</f>
        <v>52</v>
      </c>
      <c r="D29" s="7">
        <f>D30</f>
        <v>52.5</v>
      </c>
    </row>
    <row r="30" spans="1:4" s="51" customFormat="1" ht="15" customHeight="1">
      <c r="A30" s="24" t="s">
        <v>129</v>
      </c>
      <c r="B30" s="25" t="s">
        <v>131</v>
      </c>
      <c r="C30" s="15">
        <v>52</v>
      </c>
      <c r="D30" s="15">
        <v>52.5</v>
      </c>
    </row>
    <row r="31" spans="1:4" s="51" customFormat="1" ht="25.5" customHeight="1">
      <c r="A31" s="22" t="s">
        <v>154</v>
      </c>
      <c r="B31" s="23" t="s">
        <v>153</v>
      </c>
      <c r="C31" s="7">
        <f>C32</f>
        <v>4600</v>
      </c>
      <c r="D31" s="7">
        <f>D32</f>
        <v>4650</v>
      </c>
    </row>
    <row r="32" spans="1:4" s="51" customFormat="1" ht="30.75" customHeight="1">
      <c r="A32" s="24" t="s">
        <v>155</v>
      </c>
      <c r="B32" s="25" t="s">
        <v>156</v>
      </c>
      <c r="C32" s="15">
        <v>4600</v>
      </c>
      <c r="D32" s="15">
        <v>4650</v>
      </c>
    </row>
    <row r="33" spans="1:4" ht="12.75">
      <c r="A33" s="8" t="s">
        <v>16</v>
      </c>
      <c r="B33" s="6" t="s">
        <v>17</v>
      </c>
      <c r="C33" s="7">
        <f>C34+C36</f>
        <v>26315.9</v>
      </c>
      <c r="D33" s="7">
        <f>D34+D36</f>
        <v>26538.6</v>
      </c>
    </row>
    <row r="34" spans="1:4" s="51" customFormat="1" ht="13.5" customHeight="1">
      <c r="A34" s="8" t="s">
        <v>18</v>
      </c>
      <c r="B34" s="6" t="s">
        <v>19</v>
      </c>
      <c r="C34" s="7">
        <f>C35</f>
        <v>7910</v>
      </c>
      <c r="D34" s="7">
        <f>D35</f>
        <v>7910</v>
      </c>
    </row>
    <row r="35" spans="1:4" ht="37.5" customHeight="1">
      <c r="A35" s="13" t="s">
        <v>166</v>
      </c>
      <c r="B35" s="14" t="s">
        <v>20</v>
      </c>
      <c r="C35" s="15">
        <v>7910</v>
      </c>
      <c r="D35" s="15">
        <v>7910</v>
      </c>
    </row>
    <row r="36" spans="1:4" ht="12.75">
      <c r="A36" s="8" t="s">
        <v>21</v>
      </c>
      <c r="B36" s="6" t="s">
        <v>22</v>
      </c>
      <c r="C36" s="7">
        <f>C37+C39</f>
        <v>18405.9</v>
      </c>
      <c r="D36" s="7">
        <f>D37+D39</f>
        <v>18628.6</v>
      </c>
    </row>
    <row r="37" spans="1:4" ht="12.75">
      <c r="A37" s="13" t="s">
        <v>248</v>
      </c>
      <c r="B37" s="14" t="s">
        <v>257</v>
      </c>
      <c r="C37" s="15">
        <f>C38</f>
        <v>14172.5</v>
      </c>
      <c r="D37" s="15">
        <f>D38</f>
        <v>14344</v>
      </c>
    </row>
    <row r="38" spans="1:4" ht="25.5">
      <c r="A38" s="1" t="s">
        <v>250</v>
      </c>
      <c r="B38" s="2" t="s">
        <v>249</v>
      </c>
      <c r="C38" s="3">
        <v>14172.5</v>
      </c>
      <c r="D38" s="3">
        <v>14344</v>
      </c>
    </row>
    <row r="39" spans="1:4" ht="12.75">
      <c r="A39" s="13" t="s">
        <v>252</v>
      </c>
      <c r="B39" s="14" t="s">
        <v>251</v>
      </c>
      <c r="C39" s="15">
        <f>SUM(C40)</f>
        <v>4233.4</v>
      </c>
      <c r="D39" s="15">
        <f>SUM(D40)</f>
        <v>4284.6</v>
      </c>
    </row>
    <row r="40" spans="1:4" ht="25.5">
      <c r="A40" s="1" t="s">
        <v>254</v>
      </c>
      <c r="B40" s="2" t="s">
        <v>253</v>
      </c>
      <c r="C40" s="3">
        <v>4233.4</v>
      </c>
      <c r="D40" s="3">
        <v>4284.6</v>
      </c>
    </row>
    <row r="41" spans="1:4" ht="12.75">
      <c r="A41" s="8" t="s">
        <v>23</v>
      </c>
      <c r="B41" s="6" t="s">
        <v>24</v>
      </c>
      <c r="C41" s="7">
        <f>C42+C44</f>
        <v>5370.2</v>
      </c>
      <c r="D41" s="7">
        <f>D42+D44</f>
        <v>5375.2</v>
      </c>
    </row>
    <row r="42" spans="1:4" ht="25.5">
      <c r="A42" s="13" t="s">
        <v>25</v>
      </c>
      <c r="B42" s="14" t="s">
        <v>26</v>
      </c>
      <c r="C42" s="15">
        <f>C43</f>
        <v>5310</v>
      </c>
      <c r="D42" s="15">
        <f>D43</f>
        <v>5315</v>
      </c>
    </row>
    <row r="43" spans="1:4" ht="38.25">
      <c r="A43" s="1" t="s">
        <v>84</v>
      </c>
      <c r="B43" s="2" t="s">
        <v>27</v>
      </c>
      <c r="C43" s="3">
        <v>5310</v>
      </c>
      <c r="D43" s="3">
        <v>5315</v>
      </c>
    </row>
    <row r="44" spans="1:4" ht="25.5" customHeight="1">
      <c r="A44" s="13" t="s">
        <v>28</v>
      </c>
      <c r="B44" s="14" t="s">
        <v>29</v>
      </c>
      <c r="C44" s="15">
        <f>C45+C46</f>
        <v>60.2</v>
      </c>
      <c r="D44" s="15">
        <f>D45+D46</f>
        <v>60.2</v>
      </c>
    </row>
    <row r="45" spans="1:4" ht="25.5" customHeight="1">
      <c r="A45" s="26" t="s">
        <v>258</v>
      </c>
      <c r="B45" s="14" t="s">
        <v>273</v>
      </c>
      <c r="C45" s="15">
        <v>25</v>
      </c>
      <c r="D45" s="15">
        <v>25</v>
      </c>
    </row>
    <row r="46" spans="1:4" s="52" customFormat="1" ht="50.25" customHeight="1">
      <c r="A46" s="13" t="s">
        <v>259</v>
      </c>
      <c r="B46" s="14" t="s">
        <v>167</v>
      </c>
      <c r="C46" s="15">
        <f>C47</f>
        <v>35.2</v>
      </c>
      <c r="D46" s="15">
        <f>D47</f>
        <v>35.2</v>
      </c>
    </row>
    <row r="47" spans="1:4" s="52" customFormat="1" ht="78" customHeight="1">
      <c r="A47" s="27" t="s">
        <v>149</v>
      </c>
      <c r="B47" s="62" t="s">
        <v>150</v>
      </c>
      <c r="C47" s="3">
        <v>35.2</v>
      </c>
      <c r="D47" s="3">
        <v>35.2</v>
      </c>
    </row>
    <row r="48" spans="1:4" ht="41.25" customHeight="1">
      <c r="A48" s="8" t="s">
        <v>30</v>
      </c>
      <c r="B48" s="6" t="s">
        <v>31</v>
      </c>
      <c r="C48" s="7">
        <f>SUM(C53+C61+C49+C51+C58)</f>
        <v>104043.4</v>
      </c>
      <c r="D48" s="7">
        <f>SUM(D53+D61+D49+D51+D58)</f>
        <v>107202.70000000001</v>
      </c>
    </row>
    <row r="49" spans="1:4" s="53" customFormat="1" ht="51">
      <c r="A49" s="13" t="s">
        <v>85</v>
      </c>
      <c r="B49" s="16" t="s">
        <v>236</v>
      </c>
      <c r="C49" s="17">
        <f>C50</f>
        <v>272</v>
      </c>
      <c r="D49" s="17">
        <f>D50</f>
        <v>275</v>
      </c>
    </row>
    <row r="50" spans="1:4" s="54" customFormat="1" ht="42" customHeight="1">
      <c r="A50" s="1" t="s">
        <v>32</v>
      </c>
      <c r="B50" s="18" t="s">
        <v>168</v>
      </c>
      <c r="C50" s="19">
        <v>272</v>
      </c>
      <c r="D50" s="19">
        <v>275</v>
      </c>
    </row>
    <row r="51" spans="1:4" ht="25.5" hidden="1">
      <c r="A51" s="4" t="s">
        <v>33</v>
      </c>
      <c r="B51" s="16" t="s">
        <v>237</v>
      </c>
      <c r="C51" s="17">
        <f>C52</f>
        <v>0</v>
      </c>
      <c r="D51" s="17">
        <f>D52</f>
        <v>0</v>
      </c>
    </row>
    <row r="52" spans="1:4" s="55" customFormat="1" ht="25.5" hidden="1">
      <c r="A52" s="20" t="s">
        <v>34</v>
      </c>
      <c r="B52" s="18" t="s">
        <v>104</v>
      </c>
      <c r="C52" s="19"/>
      <c r="D52" s="19"/>
    </row>
    <row r="53" spans="1:4" ht="63.75">
      <c r="A53" s="13" t="s">
        <v>100</v>
      </c>
      <c r="B53" s="14" t="s">
        <v>35</v>
      </c>
      <c r="C53" s="15">
        <f>SUM(C54+C56)</f>
        <v>79550</v>
      </c>
      <c r="D53" s="15">
        <f>SUM(D54+D56)</f>
        <v>83572.90000000001</v>
      </c>
    </row>
    <row r="54" spans="1:4" ht="51">
      <c r="A54" s="13" t="s">
        <v>169</v>
      </c>
      <c r="B54" s="14" t="s">
        <v>90</v>
      </c>
      <c r="C54" s="15">
        <f>SUM(C55)</f>
        <v>78079.9</v>
      </c>
      <c r="D54" s="15">
        <f>SUM(D55)</f>
        <v>82038.3</v>
      </c>
    </row>
    <row r="55" spans="1:4" ht="63.75">
      <c r="A55" s="1" t="s">
        <v>36</v>
      </c>
      <c r="B55" s="2" t="s">
        <v>109</v>
      </c>
      <c r="C55" s="3">
        <v>78079.9</v>
      </c>
      <c r="D55" s="3">
        <v>82038.3</v>
      </c>
    </row>
    <row r="56" spans="1:4" ht="50.25" customHeight="1">
      <c r="A56" s="13" t="s">
        <v>101</v>
      </c>
      <c r="B56" s="28" t="s">
        <v>37</v>
      </c>
      <c r="C56" s="15">
        <f>C57</f>
        <v>1470.1</v>
      </c>
      <c r="D56" s="15">
        <f>D57</f>
        <v>1534.6</v>
      </c>
    </row>
    <row r="57" spans="1:4" s="56" customFormat="1" ht="54.75" customHeight="1">
      <c r="A57" s="20" t="s">
        <v>175</v>
      </c>
      <c r="B57" s="2" t="s">
        <v>38</v>
      </c>
      <c r="C57" s="3">
        <v>1470.1</v>
      </c>
      <c r="D57" s="3">
        <v>1534.6</v>
      </c>
    </row>
    <row r="58" spans="1:4" s="57" customFormat="1" ht="15.75" customHeight="1">
      <c r="A58" s="13" t="s">
        <v>171</v>
      </c>
      <c r="B58" s="14" t="s">
        <v>172</v>
      </c>
      <c r="C58" s="15">
        <f>C59</f>
        <v>46</v>
      </c>
      <c r="D58" s="15">
        <f>D59</f>
        <v>42</v>
      </c>
    </row>
    <row r="59" spans="1:4" s="57" customFormat="1" ht="44.25" customHeight="1">
      <c r="A59" s="13" t="s">
        <v>174</v>
      </c>
      <c r="B59" s="14" t="s">
        <v>173</v>
      </c>
      <c r="C59" s="15">
        <f>C60</f>
        <v>46</v>
      </c>
      <c r="D59" s="15">
        <f>D60</f>
        <v>42</v>
      </c>
    </row>
    <row r="60" spans="1:4" ht="38.25">
      <c r="A60" s="20" t="s">
        <v>170</v>
      </c>
      <c r="B60" s="2" t="s">
        <v>132</v>
      </c>
      <c r="C60" s="3">
        <v>46</v>
      </c>
      <c r="D60" s="3">
        <v>42</v>
      </c>
    </row>
    <row r="61" spans="1:4" ht="63.75">
      <c r="A61" s="13" t="s">
        <v>102</v>
      </c>
      <c r="B61" s="14" t="s">
        <v>39</v>
      </c>
      <c r="C61" s="15">
        <f>C62</f>
        <v>24175.4</v>
      </c>
      <c r="D61" s="15">
        <f>D62</f>
        <v>23312.8</v>
      </c>
    </row>
    <row r="62" spans="1:4" ht="63.75">
      <c r="A62" s="13" t="s">
        <v>103</v>
      </c>
      <c r="B62" s="14" t="s">
        <v>40</v>
      </c>
      <c r="C62" s="15">
        <f>C63</f>
        <v>24175.4</v>
      </c>
      <c r="D62" s="15">
        <f>D63</f>
        <v>23312.8</v>
      </c>
    </row>
    <row r="63" spans="1:4" ht="63.75">
      <c r="A63" s="1" t="s">
        <v>176</v>
      </c>
      <c r="B63" s="2" t="s">
        <v>41</v>
      </c>
      <c r="C63" s="3">
        <v>24175.4</v>
      </c>
      <c r="D63" s="3">
        <v>23312.8</v>
      </c>
    </row>
    <row r="64" spans="1:4" ht="12.75">
      <c r="A64" s="8" t="s">
        <v>42</v>
      </c>
      <c r="B64" s="6" t="s">
        <v>43</v>
      </c>
      <c r="C64" s="7">
        <f>C65</f>
        <v>2040</v>
      </c>
      <c r="D64" s="7">
        <f>D65</f>
        <v>2040</v>
      </c>
    </row>
    <row r="65" spans="1:4" s="50" customFormat="1" ht="12.75">
      <c r="A65" s="13" t="s">
        <v>178</v>
      </c>
      <c r="B65" s="14" t="s">
        <v>177</v>
      </c>
      <c r="C65" s="15">
        <f>C66+C67+C68+C69+C70</f>
        <v>2040</v>
      </c>
      <c r="D65" s="15">
        <f>D66+D67+D68+D69+D70</f>
        <v>2040</v>
      </c>
    </row>
    <row r="66" spans="1:4" ht="33" customHeight="1">
      <c r="A66" s="1" t="s">
        <v>179</v>
      </c>
      <c r="B66" s="2" t="s">
        <v>133</v>
      </c>
      <c r="C66" s="15">
        <v>275.4</v>
      </c>
      <c r="D66" s="15">
        <v>275.4</v>
      </c>
    </row>
    <row r="67" spans="1:4" s="50" customFormat="1" ht="26.25" customHeight="1">
      <c r="A67" s="1" t="s">
        <v>180</v>
      </c>
      <c r="B67" s="2" t="s">
        <v>134</v>
      </c>
      <c r="C67" s="15">
        <v>10.2</v>
      </c>
      <c r="D67" s="15">
        <v>10.2</v>
      </c>
    </row>
    <row r="68" spans="1:4" ht="16.5" customHeight="1">
      <c r="A68" s="1" t="s">
        <v>181</v>
      </c>
      <c r="B68" s="2" t="s">
        <v>135</v>
      </c>
      <c r="C68" s="15">
        <v>346.8</v>
      </c>
      <c r="D68" s="15">
        <v>346.8</v>
      </c>
    </row>
    <row r="69" spans="1:4" ht="12.75">
      <c r="A69" s="1" t="s">
        <v>182</v>
      </c>
      <c r="B69" s="2" t="s">
        <v>136</v>
      </c>
      <c r="C69" s="15">
        <v>1407.6</v>
      </c>
      <c r="D69" s="15">
        <v>1407.6</v>
      </c>
    </row>
    <row r="70" spans="1:4" ht="12.75" customHeight="1">
      <c r="A70" s="1" t="s">
        <v>183</v>
      </c>
      <c r="B70" s="2" t="s">
        <v>137</v>
      </c>
      <c r="C70" s="15">
        <v>0</v>
      </c>
      <c r="D70" s="15">
        <v>0</v>
      </c>
    </row>
    <row r="71" spans="1:4" ht="25.5">
      <c r="A71" s="8" t="s">
        <v>110</v>
      </c>
      <c r="B71" s="6" t="s">
        <v>44</v>
      </c>
      <c r="C71" s="7">
        <f>C72+C75</f>
        <v>1737.5</v>
      </c>
      <c r="D71" s="7">
        <f>D72+D75</f>
        <v>1747.8</v>
      </c>
    </row>
    <row r="72" spans="1:4" s="50" customFormat="1" ht="12.75">
      <c r="A72" s="13" t="s">
        <v>184</v>
      </c>
      <c r="B72" s="14" t="s">
        <v>185</v>
      </c>
      <c r="C72" s="15">
        <f>C73</f>
        <v>407.5</v>
      </c>
      <c r="D72" s="15">
        <f>D73</f>
        <v>407.8</v>
      </c>
    </row>
    <row r="73" spans="1:4" ht="12.75">
      <c r="A73" s="13" t="s">
        <v>114</v>
      </c>
      <c r="B73" s="14" t="s">
        <v>115</v>
      </c>
      <c r="C73" s="15">
        <f>C74</f>
        <v>407.5</v>
      </c>
      <c r="D73" s="15">
        <f>D74</f>
        <v>407.8</v>
      </c>
    </row>
    <row r="74" spans="1:4" ht="25.5">
      <c r="A74" s="1" t="s">
        <v>117</v>
      </c>
      <c r="B74" s="2" t="s">
        <v>116</v>
      </c>
      <c r="C74" s="3">
        <v>407.5</v>
      </c>
      <c r="D74" s="3">
        <v>407.8</v>
      </c>
    </row>
    <row r="75" spans="1:4" ht="12.75">
      <c r="A75" s="13" t="s">
        <v>186</v>
      </c>
      <c r="B75" s="14" t="s">
        <v>187</v>
      </c>
      <c r="C75" s="15">
        <f>SUM(C76)</f>
        <v>1330</v>
      </c>
      <c r="D75" s="15">
        <f>SUM(D76)</f>
        <v>1340</v>
      </c>
    </row>
    <row r="76" spans="1:4" ht="12.75">
      <c r="A76" s="13" t="s">
        <v>118</v>
      </c>
      <c r="B76" s="14" t="s">
        <v>119</v>
      </c>
      <c r="C76" s="15">
        <f>SUM(C77)</f>
        <v>1330</v>
      </c>
      <c r="D76" s="15">
        <f>SUM(D77)</f>
        <v>1340</v>
      </c>
    </row>
    <row r="77" spans="1:4" s="55" customFormat="1" ht="12.75" customHeight="1">
      <c r="A77" s="1" t="s">
        <v>120</v>
      </c>
      <c r="B77" s="2" t="s">
        <v>121</v>
      </c>
      <c r="C77" s="3">
        <v>1330</v>
      </c>
      <c r="D77" s="3">
        <v>1340</v>
      </c>
    </row>
    <row r="78" spans="1:4" ht="26.25" customHeight="1">
      <c r="A78" s="8" t="s">
        <v>45</v>
      </c>
      <c r="B78" s="6" t="s">
        <v>46</v>
      </c>
      <c r="C78" s="7">
        <f>C79+C82</f>
        <v>19806.1</v>
      </c>
      <c r="D78" s="7">
        <f>D79+D82</f>
        <v>19404.2</v>
      </c>
    </row>
    <row r="79" spans="1:4" ht="64.5" customHeight="1">
      <c r="A79" s="13" t="s">
        <v>238</v>
      </c>
      <c r="B79" s="14" t="s">
        <v>47</v>
      </c>
      <c r="C79" s="15">
        <f>C80</f>
        <v>19081.5</v>
      </c>
      <c r="D79" s="15">
        <f>D80</f>
        <v>18679.7</v>
      </c>
    </row>
    <row r="80" spans="1:4" ht="75" customHeight="1">
      <c r="A80" s="13" t="s">
        <v>255</v>
      </c>
      <c r="B80" s="14" t="s">
        <v>188</v>
      </c>
      <c r="C80" s="15">
        <f>C81</f>
        <v>19081.5</v>
      </c>
      <c r="D80" s="15">
        <f>D81</f>
        <v>18679.7</v>
      </c>
    </row>
    <row r="81" spans="1:4" ht="84" customHeight="1">
      <c r="A81" s="1" t="s">
        <v>189</v>
      </c>
      <c r="B81" s="2" t="s">
        <v>111</v>
      </c>
      <c r="C81" s="3">
        <f>14800+4281.5</f>
        <v>19081.5</v>
      </c>
      <c r="D81" s="3">
        <f>14700+3979.7</f>
        <v>18679.7</v>
      </c>
    </row>
    <row r="82" spans="1:4" ht="26.25" customHeight="1">
      <c r="A82" s="13" t="s">
        <v>239</v>
      </c>
      <c r="B82" s="14" t="s">
        <v>48</v>
      </c>
      <c r="C82" s="15">
        <f>C83+C85</f>
        <v>724.5999999999999</v>
      </c>
      <c r="D82" s="15">
        <f>D83+D85</f>
        <v>724.5</v>
      </c>
    </row>
    <row r="83" spans="1:4" ht="25.5">
      <c r="A83" s="13" t="s">
        <v>49</v>
      </c>
      <c r="B83" s="14" t="s">
        <v>50</v>
      </c>
      <c r="C83" s="15">
        <f>C84</f>
        <v>460.2</v>
      </c>
      <c r="D83" s="15">
        <f>D84</f>
        <v>460.2</v>
      </c>
    </row>
    <row r="84" spans="1:4" ht="38.25">
      <c r="A84" s="1" t="s">
        <v>264</v>
      </c>
      <c r="B84" s="2" t="s">
        <v>51</v>
      </c>
      <c r="C84" s="3">
        <v>460.2</v>
      </c>
      <c r="D84" s="3">
        <v>460.2</v>
      </c>
    </row>
    <row r="85" spans="1:4" ht="38.25">
      <c r="A85" s="13" t="s">
        <v>234</v>
      </c>
      <c r="B85" s="14" t="s">
        <v>232</v>
      </c>
      <c r="C85" s="15">
        <f>C86</f>
        <v>264.4</v>
      </c>
      <c r="D85" s="15">
        <f>D86</f>
        <v>264.3</v>
      </c>
    </row>
    <row r="86" spans="1:4" ht="38.25">
      <c r="A86" s="1" t="s">
        <v>233</v>
      </c>
      <c r="B86" s="2" t="s">
        <v>231</v>
      </c>
      <c r="C86" s="3">
        <v>264.4</v>
      </c>
      <c r="D86" s="3">
        <v>264.3</v>
      </c>
    </row>
    <row r="87" spans="1:4" ht="12.75">
      <c r="A87" s="8" t="s">
        <v>52</v>
      </c>
      <c r="B87" s="6" t="s">
        <v>53</v>
      </c>
      <c r="C87" s="7">
        <f>C88+C101+C108+C91+C97+C102+C104+C105+C90+C107+C94</f>
        <v>5963</v>
      </c>
      <c r="D87" s="7">
        <f>D88+D101+D108+D91+D97+D102+D104+D105+D90+D107+D94</f>
        <v>6174</v>
      </c>
    </row>
    <row r="88" spans="1:4" ht="25.5">
      <c r="A88" s="13" t="s">
        <v>54</v>
      </c>
      <c r="B88" s="14" t="s">
        <v>55</v>
      </c>
      <c r="C88" s="15">
        <f>C89</f>
        <v>360</v>
      </c>
      <c r="D88" s="15">
        <f>D89</f>
        <v>370</v>
      </c>
    </row>
    <row r="89" spans="1:4" ht="63.75">
      <c r="A89" s="1" t="s">
        <v>240</v>
      </c>
      <c r="B89" s="2" t="s">
        <v>56</v>
      </c>
      <c r="C89" s="3">
        <v>360</v>
      </c>
      <c r="D89" s="3">
        <v>370</v>
      </c>
    </row>
    <row r="90" spans="1:4" ht="45" customHeight="1">
      <c r="A90" s="4" t="s">
        <v>241</v>
      </c>
      <c r="B90" s="16" t="s">
        <v>219</v>
      </c>
      <c r="C90" s="15">
        <v>160</v>
      </c>
      <c r="D90" s="15">
        <v>170</v>
      </c>
    </row>
    <row r="91" spans="1:4" ht="32.25" customHeight="1" hidden="1">
      <c r="A91" s="4" t="s">
        <v>86</v>
      </c>
      <c r="B91" s="16" t="s">
        <v>87</v>
      </c>
      <c r="C91" s="3">
        <f>SUM(C92)</f>
        <v>0</v>
      </c>
      <c r="D91" s="3">
        <f>SUM(D92)</f>
        <v>0</v>
      </c>
    </row>
    <row r="92" spans="1:4" s="50" customFormat="1" ht="53.25" customHeight="1" hidden="1">
      <c r="A92" s="4" t="s">
        <v>191</v>
      </c>
      <c r="B92" s="16" t="s">
        <v>105</v>
      </c>
      <c r="C92" s="15">
        <f>C93</f>
        <v>0</v>
      </c>
      <c r="D92" s="15">
        <f>D93</f>
        <v>0</v>
      </c>
    </row>
    <row r="93" spans="1:4" ht="45.75" customHeight="1" hidden="1">
      <c r="A93" s="20" t="s">
        <v>192</v>
      </c>
      <c r="B93" s="18" t="s">
        <v>190</v>
      </c>
      <c r="C93" s="3"/>
      <c r="D93" s="3"/>
    </row>
    <row r="94" spans="1:4" ht="15" customHeight="1">
      <c r="A94" s="4" t="s">
        <v>268</v>
      </c>
      <c r="B94" s="39" t="s">
        <v>269</v>
      </c>
      <c r="C94" s="3">
        <f>C95</f>
        <v>0</v>
      </c>
      <c r="D94" s="3">
        <f>D95</f>
        <v>0</v>
      </c>
    </row>
    <row r="95" spans="1:4" ht="45.75" customHeight="1">
      <c r="A95" s="13" t="s">
        <v>265</v>
      </c>
      <c r="B95" s="39" t="s">
        <v>266</v>
      </c>
      <c r="C95" s="3">
        <f>C96</f>
        <v>0</v>
      </c>
      <c r="D95" s="3">
        <f>D96</f>
        <v>0</v>
      </c>
    </row>
    <row r="96" spans="1:4" ht="41.25" customHeight="1">
      <c r="A96" s="1" t="s">
        <v>270</v>
      </c>
      <c r="B96" s="60" t="s">
        <v>267</v>
      </c>
      <c r="C96" s="3"/>
      <c r="D96" s="3"/>
    </row>
    <row r="97" spans="1:4" s="50" customFormat="1" ht="89.25">
      <c r="A97" s="13" t="s">
        <v>152</v>
      </c>
      <c r="B97" s="16" t="s">
        <v>151</v>
      </c>
      <c r="C97" s="15">
        <f>C98+C99+C100</f>
        <v>545</v>
      </c>
      <c r="D97" s="15">
        <f>D98+D99+D100</f>
        <v>562</v>
      </c>
    </row>
    <row r="98" spans="1:4" ht="27" customHeight="1">
      <c r="A98" s="1" t="s">
        <v>242</v>
      </c>
      <c r="B98" s="18" t="s">
        <v>138</v>
      </c>
      <c r="C98" s="3">
        <v>85</v>
      </c>
      <c r="D98" s="3">
        <v>87</v>
      </c>
    </row>
    <row r="99" spans="1:4" s="50" customFormat="1" ht="27.75" customHeight="1">
      <c r="A99" s="1" t="s">
        <v>193</v>
      </c>
      <c r="B99" s="18" t="s">
        <v>139</v>
      </c>
      <c r="C99" s="3">
        <v>410</v>
      </c>
      <c r="D99" s="3">
        <v>420</v>
      </c>
    </row>
    <row r="100" spans="1:4" ht="30" customHeight="1">
      <c r="A100" s="1" t="s">
        <v>194</v>
      </c>
      <c r="B100" s="18" t="s">
        <v>140</v>
      </c>
      <c r="C100" s="3">
        <v>50</v>
      </c>
      <c r="D100" s="3">
        <v>55</v>
      </c>
    </row>
    <row r="101" spans="1:4" s="50" customFormat="1" ht="38.25">
      <c r="A101" s="13" t="s">
        <v>243</v>
      </c>
      <c r="B101" s="14" t="s">
        <v>57</v>
      </c>
      <c r="C101" s="15">
        <v>750</v>
      </c>
      <c r="D101" s="15">
        <v>800</v>
      </c>
    </row>
    <row r="102" spans="1:4" s="50" customFormat="1" ht="43.5" customHeight="1" hidden="1">
      <c r="A102" s="13" t="s">
        <v>260</v>
      </c>
      <c r="B102" s="14" t="s">
        <v>221</v>
      </c>
      <c r="C102" s="15">
        <f>C103</f>
        <v>0</v>
      </c>
      <c r="D102" s="15">
        <f>D103</f>
        <v>0</v>
      </c>
    </row>
    <row r="103" spans="1:4" s="55" customFormat="1" ht="59.25" customHeight="1" hidden="1">
      <c r="A103" s="1" t="s">
        <v>261</v>
      </c>
      <c r="B103" s="2" t="s">
        <v>220</v>
      </c>
      <c r="C103" s="3">
        <v>0</v>
      </c>
      <c r="D103" s="3">
        <v>0</v>
      </c>
    </row>
    <row r="104" spans="1:4" s="50" customFormat="1" ht="25.5">
      <c r="A104" s="13" t="s">
        <v>287</v>
      </c>
      <c r="B104" s="14" t="s">
        <v>286</v>
      </c>
      <c r="C104" s="15">
        <v>210</v>
      </c>
      <c r="D104" s="15">
        <v>220</v>
      </c>
    </row>
    <row r="105" spans="1:4" s="50" customFormat="1" ht="51">
      <c r="A105" s="13" t="s">
        <v>196</v>
      </c>
      <c r="B105" s="14" t="s">
        <v>195</v>
      </c>
      <c r="C105" s="15">
        <f>C106</f>
        <v>100</v>
      </c>
      <c r="D105" s="15">
        <f>D106</f>
        <v>100</v>
      </c>
    </row>
    <row r="106" spans="1:4" s="55" customFormat="1" ht="53.25" customHeight="1">
      <c r="A106" s="1" t="s">
        <v>197</v>
      </c>
      <c r="B106" s="2" t="s">
        <v>218</v>
      </c>
      <c r="C106" s="3">
        <v>100</v>
      </c>
      <c r="D106" s="3">
        <v>100</v>
      </c>
    </row>
    <row r="107" spans="1:4" s="50" customFormat="1" ht="57.75" customHeight="1">
      <c r="A107" s="13" t="s">
        <v>223</v>
      </c>
      <c r="B107" s="14" t="s">
        <v>222</v>
      </c>
      <c r="C107" s="15">
        <v>450</v>
      </c>
      <c r="D107" s="15">
        <v>460</v>
      </c>
    </row>
    <row r="108" spans="1:4" s="50" customFormat="1" ht="25.5">
      <c r="A108" s="13" t="s">
        <v>58</v>
      </c>
      <c r="B108" s="14" t="s">
        <v>59</v>
      </c>
      <c r="C108" s="15">
        <f>C109</f>
        <v>3388</v>
      </c>
      <c r="D108" s="15">
        <f>D109</f>
        <v>3492</v>
      </c>
    </row>
    <row r="109" spans="1:4" s="50" customFormat="1" ht="33" customHeight="1">
      <c r="A109" s="1" t="s">
        <v>278</v>
      </c>
      <c r="B109" s="2" t="s">
        <v>60</v>
      </c>
      <c r="C109" s="3">
        <v>3388</v>
      </c>
      <c r="D109" s="3">
        <v>3492</v>
      </c>
    </row>
    <row r="110" spans="1:4" s="55" customFormat="1" ht="12.75">
      <c r="A110" s="8" t="s">
        <v>141</v>
      </c>
      <c r="B110" s="31" t="s">
        <v>142</v>
      </c>
      <c r="C110" s="7">
        <f>C111</f>
        <v>0</v>
      </c>
      <c r="D110" s="7">
        <f>D111</f>
        <v>0</v>
      </c>
    </row>
    <row r="111" spans="1:4" s="55" customFormat="1" ht="12.75">
      <c r="A111" s="13" t="s">
        <v>216</v>
      </c>
      <c r="B111" s="32" t="s">
        <v>217</v>
      </c>
      <c r="C111" s="15">
        <f>C112</f>
        <v>0</v>
      </c>
      <c r="D111" s="15">
        <f>D112</f>
        <v>0</v>
      </c>
    </row>
    <row r="112" spans="1:4" ht="12.75">
      <c r="A112" s="20" t="s">
        <v>143</v>
      </c>
      <c r="B112" s="33" t="s">
        <v>144</v>
      </c>
      <c r="C112" s="3">
        <v>0</v>
      </c>
      <c r="D112" s="3">
        <v>0</v>
      </c>
    </row>
    <row r="113" spans="1:4" ht="12.75">
      <c r="A113" s="5" t="s">
        <v>61</v>
      </c>
      <c r="B113" s="6" t="s">
        <v>62</v>
      </c>
      <c r="C113" s="7">
        <f>C114+C167+C171</f>
        <v>1714503.6</v>
      </c>
      <c r="D113" s="7">
        <f>D114+D167+D171</f>
        <v>1649177.4000000001</v>
      </c>
    </row>
    <row r="114" spans="1:4" ht="25.5">
      <c r="A114" s="13" t="s">
        <v>63</v>
      </c>
      <c r="B114" s="14" t="s">
        <v>64</v>
      </c>
      <c r="C114" s="15">
        <f>C115+C122+C143+C162</f>
        <v>1714503.6</v>
      </c>
      <c r="D114" s="15">
        <f>D115+D122+D143+D162</f>
        <v>1649177.4000000001</v>
      </c>
    </row>
    <row r="115" spans="1:4" s="50" customFormat="1" ht="25.5">
      <c r="A115" s="8" t="s">
        <v>274</v>
      </c>
      <c r="B115" s="6" t="s">
        <v>289</v>
      </c>
      <c r="C115" s="7">
        <f>C116+C118+C120</f>
        <v>438318.30000000005</v>
      </c>
      <c r="D115" s="7">
        <f>D116+D118+D120</f>
        <v>438318.30000000005</v>
      </c>
    </row>
    <row r="116" spans="1:4" ht="12.75">
      <c r="A116" s="13" t="s">
        <v>65</v>
      </c>
      <c r="B116" s="14" t="s">
        <v>330</v>
      </c>
      <c r="C116" s="15">
        <f>SUM(C117:C117)</f>
        <v>438318.30000000005</v>
      </c>
      <c r="D116" s="15">
        <f>SUM(D117:D117)</f>
        <v>438318.30000000005</v>
      </c>
    </row>
    <row r="117" spans="1:4" ht="25.5">
      <c r="A117" s="1" t="s">
        <v>81</v>
      </c>
      <c r="B117" s="2" t="s">
        <v>290</v>
      </c>
      <c r="C117" s="3">
        <f>374833.4+63484.9</f>
        <v>438318.30000000005</v>
      </c>
      <c r="D117" s="3">
        <f>374833.4+63484.9</f>
        <v>438318.30000000005</v>
      </c>
    </row>
    <row r="118" spans="1:4" ht="30.75" customHeight="1">
      <c r="A118" s="13" t="s">
        <v>66</v>
      </c>
      <c r="B118" s="14" t="s">
        <v>291</v>
      </c>
      <c r="C118" s="15">
        <f>SUM(C119)</f>
        <v>0</v>
      </c>
      <c r="D118" s="15">
        <f>SUM(D119)</f>
        <v>0</v>
      </c>
    </row>
    <row r="119" spans="1:4" ht="29.25" customHeight="1">
      <c r="A119" s="1" t="s">
        <v>67</v>
      </c>
      <c r="B119" s="2" t="s">
        <v>292</v>
      </c>
      <c r="C119" s="3">
        <v>0</v>
      </c>
      <c r="D119" s="3">
        <v>0</v>
      </c>
    </row>
    <row r="120" spans="1:4" ht="16.5" customHeight="1">
      <c r="A120" s="13" t="s">
        <v>88</v>
      </c>
      <c r="B120" s="14" t="s">
        <v>293</v>
      </c>
      <c r="C120" s="15">
        <f>SUM(C121)</f>
        <v>0</v>
      </c>
      <c r="D120" s="15">
        <f>SUM(D121)</f>
        <v>0</v>
      </c>
    </row>
    <row r="121" spans="1:4" s="55" customFormat="1" ht="18" customHeight="1">
      <c r="A121" s="1" t="s">
        <v>89</v>
      </c>
      <c r="B121" s="2" t="s">
        <v>294</v>
      </c>
      <c r="C121" s="3">
        <v>0</v>
      </c>
      <c r="D121" s="3">
        <v>0</v>
      </c>
    </row>
    <row r="122" spans="1:4" ht="25.5">
      <c r="A122" s="8" t="s">
        <v>198</v>
      </c>
      <c r="B122" s="6" t="s">
        <v>295</v>
      </c>
      <c r="C122" s="7">
        <f>C129+C139+C141+C125+C131+C135+C123+C127</f>
        <v>154890.69999999998</v>
      </c>
      <c r="D122" s="7">
        <f>D129+D139+D141+D125+D131+D135+D123+D127</f>
        <v>145483.1</v>
      </c>
    </row>
    <row r="123" spans="1:4" ht="16.5" customHeight="1" hidden="1">
      <c r="A123" s="13" t="s">
        <v>145</v>
      </c>
      <c r="B123" s="34" t="s">
        <v>146</v>
      </c>
      <c r="C123" s="15">
        <f>C124</f>
        <v>0</v>
      </c>
      <c r="D123" s="15">
        <f>D124</f>
        <v>0</v>
      </c>
    </row>
    <row r="124" spans="1:4" ht="25.5" customHeight="1" hidden="1">
      <c r="A124" s="1" t="s">
        <v>200</v>
      </c>
      <c r="B124" s="2" t="s">
        <v>147</v>
      </c>
      <c r="C124" s="3">
        <v>0</v>
      </c>
      <c r="D124" s="3">
        <v>0</v>
      </c>
    </row>
    <row r="125" spans="1:4" ht="52.5" customHeight="1">
      <c r="A125" s="35" t="s">
        <v>94</v>
      </c>
      <c r="B125" s="34" t="s">
        <v>296</v>
      </c>
      <c r="C125" s="17">
        <f>SUM(C126)</f>
        <v>0</v>
      </c>
      <c r="D125" s="17">
        <f>SUM(D126)</f>
        <v>0</v>
      </c>
    </row>
    <row r="126" spans="1:4" ht="57" customHeight="1">
      <c r="A126" s="1" t="s">
        <v>128</v>
      </c>
      <c r="B126" s="2" t="s">
        <v>297</v>
      </c>
      <c r="C126" s="3">
        <v>0</v>
      </c>
      <c r="D126" s="3">
        <v>0</v>
      </c>
    </row>
    <row r="127" spans="1:4" ht="18.75" customHeight="1">
      <c r="A127" s="13" t="s">
        <v>148</v>
      </c>
      <c r="B127" s="34" t="s">
        <v>298</v>
      </c>
      <c r="C127" s="15">
        <f>C128</f>
        <v>5663.4</v>
      </c>
      <c r="D127" s="15">
        <f>D128</f>
        <v>5639.5</v>
      </c>
    </row>
    <row r="128" spans="1:4" ht="34.5" customHeight="1">
      <c r="A128" s="1" t="s">
        <v>235</v>
      </c>
      <c r="B128" s="2" t="s">
        <v>299</v>
      </c>
      <c r="C128" s="3">
        <v>5663.4</v>
      </c>
      <c r="D128" s="3">
        <v>5639.5</v>
      </c>
    </row>
    <row r="129" spans="1:4" ht="25.5">
      <c r="A129" s="13" t="s">
        <v>199</v>
      </c>
      <c r="B129" s="14" t="s">
        <v>300</v>
      </c>
      <c r="C129" s="15">
        <f>C130</f>
        <v>37693.4</v>
      </c>
      <c r="D129" s="15">
        <f>D130</f>
        <v>36999.6</v>
      </c>
    </row>
    <row r="130" spans="1:4" ht="31.5" customHeight="1">
      <c r="A130" s="1" t="s">
        <v>201</v>
      </c>
      <c r="B130" s="2" t="s">
        <v>301</v>
      </c>
      <c r="C130" s="3">
        <f>22492.3+15201.1</f>
        <v>37693.4</v>
      </c>
      <c r="D130" s="3">
        <f>21798.5+15201.1</f>
        <v>36999.6</v>
      </c>
    </row>
    <row r="131" spans="1:4" ht="96" customHeight="1" hidden="1">
      <c r="A131" s="13" t="s">
        <v>202</v>
      </c>
      <c r="B131" s="14" t="s">
        <v>126</v>
      </c>
      <c r="C131" s="3">
        <f>C132</f>
        <v>0</v>
      </c>
      <c r="D131" s="3">
        <f>D132</f>
        <v>0</v>
      </c>
    </row>
    <row r="132" spans="1:4" ht="96" customHeight="1" hidden="1">
      <c r="A132" s="13" t="s">
        <v>204</v>
      </c>
      <c r="B132" s="14" t="s">
        <v>203</v>
      </c>
      <c r="C132" s="3">
        <f>C133+C134</f>
        <v>0</v>
      </c>
      <c r="D132" s="3">
        <f>D133+D134</f>
        <v>0</v>
      </c>
    </row>
    <row r="133" spans="1:4" ht="73.5" customHeight="1" hidden="1">
      <c r="A133" s="1" t="s">
        <v>207</v>
      </c>
      <c r="B133" s="2" t="s">
        <v>127</v>
      </c>
      <c r="C133" s="3">
        <v>0</v>
      </c>
      <c r="D133" s="3">
        <v>0</v>
      </c>
    </row>
    <row r="134" spans="1:4" ht="67.5" customHeight="1" hidden="1">
      <c r="A134" s="1" t="s">
        <v>208</v>
      </c>
      <c r="B134" s="2" t="s">
        <v>123</v>
      </c>
      <c r="C134" s="3">
        <v>0</v>
      </c>
      <c r="D134" s="3">
        <v>0</v>
      </c>
    </row>
    <row r="135" spans="1:4" ht="67.5" customHeight="1" hidden="1">
      <c r="A135" s="13" t="s">
        <v>205</v>
      </c>
      <c r="B135" s="14" t="s">
        <v>125</v>
      </c>
      <c r="C135" s="15">
        <f>C136</f>
        <v>0</v>
      </c>
      <c r="D135" s="15">
        <f>D136</f>
        <v>0</v>
      </c>
    </row>
    <row r="136" spans="1:4" ht="67.5" customHeight="1" hidden="1">
      <c r="A136" s="13" t="s">
        <v>205</v>
      </c>
      <c r="B136" s="14" t="s">
        <v>206</v>
      </c>
      <c r="C136" s="15">
        <f>C137+C138</f>
        <v>0</v>
      </c>
      <c r="D136" s="15">
        <f>D137+D138</f>
        <v>0</v>
      </c>
    </row>
    <row r="137" spans="1:4" ht="25.5" hidden="1">
      <c r="A137" s="1" t="s">
        <v>209</v>
      </c>
      <c r="B137" s="2" t="s">
        <v>124</v>
      </c>
      <c r="C137" s="3">
        <v>0</v>
      </c>
      <c r="D137" s="3">
        <v>0</v>
      </c>
    </row>
    <row r="138" spans="1:4" ht="38.25" hidden="1">
      <c r="A138" s="1" t="s">
        <v>210</v>
      </c>
      <c r="B138" s="2" t="s">
        <v>122</v>
      </c>
      <c r="C138" s="3">
        <v>0</v>
      </c>
      <c r="D138" s="3">
        <v>0</v>
      </c>
    </row>
    <row r="139" spans="1:4" ht="25.5" hidden="1">
      <c r="A139" s="13" t="s">
        <v>92</v>
      </c>
      <c r="B139" s="37" t="s">
        <v>97</v>
      </c>
      <c r="C139" s="15">
        <f>SUM(C140)</f>
        <v>0</v>
      </c>
      <c r="D139" s="15">
        <f>SUM(D140)</f>
        <v>0</v>
      </c>
    </row>
    <row r="140" spans="1:4" ht="11.25" customHeight="1" hidden="1">
      <c r="A140" s="20" t="s">
        <v>93</v>
      </c>
      <c r="B140" s="36" t="s">
        <v>91</v>
      </c>
      <c r="C140" s="3">
        <v>0</v>
      </c>
      <c r="D140" s="3">
        <v>0</v>
      </c>
    </row>
    <row r="141" spans="1:4" ht="12.75">
      <c r="A141" s="13" t="s">
        <v>68</v>
      </c>
      <c r="B141" s="14" t="s">
        <v>302</v>
      </c>
      <c r="C141" s="15">
        <f>C142</f>
        <v>111533.9</v>
      </c>
      <c r="D141" s="15">
        <f>D142</f>
        <v>102844</v>
      </c>
    </row>
    <row r="142" spans="1:6" ht="17.25" customHeight="1">
      <c r="A142" s="1" t="s">
        <v>211</v>
      </c>
      <c r="B142" s="2" t="s">
        <v>303</v>
      </c>
      <c r="C142" s="3">
        <f>380.2+133.7+180+14536.3+28486.7+7660.3+2880+28828.8+5818.3+622.4+525.7+460+21021.5</f>
        <v>111533.9</v>
      </c>
      <c r="D142" s="3">
        <f>315.1+133.1+144+14536.3+21046.6+7660.3+2880+28828.8+5818.3+460+21021.5</f>
        <v>102844</v>
      </c>
      <c r="F142" s="42"/>
    </row>
    <row r="143" spans="1:4" ht="31.5" customHeight="1">
      <c r="A143" s="8" t="s">
        <v>275</v>
      </c>
      <c r="B143" s="6" t="s">
        <v>304</v>
      </c>
      <c r="C143" s="7">
        <f>SUM(C160+C152+C154+C144+C146+C156+C158+C150++C148)</f>
        <v>1119460.6</v>
      </c>
      <c r="D143" s="7">
        <f>SUM(D160+D152+D154+D144+D146+D156+D158+D150++D148)</f>
        <v>1063562.2000000002</v>
      </c>
    </row>
    <row r="144" spans="1:4" ht="25.5">
      <c r="A144" s="13" t="s">
        <v>73</v>
      </c>
      <c r="B144" s="14" t="s">
        <v>311</v>
      </c>
      <c r="C144" s="15">
        <f>SUM(C145)</f>
        <v>1061484.3</v>
      </c>
      <c r="D144" s="15">
        <f>SUM(D145)</f>
        <v>1001977.2000000002</v>
      </c>
    </row>
    <row r="145" spans="1:4" ht="25.5">
      <c r="A145" s="1" t="s">
        <v>280</v>
      </c>
      <c r="B145" s="2" t="s">
        <v>312</v>
      </c>
      <c r="C145" s="3">
        <f>6766.3+1559.2+43052+286+1561.7+5125+11.1+2.6+36.1+368559.8+493852.3+33320+10241.4+228.3+823.9+80880.7+114.4+15063.5</f>
        <v>1061484.3</v>
      </c>
      <c r="D145" s="3">
        <f>6766.3+1559.2+26076+286+1561.7+5278.9+11.1+2.6+36.1+339071.5+476226.5+33320+10241.4+228.3+823.9+85309.8+114.4+15063.5</f>
        <v>1001977.2000000002</v>
      </c>
    </row>
    <row r="146" spans="1:4" ht="66" customHeight="1">
      <c r="A146" s="13" t="s">
        <v>263</v>
      </c>
      <c r="B146" s="14" t="s">
        <v>313</v>
      </c>
      <c r="C146" s="15">
        <f>C147</f>
        <v>34048</v>
      </c>
      <c r="D146" s="15">
        <f>D147</f>
        <v>34048</v>
      </c>
    </row>
    <row r="147" spans="1:4" s="40" customFormat="1" ht="66" customHeight="1">
      <c r="A147" s="1" t="s">
        <v>262</v>
      </c>
      <c r="B147" s="2" t="s">
        <v>314</v>
      </c>
      <c r="C147" s="3">
        <v>34048</v>
      </c>
      <c r="D147" s="3">
        <v>34048</v>
      </c>
    </row>
    <row r="148" spans="1:4" ht="38.25" customHeight="1">
      <c r="A148" s="4" t="s">
        <v>271</v>
      </c>
      <c r="B148" s="14" t="s">
        <v>321</v>
      </c>
      <c r="C148" s="43">
        <f>C149</f>
        <v>0</v>
      </c>
      <c r="D148" s="43">
        <f>D149</f>
        <v>0</v>
      </c>
    </row>
    <row r="149" spans="1:4" ht="38.25" customHeight="1">
      <c r="A149" s="1" t="s">
        <v>272</v>
      </c>
      <c r="B149" s="2" t="s">
        <v>322</v>
      </c>
      <c r="C149" s="3">
        <v>0</v>
      </c>
      <c r="D149" s="3">
        <v>0</v>
      </c>
    </row>
    <row r="150" spans="1:4" ht="52.5" customHeight="1">
      <c r="A150" s="13" t="s">
        <v>244</v>
      </c>
      <c r="B150" s="14" t="s">
        <v>323</v>
      </c>
      <c r="C150" s="3">
        <f>C151</f>
        <v>16266.4</v>
      </c>
      <c r="D150" s="3">
        <f>D151</f>
        <v>19881.1</v>
      </c>
    </row>
    <row r="151" spans="1:4" ht="57" customHeight="1">
      <c r="A151" s="1" t="s">
        <v>245</v>
      </c>
      <c r="B151" s="2" t="s">
        <v>324</v>
      </c>
      <c r="C151" s="3">
        <v>16266.4</v>
      </c>
      <c r="D151" s="3">
        <v>19881.1</v>
      </c>
    </row>
    <row r="152" spans="1:4" ht="42.75" customHeight="1">
      <c r="A152" s="13" t="s">
        <v>307</v>
      </c>
      <c r="B152" s="14" t="s">
        <v>308</v>
      </c>
      <c r="C152" s="15">
        <f>C153</f>
        <v>0</v>
      </c>
      <c r="D152" s="15">
        <f>D153</f>
        <v>0</v>
      </c>
    </row>
    <row r="153" spans="1:4" s="50" customFormat="1" ht="60.75" customHeight="1">
      <c r="A153" s="1" t="s">
        <v>310</v>
      </c>
      <c r="B153" s="2" t="s">
        <v>309</v>
      </c>
      <c r="C153" s="3">
        <v>0</v>
      </c>
      <c r="D153" s="3">
        <v>0</v>
      </c>
    </row>
    <row r="154" spans="1:4" s="50" customFormat="1" ht="16.5" customHeight="1" hidden="1">
      <c r="A154" s="13" t="s">
        <v>70</v>
      </c>
      <c r="B154" s="14" t="s">
        <v>71</v>
      </c>
      <c r="C154" s="15">
        <f>C155</f>
        <v>0</v>
      </c>
      <c r="D154" s="15">
        <f>D155</f>
        <v>0</v>
      </c>
    </row>
    <row r="155" spans="1:4" ht="13.5" customHeight="1" hidden="1">
      <c r="A155" s="1" t="s">
        <v>98</v>
      </c>
      <c r="B155" s="2" t="s">
        <v>72</v>
      </c>
      <c r="C155" s="3">
        <v>0</v>
      </c>
      <c r="D155" s="3">
        <v>0</v>
      </c>
    </row>
    <row r="156" spans="1:4" ht="85.5" customHeight="1">
      <c r="A156" s="38" t="s">
        <v>315</v>
      </c>
      <c r="B156" s="14" t="s">
        <v>316</v>
      </c>
      <c r="C156" s="15">
        <f>SUM(C157)</f>
        <v>0</v>
      </c>
      <c r="D156" s="15">
        <f>SUM(D157)</f>
        <v>0</v>
      </c>
    </row>
    <row r="157" spans="1:4" ht="80.25" customHeight="1">
      <c r="A157" s="63" t="s">
        <v>318</v>
      </c>
      <c r="B157" s="2" t="s">
        <v>317</v>
      </c>
      <c r="C157" s="3">
        <v>0</v>
      </c>
      <c r="D157" s="3">
        <v>0</v>
      </c>
    </row>
    <row r="158" spans="1:4" ht="69.75" customHeight="1">
      <c r="A158" s="13" t="s">
        <v>331</v>
      </c>
      <c r="B158" s="14" t="s">
        <v>319</v>
      </c>
      <c r="C158" s="15">
        <f>SUM(C159)</f>
        <v>1519.3</v>
      </c>
      <c r="D158" s="15">
        <f>SUM(D159)</f>
        <v>1519.3</v>
      </c>
    </row>
    <row r="159" spans="1:4" ht="69.75" customHeight="1">
      <c r="A159" s="1" t="s">
        <v>332</v>
      </c>
      <c r="B159" s="2" t="s">
        <v>320</v>
      </c>
      <c r="C159" s="3">
        <v>1519.3</v>
      </c>
      <c r="D159" s="3">
        <v>1519.3</v>
      </c>
    </row>
    <row r="160" spans="1:4" ht="25.5">
      <c r="A160" s="13" t="s">
        <v>69</v>
      </c>
      <c r="B160" s="14" t="s">
        <v>305</v>
      </c>
      <c r="C160" s="15">
        <f>C161</f>
        <v>6142.6</v>
      </c>
      <c r="D160" s="15">
        <f>D161</f>
        <v>6136.6</v>
      </c>
    </row>
    <row r="161" spans="1:4" ht="25.5">
      <c r="A161" s="1" t="s">
        <v>279</v>
      </c>
      <c r="B161" s="2" t="s">
        <v>306</v>
      </c>
      <c r="C161" s="3">
        <f>1188.6+4954</f>
        <v>6142.6</v>
      </c>
      <c r="D161" s="3">
        <f>1183.6+4953</f>
        <v>6136.6</v>
      </c>
    </row>
    <row r="162" spans="1:4" ht="12.75">
      <c r="A162" s="8" t="s">
        <v>74</v>
      </c>
      <c r="B162" s="6" t="s">
        <v>325</v>
      </c>
      <c r="C162" s="7">
        <f>C165+C163</f>
        <v>1834</v>
      </c>
      <c r="D162" s="7">
        <f>D165+D163</f>
        <v>1813.8</v>
      </c>
    </row>
    <row r="163" spans="1:4" ht="39.75" customHeight="1" hidden="1">
      <c r="A163" s="13" t="s">
        <v>82</v>
      </c>
      <c r="B163" s="14" t="s">
        <v>326</v>
      </c>
      <c r="C163" s="15">
        <f>SUM(C164)</f>
        <v>0</v>
      </c>
      <c r="D163" s="15">
        <f>SUM(D164)</f>
        <v>0</v>
      </c>
    </row>
    <row r="164" spans="1:4" ht="41.25" customHeight="1" hidden="1">
      <c r="A164" s="1" t="s">
        <v>83</v>
      </c>
      <c r="B164" s="2" t="s">
        <v>327</v>
      </c>
      <c r="C164" s="3">
        <v>0</v>
      </c>
      <c r="D164" s="3">
        <v>0</v>
      </c>
    </row>
    <row r="165" spans="1:4" ht="15" customHeight="1">
      <c r="A165" s="4" t="s">
        <v>75</v>
      </c>
      <c r="B165" s="14" t="s">
        <v>328</v>
      </c>
      <c r="C165" s="15">
        <f>SUM(C166)</f>
        <v>1834</v>
      </c>
      <c r="D165" s="15">
        <f>SUM(D166)</f>
        <v>1813.8</v>
      </c>
    </row>
    <row r="166" spans="1:4" ht="31.5" customHeight="1">
      <c r="A166" s="20" t="s">
        <v>281</v>
      </c>
      <c r="B166" s="36" t="s">
        <v>329</v>
      </c>
      <c r="C166" s="3">
        <v>1834</v>
      </c>
      <c r="D166" s="3">
        <v>1813.8</v>
      </c>
    </row>
    <row r="167" spans="1:4" ht="18" customHeight="1" hidden="1">
      <c r="A167" s="8" t="s">
        <v>76</v>
      </c>
      <c r="B167" s="6" t="s">
        <v>77</v>
      </c>
      <c r="C167" s="7">
        <f>C170+C169</f>
        <v>0</v>
      </c>
      <c r="D167" s="7">
        <f>D170+D169</f>
        <v>0</v>
      </c>
    </row>
    <row r="168" spans="1:4" s="50" customFormat="1" ht="17.25" customHeight="1" hidden="1">
      <c r="A168" s="13" t="s">
        <v>215</v>
      </c>
      <c r="B168" s="14" t="s">
        <v>79</v>
      </c>
      <c r="C168" s="15">
        <f>C169+C170</f>
        <v>0</v>
      </c>
      <c r="D168" s="15">
        <f>D169+D170</f>
        <v>0</v>
      </c>
    </row>
    <row r="169" spans="1:4" ht="51.75" customHeight="1" hidden="1">
      <c r="A169" s="1" t="s">
        <v>212</v>
      </c>
      <c r="B169" s="2" t="s">
        <v>213</v>
      </c>
      <c r="C169" s="3">
        <v>0</v>
      </c>
      <c r="D169" s="3">
        <v>0</v>
      </c>
    </row>
    <row r="170" spans="1:4" ht="21" customHeight="1" hidden="1">
      <c r="A170" s="1" t="s">
        <v>78</v>
      </c>
      <c r="B170" s="2" t="s">
        <v>214</v>
      </c>
      <c r="C170" s="3">
        <v>0</v>
      </c>
      <c r="D170" s="3">
        <v>0</v>
      </c>
    </row>
    <row r="171" spans="1:4" ht="42" customHeight="1" hidden="1">
      <c r="A171" s="5" t="s">
        <v>228</v>
      </c>
      <c r="B171" s="11" t="s">
        <v>277</v>
      </c>
      <c r="C171" s="58">
        <f>C172</f>
        <v>0</v>
      </c>
      <c r="D171" s="58">
        <f>D172</f>
        <v>0</v>
      </c>
    </row>
    <row r="172" spans="1:4" ht="40.5" customHeight="1" hidden="1">
      <c r="A172" s="4" t="s">
        <v>229</v>
      </c>
      <c r="B172" s="39" t="s">
        <v>230</v>
      </c>
      <c r="C172" s="61">
        <v>0</v>
      </c>
      <c r="D172" s="61">
        <v>0</v>
      </c>
    </row>
    <row r="173" spans="1:4" ht="11.25" customHeight="1">
      <c r="A173" s="5" t="s">
        <v>80</v>
      </c>
      <c r="B173" s="6"/>
      <c r="C173" s="7">
        <f>C10+C113</f>
        <v>2430435.4000000004</v>
      </c>
      <c r="D173" s="7">
        <f>D10+D113</f>
        <v>2372287.1</v>
      </c>
    </row>
  </sheetData>
  <sheetProtection/>
  <mergeCells count="7">
    <mergeCell ref="B1:D1"/>
    <mergeCell ref="B2:D2"/>
    <mergeCell ref="B3:D3"/>
    <mergeCell ref="A5:D5"/>
    <mergeCell ref="C7:D7"/>
    <mergeCell ref="B7:B8"/>
    <mergeCell ref="A7:A8"/>
  </mergeCells>
  <printOptions/>
  <pageMargins left="0.7480314960629921" right="0.4330708661417323" top="0.5905511811023623" bottom="0.7874015748031497" header="0.5118110236220472" footer="0.5118110236220472"/>
  <pageSetup firstPageNumber="16" useFirstPageNumber="1" fitToHeight="49" fitToWidth="1" horizontalDpi="600" verticalDpi="600" orientation="portrait" paperSize="9" scale="76" r:id="rId1"/>
  <headerFooter alignWithMargins="0">
    <oddFooter>&amp;R&amp;P</oddFooter>
  </headerFooter>
  <rowBreaks count="6" manualBreakCount="6">
    <brk id="25" max="255" man="1"/>
    <brk id="48" max="255" man="1"/>
    <brk id="63" max="255" man="1"/>
    <brk id="86" max="255" man="1"/>
    <brk id="114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2016-12-09T10:51:09Z</cp:lastPrinted>
  <dcterms:created xsi:type="dcterms:W3CDTF">1996-10-08T23:32:33Z</dcterms:created>
  <dcterms:modified xsi:type="dcterms:W3CDTF">2016-12-09T15:23:55Z</dcterms:modified>
  <cp:category/>
  <cp:version/>
  <cp:contentType/>
  <cp:contentStatus/>
</cp:coreProperties>
</file>