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935" windowHeight="5580"/>
  </bookViews>
  <sheets>
    <sheet name="таблица 1" sheetId="2" r:id="rId1"/>
  </sheets>
  <definedNames>
    <definedName name="_xlnm.Print_Titles" localSheetId="0">'таблица 1'!$5:$7</definedName>
  </definedNames>
  <calcPr calcId="125725"/>
</workbook>
</file>

<file path=xl/calcChain.xml><?xml version="1.0" encoding="utf-8"?>
<calcChain xmlns="http://schemas.openxmlformats.org/spreadsheetml/2006/main">
  <c r="O60" i="2"/>
  <c r="O59"/>
  <c r="K8" l="1"/>
  <c r="G8"/>
  <c r="C8"/>
  <c r="D8"/>
  <c r="E8"/>
  <c r="F8"/>
  <c r="H8"/>
  <c r="I8"/>
  <c r="J8"/>
  <c r="L8"/>
  <c r="M8"/>
  <c r="N8"/>
  <c r="C86"/>
  <c r="C58" s="1"/>
  <c r="D58"/>
  <c r="E58"/>
  <c r="F58"/>
  <c r="G58"/>
  <c r="I58"/>
  <c r="J58"/>
  <c r="K58"/>
  <c r="L58"/>
  <c r="M58"/>
  <c r="N58"/>
  <c r="H58"/>
  <c r="K87"/>
  <c r="G87"/>
  <c r="N86"/>
  <c r="K86" s="1"/>
  <c r="M86"/>
  <c r="L86"/>
  <c r="J86"/>
  <c r="I86"/>
  <c r="H86"/>
  <c r="F86"/>
  <c r="E86"/>
  <c r="D86"/>
  <c r="K85"/>
  <c r="G85"/>
  <c r="C85"/>
  <c r="K84"/>
  <c r="G84"/>
  <c r="C84"/>
  <c r="G83"/>
  <c r="G82"/>
  <c r="H81"/>
  <c r="G81" s="1"/>
  <c r="G80"/>
  <c r="G79"/>
  <c r="C80"/>
  <c r="C82"/>
  <c r="C83"/>
  <c r="C79"/>
  <c r="D81"/>
  <c r="C81" s="1"/>
  <c r="K82"/>
  <c r="K83"/>
  <c r="L81"/>
  <c r="N81"/>
  <c r="M81"/>
  <c r="K81" s="1"/>
  <c r="N74"/>
  <c r="M74"/>
  <c r="L64"/>
  <c r="N64"/>
  <c r="M64"/>
  <c r="L70"/>
  <c r="N70"/>
  <c r="M70"/>
  <c r="K63"/>
  <c r="L62"/>
  <c r="M62"/>
  <c r="K62" s="1"/>
  <c r="N62"/>
  <c r="K61"/>
  <c r="K60"/>
  <c r="K59"/>
  <c r="L59"/>
  <c r="M59"/>
  <c r="N59"/>
  <c r="K57"/>
  <c r="K56"/>
  <c r="K55"/>
  <c r="N54"/>
  <c r="M54"/>
  <c r="L54"/>
  <c r="G57"/>
  <c r="G56"/>
  <c r="G55"/>
  <c r="J54"/>
  <c r="I54"/>
  <c r="H54"/>
  <c r="C55"/>
  <c r="C56"/>
  <c r="C57"/>
  <c r="F54"/>
  <c r="E54"/>
  <c r="D54"/>
  <c r="N50"/>
  <c r="M50"/>
  <c r="L50"/>
  <c r="J50"/>
  <c r="I50"/>
  <c r="H50"/>
  <c r="F50"/>
  <c r="D50"/>
  <c r="E50"/>
  <c r="C50"/>
  <c r="G50"/>
  <c r="K49"/>
  <c r="N48"/>
  <c r="N45" s="1"/>
  <c r="M48"/>
  <c r="M45" s="1"/>
  <c r="L48"/>
  <c r="L45" s="1"/>
  <c r="K47"/>
  <c r="K46"/>
  <c r="G49"/>
  <c r="G47"/>
  <c r="G46"/>
  <c r="H48"/>
  <c r="J48"/>
  <c r="J45" s="1"/>
  <c r="I48"/>
  <c r="I45" s="1"/>
  <c r="E48"/>
  <c r="E45" s="1"/>
  <c r="F48"/>
  <c r="F45" s="1"/>
  <c r="D48"/>
  <c r="D45" s="1"/>
  <c r="C46"/>
  <c r="C47"/>
  <c r="K44"/>
  <c r="K43"/>
  <c r="K42"/>
  <c r="N41"/>
  <c r="M41"/>
  <c r="L41"/>
  <c r="G44"/>
  <c r="G43"/>
  <c r="G42"/>
  <c r="J41"/>
  <c r="I41"/>
  <c r="H41"/>
  <c r="C42"/>
  <c r="C43"/>
  <c r="C44"/>
  <c r="E41"/>
  <c r="F41"/>
  <c r="D41"/>
  <c r="D31"/>
  <c r="E31"/>
  <c r="E30" s="1"/>
  <c r="F31"/>
  <c r="F30" s="1"/>
  <c r="H31"/>
  <c r="I31"/>
  <c r="I30" s="1"/>
  <c r="J31"/>
  <c r="J30" s="1"/>
  <c r="L31"/>
  <c r="M31"/>
  <c r="M30" s="1"/>
  <c r="N31"/>
  <c r="N30" s="1"/>
  <c r="C32"/>
  <c r="G32"/>
  <c r="K32"/>
  <c r="C33"/>
  <c r="G33"/>
  <c r="K33"/>
  <c r="C34"/>
  <c r="G34"/>
  <c r="K34"/>
  <c r="N35"/>
  <c r="C36"/>
  <c r="G36"/>
  <c r="K36"/>
  <c r="C37"/>
  <c r="G37"/>
  <c r="K37"/>
  <c r="D38"/>
  <c r="E38"/>
  <c r="E35" s="1"/>
  <c r="F38"/>
  <c r="F35" s="1"/>
  <c r="H38"/>
  <c r="I38"/>
  <c r="I35" s="1"/>
  <c r="J38"/>
  <c r="J35" s="1"/>
  <c r="L38"/>
  <c r="L35" s="1"/>
  <c r="M38"/>
  <c r="M35" s="1"/>
  <c r="C39"/>
  <c r="G39"/>
  <c r="K39"/>
  <c r="C40"/>
  <c r="G40"/>
  <c r="K40"/>
  <c r="G25"/>
  <c r="G23"/>
  <c r="G18"/>
  <c r="G19"/>
  <c r="G20"/>
  <c r="G21"/>
  <c r="G17"/>
  <c r="N27"/>
  <c r="N26" s="1"/>
  <c r="M27"/>
  <c r="M26" s="1"/>
  <c r="L27"/>
  <c r="L26" s="1"/>
  <c r="M22"/>
  <c r="N22"/>
  <c r="L22"/>
  <c r="N16"/>
  <c r="M16"/>
  <c r="L16"/>
  <c r="N14"/>
  <c r="M14"/>
  <c r="L14"/>
  <c r="N11"/>
  <c r="M11"/>
  <c r="L11"/>
  <c r="J27"/>
  <c r="J26" s="1"/>
  <c r="I27"/>
  <c r="I26" s="1"/>
  <c r="H27"/>
  <c r="H26" s="1"/>
  <c r="I24"/>
  <c r="I22" s="1"/>
  <c r="J22"/>
  <c r="H22"/>
  <c r="J16"/>
  <c r="I16"/>
  <c r="H16"/>
  <c r="J14"/>
  <c r="I14"/>
  <c r="H14"/>
  <c r="J11"/>
  <c r="I11"/>
  <c r="H11"/>
  <c r="D16"/>
  <c r="E16"/>
  <c r="F16"/>
  <c r="C29"/>
  <c r="C28"/>
  <c r="D27"/>
  <c r="F27"/>
  <c r="F26" s="1"/>
  <c r="E27"/>
  <c r="E26" s="1"/>
  <c r="D22"/>
  <c r="F22"/>
  <c r="E24"/>
  <c r="E22" s="1"/>
  <c r="C18"/>
  <c r="C19"/>
  <c r="C20"/>
  <c r="C17"/>
  <c r="F14"/>
  <c r="E14"/>
  <c r="D14"/>
  <c r="D11"/>
  <c r="E11"/>
  <c r="F11"/>
  <c r="K74"/>
  <c r="G74"/>
  <c r="C74"/>
  <c r="K70"/>
  <c r="K27"/>
  <c r="K26" s="1"/>
  <c r="G27"/>
  <c r="G26" s="1"/>
  <c r="C24"/>
  <c r="C22" s="1"/>
  <c r="K22"/>
  <c r="K16"/>
  <c r="G14"/>
  <c r="C14"/>
  <c r="G11"/>
  <c r="C11"/>
  <c r="G86" l="1"/>
  <c r="K64"/>
  <c r="G54"/>
  <c r="C54"/>
  <c r="K54"/>
  <c r="G48"/>
  <c r="H45"/>
  <c r="G45" s="1"/>
  <c r="K48"/>
  <c r="K45"/>
  <c r="C38"/>
  <c r="G22"/>
  <c r="G24"/>
  <c r="C41"/>
  <c r="C31"/>
  <c r="K41"/>
  <c r="G38"/>
  <c r="G35" s="1"/>
  <c r="H35"/>
  <c r="G31"/>
  <c r="G41"/>
  <c r="G16"/>
  <c r="K38"/>
  <c r="K35" s="1"/>
  <c r="C35"/>
  <c r="D35"/>
  <c r="K31"/>
  <c r="L30"/>
  <c r="K30" s="1"/>
  <c r="H30"/>
  <c r="G30" s="1"/>
  <c r="D30"/>
  <c r="C30" s="1"/>
  <c r="J9"/>
  <c r="M9"/>
  <c r="I9"/>
  <c r="N9"/>
  <c r="L9"/>
  <c r="H9"/>
  <c r="E9"/>
  <c r="C27"/>
  <c r="C26" s="1"/>
  <c r="F9"/>
  <c r="C16"/>
  <c r="D26"/>
  <c r="D9" s="1"/>
  <c r="G9" l="1"/>
  <c r="K9"/>
  <c r="C9"/>
</calcChain>
</file>

<file path=xl/sharedStrings.xml><?xml version="1.0" encoding="utf-8"?>
<sst xmlns="http://schemas.openxmlformats.org/spreadsheetml/2006/main" count="180" uniqueCount="145">
  <si>
    <t>в том числе:</t>
  </si>
  <si>
    <t>2.1.</t>
  </si>
  <si>
    <t>2.2.</t>
  </si>
  <si>
    <t>Выявление и поддержка одаренных детей и молодежи, лидеров в сфере образования (олимпиады, конкурсы, форумы, профильные смены, учебно-тренировочные сборы, конкурсы профессионального мастерства педагогов, конкурсы лучших образовательных организаций), из них:</t>
  </si>
  <si>
    <t>Поддержка лучших учителей (конкурсы профмастерства)</t>
  </si>
  <si>
    <t>Олимпиады, конкурсы, форумы, профильные смены, учебно-тренировочные сборы,  конкурсы лучших образовательных организаций</t>
  </si>
  <si>
    <t>Развитие управленческих и организационно-экономических механизмов, обновление содержания дополнительного образования детей. Организация летнего отдыха</t>
  </si>
  <si>
    <t>Организация отдыха и оздоровления детей</t>
  </si>
  <si>
    <t xml:space="preserve">Обеспечение реализации основных общеобразовательных программ в образовательных организациях, расположенных в автономном округе </t>
  </si>
  <si>
    <t>Осуществление переданных отдельных государственных полномочий по финансовому обеспечению получения дошкольного образования в частных организациях, осуществляющих образовательную деятельность по реализации образовательных программ дошкольного образования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</si>
  <si>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</si>
  <si>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</si>
  <si>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Дополнительное финансовое обеспечение мероприятий по организации питания обучающихся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</si>
  <si>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</t>
  </si>
  <si>
    <t>Социальная поддержка  отдельных категорий обучающихся в муниципальных 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 (двухразовое питание обучающихся)</t>
  </si>
  <si>
    <t>3.3.</t>
  </si>
  <si>
    <t>Организация отдыха и оздоровления детей проживающих в муниципальных образованиях автономного округа (субсидии и субвенции местным бюджетам)</t>
  </si>
  <si>
    <t>Организация питания детей в лагерях с дневным пребыванием детей, палаточных лагерях, организованных органами местного самоуправления муниципальных образований автономного округа (субсидии местным бюджетам на оплату стоимости питания детям школьного возраста в оздоровительных лагерях детей)</t>
  </si>
  <si>
    <t xml:space="preserve">Организация отдыха и оздоровления детей, проживающих в муниципальных образованиях автономного округа (субвенции местным бюджетам на организацию отдыха и оздоровления детей), организация отдыха в детских этнооздоровительных центрах, этнолагерях, на этноплощадках </t>
  </si>
  <si>
    <r>
      <t xml:space="preserve">Муниципальное задание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государственных </t>
    </r>
    <r>
      <rPr>
        <b/>
        <i/>
        <sz val="10"/>
        <color rgb="FF000000"/>
        <rFont val="Times New Roman"/>
        <family val="1"/>
        <charset val="204"/>
      </rPr>
      <t>общеобразовательных организациях</t>
    </r>
  </si>
  <si>
    <t>Финансовое обеспечение полномочий муниципального исполнительного органа по исполнению публичных обязательств перед физическими лицами</t>
  </si>
  <si>
    <r>
      <t>Компенсация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  </r>
    <r>
      <rPr>
        <b/>
        <i/>
        <sz val="10"/>
        <color rgb="FF000000"/>
        <rFont val="Times New Roman"/>
        <family val="1"/>
        <charset val="204"/>
      </rPr>
      <t xml:space="preserve"> </t>
    </r>
  </si>
  <si>
    <t>3.1.</t>
  </si>
  <si>
    <t>3.2.</t>
  </si>
  <si>
    <t>5.1.</t>
  </si>
  <si>
    <t>2.1.1.</t>
  </si>
  <si>
    <t>2.1.2.</t>
  </si>
  <si>
    <t>Муниципальная программа "Совершенствование и развитие муниципального управления в городе Урай"     на 2015-2017 годы</t>
  </si>
  <si>
    <t xml:space="preserve">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</t>
  </si>
  <si>
    <t xml:space="preserve">Организация отдыха и оздоровление детей, находящихся в трудной жизненной ситуации </t>
  </si>
  <si>
    <t>Дополнительные гарантии на имущество и жилые помещения для детей-сирот и детей, оставшихся без попечения родителей, лиц из числа детей-сирот, детей, оставшихся без попечения родителей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</si>
  <si>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</si>
  <si>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3.</t>
  </si>
  <si>
    <t>1.</t>
  </si>
  <si>
    <t xml:space="preserve">Муниципальная программа «Улучшение жилищных условий граждан, проживающих на территории муниципального образования город Урай» на 2016-2016 годы, всего, </t>
  </si>
  <si>
    <t>39 823,3</t>
  </si>
  <si>
    <t>местный бюджет</t>
  </si>
  <si>
    <t>1.1.</t>
  </si>
  <si>
    <t>1.2.</t>
  </si>
  <si>
    <t>Повышение уровня благосостояния малоимущих граждан и граждан, нуждающихся в особой заботе государства</t>
  </si>
  <si>
    <t>1.2.1.</t>
  </si>
  <si>
    <t>5.</t>
  </si>
  <si>
    <t>5.2.</t>
  </si>
  <si>
    <t>5.3.</t>
  </si>
  <si>
    <t xml:space="preserve">Информация об объёмах бюджетных ассигнований, направляемых на поддержку семьи и детей, предусмотренных в проекте решения "О бюджете городского округа город Урай  на 2017 год и на плановый период 2018 и 2019 годов»  </t>
  </si>
  <si>
    <t>№п/п</t>
  </si>
  <si>
    <t>Наименование мероприятия</t>
  </si>
  <si>
    <t>2017 год</t>
  </si>
  <si>
    <t>2018 год</t>
  </si>
  <si>
    <t>2019 год</t>
  </si>
  <si>
    <t>1.1.1.</t>
  </si>
  <si>
    <t>1.1.2.</t>
  </si>
  <si>
    <t>1.3.</t>
  </si>
  <si>
    <t>1.3.1.</t>
  </si>
  <si>
    <t>тыс.руб.</t>
  </si>
  <si>
    <t>1.3.2.</t>
  </si>
  <si>
    <t>1.3.3.</t>
  </si>
  <si>
    <t>1.3.4.</t>
  </si>
  <si>
    <t xml:space="preserve">Муниципальная программа "Развитие образования в городе Урай на 2014–2018 годы", всего, </t>
  </si>
  <si>
    <t>1.3.5.</t>
  </si>
  <si>
    <t>1.4.</t>
  </si>
  <si>
    <t>1.4.1.</t>
  </si>
  <si>
    <t>1.4.2.</t>
  </si>
  <si>
    <t>1.4.3.</t>
  </si>
  <si>
    <t>1.5.</t>
  </si>
  <si>
    <t>1.5.1.</t>
  </si>
  <si>
    <t>1.5.1.1.</t>
  </si>
  <si>
    <t>1.5.1.2.</t>
  </si>
  <si>
    <t>Муниципальная программа "Культура города Урай" на 2017-2021 годы</t>
  </si>
  <si>
    <t>Муниципальное задание на оказание муниципальных услуг (выполнение работ) образовательных организаций в сфере культуры</t>
  </si>
  <si>
    <t>Муниципальное задание на оказание муниципальных услуг (выполнение работ) образовательных организаций в сфере культуры (местный бюджет)</t>
  </si>
  <si>
    <t>Муниципальное задание на оказание муниципальных услуг (выполнение работ) образовательных организаций в сфере культуры (окружной бюджет)</t>
  </si>
  <si>
    <t>Художественное образование</t>
  </si>
  <si>
    <t>2.</t>
  </si>
  <si>
    <t>Муниципальная программа "Развитие физической культуры, спорта и туризма в городе Урай" на 2016-2018 годы</t>
  </si>
  <si>
    <t>4.1.</t>
  </si>
  <si>
    <t>Субсидии муниципальным образованиям (на софинансирование расходных обязательств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соревнованиях)</t>
  </si>
  <si>
    <t>4.2.</t>
  </si>
  <si>
    <t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</si>
  <si>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4.3.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</si>
  <si>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</si>
  <si>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 (местный бюджет)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</si>
  <si>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 (окружной бюджет)</t>
  </si>
  <si>
    <t>Непрограммные направления деятельности планового периода</t>
  </si>
  <si>
    <t>5.3.1.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</si>
  <si>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  (окружной бюджет)</t>
  </si>
  <si>
    <t>Итого</t>
  </si>
  <si>
    <t>Федеральный бюджет</t>
  </si>
  <si>
    <t>окружной бюджет</t>
  </si>
  <si>
    <t>ё</t>
  </si>
  <si>
    <t>3.3.1.</t>
  </si>
  <si>
    <t>3.3.2.</t>
  </si>
  <si>
    <t>6.</t>
  </si>
  <si>
    <t>Муниципальная программа "Поддержка социально ориентированных некоммерческих организаций в городе Урай" на 2015-2017 годы</t>
  </si>
  <si>
    <t>6.1.</t>
  </si>
  <si>
    <t>Субсидия для осуществления деятельности социально ориентированным некоммерческим организациям в области содействия духовного развития личности</t>
  </si>
  <si>
    <t>6.2.</t>
  </si>
  <si>
    <t>Субсидия для осуществления деятельности социально ориентированным некоммерческим организациям для профилактики социально опасных форм поведения граждан</t>
  </si>
  <si>
    <t>6.3.</t>
  </si>
  <si>
    <t>Субсидия на осуществление деятельности социально ориентированным некоммерческим организациям в области организации работы с детьми и  молодежью города Урай</t>
  </si>
  <si>
    <t>4.</t>
  </si>
  <si>
    <t>Улучшение жилищных условий молодых семей в соответствии с федеральной целевой программой "Жилище"</t>
  </si>
  <si>
    <t>Улучшение жилищных условий ветеранов Великой Отечественной войны, ветеранов боевых действий, инвалидов и семей имеющих детей инвалидов, вставших на учет в качестве нуждающихся в жилых помещениях до 1 января 2005 года</t>
  </si>
  <si>
    <t>8.</t>
  </si>
  <si>
    <t xml:space="preserve"> Муниципальная программа "Молодежь города Урай" на 2016-2020 годы</t>
  </si>
  <si>
    <t>8.1.</t>
  </si>
  <si>
    <t>Расходы на проведение мероприятий муниципальной программы</t>
  </si>
  <si>
    <t>8.2.</t>
  </si>
  <si>
    <t xml:space="preserve">Вовлечение молодежи в трудовую деятельность </t>
  </si>
  <si>
    <t>8.3.</t>
  </si>
  <si>
    <t xml:space="preserve">Муниципальное задание на предоставление  услуг учреждения молодёжной политики </t>
  </si>
  <si>
    <t>7.</t>
  </si>
  <si>
    <t>7.1.</t>
  </si>
  <si>
    <t>7.2.</t>
  </si>
  <si>
    <t>7.3.</t>
  </si>
  <si>
    <t>8.4.</t>
  </si>
  <si>
    <t>8.1.1.</t>
  </si>
  <si>
    <t>8.1.2.</t>
  </si>
  <si>
    <t>8.2.1.</t>
  </si>
  <si>
    <t>8.3.1.</t>
  </si>
  <si>
    <t>8.3.2.</t>
  </si>
  <si>
    <t>8.3.3.</t>
  </si>
  <si>
    <t>8.3.4.</t>
  </si>
  <si>
    <t>8.3.5.</t>
  </si>
  <si>
    <t>8.4.1.</t>
  </si>
  <si>
    <t>8.4.2.</t>
  </si>
  <si>
    <t>8.4.3.</t>
  </si>
  <si>
    <t>8.5.</t>
  </si>
  <si>
    <t>8.5.2.</t>
  </si>
  <si>
    <t>8.5.3.</t>
  </si>
  <si>
    <t>8.6.</t>
  </si>
  <si>
    <t>8.7.</t>
  </si>
  <si>
    <t>8.8.</t>
  </si>
  <si>
    <t>8.9.</t>
  </si>
  <si>
    <t>8.10.</t>
  </si>
  <si>
    <t>8.11.</t>
  </si>
  <si>
    <t>8.12.</t>
  </si>
  <si>
    <t>8.10.1.</t>
  </si>
  <si>
    <t>8.10.2.</t>
  </si>
  <si>
    <t>8.13.</t>
  </si>
  <si>
    <t>8.13.1.</t>
  </si>
  <si>
    <t>ВСЕГО, в том числе:</t>
  </si>
  <si>
    <t>Муниципальное задание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государственных общеобразовательных организациях</t>
  </si>
  <si>
    <t xml:space="preserve">Компенсация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</si>
  <si>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>Таблица 1 к пояснительной записке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</si>
</sst>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6" formatCode="#,##0_ ;\-#,##0\ "/>
    <numFmt numFmtId="167" formatCode="#,##0.0\ _₽"/>
    <numFmt numFmtId="168" formatCode="_-* #,##0.0_р_._-;\-* #,##0.0_р_._-;_-* &quot;-&quot;??_р_._-;_-@_-"/>
    <numFmt numFmtId="169" formatCode="#,##0.0_ ;\-#,##0.0\ "/>
    <numFmt numFmtId="170" formatCode="#,##0.0"/>
    <numFmt numFmtId="171" formatCode="#,##0.0_р_.;\-#,##0.0_р_."/>
  </numFmts>
  <fonts count="22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8" fillId="2" borderId="1" xfId="0" applyFont="1" applyFill="1" applyBorder="1" applyAlignment="1">
      <alignment wrapText="1"/>
    </xf>
    <xf numFmtId="0" fontId="0" fillId="2" borderId="0" xfId="0" applyFont="1" applyFill="1"/>
    <xf numFmtId="0" fontId="9" fillId="2" borderId="1" xfId="0" applyFont="1" applyFill="1" applyBorder="1" applyAlignment="1">
      <alignment wrapText="1"/>
    </xf>
    <xf numFmtId="168" fontId="10" fillId="2" borderId="1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wrapText="1"/>
    </xf>
    <xf numFmtId="0" fontId="0" fillId="2" borderId="0" xfId="0" applyFill="1"/>
    <xf numFmtId="0" fontId="10" fillId="2" borderId="4" xfId="0" applyFont="1" applyFill="1" applyBorder="1" applyAlignment="1">
      <alignment horizontal="center" wrapText="1"/>
    </xf>
    <xf numFmtId="169" fontId="10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170" fontId="8" fillId="2" borderId="1" xfId="0" applyNumberFormat="1" applyFont="1" applyFill="1" applyBorder="1" applyAlignment="1">
      <alignment horizontal="right"/>
    </xf>
    <xf numFmtId="170" fontId="9" fillId="2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8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wrapText="1"/>
    </xf>
    <xf numFmtId="0" fontId="17" fillId="2" borderId="0" xfId="0" applyFont="1" applyFill="1"/>
    <xf numFmtId="0" fontId="8" fillId="2" borderId="4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wrapText="1"/>
    </xf>
    <xf numFmtId="170" fontId="12" fillId="2" borderId="4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wrapText="1"/>
    </xf>
    <xf numFmtId="170" fontId="12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167" fontId="8" fillId="2" borderId="1" xfId="0" applyNumberFormat="1" applyFont="1" applyFill="1" applyBorder="1" applyAlignment="1">
      <alignment horizontal="right" wrapText="1"/>
    </xf>
    <xf numFmtId="167" fontId="8" fillId="2" borderId="1" xfId="0" applyNumberFormat="1" applyFont="1" applyFill="1" applyBorder="1" applyAlignment="1">
      <alignment horizontal="right"/>
    </xf>
    <xf numFmtId="167" fontId="9" fillId="2" borderId="1" xfId="0" applyNumberFormat="1" applyFont="1" applyFill="1" applyBorder="1" applyAlignment="1">
      <alignment horizontal="right" wrapText="1"/>
    </xf>
    <xf numFmtId="167" fontId="9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wrapText="1"/>
    </xf>
    <xf numFmtId="0" fontId="15" fillId="2" borderId="0" xfId="0" applyFont="1" applyFill="1"/>
    <xf numFmtId="166" fontId="1" fillId="2" borderId="1" xfId="1" applyNumberFormat="1" applyFont="1" applyFill="1" applyBorder="1" applyAlignment="1">
      <alignment horizontal="right" wrapText="1"/>
    </xf>
    <xf numFmtId="169" fontId="1" fillId="2" borderId="1" xfId="1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166" fontId="2" fillId="2" borderId="1" xfId="1" applyNumberFormat="1" applyFont="1" applyFill="1" applyBorder="1" applyAlignment="1">
      <alignment horizontal="right" wrapText="1"/>
    </xf>
    <xf numFmtId="169" fontId="2" fillId="2" borderId="1" xfId="1" applyNumberFormat="1" applyFont="1" applyFill="1" applyBorder="1" applyAlignment="1">
      <alignment horizontal="right" wrapText="1"/>
    </xf>
    <xf numFmtId="0" fontId="19" fillId="2" borderId="0" xfId="0" applyFont="1" applyFill="1"/>
    <xf numFmtId="170" fontId="1" fillId="2" borderId="1" xfId="1" applyNumberFormat="1" applyFont="1" applyFill="1" applyBorder="1" applyAlignment="1">
      <alignment horizontal="right" wrapText="1"/>
    </xf>
    <xf numFmtId="167" fontId="17" fillId="2" borderId="1" xfId="0" applyNumberFormat="1" applyFont="1" applyFill="1" applyBorder="1" applyAlignment="1">
      <alignment horizontal="right" wrapText="1"/>
    </xf>
    <xf numFmtId="167" fontId="17" fillId="2" borderId="1" xfId="0" applyNumberFormat="1" applyFont="1" applyFill="1" applyBorder="1" applyAlignment="1">
      <alignment horizontal="right"/>
    </xf>
    <xf numFmtId="171" fontId="8" fillId="2" borderId="1" xfId="1" applyNumberFormat="1" applyFont="1" applyFill="1" applyBorder="1" applyAlignment="1">
      <alignment horizontal="right" wrapText="1"/>
    </xf>
    <xf numFmtId="169" fontId="8" fillId="2" borderId="1" xfId="1" applyNumberFormat="1" applyFont="1" applyFill="1" applyBorder="1" applyAlignment="1">
      <alignment horizontal="right" wrapText="1"/>
    </xf>
    <xf numFmtId="164" fontId="8" fillId="2" borderId="1" xfId="1" applyFont="1" applyFill="1" applyBorder="1" applyAlignment="1">
      <alignment horizontal="right" wrapText="1"/>
    </xf>
    <xf numFmtId="37" fontId="8" fillId="2" borderId="1" xfId="1" applyNumberFormat="1" applyFont="1" applyFill="1" applyBorder="1" applyAlignment="1">
      <alignment horizontal="right" wrapText="1"/>
    </xf>
    <xf numFmtId="164" fontId="9" fillId="2" borderId="1" xfId="1" applyFont="1" applyFill="1" applyBorder="1" applyAlignment="1">
      <alignment horizontal="right" wrapText="1"/>
    </xf>
    <xf numFmtId="169" fontId="9" fillId="2" borderId="1" xfId="1" applyNumberFormat="1" applyFont="1" applyFill="1" applyBorder="1" applyAlignment="1">
      <alignment horizontal="right" wrapText="1"/>
    </xf>
    <xf numFmtId="37" fontId="9" fillId="2" borderId="1" xfId="1" applyNumberFormat="1" applyFont="1" applyFill="1" applyBorder="1" applyAlignment="1">
      <alignment horizontal="right" wrapText="1"/>
    </xf>
    <xf numFmtId="166" fontId="9" fillId="2" borderId="1" xfId="1" applyNumberFormat="1" applyFont="1" applyFill="1" applyBorder="1" applyAlignment="1">
      <alignment horizontal="right" wrapText="1"/>
    </xf>
    <xf numFmtId="168" fontId="9" fillId="2" borderId="1" xfId="1" applyNumberFormat="1" applyFont="1" applyFill="1" applyBorder="1" applyAlignment="1">
      <alignment horizontal="right" wrapText="1"/>
    </xf>
    <xf numFmtId="164" fontId="4" fillId="2" borderId="1" xfId="1" applyFont="1" applyFill="1" applyBorder="1" applyAlignment="1">
      <alignment horizontal="right" wrapText="1"/>
    </xf>
    <xf numFmtId="169" fontId="4" fillId="2" borderId="1" xfId="1" applyNumberFormat="1" applyFont="1" applyFill="1" applyBorder="1" applyAlignment="1">
      <alignment horizontal="right" wrapText="1"/>
    </xf>
    <xf numFmtId="170" fontId="4" fillId="2" borderId="1" xfId="1" applyNumberFormat="1" applyFont="1" applyFill="1" applyBorder="1" applyAlignment="1">
      <alignment horizontal="right" wrapText="1"/>
    </xf>
    <xf numFmtId="168" fontId="4" fillId="2" borderId="1" xfId="1" applyNumberFormat="1" applyFont="1" applyFill="1" applyBorder="1" applyAlignment="1">
      <alignment horizontal="right" wrapText="1"/>
    </xf>
    <xf numFmtId="168" fontId="8" fillId="2" borderId="1" xfId="0" applyNumberFormat="1" applyFont="1" applyFill="1" applyBorder="1" applyAlignment="1">
      <alignment horizontal="right" wrapText="1"/>
    </xf>
    <xf numFmtId="169" fontId="8" fillId="2" borderId="1" xfId="0" applyNumberFormat="1" applyFont="1" applyFill="1" applyBorder="1" applyAlignment="1">
      <alignment horizontal="right" wrapText="1"/>
    </xf>
    <xf numFmtId="168" fontId="9" fillId="2" borderId="1" xfId="0" applyNumberFormat="1" applyFont="1" applyFill="1" applyBorder="1" applyAlignment="1">
      <alignment horizontal="right"/>
    </xf>
    <xf numFmtId="169" fontId="9" fillId="2" borderId="1" xfId="0" applyNumberFormat="1" applyFont="1" applyFill="1" applyBorder="1" applyAlignment="1">
      <alignment horizontal="right"/>
    </xf>
    <xf numFmtId="168" fontId="17" fillId="2" borderId="1" xfId="0" applyNumberFormat="1" applyFont="1" applyFill="1" applyBorder="1" applyAlignment="1">
      <alignment horizontal="right"/>
    </xf>
    <xf numFmtId="169" fontId="17" fillId="2" borderId="1" xfId="0" applyNumberFormat="1" applyFont="1" applyFill="1" applyBorder="1" applyAlignment="1">
      <alignment horizontal="right"/>
    </xf>
    <xf numFmtId="170" fontId="9" fillId="2" borderId="1" xfId="1" applyNumberFormat="1" applyFont="1" applyFill="1" applyBorder="1" applyAlignment="1">
      <alignment horizontal="right" wrapText="1"/>
    </xf>
    <xf numFmtId="164" fontId="18" fillId="2" borderId="1" xfId="1" applyFont="1" applyFill="1" applyBorder="1" applyAlignment="1">
      <alignment horizontal="right" wrapText="1"/>
    </xf>
    <xf numFmtId="170" fontId="9" fillId="2" borderId="1" xfId="1" applyNumberFormat="1" applyFont="1" applyFill="1" applyBorder="1" applyAlignment="1">
      <alignment horizontal="right"/>
    </xf>
    <xf numFmtId="0" fontId="17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left" wrapText="1"/>
    </xf>
    <xf numFmtId="164" fontId="17" fillId="2" borderId="1" xfId="1" applyFont="1" applyFill="1" applyBorder="1" applyAlignment="1">
      <alignment horizontal="right" wrapText="1"/>
    </xf>
    <xf numFmtId="169" fontId="17" fillId="2" borderId="1" xfId="1" applyNumberFormat="1" applyFont="1" applyFill="1" applyBorder="1" applyAlignment="1">
      <alignment horizontal="right" wrapText="1"/>
    </xf>
    <xf numFmtId="164" fontId="1" fillId="2" borderId="1" xfId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169" fontId="0" fillId="2" borderId="0" xfId="0" applyNumberFormat="1" applyFill="1"/>
    <xf numFmtId="170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7" fillId="2" borderId="2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0" fillId="2" borderId="1" xfId="0" applyFill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7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F20" sqref="F20"/>
    </sheetView>
  </sheetViews>
  <sheetFormatPr defaultRowHeight="15"/>
  <cols>
    <col min="1" max="1" width="8.85546875" style="82" customWidth="1"/>
    <col min="2" max="2" width="66.42578125" style="6" customWidth="1"/>
    <col min="3" max="3" width="14.28515625" style="6" customWidth="1"/>
    <col min="4" max="4" width="13.5703125" style="6" customWidth="1"/>
    <col min="5" max="5" width="13.85546875" style="6" customWidth="1"/>
    <col min="6" max="6" width="13.140625" style="6" customWidth="1"/>
    <col min="7" max="7" width="14.85546875" style="6" customWidth="1"/>
    <col min="8" max="8" width="13.7109375" style="6" customWidth="1"/>
    <col min="9" max="9" width="13.42578125" style="6" customWidth="1"/>
    <col min="10" max="10" width="12.42578125" style="6" customWidth="1"/>
    <col min="11" max="11" width="12.85546875" style="6" customWidth="1"/>
    <col min="12" max="12" width="14" style="6" customWidth="1"/>
    <col min="13" max="13" width="12.5703125" style="6" customWidth="1"/>
    <col min="14" max="14" width="13.140625" style="6" customWidth="1"/>
    <col min="15" max="15" width="12" style="6" bestFit="1" customWidth="1"/>
    <col min="16" max="16384" width="9.140625" style="6"/>
  </cols>
  <sheetData>
    <row r="1" spans="1:14">
      <c r="K1" s="13"/>
      <c r="M1" s="13" t="s">
        <v>144</v>
      </c>
    </row>
    <row r="3" spans="1:14" ht="15.75">
      <c r="A3" s="88" t="s">
        <v>44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9"/>
      <c r="M3" s="89"/>
      <c r="N3" s="89"/>
    </row>
    <row r="4" spans="1:14">
      <c r="K4" s="13"/>
      <c r="N4" s="13" t="s">
        <v>54</v>
      </c>
    </row>
    <row r="5" spans="1:14" s="14" customFormat="1">
      <c r="A5" s="86" t="s">
        <v>45</v>
      </c>
      <c r="B5" s="86" t="s">
        <v>46</v>
      </c>
      <c r="C5" s="86" t="s">
        <v>47</v>
      </c>
      <c r="D5" s="87"/>
      <c r="E5" s="87"/>
      <c r="F5" s="87"/>
      <c r="G5" s="86" t="s">
        <v>48</v>
      </c>
      <c r="H5" s="87"/>
      <c r="I5" s="87"/>
      <c r="J5" s="87"/>
      <c r="K5" s="86" t="s">
        <v>49</v>
      </c>
      <c r="L5" s="92"/>
      <c r="M5" s="92"/>
      <c r="N5" s="92"/>
    </row>
    <row r="6" spans="1:14" s="14" customFormat="1" ht="30">
      <c r="A6" s="87"/>
      <c r="B6" s="87"/>
      <c r="C6" s="15" t="s">
        <v>86</v>
      </c>
      <c r="D6" s="16" t="s">
        <v>87</v>
      </c>
      <c r="E6" s="16" t="s">
        <v>88</v>
      </c>
      <c r="F6" s="16" t="s">
        <v>36</v>
      </c>
      <c r="G6" s="15" t="s">
        <v>86</v>
      </c>
      <c r="H6" s="16" t="s">
        <v>87</v>
      </c>
      <c r="I6" s="16" t="s">
        <v>88</v>
      </c>
      <c r="J6" s="16" t="s">
        <v>36</v>
      </c>
      <c r="K6" s="15" t="s">
        <v>86</v>
      </c>
      <c r="L6" s="16" t="s">
        <v>87</v>
      </c>
      <c r="M6" s="16" t="s">
        <v>88</v>
      </c>
      <c r="N6" s="16" t="s">
        <v>36</v>
      </c>
    </row>
    <row r="7" spans="1:14" s="14" customForma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</row>
    <row r="8" spans="1:14" s="18" customFormat="1" ht="32.25" customHeight="1">
      <c r="A8" s="90" t="s">
        <v>141</v>
      </c>
      <c r="B8" s="91"/>
      <c r="C8" s="84">
        <f>SUM(D8:F8)</f>
        <v>1383662.7</v>
      </c>
      <c r="D8" s="84">
        <f t="shared" ref="D8:N8" si="0">D9+D30+D35+D41+D45+D50+D54+D58</f>
        <v>2279.1</v>
      </c>
      <c r="E8" s="84">
        <f t="shared" si="0"/>
        <v>1137245.0999999999</v>
      </c>
      <c r="F8" s="84">
        <f t="shared" si="0"/>
        <v>244138.5</v>
      </c>
      <c r="G8" s="84">
        <f>SUM(H8:J8)</f>
        <v>1324288.2</v>
      </c>
      <c r="H8" s="84">
        <f t="shared" si="0"/>
        <v>1519.3</v>
      </c>
      <c r="I8" s="84">
        <f t="shared" si="0"/>
        <v>1084850.2</v>
      </c>
      <c r="J8" s="84">
        <f t="shared" si="0"/>
        <v>237918.7</v>
      </c>
      <c r="K8" s="84">
        <f>SUM(L8:N8)</f>
        <v>1285192.8999999999</v>
      </c>
      <c r="L8" s="84">
        <f t="shared" si="0"/>
        <v>1519.3</v>
      </c>
      <c r="M8" s="84">
        <f t="shared" si="0"/>
        <v>1045756.2</v>
      </c>
      <c r="N8" s="84">
        <f t="shared" si="0"/>
        <v>237917.39999999997</v>
      </c>
    </row>
    <row r="9" spans="1:14" s="2" customFormat="1" ht="29.25">
      <c r="A9" s="85" t="s">
        <v>33</v>
      </c>
      <c r="B9" s="1" t="s">
        <v>58</v>
      </c>
      <c r="C9" s="55">
        <f>SUM(D9:F9)</f>
        <v>1072522.9000000001</v>
      </c>
      <c r="D9" s="56">
        <f>D11+D14+D16+D22+D26</f>
        <v>0</v>
      </c>
      <c r="E9" s="56">
        <f>E11+E14+E16+E22+E26</f>
        <v>1017185.8</v>
      </c>
      <c r="F9" s="57">
        <f>F11+F14+F16+F22+F26</f>
        <v>55337.1</v>
      </c>
      <c r="G9" s="57">
        <f>SUM(H9:J9)</f>
        <v>1032885.7</v>
      </c>
      <c r="H9" s="56">
        <f>H11+H14+H16+H22+H26</f>
        <v>0</v>
      </c>
      <c r="I9" s="56">
        <f>I11+I14+I16+I22+I26</f>
        <v>977548.6</v>
      </c>
      <c r="J9" s="57">
        <f>J11+J14+J16+J22+J26</f>
        <v>55337.1</v>
      </c>
      <c r="K9" s="58">
        <f>SUM(L9:N9)</f>
        <v>0</v>
      </c>
      <c r="L9" s="56">
        <f>L11+L14+L16+L22+L26</f>
        <v>0</v>
      </c>
      <c r="M9" s="56">
        <f>M11+M14+M16+M22+M26</f>
        <v>0</v>
      </c>
      <c r="N9" s="57">
        <f>N11+N14+N16+N22+N26</f>
        <v>0</v>
      </c>
    </row>
    <row r="10" spans="1:14" s="2" customFormat="1">
      <c r="A10" s="85"/>
      <c r="B10" s="3" t="s">
        <v>0</v>
      </c>
      <c r="C10" s="55"/>
      <c r="D10" s="57"/>
      <c r="E10" s="57"/>
      <c r="F10" s="57"/>
      <c r="G10" s="57"/>
      <c r="H10" s="57"/>
      <c r="I10" s="57"/>
      <c r="J10" s="57"/>
      <c r="K10" s="58"/>
      <c r="L10" s="57"/>
      <c r="M10" s="57"/>
      <c r="N10" s="57"/>
    </row>
    <row r="11" spans="1:14" s="2" customFormat="1" ht="51.75">
      <c r="A11" s="19" t="s">
        <v>37</v>
      </c>
      <c r="B11" s="20" t="s">
        <v>3</v>
      </c>
      <c r="C11" s="59">
        <f>C12+C13</f>
        <v>662.9</v>
      </c>
      <c r="D11" s="60">
        <f t="shared" ref="D11:E11" si="1">SUM(D12:D13)</f>
        <v>0</v>
      </c>
      <c r="E11" s="60">
        <f t="shared" si="1"/>
        <v>0</v>
      </c>
      <c r="F11" s="60">
        <f>SUM(F12:F13)</f>
        <v>662.9</v>
      </c>
      <c r="G11" s="59">
        <f t="shared" ref="G11" si="2">G12+G13</f>
        <v>662.9</v>
      </c>
      <c r="H11" s="60">
        <f t="shared" ref="H11" si="3">SUM(H12:H13)</f>
        <v>0</v>
      </c>
      <c r="I11" s="60">
        <f t="shared" ref="I11" si="4">SUM(I12:I13)</f>
        <v>0</v>
      </c>
      <c r="J11" s="60">
        <f>SUM(J12:J13)</f>
        <v>662.9</v>
      </c>
      <c r="K11" s="61">
        <v>0</v>
      </c>
      <c r="L11" s="60">
        <f t="shared" ref="L11" si="5">SUM(L12:L13)</f>
        <v>0</v>
      </c>
      <c r="M11" s="60">
        <f t="shared" ref="M11" si="6">SUM(M12:M13)</f>
        <v>0</v>
      </c>
      <c r="N11" s="60">
        <f>SUM(N12:N13)</f>
        <v>0</v>
      </c>
    </row>
    <row r="12" spans="1:14" s="2" customFormat="1">
      <c r="A12" s="19" t="s">
        <v>50</v>
      </c>
      <c r="B12" s="21" t="s">
        <v>4</v>
      </c>
      <c r="C12" s="59">
        <v>80</v>
      </c>
      <c r="D12" s="60">
        <v>0</v>
      </c>
      <c r="E12" s="60">
        <v>0</v>
      </c>
      <c r="F12" s="60">
        <v>80</v>
      </c>
      <c r="G12" s="59">
        <v>80</v>
      </c>
      <c r="H12" s="60">
        <v>0</v>
      </c>
      <c r="I12" s="60">
        <v>0</v>
      </c>
      <c r="J12" s="60">
        <v>80</v>
      </c>
      <c r="K12" s="61">
        <v>0</v>
      </c>
      <c r="L12" s="60">
        <v>0</v>
      </c>
      <c r="M12" s="60">
        <v>0</v>
      </c>
      <c r="N12" s="60">
        <v>0</v>
      </c>
    </row>
    <row r="13" spans="1:14" s="2" customFormat="1" ht="26.25">
      <c r="A13" s="19" t="s">
        <v>51</v>
      </c>
      <c r="B13" s="21" t="s">
        <v>5</v>
      </c>
      <c r="C13" s="59">
        <v>582.9</v>
      </c>
      <c r="D13" s="60">
        <v>0</v>
      </c>
      <c r="E13" s="60">
        <v>0</v>
      </c>
      <c r="F13" s="60">
        <v>582.9</v>
      </c>
      <c r="G13" s="59">
        <v>582.9</v>
      </c>
      <c r="H13" s="60">
        <v>0</v>
      </c>
      <c r="I13" s="60">
        <v>0</v>
      </c>
      <c r="J13" s="60">
        <v>582.9</v>
      </c>
      <c r="K13" s="61">
        <v>0</v>
      </c>
      <c r="L13" s="60">
        <v>0</v>
      </c>
      <c r="M13" s="60">
        <v>0</v>
      </c>
      <c r="N13" s="60">
        <v>0</v>
      </c>
    </row>
    <row r="14" spans="1:14" s="2" customFormat="1" ht="45" customHeight="1">
      <c r="A14" s="19" t="s">
        <v>38</v>
      </c>
      <c r="B14" s="20" t="s">
        <v>6</v>
      </c>
      <c r="C14" s="59">
        <f>SUM(C15:C15)</f>
        <v>4591.6000000000004</v>
      </c>
      <c r="D14" s="60">
        <f>D15</f>
        <v>0</v>
      </c>
      <c r="E14" s="60">
        <f>E15</f>
        <v>0</v>
      </c>
      <c r="F14" s="60">
        <f>F15</f>
        <v>4591.6000000000004</v>
      </c>
      <c r="G14" s="59">
        <f>SUM(G15:G15)</f>
        <v>4591.6000000000004</v>
      </c>
      <c r="H14" s="60">
        <f>H15</f>
        <v>0</v>
      </c>
      <c r="I14" s="60">
        <f>I15</f>
        <v>0</v>
      </c>
      <c r="J14" s="60">
        <f>J15</f>
        <v>4591.6000000000004</v>
      </c>
      <c r="K14" s="61" t="s">
        <v>89</v>
      </c>
      <c r="L14" s="60">
        <f>L15</f>
        <v>0</v>
      </c>
      <c r="M14" s="60">
        <f>M15</f>
        <v>0</v>
      </c>
      <c r="N14" s="60">
        <f>N15</f>
        <v>0</v>
      </c>
    </row>
    <row r="15" spans="1:14" s="2" customFormat="1">
      <c r="A15" s="22" t="s">
        <v>40</v>
      </c>
      <c r="B15" s="21" t="s">
        <v>7</v>
      </c>
      <c r="C15" s="59">
        <v>4591.6000000000004</v>
      </c>
      <c r="D15" s="60">
        <v>0</v>
      </c>
      <c r="E15" s="60">
        <v>0</v>
      </c>
      <c r="F15" s="60">
        <v>4591.6000000000004</v>
      </c>
      <c r="G15" s="59">
        <v>4591.6000000000004</v>
      </c>
      <c r="H15" s="60">
        <v>0</v>
      </c>
      <c r="I15" s="60">
        <v>0</v>
      </c>
      <c r="J15" s="60">
        <v>4591.6000000000004</v>
      </c>
      <c r="K15" s="61">
        <v>0</v>
      </c>
      <c r="L15" s="60">
        <v>0</v>
      </c>
      <c r="M15" s="60">
        <v>0</v>
      </c>
      <c r="N15" s="60">
        <v>0</v>
      </c>
    </row>
    <row r="16" spans="1:14" s="2" customFormat="1" ht="26.25">
      <c r="A16" s="19" t="s">
        <v>52</v>
      </c>
      <c r="B16" s="20" t="s">
        <v>8</v>
      </c>
      <c r="C16" s="59">
        <f>SUM(D16:F16)</f>
        <v>983840.70000000007</v>
      </c>
      <c r="D16" s="60">
        <f t="shared" ref="D16:E16" si="7">SUM(D17:D21)</f>
        <v>0</v>
      </c>
      <c r="E16" s="60">
        <f t="shared" si="7"/>
        <v>933758.10000000009</v>
      </c>
      <c r="F16" s="60">
        <f>SUM(F17:F21)</f>
        <v>50082.6</v>
      </c>
      <c r="G16" s="59">
        <f>SUM(H16:J16)</f>
        <v>944203.5</v>
      </c>
      <c r="H16" s="60">
        <f t="shared" ref="H16" si="8">SUM(H17:H21)</f>
        <v>0</v>
      </c>
      <c r="I16" s="60">
        <f t="shared" ref="I16" si="9">SUM(I17:I21)</f>
        <v>894120.9</v>
      </c>
      <c r="J16" s="60">
        <f>SUM(J17:J21)</f>
        <v>50082.6</v>
      </c>
      <c r="K16" s="62">
        <f>SUM(K17:K20)</f>
        <v>0</v>
      </c>
      <c r="L16" s="60">
        <f t="shared" ref="L16" si="10">SUM(L17:L21)</f>
        <v>0</v>
      </c>
      <c r="M16" s="60">
        <f t="shared" ref="M16" si="11">SUM(M17:M21)</f>
        <v>0</v>
      </c>
      <c r="N16" s="60">
        <f>SUM(N17:N21)</f>
        <v>0</v>
      </c>
    </row>
    <row r="17" spans="1:14" s="2" customFormat="1" ht="51.75">
      <c r="A17" s="22" t="s">
        <v>53</v>
      </c>
      <c r="B17" s="21" t="s">
        <v>9</v>
      </c>
      <c r="C17" s="59">
        <f>SUM(D17:F17)</f>
        <v>972</v>
      </c>
      <c r="D17" s="60">
        <v>0</v>
      </c>
      <c r="E17" s="60">
        <v>972</v>
      </c>
      <c r="F17" s="60">
        <v>0</v>
      </c>
      <c r="G17" s="59">
        <f>SUM(H17:J17)</f>
        <v>2880</v>
      </c>
      <c r="H17" s="60">
        <v>0</v>
      </c>
      <c r="I17" s="59">
        <v>2880</v>
      </c>
      <c r="J17" s="60">
        <v>0</v>
      </c>
      <c r="K17" s="62">
        <v>0</v>
      </c>
      <c r="L17" s="60">
        <v>0</v>
      </c>
      <c r="M17" s="60">
        <v>0</v>
      </c>
      <c r="N17" s="60">
        <v>0</v>
      </c>
    </row>
    <row r="18" spans="1:14" s="2" customFormat="1" ht="39">
      <c r="A18" s="22" t="s">
        <v>55</v>
      </c>
      <c r="B18" s="21" t="s">
        <v>10</v>
      </c>
      <c r="C18" s="59">
        <f t="shared" ref="C18:C20" si="12">SUM(D18:F18)</f>
        <v>386314.5</v>
      </c>
      <c r="D18" s="60">
        <v>0</v>
      </c>
      <c r="E18" s="60">
        <v>386314.5</v>
      </c>
      <c r="F18" s="60">
        <v>0</v>
      </c>
      <c r="G18" s="59">
        <f t="shared" ref="G18:G21" si="13">SUM(H18:J18)</f>
        <v>368559.8</v>
      </c>
      <c r="H18" s="60">
        <v>0</v>
      </c>
      <c r="I18" s="59">
        <v>368559.8</v>
      </c>
      <c r="J18" s="60">
        <v>0</v>
      </c>
      <c r="K18" s="62">
        <v>0</v>
      </c>
      <c r="L18" s="60">
        <v>0</v>
      </c>
      <c r="M18" s="60">
        <v>0</v>
      </c>
      <c r="N18" s="60">
        <v>0</v>
      </c>
    </row>
    <row r="19" spans="1:14" s="2" customFormat="1" ht="64.5">
      <c r="A19" s="22" t="s">
        <v>56</v>
      </c>
      <c r="B19" s="21" t="s">
        <v>11</v>
      </c>
      <c r="C19" s="59">
        <f t="shared" si="12"/>
        <v>517642.8</v>
      </c>
      <c r="D19" s="60">
        <v>0</v>
      </c>
      <c r="E19" s="60">
        <v>517642.8</v>
      </c>
      <c r="F19" s="60">
        <v>0</v>
      </c>
      <c r="G19" s="59">
        <f t="shared" si="13"/>
        <v>493852.3</v>
      </c>
      <c r="H19" s="60">
        <v>0</v>
      </c>
      <c r="I19" s="59">
        <v>493852.3</v>
      </c>
      <c r="J19" s="60">
        <v>0</v>
      </c>
      <c r="K19" s="62">
        <v>0</v>
      </c>
      <c r="L19" s="60">
        <v>0</v>
      </c>
      <c r="M19" s="60">
        <v>0</v>
      </c>
      <c r="N19" s="60">
        <v>0</v>
      </c>
    </row>
    <row r="20" spans="1:14" s="2" customFormat="1" ht="64.5">
      <c r="A20" s="22" t="s">
        <v>57</v>
      </c>
      <c r="B20" s="21" t="s">
        <v>12</v>
      </c>
      <c r="C20" s="59">
        <f t="shared" si="12"/>
        <v>28828.799999999999</v>
      </c>
      <c r="D20" s="60">
        <v>0</v>
      </c>
      <c r="E20" s="60">
        <v>28828.799999999999</v>
      </c>
      <c r="F20" s="60">
        <v>0</v>
      </c>
      <c r="G20" s="59">
        <f t="shared" si="13"/>
        <v>28828.799999999999</v>
      </c>
      <c r="H20" s="60">
        <v>0</v>
      </c>
      <c r="I20" s="59">
        <v>28828.799999999999</v>
      </c>
      <c r="J20" s="60">
        <v>0</v>
      </c>
      <c r="K20" s="62">
        <v>0</v>
      </c>
      <c r="L20" s="60">
        <v>0</v>
      </c>
      <c r="M20" s="60">
        <v>0</v>
      </c>
      <c r="N20" s="60">
        <v>0</v>
      </c>
    </row>
    <row r="21" spans="1:14" s="2" customFormat="1" ht="51.75">
      <c r="A21" s="22" t="s">
        <v>59</v>
      </c>
      <c r="B21" s="23" t="s">
        <v>142</v>
      </c>
      <c r="C21" s="59">
        <v>50082.6</v>
      </c>
      <c r="D21" s="60">
        <v>0</v>
      </c>
      <c r="E21" s="60">
        <v>0</v>
      </c>
      <c r="F21" s="63">
        <v>50082.6</v>
      </c>
      <c r="G21" s="59">
        <f t="shared" si="13"/>
        <v>50082.6</v>
      </c>
      <c r="H21" s="60">
        <v>0</v>
      </c>
      <c r="I21" s="59">
        <v>0</v>
      </c>
      <c r="J21" s="63">
        <v>50082.6</v>
      </c>
      <c r="K21" s="62"/>
      <c r="L21" s="60">
        <v>0</v>
      </c>
      <c r="M21" s="60">
        <v>0</v>
      </c>
      <c r="N21" s="63">
        <v>0</v>
      </c>
    </row>
    <row r="22" spans="1:14" s="2" customFormat="1" ht="39">
      <c r="A22" s="19" t="s">
        <v>60</v>
      </c>
      <c r="B22" s="20" t="s">
        <v>13</v>
      </c>
      <c r="C22" s="59">
        <f>SUM(C23:C25)</f>
        <v>67368</v>
      </c>
      <c r="D22" s="60">
        <f>SUM(D23:D25)</f>
        <v>0</v>
      </c>
      <c r="E22" s="60">
        <f>SUM(E23:E25)</f>
        <v>67368</v>
      </c>
      <c r="F22" s="60">
        <f>SUM(F23:F25)</f>
        <v>0</v>
      </c>
      <c r="G22" s="59">
        <f>SUM(H22:J22)</f>
        <v>67368</v>
      </c>
      <c r="H22" s="60">
        <f>SUM(H23:H25)</f>
        <v>0</v>
      </c>
      <c r="I22" s="60">
        <f>SUM(I23:I25)</f>
        <v>67368</v>
      </c>
      <c r="J22" s="60">
        <f>SUM(J23:J25)</f>
        <v>0</v>
      </c>
      <c r="K22" s="62">
        <f>SUM(K23:K24)</f>
        <v>0</v>
      </c>
      <c r="L22" s="60">
        <f>SUM(L23:L25)</f>
        <v>0</v>
      </c>
      <c r="M22" s="60">
        <f>SUM(M23:M25)</f>
        <v>0</v>
      </c>
      <c r="N22" s="60">
        <f>SUM(N23:N25)</f>
        <v>0</v>
      </c>
    </row>
    <row r="23" spans="1:14" s="2" customFormat="1" ht="64.5">
      <c r="A23" s="22" t="s">
        <v>61</v>
      </c>
      <c r="B23" s="23" t="s">
        <v>14</v>
      </c>
      <c r="C23" s="64">
        <v>33320</v>
      </c>
      <c r="D23" s="65">
        <v>0</v>
      </c>
      <c r="E23" s="65">
        <v>33320</v>
      </c>
      <c r="F23" s="65">
        <v>0</v>
      </c>
      <c r="G23" s="64">
        <f>SUM(H23:J23)</f>
        <v>33320</v>
      </c>
      <c r="H23" s="65">
        <v>0</v>
      </c>
      <c r="I23" s="65">
        <v>33320</v>
      </c>
      <c r="J23" s="65">
        <v>0</v>
      </c>
      <c r="K23" s="62">
        <v>0</v>
      </c>
      <c r="L23" s="65">
        <v>0</v>
      </c>
      <c r="M23" s="65">
        <v>0</v>
      </c>
      <c r="N23" s="65">
        <v>0</v>
      </c>
    </row>
    <row r="24" spans="1:14" s="2" customFormat="1" ht="39">
      <c r="A24" s="22" t="s">
        <v>62</v>
      </c>
      <c r="B24" s="23" t="s">
        <v>143</v>
      </c>
      <c r="C24" s="64">
        <f>32607</f>
        <v>32607</v>
      </c>
      <c r="D24" s="65">
        <v>0</v>
      </c>
      <c r="E24" s="65">
        <f>32607</f>
        <v>32607</v>
      </c>
      <c r="F24" s="65">
        <v>0</v>
      </c>
      <c r="G24" s="64">
        <f t="shared" ref="G24:G25" si="14">SUM(H24:J24)</f>
        <v>32607</v>
      </c>
      <c r="H24" s="65">
        <v>0</v>
      </c>
      <c r="I24" s="65">
        <f>32607</f>
        <v>32607</v>
      </c>
      <c r="J24" s="65">
        <v>0</v>
      </c>
      <c r="K24" s="62">
        <v>0</v>
      </c>
      <c r="L24" s="65">
        <v>0</v>
      </c>
      <c r="M24" s="65">
        <v>0</v>
      </c>
      <c r="N24" s="65">
        <v>0</v>
      </c>
    </row>
    <row r="25" spans="1:14" s="2" customFormat="1" ht="25.5" customHeight="1">
      <c r="A25" s="77" t="s">
        <v>63</v>
      </c>
      <c r="B25" s="78" t="s">
        <v>20</v>
      </c>
      <c r="C25" s="79">
        <v>1441</v>
      </c>
      <c r="D25" s="80">
        <v>0</v>
      </c>
      <c r="E25" s="80">
        <v>1441</v>
      </c>
      <c r="F25" s="80">
        <v>0</v>
      </c>
      <c r="G25" s="79">
        <f t="shared" si="14"/>
        <v>1441</v>
      </c>
      <c r="H25" s="80">
        <v>0</v>
      </c>
      <c r="I25" s="80">
        <v>1441</v>
      </c>
      <c r="J25" s="80">
        <v>0</v>
      </c>
      <c r="K25" s="62">
        <v>0</v>
      </c>
      <c r="L25" s="80">
        <v>0</v>
      </c>
      <c r="M25" s="80">
        <v>0</v>
      </c>
      <c r="N25" s="80">
        <v>0</v>
      </c>
    </row>
    <row r="26" spans="1:14" s="2" customFormat="1" ht="19.5" customHeight="1">
      <c r="A26" s="19" t="s">
        <v>64</v>
      </c>
      <c r="B26" s="20" t="s">
        <v>7</v>
      </c>
      <c r="C26" s="81">
        <f>C27</f>
        <v>16059.7</v>
      </c>
      <c r="D26" s="52">
        <f>SUM(D27:D29)</f>
        <v>0</v>
      </c>
      <c r="E26" s="52">
        <f>E27</f>
        <v>16059.7</v>
      </c>
      <c r="F26" s="52">
        <f>SUM(F27:F29)</f>
        <v>0</v>
      </c>
      <c r="G26" s="81">
        <f>SUM(G27:G29)</f>
        <v>32119.4</v>
      </c>
      <c r="H26" s="52">
        <f>SUM(H27:H29)</f>
        <v>0</v>
      </c>
      <c r="I26" s="52">
        <f>I27</f>
        <v>16059.7</v>
      </c>
      <c r="J26" s="52">
        <f>SUM(J27:J29)</f>
        <v>0</v>
      </c>
      <c r="K26" s="46">
        <f>SUM(K27:K29)</f>
        <v>0</v>
      </c>
      <c r="L26" s="52">
        <f>SUM(L27:L29)</f>
        <v>0</v>
      </c>
      <c r="M26" s="52">
        <f>M27</f>
        <v>0</v>
      </c>
      <c r="N26" s="52">
        <f>SUM(N27:N29)</f>
        <v>0</v>
      </c>
    </row>
    <row r="27" spans="1:14" s="2" customFormat="1" ht="51" customHeight="1">
      <c r="A27" s="19" t="s">
        <v>65</v>
      </c>
      <c r="B27" s="21" t="s">
        <v>16</v>
      </c>
      <c r="C27" s="64">
        <f t="shared" ref="C27:C32" si="15">SUM(D27:F27)</f>
        <v>16059.7</v>
      </c>
      <c r="D27" s="66">
        <f>D28+D29</f>
        <v>0</v>
      </c>
      <c r="E27" s="66">
        <f>E28+E29</f>
        <v>16059.7</v>
      </c>
      <c r="F27" s="66">
        <f>F28+F29</f>
        <v>0</v>
      </c>
      <c r="G27" s="64">
        <f t="shared" ref="G27:K27" si="16">G28+G29</f>
        <v>16059.7</v>
      </c>
      <c r="H27" s="66">
        <f>H28+H29</f>
        <v>0</v>
      </c>
      <c r="I27" s="66">
        <f>I28+I29</f>
        <v>16059.7</v>
      </c>
      <c r="J27" s="66">
        <f>J28+J29</f>
        <v>0</v>
      </c>
      <c r="K27" s="64">
        <f t="shared" si="16"/>
        <v>0</v>
      </c>
      <c r="L27" s="66">
        <f>L28+L29</f>
        <v>0</v>
      </c>
      <c r="M27" s="66">
        <f>M28+M29</f>
        <v>0</v>
      </c>
      <c r="N27" s="66">
        <f>N28+N29</f>
        <v>0</v>
      </c>
    </row>
    <row r="28" spans="1:14" s="2" customFormat="1" ht="79.5" customHeight="1">
      <c r="A28" s="19" t="s">
        <v>66</v>
      </c>
      <c r="B28" s="21" t="s">
        <v>17</v>
      </c>
      <c r="C28" s="67">
        <f t="shared" si="15"/>
        <v>5818.3</v>
      </c>
      <c r="D28" s="66">
        <v>0</v>
      </c>
      <c r="E28" s="66">
        <v>5818.3</v>
      </c>
      <c r="F28" s="66">
        <v>0</v>
      </c>
      <c r="G28" s="67">
        <v>5818.3</v>
      </c>
      <c r="H28" s="66">
        <v>0</v>
      </c>
      <c r="I28" s="66">
        <v>5818.3</v>
      </c>
      <c r="J28" s="66">
        <v>0</v>
      </c>
      <c r="K28" s="63">
        <v>0</v>
      </c>
      <c r="L28" s="66">
        <v>0</v>
      </c>
      <c r="M28" s="66">
        <v>0</v>
      </c>
      <c r="N28" s="66">
        <v>0</v>
      </c>
    </row>
    <row r="29" spans="1:14" s="2" customFormat="1" ht="51.75">
      <c r="A29" s="19" t="s">
        <v>67</v>
      </c>
      <c r="B29" s="21" t="s">
        <v>18</v>
      </c>
      <c r="C29" s="67">
        <f t="shared" si="15"/>
        <v>10241.4</v>
      </c>
      <c r="D29" s="66">
        <v>0</v>
      </c>
      <c r="E29" s="66">
        <v>10241.4</v>
      </c>
      <c r="F29" s="66">
        <v>0</v>
      </c>
      <c r="G29" s="67">
        <v>10241.4</v>
      </c>
      <c r="H29" s="66">
        <v>0</v>
      </c>
      <c r="I29" s="66">
        <v>10241.4</v>
      </c>
      <c r="J29" s="66">
        <v>0</v>
      </c>
      <c r="K29" s="63">
        <v>0</v>
      </c>
      <c r="L29" s="66">
        <v>0</v>
      </c>
      <c r="M29" s="66">
        <v>0</v>
      </c>
      <c r="N29" s="66">
        <v>0</v>
      </c>
    </row>
    <row r="30" spans="1:14" s="18" customFormat="1" ht="32.25" customHeight="1">
      <c r="A30" s="9" t="s">
        <v>73</v>
      </c>
      <c r="B30" s="24" t="s">
        <v>68</v>
      </c>
      <c r="C30" s="68">
        <f t="shared" si="15"/>
        <v>62509.100000000006</v>
      </c>
      <c r="D30" s="69">
        <f t="shared" ref="D30:E30" si="17">D31</f>
        <v>0</v>
      </c>
      <c r="E30" s="69">
        <f t="shared" si="17"/>
        <v>2168.4</v>
      </c>
      <c r="F30" s="69">
        <f>F31</f>
        <v>60340.700000000004</v>
      </c>
      <c r="G30" s="69">
        <f>SUM(H30:J30)</f>
        <v>62509.100000000006</v>
      </c>
      <c r="H30" s="69">
        <f t="shared" ref="H30" si="18">H31</f>
        <v>0</v>
      </c>
      <c r="I30" s="69">
        <f t="shared" ref="I30" si="19">I31</f>
        <v>2168.4</v>
      </c>
      <c r="J30" s="69">
        <f>J31</f>
        <v>60340.700000000004</v>
      </c>
      <c r="K30" s="69">
        <f>SUM(L30:N30)</f>
        <v>62509.100000000006</v>
      </c>
      <c r="L30" s="69">
        <f t="shared" ref="L30" si="20">L31</f>
        <v>0</v>
      </c>
      <c r="M30" s="69">
        <f t="shared" ref="M30" si="21">M31</f>
        <v>2168.4</v>
      </c>
      <c r="N30" s="69">
        <f>N31</f>
        <v>60340.700000000004</v>
      </c>
    </row>
    <row r="31" spans="1:14" s="14" customFormat="1" ht="30">
      <c r="A31" s="15" t="s">
        <v>1</v>
      </c>
      <c r="B31" s="25" t="s">
        <v>69</v>
      </c>
      <c r="C31" s="70">
        <f t="shared" si="15"/>
        <v>62509.100000000006</v>
      </c>
      <c r="D31" s="71">
        <f t="shared" ref="D31:E31" si="22">SUM(D32:D34)</f>
        <v>0</v>
      </c>
      <c r="E31" s="71">
        <f t="shared" si="22"/>
        <v>2168.4</v>
      </c>
      <c r="F31" s="71">
        <f>SUM(F32:F34)</f>
        <v>60340.700000000004</v>
      </c>
      <c r="G31" s="71">
        <f>SUM(H31:J31)</f>
        <v>62509.100000000006</v>
      </c>
      <c r="H31" s="71">
        <f t="shared" ref="H31" si="23">SUM(H32:H34)</f>
        <v>0</v>
      </c>
      <c r="I31" s="71">
        <f t="shared" ref="I31" si="24">SUM(I32:I34)</f>
        <v>2168.4</v>
      </c>
      <c r="J31" s="71">
        <f>SUM(J32:J34)</f>
        <v>60340.700000000004</v>
      </c>
      <c r="K31" s="71">
        <f>SUM(L31:N31)</f>
        <v>62509.100000000006</v>
      </c>
      <c r="L31" s="71">
        <f t="shared" ref="L31" si="25">SUM(L32:L34)</f>
        <v>0</v>
      </c>
      <c r="M31" s="71">
        <f t="shared" ref="M31" si="26">SUM(M32:M34)</f>
        <v>2168.4</v>
      </c>
      <c r="N31" s="71">
        <f>SUM(N32:N34)</f>
        <v>60340.700000000004</v>
      </c>
    </row>
    <row r="32" spans="1:14" s="28" customFormat="1" ht="45">
      <c r="A32" s="26" t="s">
        <v>25</v>
      </c>
      <c r="B32" s="27" t="s">
        <v>70</v>
      </c>
      <c r="C32" s="72">
        <f t="shared" si="15"/>
        <v>60300.800000000003</v>
      </c>
      <c r="D32" s="73">
        <v>0</v>
      </c>
      <c r="E32" s="73">
        <v>0</v>
      </c>
      <c r="F32" s="73">
        <v>60300.800000000003</v>
      </c>
      <c r="G32" s="73">
        <f>SUM(H32:J32)</f>
        <v>60300.800000000003</v>
      </c>
      <c r="H32" s="73">
        <v>0</v>
      </c>
      <c r="I32" s="73">
        <v>0</v>
      </c>
      <c r="J32" s="73">
        <v>60300.800000000003</v>
      </c>
      <c r="K32" s="73">
        <f>SUM(L32:N32)</f>
        <v>60300.800000000003</v>
      </c>
      <c r="L32" s="73">
        <v>0</v>
      </c>
      <c r="M32" s="73">
        <v>0</v>
      </c>
      <c r="N32" s="73">
        <v>60300.800000000003</v>
      </c>
    </row>
    <row r="33" spans="1:14" s="28" customFormat="1" ht="45">
      <c r="A33" s="26" t="s">
        <v>26</v>
      </c>
      <c r="B33" s="27" t="s">
        <v>71</v>
      </c>
      <c r="C33" s="72">
        <f t="shared" ref="C33:C34" si="27">SUM(D33:F33)</f>
        <v>2168.4</v>
      </c>
      <c r="D33" s="73">
        <v>0</v>
      </c>
      <c r="E33" s="73">
        <v>2168.4</v>
      </c>
      <c r="F33" s="73">
        <v>0</v>
      </c>
      <c r="G33" s="73">
        <f t="shared" ref="G33:G34" si="28">SUM(H33:J33)</f>
        <v>2168.4</v>
      </c>
      <c r="H33" s="73">
        <v>0</v>
      </c>
      <c r="I33" s="73">
        <v>2168.4</v>
      </c>
      <c r="J33" s="73">
        <v>0</v>
      </c>
      <c r="K33" s="73">
        <f t="shared" ref="K33:K34" si="29">SUM(L33:N33)</f>
        <v>2168.4</v>
      </c>
      <c r="L33" s="73">
        <v>0</v>
      </c>
      <c r="M33" s="73">
        <v>2168.4</v>
      </c>
      <c r="N33" s="73">
        <v>0</v>
      </c>
    </row>
    <row r="34" spans="1:14" s="14" customFormat="1" ht="25.5" customHeight="1">
      <c r="A34" s="15" t="s">
        <v>2</v>
      </c>
      <c r="B34" s="25" t="s">
        <v>72</v>
      </c>
      <c r="C34" s="72">
        <f t="shared" si="27"/>
        <v>39.9</v>
      </c>
      <c r="D34" s="71">
        <v>0</v>
      </c>
      <c r="E34" s="71">
        <v>0</v>
      </c>
      <c r="F34" s="71">
        <v>39.9</v>
      </c>
      <c r="G34" s="73">
        <f t="shared" si="28"/>
        <v>39.9</v>
      </c>
      <c r="H34" s="71">
        <v>0</v>
      </c>
      <c r="I34" s="71">
        <v>0</v>
      </c>
      <c r="J34" s="71">
        <v>39.9</v>
      </c>
      <c r="K34" s="73">
        <f t="shared" si="29"/>
        <v>39.9</v>
      </c>
      <c r="L34" s="71">
        <v>0</v>
      </c>
      <c r="M34" s="71">
        <v>0</v>
      </c>
      <c r="N34" s="71">
        <v>39.9</v>
      </c>
    </row>
    <row r="35" spans="1:14" s="18" customFormat="1" ht="28.5">
      <c r="A35" s="9" t="s">
        <v>32</v>
      </c>
      <c r="B35" s="24" t="s">
        <v>74</v>
      </c>
      <c r="C35" s="40">
        <f>C36+C37+C38</f>
        <v>105459.9</v>
      </c>
      <c r="D35" s="40">
        <f>D36+D37+D38</f>
        <v>0</v>
      </c>
      <c r="E35" s="40">
        <f t="shared" ref="E35:F35" si="30">E36+E37+E38</f>
        <v>2322.6999999999998</v>
      </c>
      <c r="F35" s="40">
        <f t="shared" si="30"/>
        <v>103137.2</v>
      </c>
      <c r="G35" s="40">
        <f>G36+G37+G38</f>
        <v>105459.9</v>
      </c>
      <c r="H35" s="40">
        <f>H36+H37+H38</f>
        <v>0</v>
      </c>
      <c r="I35" s="40">
        <f t="shared" ref="I35" si="31">I36+I37+I38</f>
        <v>2322.6999999999998</v>
      </c>
      <c r="J35" s="40">
        <f t="shared" ref="J35" si="32">J36+J37+J38</f>
        <v>103137.2</v>
      </c>
      <c r="K35" s="40">
        <f>K36+K37+K38</f>
        <v>0</v>
      </c>
      <c r="L35" s="40">
        <f>L36+L37+L38</f>
        <v>0</v>
      </c>
      <c r="M35" s="40">
        <f t="shared" ref="M35" si="33">M36+M37+M38</f>
        <v>0</v>
      </c>
      <c r="N35" s="40">
        <f t="shared" ref="N35" si="34">N36+N37+N38</f>
        <v>0</v>
      </c>
    </row>
    <row r="36" spans="1:14" s="14" customFormat="1" ht="60">
      <c r="A36" s="15" t="s">
        <v>22</v>
      </c>
      <c r="B36" s="25" t="s">
        <v>76</v>
      </c>
      <c r="C36" s="42">
        <f t="shared" ref="C36:C41" si="35">SUM(D36:F36)</f>
        <v>460</v>
      </c>
      <c r="D36" s="42">
        <v>0</v>
      </c>
      <c r="E36" s="42">
        <v>460</v>
      </c>
      <c r="F36" s="42">
        <v>0</v>
      </c>
      <c r="G36" s="42">
        <f t="shared" ref="G36:G41" si="36">SUM(H36:J36)</f>
        <v>460</v>
      </c>
      <c r="H36" s="42">
        <v>0</v>
      </c>
      <c r="I36" s="42">
        <v>460</v>
      </c>
      <c r="J36" s="42">
        <v>0</v>
      </c>
      <c r="K36" s="42">
        <f>SUM(L36:N36)</f>
        <v>0</v>
      </c>
      <c r="L36" s="42">
        <v>0</v>
      </c>
      <c r="M36" s="42">
        <v>0</v>
      </c>
      <c r="N36" s="42">
        <v>0</v>
      </c>
    </row>
    <row r="37" spans="1:14" s="14" customFormat="1" ht="60">
      <c r="A37" s="15" t="s">
        <v>23</v>
      </c>
      <c r="B37" s="25" t="s">
        <v>78</v>
      </c>
      <c r="C37" s="41">
        <f t="shared" si="35"/>
        <v>24.2</v>
      </c>
      <c r="D37" s="41">
        <v>0</v>
      </c>
      <c r="E37" s="41">
        <v>0</v>
      </c>
      <c r="F37" s="41">
        <v>24.2</v>
      </c>
      <c r="G37" s="41">
        <f t="shared" si="36"/>
        <v>24.2</v>
      </c>
      <c r="H37" s="41">
        <v>0</v>
      </c>
      <c r="I37" s="41">
        <v>0</v>
      </c>
      <c r="J37" s="41">
        <v>24.2</v>
      </c>
      <c r="K37" s="41">
        <f>SUM(L37:N37)</f>
        <v>0</v>
      </c>
      <c r="L37" s="41">
        <v>0</v>
      </c>
      <c r="M37" s="41">
        <v>0</v>
      </c>
      <c r="N37" s="41">
        <v>0</v>
      </c>
    </row>
    <row r="38" spans="1:14" s="14" customFormat="1" ht="45">
      <c r="A38" s="15" t="s">
        <v>15</v>
      </c>
      <c r="B38" s="25" t="s">
        <v>80</v>
      </c>
      <c r="C38" s="42">
        <f t="shared" si="35"/>
        <v>104975.7</v>
      </c>
      <c r="D38" s="42">
        <f t="shared" ref="D38:E38" si="37">SUM(D39:D40)</f>
        <v>0</v>
      </c>
      <c r="E38" s="42">
        <f t="shared" si="37"/>
        <v>1862.7</v>
      </c>
      <c r="F38" s="42">
        <f>SUM(F39:F40)</f>
        <v>103113</v>
      </c>
      <c r="G38" s="42">
        <f t="shared" si="36"/>
        <v>104975.7</v>
      </c>
      <c r="H38" s="42">
        <f t="shared" ref="H38" si="38">SUM(H39:H40)</f>
        <v>0</v>
      </c>
      <c r="I38" s="42">
        <f t="shared" ref="I38" si="39">SUM(I39:I40)</f>
        <v>1862.7</v>
      </c>
      <c r="J38" s="42">
        <f>SUM(J39:J40)</f>
        <v>103113</v>
      </c>
      <c r="K38" s="42">
        <f>K39+K40</f>
        <v>0</v>
      </c>
      <c r="L38" s="42">
        <f t="shared" ref="L38" si="40">SUM(L39:L40)</f>
        <v>0</v>
      </c>
      <c r="M38" s="42">
        <f t="shared" ref="M38" si="41">SUM(M39:M40)</f>
        <v>0</v>
      </c>
      <c r="N38" s="42">
        <v>0</v>
      </c>
    </row>
    <row r="39" spans="1:14" s="28" customFormat="1" ht="60">
      <c r="A39" s="26" t="s">
        <v>90</v>
      </c>
      <c r="B39" s="27" t="s">
        <v>81</v>
      </c>
      <c r="C39" s="53">
        <f t="shared" si="35"/>
        <v>103113</v>
      </c>
      <c r="D39" s="53">
        <v>0</v>
      </c>
      <c r="E39" s="53">
        <v>0</v>
      </c>
      <c r="F39" s="53">
        <v>103113</v>
      </c>
      <c r="G39" s="53">
        <f t="shared" si="36"/>
        <v>103113</v>
      </c>
      <c r="H39" s="53">
        <v>0</v>
      </c>
      <c r="I39" s="53">
        <v>0</v>
      </c>
      <c r="J39" s="53">
        <v>103113</v>
      </c>
      <c r="K39" s="53">
        <f>SUM(L39:N39)</f>
        <v>0</v>
      </c>
      <c r="L39" s="53">
        <v>0</v>
      </c>
      <c r="M39" s="53">
        <v>0</v>
      </c>
      <c r="N39" s="53">
        <v>0</v>
      </c>
    </row>
    <row r="40" spans="1:14" s="28" customFormat="1" ht="60">
      <c r="A40" s="26" t="s">
        <v>91</v>
      </c>
      <c r="B40" s="27" t="s">
        <v>82</v>
      </c>
      <c r="C40" s="54">
        <f t="shared" si="35"/>
        <v>1862.7</v>
      </c>
      <c r="D40" s="54">
        <v>0</v>
      </c>
      <c r="E40" s="54">
        <v>1862.7</v>
      </c>
      <c r="F40" s="54">
        <v>0</v>
      </c>
      <c r="G40" s="54">
        <f t="shared" si="36"/>
        <v>1862.7</v>
      </c>
      <c r="H40" s="54">
        <v>0</v>
      </c>
      <c r="I40" s="54">
        <v>1862.7</v>
      </c>
      <c r="J40" s="54">
        <v>0</v>
      </c>
      <c r="K40" s="54">
        <f>SUM(L40:N40)</f>
        <v>0</v>
      </c>
      <c r="L40" s="54">
        <v>0</v>
      </c>
      <c r="M40" s="54">
        <v>0</v>
      </c>
      <c r="N40" s="54">
        <v>0</v>
      </c>
    </row>
    <row r="41" spans="1:14" s="18" customFormat="1" ht="42.75">
      <c r="A41" s="9" t="s">
        <v>100</v>
      </c>
      <c r="B41" s="29" t="s">
        <v>93</v>
      </c>
      <c r="C41" s="39">
        <f t="shared" si="35"/>
        <v>6150</v>
      </c>
      <c r="D41" s="40">
        <f>D42+D43+D44</f>
        <v>0</v>
      </c>
      <c r="E41" s="40">
        <f>E42+E43+E44</f>
        <v>0</v>
      </c>
      <c r="F41" s="40">
        <f>SUM(F42:F44)</f>
        <v>6150</v>
      </c>
      <c r="G41" s="39">
        <f t="shared" si="36"/>
        <v>0</v>
      </c>
      <c r="H41" s="40">
        <f>H42+H43+H44</f>
        <v>0</v>
      </c>
      <c r="I41" s="40">
        <f>I42+I43+I44</f>
        <v>0</v>
      </c>
      <c r="J41" s="40">
        <f>SUM(J42:J44)</f>
        <v>0</v>
      </c>
      <c r="K41" s="39">
        <f>SUM(L41:N41)</f>
        <v>0</v>
      </c>
      <c r="L41" s="40">
        <f>L42+L43+L44</f>
        <v>0</v>
      </c>
      <c r="M41" s="40">
        <f>M42+M43+M44</f>
        <v>0</v>
      </c>
      <c r="N41" s="40">
        <f>SUM(N42:N44)</f>
        <v>0</v>
      </c>
    </row>
    <row r="42" spans="1:14" s="14" customFormat="1" ht="45">
      <c r="A42" s="30" t="s">
        <v>75</v>
      </c>
      <c r="B42" s="31" t="s">
        <v>95</v>
      </c>
      <c r="C42" s="41">
        <f t="shared" ref="C42:C44" si="42">SUM(D42:F42)</f>
        <v>5400</v>
      </c>
      <c r="D42" s="42">
        <v>0</v>
      </c>
      <c r="E42" s="42">
        <v>0</v>
      </c>
      <c r="F42" s="42">
        <v>5400</v>
      </c>
      <c r="G42" s="41">
        <f t="shared" ref="G42:G44" si="43">SUM(H42:J42)</f>
        <v>0</v>
      </c>
      <c r="H42" s="42">
        <v>0</v>
      </c>
      <c r="I42" s="42">
        <v>0</v>
      </c>
      <c r="J42" s="42">
        <v>0</v>
      </c>
      <c r="K42" s="41">
        <f t="shared" ref="K42:K44" si="44">SUM(L42:N42)</f>
        <v>0</v>
      </c>
      <c r="L42" s="42">
        <v>0</v>
      </c>
      <c r="M42" s="42">
        <v>0</v>
      </c>
      <c r="N42" s="42">
        <v>0</v>
      </c>
    </row>
    <row r="43" spans="1:14" s="14" customFormat="1" ht="45">
      <c r="A43" s="30" t="s">
        <v>77</v>
      </c>
      <c r="B43" s="31" t="s">
        <v>97</v>
      </c>
      <c r="C43" s="41">
        <f t="shared" si="42"/>
        <v>250</v>
      </c>
      <c r="D43" s="42">
        <v>0</v>
      </c>
      <c r="E43" s="42">
        <v>0</v>
      </c>
      <c r="F43" s="42">
        <v>250</v>
      </c>
      <c r="G43" s="41">
        <f t="shared" si="43"/>
        <v>0</v>
      </c>
      <c r="H43" s="42">
        <v>0</v>
      </c>
      <c r="I43" s="42">
        <v>0</v>
      </c>
      <c r="J43" s="42">
        <v>0</v>
      </c>
      <c r="K43" s="41">
        <f t="shared" si="44"/>
        <v>0</v>
      </c>
      <c r="L43" s="42">
        <v>0</v>
      </c>
      <c r="M43" s="42">
        <v>0</v>
      </c>
      <c r="N43" s="42">
        <v>0</v>
      </c>
    </row>
    <row r="44" spans="1:14" s="14" customFormat="1" ht="45">
      <c r="A44" s="30" t="s">
        <v>79</v>
      </c>
      <c r="B44" s="31" t="s">
        <v>99</v>
      </c>
      <c r="C44" s="41">
        <f t="shared" si="42"/>
        <v>500</v>
      </c>
      <c r="D44" s="42">
        <v>0</v>
      </c>
      <c r="E44" s="42">
        <v>0</v>
      </c>
      <c r="F44" s="42">
        <v>500</v>
      </c>
      <c r="G44" s="41">
        <f t="shared" si="43"/>
        <v>0</v>
      </c>
      <c r="H44" s="42">
        <v>0</v>
      </c>
      <c r="I44" s="42">
        <v>0</v>
      </c>
      <c r="J44" s="42">
        <v>0</v>
      </c>
      <c r="K44" s="41">
        <f t="shared" si="44"/>
        <v>0</v>
      </c>
      <c r="L44" s="42">
        <v>0</v>
      </c>
      <c r="M44" s="42">
        <v>0</v>
      </c>
      <c r="N44" s="42">
        <v>0</v>
      </c>
    </row>
    <row r="45" spans="1:14" ht="63">
      <c r="A45" s="7" t="s">
        <v>41</v>
      </c>
      <c r="B45" s="5" t="s">
        <v>34</v>
      </c>
      <c r="C45" s="4" t="s">
        <v>35</v>
      </c>
      <c r="D45" s="4">
        <f>SUM(D46:D48)</f>
        <v>2279.1</v>
      </c>
      <c r="E45" s="4">
        <f t="shared" ref="E45:F45" si="45">SUM(E46:E48)</f>
        <v>37176.300000000003</v>
      </c>
      <c r="F45" s="4">
        <f t="shared" si="45"/>
        <v>367.9</v>
      </c>
      <c r="G45" s="4">
        <f>SUM(H45:J45)</f>
        <v>23747.199999999997</v>
      </c>
      <c r="H45" s="4">
        <f>H46+H47+H48</f>
        <v>1519.3</v>
      </c>
      <c r="I45" s="4">
        <f t="shared" ref="I45:J45" si="46">I46+I47+I48</f>
        <v>21929.8</v>
      </c>
      <c r="J45" s="4">
        <f t="shared" si="46"/>
        <v>298.10000000000002</v>
      </c>
      <c r="K45" s="8">
        <f>SUM(L45:N45)</f>
        <v>0</v>
      </c>
      <c r="L45" s="8">
        <f>L46+L47+L48</f>
        <v>0</v>
      </c>
      <c r="M45" s="8">
        <f t="shared" ref="M45" si="47">M46+M47+M48</f>
        <v>0</v>
      </c>
      <c r="N45" s="8">
        <f t="shared" ref="N45" si="48">N46+N47+N48</f>
        <v>0</v>
      </c>
    </row>
    <row r="46" spans="1:14" ht="66.75" customHeight="1">
      <c r="A46" s="32" t="s">
        <v>24</v>
      </c>
      <c r="B46" s="33" t="s">
        <v>102</v>
      </c>
      <c r="C46" s="34">
        <f>SUM(D46:F46)</f>
        <v>2743.2999999999997</v>
      </c>
      <c r="D46" s="34">
        <v>2279.1</v>
      </c>
      <c r="E46" s="34">
        <v>464.2</v>
      </c>
      <c r="F46" s="34">
        <v>0</v>
      </c>
      <c r="G46" s="34">
        <f>SUM(H46:J46)</f>
        <v>1519.3</v>
      </c>
      <c r="H46" s="34">
        <v>1519.3</v>
      </c>
      <c r="I46" s="34">
        <v>0</v>
      </c>
      <c r="J46" s="34">
        <v>0</v>
      </c>
      <c r="K46" s="34">
        <f>SUM(L46:N46)</f>
        <v>0</v>
      </c>
      <c r="L46" s="34">
        <v>0</v>
      </c>
      <c r="M46" s="34">
        <v>0</v>
      </c>
      <c r="N46" s="34">
        <v>0</v>
      </c>
    </row>
    <row r="47" spans="1:14" ht="26.25">
      <c r="A47" s="32" t="s">
        <v>42</v>
      </c>
      <c r="B47" s="35" t="s">
        <v>101</v>
      </c>
      <c r="C47" s="36">
        <f>SUM(D47:F47)</f>
        <v>6354.5999999999995</v>
      </c>
      <c r="D47" s="36">
        <v>0</v>
      </c>
      <c r="E47" s="36">
        <v>5986.7</v>
      </c>
      <c r="F47" s="36">
        <v>367.9</v>
      </c>
      <c r="G47" s="36">
        <f>SUM(H47:J47)</f>
        <v>5961.5</v>
      </c>
      <c r="H47" s="36">
        <v>0</v>
      </c>
      <c r="I47" s="36">
        <v>5663.4</v>
      </c>
      <c r="J47" s="36">
        <v>298.10000000000002</v>
      </c>
      <c r="K47" s="36">
        <f>SUM(L47:N47)</f>
        <v>0</v>
      </c>
      <c r="L47" s="36">
        <v>0</v>
      </c>
      <c r="M47" s="36">
        <v>0</v>
      </c>
      <c r="N47" s="36">
        <v>0</v>
      </c>
    </row>
    <row r="48" spans="1:14" ht="26.25">
      <c r="A48" s="32" t="s">
        <v>43</v>
      </c>
      <c r="B48" s="35" t="s">
        <v>39</v>
      </c>
      <c r="C48" s="36">
        <v>30725.4</v>
      </c>
      <c r="D48" s="36">
        <f>SUM(D49)</f>
        <v>0</v>
      </c>
      <c r="E48" s="36">
        <f t="shared" ref="E48:F48" si="49">SUM(E49)</f>
        <v>30725.4</v>
      </c>
      <c r="F48" s="36">
        <f t="shared" si="49"/>
        <v>0</v>
      </c>
      <c r="G48" s="36">
        <f>SUM(H48:J48)</f>
        <v>16266.4</v>
      </c>
      <c r="H48" s="36">
        <f>H49</f>
        <v>0</v>
      </c>
      <c r="I48" s="36">
        <f>I49</f>
        <v>16266.4</v>
      </c>
      <c r="J48" s="36">
        <f>J49</f>
        <v>0</v>
      </c>
      <c r="K48" s="36">
        <f>SUM(L48:N48)</f>
        <v>0</v>
      </c>
      <c r="L48" s="36">
        <f>L49</f>
        <v>0</v>
      </c>
      <c r="M48" s="36">
        <f>M49</f>
        <v>0</v>
      </c>
      <c r="N48" s="36">
        <f>N49</f>
        <v>0</v>
      </c>
    </row>
    <row r="49" spans="1:15" ht="39">
      <c r="A49" s="32" t="s">
        <v>84</v>
      </c>
      <c r="B49" s="37" t="s">
        <v>31</v>
      </c>
      <c r="C49" s="36">
        <v>30725.4</v>
      </c>
      <c r="D49" s="36">
        <v>0</v>
      </c>
      <c r="E49" s="36">
        <v>30725.4</v>
      </c>
      <c r="F49" s="36">
        <v>0</v>
      </c>
      <c r="G49" s="36">
        <f>SUM(H49:J49)</f>
        <v>16266.4</v>
      </c>
      <c r="H49" s="36">
        <v>0</v>
      </c>
      <c r="I49" s="36">
        <v>16266.4</v>
      </c>
      <c r="J49" s="36">
        <v>0</v>
      </c>
      <c r="K49" s="36">
        <f>SUM(L49:N49)</f>
        <v>0</v>
      </c>
      <c r="L49" s="36">
        <v>0</v>
      </c>
      <c r="M49" s="36">
        <v>0</v>
      </c>
      <c r="N49" s="36">
        <v>0</v>
      </c>
    </row>
    <row r="50" spans="1:15" ht="42.75">
      <c r="A50" s="9" t="s">
        <v>92</v>
      </c>
      <c r="B50" s="10" t="s">
        <v>27</v>
      </c>
      <c r="C50" s="11">
        <f>C51+C52+C53</f>
        <v>78391.899999999994</v>
      </c>
      <c r="D50" s="11">
        <f>SUM(D51:D53)</f>
        <v>0</v>
      </c>
      <c r="E50" s="11">
        <f>SUM(E51:E53)</f>
        <v>78391.899999999994</v>
      </c>
      <c r="F50" s="11">
        <f>SUM(F51:F53)</f>
        <v>0</v>
      </c>
      <c r="G50" s="11">
        <f>G51+G52+G53</f>
        <v>0</v>
      </c>
      <c r="H50" s="11">
        <f>SUM(H51:H53)</f>
        <v>0</v>
      </c>
      <c r="I50" s="11">
        <f>SUM(I51:I53)</f>
        <v>0</v>
      </c>
      <c r="J50" s="11">
        <f>SUM(J51:J53)</f>
        <v>0</v>
      </c>
      <c r="K50" s="74">
        <v>0</v>
      </c>
      <c r="L50" s="11">
        <f>SUM(L51:L53)</f>
        <v>0</v>
      </c>
      <c r="M50" s="11">
        <f>SUM(M51:M53)</f>
        <v>0</v>
      </c>
      <c r="N50" s="11">
        <f>SUM(N51:N53)</f>
        <v>0</v>
      </c>
    </row>
    <row r="51" spans="1:15" ht="60">
      <c r="A51" s="15" t="s">
        <v>94</v>
      </c>
      <c r="B51" s="38" t="s">
        <v>28</v>
      </c>
      <c r="C51" s="12">
        <v>73256.5</v>
      </c>
      <c r="D51" s="12">
        <v>0</v>
      </c>
      <c r="E51" s="12">
        <v>73256.5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74">
        <v>0</v>
      </c>
      <c r="L51" s="12">
        <v>0</v>
      </c>
      <c r="M51" s="12">
        <v>0</v>
      </c>
      <c r="N51" s="12">
        <v>0</v>
      </c>
    </row>
    <row r="52" spans="1:15" ht="30">
      <c r="A52" s="15" t="s">
        <v>96</v>
      </c>
      <c r="B52" s="38" t="s">
        <v>29</v>
      </c>
      <c r="C52" s="12">
        <v>3195</v>
      </c>
      <c r="D52" s="12">
        <v>0</v>
      </c>
      <c r="E52" s="12">
        <v>3195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74">
        <v>0</v>
      </c>
      <c r="L52" s="12">
        <v>0</v>
      </c>
      <c r="M52" s="12">
        <v>0</v>
      </c>
      <c r="N52" s="12">
        <v>0</v>
      </c>
    </row>
    <row r="53" spans="1:15" ht="45">
      <c r="A53" s="15" t="s">
        <v>98</v>
      </c>
      <c r="B53" s="3" t="s">
        <v>30</v>
      </c>
      <c r="C53" s="12">
        <v>1940.4</v>
      </c>
      <c r="D53" s="12">
        <v>0</v>
      </c>
      <c r="E53" s="12">
        <v>1940.4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74">
        <v>0</v>
      </c>
      <c r="L53" s="12">
        <v>0</v>
      </c>
      <c r="M53" s="12">
        <v>0</v>
      </c>
      <c r="N53" s="12">
        <v>0</v>
      </c>
    </row>
    <row r="54" spans="1:15" s="18" customFormat="1" ht="28.5">
      <c r="A54" s="9" t="s">
        <v>111</v>
      </c>
      <c r="B54" s="24" t="s">
        <v>104</v>
      </c>
      <c r="C54" s="39">
        <f>SUM(D54:F54)</f>
        <v>18805.599999999999</v>
      </c>
      <c r="D54" s="40">
        <f>D55+D56+D57</f>
        <v>0</v>
      </c>
      <c r="E54" s="40">
        <f t="shared" ref="E54:F54" si="50">E55+E56+E57</f>
        <v>0</v>
      </c>
      <c r="F54" s="40">
        <f t="shared" si="50"/>
        <v>18805.599999999999</v>
      </c>
      <c r="G54" s="39">
        <f>SUM(H54:J54)</f>
        <v>18805.599999999999</v>
      </c>
      <c r="H54" s="40">
        <f>H55+H56+H57</f>
        <v>0</v>
      </c>
      <c r="I54" s="40">
        <f t="shared" ref="I54:J54" si="51">I55+I56+I57</f>
        <v>0</v>
      </c>
      <c r="J54" s="40">
        <f t="shared" si="51"/>
        <v>18805.599999999999</v>
      </c>
      <c r="K54" s="39">
        <f>SUM(L54:N54)</f>
        <v>18805.599999999999</v>
      </c>
      <c r="L54" s="40">
        <f>L55+L56+L57</f>
        <v>0</v>
      </c>
      <c r="M54" s="40">
        <f t="shared" ref="M54:N54" si="52">M55+M56+M57</f>
        <v>0</v>
      </c>
      <c r="N54" s="40">
        <f t="shared" si="52"/>
        <v>18805.599999999999</v>
      </c>
    </row>
    <row r="55" spans="1:15" s="14" customFormat="1">
      <c r="A55" s="15" t="s">
        <v>112</v>
      </c>
      <c r="B55" s="25" t="s">
        <v>106</v>
      </c>
      <c r="C55" s="41">
        <f t="shared" ref="C55:C57" si="53">SUM(D55:F55)</f>
        <v>1107.7</v>
      </c>
      <c r="D55" s="42">
        <v>0</v>
      </c>
      <c r="E55" s="42">
        <v>0</v>
      </c>
      <c r="F55" s="42">
        <v>1107.7</v>
      </c>
      <c r="G55" s="41">
        <f t="shared" ref="G55:G57" si="54">SUM(H55:J55)</f>
        <v>1107.7</v>
      </c>
      <c r="H55" s="42">
        <v>0</v>
      </c>
      <c r="I55" s="42">
        <v>0</v>
      </c>
      <c r="J55" s="42">
        <v>1107.7</v>
      </c>
      <c r="K55" s="41">
        <f t="shared" ref="K55:K57" si="55">SUM(L55:N55)</f>
        <v>1107.7</v>
      </c>
      <c r="L55" s="42">
        <v>0</v>
      </c>
      <c r="M55" s="42">
        <v>0</v>
      </c>
      <c r="N55" s="42">
        <v>1107.7</v>
      </c>
    </row>
    <row r="56" spans="1:15" s="14" customFormat="1">
      <c r="A56" s="15" t="s">
        <v>113</v>
      </c>
      <c r="B56" s="25" t="s">
        <v>108</v>
      </c>
      <c r="C56" s="41">
        <f t="shared" si="53"/>
        <v>2739.7</v>
      </c>
      <c r="D56" s="42">
        <v>0</v>
      </c>
      <c r="E56" s="42">
        <v>0</v>
      </c>
      <c r="F56" s="42">
        <v>2739.7</v>
      </c>
      <c r="G56" s="41">
        <f t="shared" si="54"/>
        <v>2739.7</v>
      </c>
      <c r="H56" s="42">
        <v>0</v>
      </c>
      <c r="I56" s="42">
        <v>0</v>
      </c>
      <c r="J56" s="42">
        <v>2739.7</v>
      </c>
      <c r="K56" s="41">
        <f t="shared" si="55"/>
        <v>2739.7</v>
      </c>
      <c r="L56" s="42">
        <v>0</v>
      </c>
      <c r="M56" s="42">
        <v>0</v>
      </c>
      <c r="N56" s="42">
        <v>2739.7</v>
      </c>
    </row>
    <row r="57" spans="1:15" s="14" customFormat="1" ht="30">
      <c r="A57" s="15" t="s">
        <v>114</v>
      </c>
      <c r="B57" s="25" t="s">
        <v>110</v>
      </c>
      <c r="C57" s="41">
        <f t="shared" si="53"/>
        <v>14958.2</v>
      </c>
      <c r="D57" s="42">
        <v>0</v>
      </c>
      <c r="E57" s="42">
        <v>0</v>
      </c>
      <c r="F57" s="42">
        <v>14958.2</v>
      </c>
      <c r="G57" s="41">
        <f t="shared" si="54"/>
        <v>14958.2</v>
      </c>
      <c r="H57" s="42">
        <v>0</v>
      </c>
      <c r="I57" s="42">
        <v>0</v>
      </c>
      <c r="J57" s="42">
        <v>14958.2</v>
      </c>
      <c r="K57" s="41">
        <f t="shared" si="55"/>
        <v>14958.2</v>
      </c>
      <c r="L57" s="42">
        <v>0</v>
      </c>
      <c r="M57" s="42">
        <v>0</v>
      </c>
      <c r="N57" s="42">
        <v>14958.2</v>
      </c>
    </row>
    <row r="58" spans="1:15" s="45" customFormat="1">
      <c r="A58" s="43" t="s">
        <v>103</v>
      </c>
      <c r="B58" s="44" t="s">
        <v>83</v>
      </c>
      <c r="C58" s="11">
        <f t="shared" ref="C58:G58" si="56">C59+C62+C64+C70+C74+C77+C78+C79+C80+C81+C84+C85+C86</f>
        <v>0</v>
      </c>
      <c r="D58" s="11">
        <f t="shared" si="56"/>
        <v>0</v>
      </c>
      <c r="E58" s="11">
        <f t="shared" si="56"/>
        <v>0</v>
      </c>
      <c r="F58" s="11">
        <f t="shared" si="56"/>
        <v>0</v>
      </c>
      <c r="G58" s="11">
        <f t="shared" si="56"/>
        <v>80880.7</v>
      </c>
      <c r="H58" s="11">
        <f>H59+H62+H64+H70+H74+H77+H78+H79+H80+H81+H84+H85+H86</f>
        <v>0</v>
      </c>
      <c r="I58" s="11">
        <f t="shared" ref="I58:N58" si="57">I59+I62+I64+I70+I74+I77+I78+I79+I80+I81+I84+I85+I86</f>
        <v>80880.7</v>
      </c>
      <c r="J58" s="11">
        <f t="shared" si="57"/>
        <v>0</v>
      </c>
      <c r="K58" s="11">
        <f t="shared" si="57"/>
        <v>1203878</v>
      </c>
      <c r="L58" s="11">
        <f t="shared" si="57"/>
        <v>1519.3</v>
      </c>
      <c r="M58" s="11">
        <f t="shared" si="57"/>
        <v>1043587.7999999999</v>
      </c>
      <c r="N58" s="11">
        <f t="shared" si="57"/>
        <v>158771.09999999998</v>
      </c>
    </row>
    <row r="59" spans="1:15" ht="51.75">
      <c r="A59" s="19" t="s">
        <v>105</v>
      </c>
      <c r="B59" s="20" t="s">
        <v>3</v>
      </c>
      <c r="C59" s="46">
        <v>0</v>
      </c>
      <c r="D59" s="12">
        <v>0</v>
      </c>
      <c r="E59" s="12">
        <v>0</v>
      </c>
      <c r="F59" s="12">
        <v>0</v>
      </c>
      <c r="G59" s="46">
        <v>0</v>
      </c>
      <c r="H59" s="12">
        <v>0</v>
      </c>
      <c r="I59" s="12">
        <v>0</v>
      </c>
      <c r="J59" s="12">
        <v>0</v>
      </c>
      <c r="K59" s="59">
        <f t="shared" ref="K59:K64" si="58">SUM(L59:N59)</f>
        <v>662.9</v>
      </c>
      <c r="L59" s="47">
        <f t="shared" ref="L59:M59" si="59">L60+L61</f>
        <v>0</v>
      </c>
      <c r="M59" s="47">
        <f t="shared" si="59"/>
        <v>0</v>
      </c>
      <c r="N59" s="47">
        <f>N60+N61</f>
        <v>662.9</v>
      </c>
      <c r="O59" s="83">
        <f>N59+N62+N64</f>
        <v>55337.1</v>
      </c>
    </row>
    <row r="60" spans="1:15">
      <c r="A60" s="19" t="s">
        <v>116</v>
      </c>
      <c r="B60" s="21" t="s">
        <v>4</v>
      </c>
      <c r="C60" s="46">
        <v>0</v>
      </c>
      <c r="D60" s="12">
        <v>0</v>
      </c>
      <c r="E60" s="12">
        <v>0</v>
      </c>
      <c r="F60" s="12">
        <v>0</v>
      </c>
      <c r="G60" s="46">
        <v>0</v>
      </c>
      <c r="H60" s="12">
        <v>0</v>
      </c>
      <c r="I60" s="12">
        <v>0</v>
      </c>
      <c r="J60" s="12">
        <v>0</v>
      </c>
      <c r="K60" s="59">
        <f t="shared" si="58"/>
        <v>80</v>
      </c>
      <c r="L60" s="12">
        <v>0</v>
      </c>
      <c r="M60" s="12">
        <v>0</v>
      </c>
      <c r="N60" s="47">
        <v>80</v>
      </c>
      <c r="O60" s="83">
        <f>M64+M70+M74+M77+M78</f>
        <v>1015744.5</v>
      </c>
    </row>
    <row r="61" spans="1:15" ht="26.25">
      <c r="A61" s="19" t="s">
        <v>117</v>
      </c>
      <c r="B61" s="21" t="s">
        <v>5</v>
      </c>
      <c r="C61" s="46">
        <v>0</v>
      </c>
      <c r="D61" s="12">
        <v>0</v>
      </c>
      <c r="E61" s="12">
        <v>0</v>
      </c>
      <c r="F61" s="12">
        <v>0</v>
      </c>
      <c r="G61" s="46">
        <v>0</v>
      </c>
      <c r="H61" s="12">
        <v>0</v>
      </c>
      <c r="I61" s="12">
        <v>0</v>
      </c>
      <c r="J61" s="12">
        <v>0</v>
      </c>
      <c r="K61" s="59">
        <f t="shared" si="58"/>
        <v>582.9</v>
      </c>
      <c r="L61" s="12">
        <v>0</v>
      </c>
      <c r="M61" s="12">
        <v>0</v>
      </c>
      <c r="N61" s="47">
        <v>582.9</v>
      </c>
    </row>
    <row r="62" spans="1:15" ht="39">
      <c r="A62" s="19" t="s">
        <v>107</v>
      </c>
      <c r="B62" s="20" t="s">
        <v>6</v>
      </c>
      <c r="C62" s="46">
        <v>0</v>
      </c>
      <c r="D62" s="12">
        <v>0</v>
      </c>
      <c r="E62" s="12">
        <v>0</v>
      </c>
      <c r="F62" s="12">
        <v>0</v>
      </c>
      <c r="G62" s="46">
        <v>0</v>
      </c>
      <c r="H62" s="12">
        <v>0</v>
      </c>
      <c r="I62" s="12">
        <v>0</v>
      </c>
      <c r="J62" s="12">
        <v>0</v>
      </c>
      <c r="K62" s="59">
        <f t="shared" si="58"/>
        <v>4591.6000000000004</v>
      </c>
      <c r="L62" s="47">
        <f t="shared" ref="L62:M62" si="60">L63</f>
        <v>0</v>
      </c>
      <c r="M62" s="47">
        <f t="shared" si="60"/>
        <v>0</v>
      </c>
      <c r="N62" s="47">
        <f>N63</f>
        <v>4591.6000000000004</v>
      </c>
    </row>
    <row r="63" spans="1:15">
      <c r="A63" s="22" t="s">
        <v>118</v>
      </c>
      <c r="B63" s="21" t="s">
        <v>7</v>
      </c>
      <c r="C63" s="46">
        <v>0</v>
      </c>
      <c r="D63" s="12">
        <v>0</v>
      </c>
      <c r="E63" s="12">
        <v>0</v>
      </c>
      <c r="F63" s="12">
        <v>0</v>
      </c>
      <c r="G63" s="46">
        <v>0</v>
      </c>
      <c r="H63" s="12">
        <v>0</v>
      </c>
      <c r="I63" s="12">
        <v>0</v>
      </c>
      <c r="J63" s="12">
        <v>0</v>
      </c>
      <c r="K63" s="59">
        <f t="shared" si="58"/>
        <v>4591.6000000000004</v>
      </c>
      <c r="L63" s="12">
        <v>0</v>
      </c>
      <c r="M63" s="12">
        <v>0</v>
      </c>
      <c r="N63" s="47">
        <v>4591.6000000000004</v>
      </c>
    </row>
    <row r="64" spans="1:15" ht="26.25">
      <c r="A64" s="19" t="s">
        <v>109</v>
      </c>
      <c r="B64" s="20" t="s">
        <v>8</v>
      </c>
      <c r="C64" s="46">
        <v>0</v>
      </c>
      <c r="D64" s="12">
        <v>0</v>
      </c>
      <c r="E64" s="12">
        <v>0</v>
      </c>
      <c r="F64" s="12">
        <v>0</v>
      </c>
      <c r="G64" s="46">
        <v>0</v>
      </c>
      <c r="H64" s="12">
        <v>0</v>
      </c>
      <c r="I64" s="12">
        <v>0</v>
      </c>
      <c r="J64" s="12">
        <v>0</v>
      </c>
      <c r="K64" s="59">
        <f t="shared" si="58"/>
        <v>897089.4</v>
      </c>
      <c r="L64" s="47">
        <f>L65+L66+L67+L68+L69</f>
        <v>0</v>
      </c>
      <c r="M64" s="47">
        <f>M65+M66+M67+M68+M69</f>
        <v>847006.8</v>
      </c>
      <c r="N64" s="47">
        <f>N65+N66+N67+N68+N69</f>
        <v>50082.6</v>
      </c>
    </row>
    <row r="65" spans="1:14" ht="51.75">
      <c r="A65" s="19" t="s">
        <v>119</v>
      </c>
      <c r="B65" s="21" t="s">
        <v>9</v>
      </c>
      <c r="C65" s="46">
        <v>0</v>
      </c>
      <c r="D65" s="12">
        <v>0</v>
      </c>
      <c r="E65" s="12">
        <v>0</v>
      </c>
      <c r="F65" s="12">
        <v>0</v>
      </c>
      <c r="G65" s="46">
        <v>0</v>
      </c>
      <c r="H65" s="12">
        <v>0</v>
      </c>
      <c r="I65" s="12">
        <v>0</v>
      </c>
      <c r="J65" s="12">
        <v>0</v>
      </c>
      <c r="K65" s="59">
        <v>2880</v>
      </c>
      <c r="L65" s="47">
        <v>0</v>
      </c>
      <c r="M65" s="47">
        <v>2880</v>
      </c>
      <c r="N65" s="47">
        <v>0</v>
      </c>
    </row>
    <row r="66" spans="1:14" ht="39">
      <c r="A66" s="19" t="s">
        <v>120</v>
      </c>
      <c r="B66" s="21" t="s">
        <v>10</v>
      </c>
      <c r="C66" s="46">
        <v>0</v>
      </c>
      <c r="D66" s="12">
        <v>0</v>
      </c>
      <c r="E66" s="12">
        <v>0</v>
      </c>
      <c r="F66" s="12">
        <v>0</v>
      </c>
      <c r="G66" s="46">
        <v>0</v>
      </c>
      <c r="H66" s="12">
        <v>0</v>
      </c>
      <c r="I66" s="12">
        <v>0</v>
      </c>
      <c r="J66" s="12">
        <v>0</v>
      </c>
      <c r="K66" s="59">
        <v>339071.5</v>
      </c>
      <c r="L66" s="47">
        <v>0</v>
      </c>
      <c r="M66" s="47">
        <v>339071.5</v>
      </c>
      <c r="N66" s="47">
        <v>0</v>
      </c>
    </row>
    <row r="67" spans="1:14" ht="64.5">
      <c r="A67" s="19" t="s">
        <v>121</v>
      </c>
      <c r="B67" s="21" t="s">
        <v>11</v>
      </c>
      <c r="C67" s="46">
        <v>0</v>
      </c>
      <c r="D67" s="12">
        <v>0</v>
      </c>
      <c r="E67" s="12">
        <v>0</v>
      </c>
      <c r="F67" s="12">
        <v>0</v>
      </c>
      <c r="G67" s="46">
        <v>0</v>
      </c>
      <c r="H67" s="12">
        <v>0</v>
      </c>
      <c r="I67" s="12">
        <v>0</v>
      </c>
      <c r="J67" s="12">
        <v>0</v>
      </c>
      <c r="K67" s="59">
        <v>476226.5</v>
      </c>
      <c r="L67" s="47">
        <v>0</v>
      </c>
      <c r="M67" s="47">
        <v>476226.5</v>
      </c>
      <c r="N67" s="47">
        <v>0</v>
      </c>
    </row>
    <row r="68" spans="1:14" s="51" customFormat="1" ht="64.5">
      <c r="A68" s="48" t="s">
        <v>122</v>
      </c>
      <c r="B68" s="21" t="s">
        <v>12</v>
      </c>
      <c r="C68" s="49">
        <v>0</v>
      </c>
      <c r="D68" s="12">
        <v>0</v>
      </c>
      <c r="E68" s="12">
        <v>0</v>
      </c>
      <c r="F68" s="12">
        <v>0</v>
      </c>
      <c r="G68" s="49">
        <v>0</v>
      </c>
      <c r="H68" s="12">
        <v>0</v>
      </c>
      <c r="I68" s="12">
        <v>0</v>
      </c>
      <c r="J68" s="12">
        <v>0</v>
      </c>
      <c r="K68" s="75">
        <v>28828.799999999999</v>
      </c>
      <c r="L68" s="50">
        <v>0</v>
      </c>
      <c r="M68" s="50">
        <v>28828.799999999999</v>
      </c>
      <c r="N68" s="50">
        <v>0</v>
      </c>
    </row>
    <row r="69" spans="1:14" ht="51.75">
      <c r="A69" s="19" t="s">
        <v>123</v>
      </c>
      <c r="B69" s="23" t="s">
        <v>19</v>
      </c>
      <c r="C69" s="46">
        <v>0</v>
      </c>
      <c r="D69" s="12">
        <v>0</v>
      </c>
      <c r="E69" s="12">
        <v>0</v>
      </c>
      <c r="F69" s="12">
        <v>0</v>
      </c>
      <c r="G69" s="46">
        <v>0</v>
      </c>
      <c r="H69" s="12">
        <v>0</v>
      </c>
      <c r="I69" s="12">
        <v>0</v>
      </c>
      <c r="J69" s="12">
        <v>0</v>
      </c>
      <c r="K69" s="59">
        <v>50082.6</v>
      </c>
      <c r="L69" s="47">
        <v>0</v>
      </c>
      <c r="M69" s="47">
        <v>0</v>
      </c>
      <c r="N69" s="47">
        <v>50082.6</v>
      </c>
    </row>
    <row r="70" spans="1:14" ht="39">
      <c r="A70" s="19" t="s">
        <v>115</v>
      </c>
      <c r="B70" s="20" t="s">
        <v>13</v>
      </c>
      <c r="C70" s="46">
        <v>0</v>
      </c>
      <c r="D70" s="12">
        <v>0</v>
      </c>
      <c r="E70" s="12">
        <v>0</v>
      </c>
      <c r="F70" s="12">
        <v>0</v>
      </c>
      <c r="G70" s="46">
        <v>0</v>
      </c>
      <c r="H70" s="46">
        <v>0</v>
      </c>
      <c r="I70" s="46">
        <v>0</v>
      </c>
      <c r="J70" s="46">
        <v>0</v>
      </c>
      <c r="K70" s="59">
        <f>SUM(K71:K73)</f>
        <v>67368</v>
      </c>
      <c r="L70" s="47">
        <f>SUM(L71:L73)</f>
        <v>0</v>
      </c>
      <c r="M70" s="47">
        <f>SUM(M71:M73)</f>
        <v>67368</v>
      </c>
      <c r="N70" s="47">
        <f>SUM(N71:N73)</f>
        <v>0</v>
      </c>
    </row>
    <row r="71" spans="1:14" ht="64.5">
      <c r="A71" s="19" t="s">
        <v>124</v>
      </c>
      <c r="B71" s="23" t="s">
        <v>14</v>
      </c>
      <c r="C71" s="52">
        <v>0</v>
      </c>
      <c r="D71" s="12">
        <v>0</v>
      </c>
      <c r="E71" s="12">
        <v>0</v>
      </c>
      <c r="F71" s="12">
        <v>0</v>
      </c>
      <c r="G71" s="52">
        <v>0</v>
      </c>
      <c r="H71" s="52">
        <v>0</v>
      </c>
      <c r="I71" s="52">
        <v>0</v>
      </c>
      <c r="J71" s="52">
        <v>0</v>
      </c>
      <c r="K71" s="66">
        <v>33320</v>
      </c>
      <c r="L71" s="52">
        <v>0</v>
      </c>
      <c r="M71" s="52">
        <v>33320</v>
      </c>
      <c r="N71" s="52">
        <v>0</v>
      </c>
    </row>
    <row r="72" spans="1:14" ht="39">
      <c r="A72" s="19" t="s">
        <v>125</v>
      </c>
      <c r="B72" s="23" t="s">
        <v>21</v>
      </c>
      <c r="C72" s="52">
        <v>0</v>
      </c>
      <c r="D72" s="12">
        <v>0</v>
      </c>
      <c r="E72" s="12">
        <v>0</v>
      </c>
      <c r="F72" s="12">
        <v>0</v>
      </c>
      <c r="G72" s="52">
        <v>0</v>
      </c>
      <c r="H72" s="52">
        <v>0</v>
      </c>
      <c r="I72" s="52">
        <v>0</v>
      </c>
      <c r="J72" s="52">
        <v>0</v>
      </c>
      <c r="K72" s="66">
        <v>32607</v>
      </c>
      <c r="L72" s="52">
        <v>0</v>
      </c>
      <c r="M72" s="52">
        <v>32607</v>
      </c>
      <c r="N72" s="52">
        <v>0</v>
      </c>
    </row>
    <row r="73" spans="1:14" ht="26.25">
      <c r="A73" s="19" t="s">
        <v>126</v>
      </c>
      <c r="B73" s="23" t="s">
        <v>20</v>
      </c>
      <c r="C73" s="52">
        <v>0</v>
      </c>
      <c r="D73" s="12">
        <v>0</v>
      </c>
      <c r="E73" s="12">
        <v>0</v>
      </c>
      <c r="F73" s="12">
        <v>0</v>
      </c>
      <c r="G73" s="52">
        <v>0</v>
      </c>
      <c r="H73" s="52">
        <v>0</v>
      </c>
      <c r="I73" s="52">
        <v>0</v>
      </c>
      <c r="J73" s="52">
        <v>0</v>
      </c>
      <c r="K73" s="66">
        <v>1441</v>
      </c>
      <c r="L73" s="52">
        <v>0</v>
      </c>
      <c r="M73" s="52">
        <v>1441</v>
      </c>
      <c r="N73" s="52">
        <v>0</v>
      </c>
    </row>
    <row r="74" spans="1:14">
      <c r="A74" s="19" t="s">
        <v>127</v>
      </c>
      <c r="B74" s="20" t="s">
        <v>7</v>
      </c>
      <c r="C74" s="52">
        <f>SUM(C75:C76)</f>
        <v>0</v>
      </c>
      <c r="D74" s="12">
        <v>0</v>
      </c>
      <c r="E74" s="12">
        <v>0</v>
      </c>
      <c r="F74" s="12">
        <v>0</v>
      </c>
      <c r="G74" s="52">
        <f>SUM(G75:G76)</f>
        <v>0</v>
      </c>
      <c r="H74" s="52">
        <v>0</v>
      </c>
      <c r="I74" s="52">
        <v>0</v>
      </c>
      <c r="J74" s="52">
        <v>0</v>
      </c>
      <c r="K74" s="52">
        <f>SUM(K75:K76)</f>
        <v>16059.7</v>
      </c>
      <c r="L74" s="52">
        <v>0</v>
      </c>
      <c r="M74" s="52">
        <f>M75+M76</f>
        <v>16059.7</v>
      </c>
      <c r="N74" s="52">
        <f>N75+N76</f>
        <v>0</v>
      </c>
    </row>
    <row r="75" spans="1:14" ht="64.5">
      <c r="A75" s="19" t="s">
        <v>128</v>
      </c>
      <c r="B75" s="21" t="s">
        <v>17</v>
      </c>
      <c r="C75" s="52">
        <v>0</v>
      </c>
      <c r="D75" s="12">
        <v>0</v>
      </c>
      <c r="E75" s="12">
        <v>0</v>
      </c>
      <c r="F75" s="12">
        <v>0</v>
      </c>
      <c r="G75" s="52">
        <v>0</v>
      </c>
      <c r="H75" s="52">
        <v>0</v>
      </c>
      <c r="I75" s="52">
        <v>0</v>
      </c>
      <c r="J75" s="52">
        <v>0</v>
      </c>
      <c r="K75" s="66">
        <v>5818.3</v>
      </c>
      <c r="L75" s="52">
        <v>0</v>
      </c>
      <c r="M75" s="52">
        <v>5818.3</v>
      </c>
      <c r="N75" s="52">
        <v>0</v>
      </c>
    </row>
    <row r="76" spans="1:14" ht="51.75">
      <c r="A76" s="19" t="s">
        <v>129</v>
      </c>
      <c r="B76" s="21" t="s">
        <v>18</v>
      </c>
      <c r="C76" s="52">
        <v>0</v>
      </c>
      <c r="D76" s="12">
        <v>0</v>
      </c>
      <c r="E76" s="12">
        <v>0</v>
      </c>
      <c r="F76" s="12">
        <v>0</v>
      </c>
      <c r="G76" s="52">
        <v>0</v>
      </c>
      <c r="H76" s="52">
        <v>0</v>
      </c>
      <c r="I76" s="52">
        <v>0</v>
      </c>
      <c r="J76" s="52">
        <v>0</v>
      </c>
      <c r="K76" s="66">
        <v>10241.4</v>
      </c>
      <c r="L76" s="52">
        <v>0</v>
      </c>
      <c r="M76" s="52">
        <v>10241.4</v>
      </c>
      <c r="N76" s="52">
        <v>0</v>
      </c>
    </row>
    <row r="77" spans="1:14" ht="60">
      <c r="A77" s="19" t="s">
        <v>130</v>
      </c>
      <c r="B77" s="38" t="s">
        <v>28</v>
      </c>
      <c r="C77" s="12">
        <v>0</v>
      </c>
      <c r="D77" s="12">
        <v>0</v>
      </c>
      <c r="E77" s="12">
        <v>0</v>
      </c>
      <c r="F77" s="12">
        <v>0</v>
      </c>
      <c r="G77" s="76">
        <v>77685.7</v>
      </c>
      <c r="H77" s="12">
        <v>0</v>
      </c>
      <c r="I77" s="12">
        <v>77685.7</v>
      </c>
      <c r="J77" s="12">
        <v>0</v>
      </c>
      <c r="K77" s="74">
        <v>82114.8</v>
      </c>
      <c r="L77" s="12">
        <v>0</v>
      </c>
      <c r="M77" s="12">
        <v>82115</v>
      </c>
      <c r="N77" s="12">
        <v>0</v>
      </c>
    </row>
    <row r="78" spans="1:14" ht="30">
      <c r="A78" s="19" t="s">
        <v>131</v>
      </c>
      <c r="B78" s="38" t="s">
        <v>29</v>
      </c>
      <c r="C78" s="12">
        <v>0</v>
      </c>
      <c r="D78" s="12">
        <v>0</v>
      </c>
      <c r="E78" s="12">
        <v>0</v>
      </c>
      <c r="F78" s="12">
        <v>0</v>
      </c>
      <c r="G78" s="76">
        <v>3195</v>
      </c>
      <c r="H78" s="12">
        <v>0</v>
      </c>
      <c r="I78" s="12">
        <v>3195</v>
      </c>
      <c r="J78" s="12">
        <v>0</v>
      </c>
      <c r="K78" s="74">
        <v>3195</v>
      </c>
      <c r="L78" s="12">
        <v>0</v>
      </c>
      <c r="M78" s="12">
        <v>3195</v>
      </c>
      <c r="N78" s="12">
        <v>0</v>
      </c>
    </row>
    <row r="79" spans="1:14" s="14" customFormat="1" ht="60">
      <c r="A79" s="15" t="s">
        <v>132</v>
      </c>
      <c r="B79" s="25" t="s">
        <v>76</v>
      </c>
      <c r="C79" s="42">
        <f>SUM(D79:F79)</f>
        <v>0</v>
      </c>
      <c r="D79" s="42">
        <v>0</v>
      </c>
      <c r="E79" s="42">
        <v>0</v>
      </c>
      <c r="F79" s="42">
        <v>0</v>
      </c>
      <c r="G79" s="42">
        <f>SUM(H79:J79)</f>
        <v>0</v>
      </c>
      <c r="H79" s="42">
        <v>0</v>
      </c>
      <c r="I79" s="42">
        <v>0</v>
      </c>
      <c r="J79" s="42">
        <v>0</v>
      </c>
      <c r="K79" s="42">
        <v>460</v>
      </c>
      <c r="L79" s="42">
        <v>0</v>
      </c>
      <c r="M79" s="42">
        <v>460</v>
      </c>
      <c r="N79" s="42">
        <v>0</v>
      </c>
    </row>
    <row r="80" spans="1:14" s="14" customFormat="1" ht="60">
      <c r="A80" s="15" t="s">
        <v>133</v>
      </c>
      <c r="B80" s="25" t="s">
        <v>78</v>
      </c>
      <c r="C80" s="42">
        <f t="shared" ref="C80:C83" si="61">SUM(D80:F80)</f>
        <v>0</v>
      </c>
      <c r="D80" s="41">
        <v>0</v>
      </c>
      <c r="E80" s="41">
        <v>0</v>
      </c>
      <c r="F80" s="41">
        <v>0</v>
      </c>
      <c r="G80" s="42">
        <f t="shared" ref="G80:G83" si="62">SUM(H80:J80)</f>
        <v>0</v>
      </c>
      <c r="H80" s="41">
        <v>0</v>
      </c>
      <c r="I80" s="41">
        <v>0</v>
      </c>
      <c r="J80" s="41">
        <v>0</v>
      </c>
      <c r="K80" s="41">
        <v>24.2</v>
      </c>
      <c r="L80" s="41">
        <v>0</v>
      </c>
      <c r="M80" s="41">
        <v>0</v>
      </c>
      <c r="N80" s="41">
        <v>24.2</v>
      </c>
    </row>
    <row r="81" spans="1:14" s="14" customFormat="1" ht="45">
      <c r="A81" s="15" t="s">
        <v>134</v>
      </c>
      <c r="B81" s="25" t="s">
        <v>80</v>
      </c>
      <c r="C81" s="42">
        <f t="shared" si="61"/>
        <v>0</v>
      </c>
      <c r="D81" s="42">
        <f>D82+D83</f>
        <v>0</v>
      </c>
      <c r="E81" s="42">
        <v>0</v>
      </c>
      <c r="F81" s="42">
        <v>0</v>
      </c>
      <c r="G81" s="42">
        <f t="shared" si="62"/>
        <v>0</v>
      </c>
      <c r="H81" s="42">
        <f>H82+H83</f>
        <v>0</v>
      </c>
      <c r="I81" s="42">
        <v>0</v>
      </c>
      <c r="J81" s="42">
        <v>0</v>
      </c>
      <c r="K81" s="42">
        <f>SUM(L81:N81)</f>
        <v>104975.7</v>
      </c>
      <c r="L81" s="42">
        <f>L82+L83</f>
        <v>0</v>
      </c>
      <c r="M81" s="42">
        <f>M82+M83</f>
        <v>1862.7</v>
      </c>
      <c r="N81" s="42">
        <f>N82+N83</f>
        <v>103113</v>
      </c>
    </row>
    <row r="82" spans="1:14" s="28" customFormat="1" ht="60">
      <c r="A82" s="26" t="s">
        <v>137</v>
      </c>
      <c r="B82" s="27" t="s">
        <v>81</v>
      </c>
      <c r="C82" s="42">
        <f t="shared" si="61"/>
        <v>0</v>
      </c>
      <c r="D82" s="53">
        <v>0</v>
      </c>
      <c r="E82" s="53">
        <v>0</v>
      </c>
      <c r="F82" s="53">
        <v>0</v>
      </c>
      <c r="G82" s="42">
        <f t="shared" si="62"/>
        <v>0</v>
      </c>
      <c r="H82" s="53">
        <v>0</v>
      </c>
      <c r="I82" s="53">
        <v>0</v>
      </c>
      <c r="J82" s="53">
        <v>0</v>
      </c>
      <c r="K82" s="42">
        <f t="shared" ref="K82:K83" si="63">SUM(L82:N82)</f>
        <v>103113</v>
      </c>
      <c r="L82" s="53">
        <v>0</v>
      </c>
      <c r="M82" s="53">
        <v>0</v>
      </c>
      <c r="N82" s="53">
        <v>103113</v>
      </c>
    </row>
    <row r="83" spans="1:14" s="28" customFormat="1" ht="60">
      <c r="A83" s="26" t="s">
        <v>138</v>
      </c>
      <c r="B83" s="27" t="s">
        <v>85</v>
      </c>
      <c r="C83" s="42">
        <f t="shared" si="61"/>
        <v>0</v>
      </c>
      <c r="D83" s="54">
        <v>0</v>
      </c>
      <c r="E83" s="54">
        <v>0</v>
      </c>
      <c r="F83" s="54">
        <v>0</v>
      </c>
      <c r="G83" s="42">
        <f t="shared" si="62"/>
        <v>0</v>
      </c>
      <c r="H83" s="54">
        <v>0</v>
      </c>
      <c r="I83" s="54">
        <v>0</v>
      </c>
      <c r="J83" s="54">
        <v>0</v>
      </c>
      <c r="K83" s="42">
        <f t="shared" si="63"/>
        <v>1862.7</v>
      </c>
      <c r="L83" s="54">
        <v>0</v>
      </c>
      <c r="M83" s="54">
        <v>1862.7</v>
      </c>
      <c r="N83" s="54">
        <v>0</v>
      </c>
    </row>
    <row r="84" spans="1:14" s="28" customFormat="1" ht="69.75" customHeight="1">
      <c r="A84" s="32" t="s">
        <v>135</v>
      </c>
      <c r="B84" s="33" t="s">
        <v>102</v>
      </c>
      <c r="C84" s="34">
        <f>SUM(D84:F84)</f>
        <v>0</v>
      </c>
      <c r="D84" s="34">
        <v>0</v>
      </c>
      <c r="E84" s="34">
        <v>0</v>
      </c>
      <c r="F84" s="34">
        <v>0</v>
      </c>
      <c r="G84" s="34">
        <f>SUM(H84:J84)</f>
        <v>0</v>
      </c>
      <c r="H84" s="34">
        <v>0</v>
      </c>
      <c r="I84" s="34">
        <v>0</v>
      </c>
      <c r="J84" s="34">
        <v>0</v>
      </c>
      <c r="K84" s="34">
        <f>SUM(L84:N84)</f>
        <v>1519.3</v>
      </c>
      <c r="L84" s="34">
        <v>1519.3</v>
      </c>
      <c r="M84" s="34">
        <v>0</v>
      </c>
      <c r="N84" s="34">
        <v>0</v>
      </c>
    </row>
    <row r="85" spans="1:14" ht="26.25">
      <c r="A85" s="32" t="s">
        <v>136</v>
      </c>
      <c r="B85" s="35" t="s">
        <v>101</v>
      </c>
      <c r="C85" s="36">
        <f>SUM(D85:F85)</f>
        <v>0</v>
      </c>
      <c r="D85" s="36">
        <v>0</v>
      </c>
      <c r="E85" s="36">
        <v>0</v>
      </c>
      <c r="F85" s="36">
        <v>0</v>
      </c>
      <c r="G85" s="36">
        <f>SUM(H85:J85)</f>
        <v>0</v>
      </c>
      <c r="H85" s="36">
        <v>0</v>
      </c>
      <c r="I85" s="36">
        <v>0</v>
      </c>
      <c r="J85" s="36">
        <v>0</v>
      </c>
      <c r="K85" s="36">
        <f>SUM(L85:N85)</f>
        <v>5936.3</v>
      </c>
      <c r="L85" s="36">
        <v>0</v>
      </c>
      <c r="M85" s="36">
        <v>5639.5</v>
      </c>
      <c r="N85" s="36">
        <v>296.8</v>
      </c>
    </row>
    <row r="86" spans="1:14" ht="26.25">
      <c r="A86" s="32" t="s">
        <v>139</v>
      </c>
      <c r="B86" s="35" t="s">
        <v>39</v>
      </c>
      <c r="C86" s="36">
        <f>C87</f>
        <v>0</v>
      </c>
      <c r="D86" s="36">
        <f>SUM(D87)</f>
        <v>0</v>
      </c>
      <c r="E86" s="36">
        <f t="shared" ref="E86" si="64">SUM(E87)</f>
        <v>0</v>
      </c>
      <c r="F86" s="36">
        <f t="shared" ref="F86" si="65">SUM(F87)</f>
        <v>0</v>
      </c>
      <c r="G86" s="36">
        <f>SUM(H86:J86)</f>
        <v>0</v>
      </c>
      <c r="H86" s="36">
        <f>H87</f>
        <v>0</v>
      </c>
      <c r="I86" s="36">
        <f>I87</f>
        <v>0</v>
      </c>
      <c r="J86" s="36">
        <f>J87</f>
        <v>0</v>
      </c>
      <c r="K86" s="36">
        <f>SUM(L86:N86)</f>
        <v>19881.099999999999</v>
      </c>
      <c r="L86" s="36">
        <f>L87</f>
        <v>0</v>
      </c>
      <c r="M86" s="36">
        <f>M87</f>
        <v>19881.099999999999</v>
      </c>
      <c r="N86" s="36">
        <f>N87</f>
        <v>0</v>
      </c>
    </row>
    <row r="87" spans="1:14" ht="39">
      <c r="A87" s="32" t="s">
        <v>140</v>
      </c>
      <c r="B87" s="37" t="s">
        <v>31</v>
      </c>
      <c r="C87" s="36">
        <v>0</v>
      </c>
      <c r="D87" s="36">
        <v>0</v>
      </c>
      <c r="E87" s="36">
        <v>0</v>
      </c>
      <c r="F87" s="36">
        <v>0</v>
      </c>
      <c r="G87" s="36">
        <f>SUM(H87:J87)</f>
        <v>0</v>
      </c>
      <c r="H87" s="36">
        <v>0</v>
      </c>
      <c r="I87" s="36">
        <v>0</v>
      </c>
      <c r="J87" s="36">
        <v>0</v>
      </c>
      <c r="K87" s="36">
        <f>SUM(L87:N87)</f>
        <v>19881.099999999999</v>
      </c>
      <c r="L87" s="36">
        <v>0</v>
      </c>
      <c r="M87" s="36">
        <v>19881.099999999999</v>
      </c>
      <c r="N87" s="36">
        <v>0</v>
      </c>
    </row>
  </sheetData>
  <mergeCells count="8">
    <mergeCell ref="A5:A6"/>
    <mergeCell ref="A3:N3"/>
    <mergeCell ref="A8:B8"/>
    <mergeCell ref="A9:A10"/>
    <mergeCell ref="C5:F5"/>
    <mergeCell ref="G5:J5"/>
    <mergeCell ref="K5:N5"/>
    <mergeCell ref="B5:B6"/>
  </mergeCells>
  <pageMargins left="0" right="0" top="0.15748031496062992" bottom="0.15748031496062992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Company>UO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Chiginceva</dc:creator>
  <cp:lastModifiedBy>Лариса Васильевна Зорина</cp:lastModifiedBy>
  <cp:lastPrinted>2016-11-01T09:10:38Z</cp:lastPrinted>
  <dcterms:created xsi:type="dcterms:W3CDTF">2016-10-31T03:36:47Z</dcterms:created>
  <dcterms:modified xsi:type="dcterms:W3CDTF">2016-11-02T04:04:24Z</dcterms:modified>
</cp:coreProperties>
</file>