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90" windowWidth="16260" windowHeight="8475"/>
  </bookViews>
  <sheets>
    <sheet name="Расходы бюджета (п.12.5)" sheetId="2" r:id="rId1"/>
  </sheets>
  <calcPr calcId="125725"/>
</workbook>
</file>

<file path=xl/calcChain.xml><?xml version="1.0" encoding="utf-8"?>
<calcChain xmlns="http://schemas.openxmlformats.org/spreadsheetml/2006/main">
  <c r="E27" i="2"/>
  <c r="H54"/>
  <c r="G54"/>
  <c r="F54"/>
  <c r="E54"/>
  <c r="D54"/>
  <c r="E52"/>
  <c r="D52"/>
  <c r="H52"/>
  <c r="G52"/>
  <c r="F52"/>
  <c r="E49"/>
  <c r="D49"/>
  <c r="H49"/>
  <c r="G49"/>
  <c r="F49"/>
  <c r="E44"/>
  <c r="D44"/>
  <c r="H44"/>
  <c r="G44"/>
  <c r="F44"/>
  <c r="H42"/>
  <c r="G42"/>
  <c r="E42"/>
  <c r="D42"/>
  <c r="F42"/>
  <c r="E39"/>
  <c r="D39"/>
  <c r="H39"/>
  <c r="G39"/>
  <c r="F39"/>
  <c r="E33"/>
  <c r="D33"/>
  <c r="H33"/>
  <c r="G33"/>
  <c r="F33"/>
  <c r="E31"/>
  <c r="D31"/>
  <c r="H31"/>
  <c r="G31"/>
  <c r="F31"/>
  <c r="E26"/>
  <c r="D26"/>
  <c r="H26"/>
  <c r="G26"/>
  <c r="F26"/>
  <c r="E19"/>
  <c r="D19"/>
  <c r="H19"/>
  <c r="G19"/>
  <c r="F19"/>
  <c r="E15"/>
  <c r="D15"/>
  <c r="G15"/>
  <c r="H16"/>
  <c r="H15" s="1"/>
  <c r="G16"/>
  <c r="F16"/>
  <c r="F15" s="1"/>
  <c r="H11"/>
  <c r="H9"/>
  <c r="H8"/>
  <c r="H7"/>
  <c r="E6"/>
  <c r="D6"/>
  <c r="H14"/>
  <c r="G14"/>
  <c r="H13"/>
  <c r="H6" s="1"/>
  <c r="G13"/>
  <c r="G11"/>
  <c r="G9"/>
  <c r="G8"/>
  <c r="G7"/>
  <c r="G6" s="1"/>
  <c r="F14"/>
  <c r="F13"/>
  <c r="F11"/>
  <c r="F9"/>
  <c r="F8"/>
  <c r="F7"/>
  <c r="F6" s="1"/>
  <c r="G56" l="1"/>
  <c r="F56"/>
  <c r="H56"/>
  <c r="E56"/>
  <c r="D56"/>
</calcChain>
</file>

<file path=xl/sharedStrings.xml><?xml version="1.0" encoding="utf-8"?>
<sst xmlns="http://schemas.openxmlformats.org/spreadsheetml/2006/main" count="149" uniqueCount="112">
  <si>
    <t/>
  </si>
  <si>
    <t>Обслуживание государственного внутреннего и муниципального долга</t>
  </si>
  <si>
    <t>Периодическая печать и издательства</t>
  </si>
  <si>
    <t>Массовый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</si>
  <si>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</si>
  <si>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</si>
  <si>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</si>
  <si>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</si>
  <si>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Другие вопросы в области здравоохранения</t>
  </si>
  <si>
    <t>Другие вопросы в области культуры, кинематографии</t>
  </si>
  <si>
    <t>Культура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</si>
  <si>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</si>
  <si>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</si>
  <si>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</si>
  <si>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</si>
  <si>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</si>
  <si>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Другие вопросы в области охраны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</si>
  <si>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</si>
  <si>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</si>
  <si>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</si>
  <si>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</si>
  <si>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</si>
  <si>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</si>
  <si>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</si>
  <si>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</si>
  <si>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</si>
  <si>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</si>
  <si>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</si>
  <si>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</si>
  <si>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</si>
  <si>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</si>
  <si>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</si>
  <si>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</si>
  <si>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</si>
  <si>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</si>
  <si>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</si>
  <si>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Проект бюджета</t>
  </si>
  <si>
    <t>Оценка исполнения за 2016 год</t>
  </si>
  <si>
    <t>Исполнено за 2015 год</t>
  </si>
  <si>
    <t xml:space="preserve">Раздел, подраздел </t>
  </si>
  <si>
    <t>Наименование раздела, подраздела</t>
  </si>
  <si>
    <t>ИТОГО</t>
  </si>
  <si>
    <t>тыс.рублей</t>
  </si>
  <si>
    <t>Общегосударственные вопросы</t>
  </si>
  <si>
    <t>0100</t>
  </si>
  <si>
    <t>0102</t>
  </si>
  <si>
    <t>0103</t>
  </si>
  <si>
    <t>0104</t>
  </si>
  <si>
    <t>0106</t>
  </si>
  <si>
    <t>Судебная система</t>
  </si>
  <si>
    <t>0105</t>
  </si>
  <si>
    <t>0111</t>
  </si>
  <si>
    <t>0113</t>
  </si>
  <si>
    <t>Национальная безопасность и правоохранительная деятельность</t>
  </si>
  <si>
    <t>0300</t>
  </si>
  <si>
    <t>0304</t>
  </si>
  <si>
    <t>0309</t>
  </si>
  <si>
    <t>0314</t>
  </si>
  <si>
    <t>Национальная экономика</t>
  </si>
  <si>
    <t>0400</t>
  </si>
  <si>
    <t>0401</t>
  </si>
  <si>
    <t>0405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</si>
  <si>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</si>
  <si>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</si>
  <si>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</si>
  <si>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</si>
  <si>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</si>
  <si>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</si>
  <si>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</si>
  <si>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0502</t>
  </si>
  <si>
    <t>0503</t>
  </si>
  <si>
    <t>0505</t>
  </si>
  <si>
    <t>0605</t>
  </si>
  <si>
    <t>Охрана окружающей среды</t>
  </si>
  <si>
    <t>Образование</t>
  </si>
  <si>
    <t>0700</t>
  </si>
  <si>
    <t>0600</t>
  </si>
  <si>
    <t>0701</t>
  </si>
  <si>
    <t>0702</t>
  </si>
  <si>
    <t>0703</t>
  </si>
  <si>
    <t>0707</t>
  </si>
  <si>
    <t>0709</t>
  </si>
  <si>
    <t>Культура и кинематография</t>
  </si>
  <si>
    <t>0800</t>
  </si>
  <si>
    <t>0801</t>
  </si>
  <si>
    <t>0804</t>
  </si>
  <si>
    <t>Здравоохранение</t>
  </si>
  <si>
    <t>0900</t>
  </si>
  <si>
    <t>0909</t>
  </si>
  <si>
    <t>Социальная политика</t>
  </si>
  <si>
    <t>1000</t>
  </si>
  <si>
    <t>1001</t>
  </si>
  <si>
    <t>1003</t>
  </si>
  <si>
    <t>1004</t>
  </si>
  <si>
    <t>1006</t>
  </si>
  <si>
    <t>Физическая культура и спорт</t>
  </si>
  <si>
    <t>1100</t>
  </si>
  <si>
    <t>1102</t>
  </si>
  <si>
    <t>1105</t>
  </si>
  <si>
    <t>Другие вопросы в области физической культуры и спорта</t>
  </si>
  <si>
    <t>1200</t>
  </si>
  <si>
    <t>1202</t>
  </si>
  <si>
    <t>1300</t>
  </si>
  <si>
    <t>1301</t>
  </si>
  <si>
    <t xml:space="preserve">Средства массовой информации </t>
  </si>
  <si>
    <t>Обслуживание государственного и муниципального долга</t>
  </si>
  <si>
    <t>на 2017 год</t>
  </si>
  <si>
    <t>на 2018 год</t>
  </si>
  <si>
    <t>на 2019 год</t>
  </si>
  <si>
    <t>Обеспечение проведения выборов и референдумов</t>
  </si>
  <si>
    <t>0107</t>
  </si>
  <si>
    <t>Сведения о расходах бюджета городского округа город Урай по разделам (подразделам)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</si>
</sst>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000"/>
    <numFmt numFmtId="165" formatCode="_-* #,##0.0\ _₽_-;\-* #,##0.0\ _₽_-;_-* &quot;-&quot;??\ _₽_-;_-@_-"/>
    <numFmt numFmtId="166" formatCode="#,##0.0;[Red]\-#,##0.0;0.0"/>
    <numFmt numFmtId="167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b/>
      <sz val="12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0" borderId="0" xfId="2"/>
    <xf numFmtId="0" fontId="2" fillId="0" borderId="0" xfId="2" applyProtection="1">
      <protection hidden="1"/>
    </xf>
    <xf numFmtId="0" fontId="3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0" xfId="2" applyNumberFormat="1" applyFont="1" applyFill="1" applyAlignment="1" applyProtection="1">
      <alignment horizontal="centerContinuous"/>
      <protection hidden="1"/>
    </xf>
    <xf numFmtId="0" fontId="4" fillId="0" borderId="0" xfId="2" applyNumberFormat="1" applyFont="1" applyFill="1" applyBorder="1" applyAlignment="1" applyProtection="1">
      <protection hidden="1"/>
    </xf>
    <xf numFmtId="0" fontId="8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0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165" fontId="10" fillId="2" borderId="1" xfId="1" applyNumberFormat="1" applyFont="1" applyFill="1" applyBorder="1" applyAlignment="1" applyProtection="1">
      <protection hidden="1"/>
    </xf>
    <xf numFmtId="166" fontId="3" fillId="0" borderId="1" xfId="2" applyNumberFormat="1" applyFont="1" applyFill="1" applyBorder="1" applyAlignment="1" applyProtection="1">
      <protection hidden="1"/>
    </xf>
    <xf numFmtId="0" fontId="8" fillId="0" borderId="0" xfId="2" applyFont="1" applyAlignment="1" applyProtection="1">
      <alignment horizontal="right"/>
      <protection hidden="1"/>
    </xf>
    <xf numFmtId="0" fontId="6" fillId="2" borderId="1" xfId="2" applyNumberFormat="1" applyFont="1" applyFill="1" applyBorder="1" applyAlignment="1" applyProtection="1">
      <alignment horizontal="left" vertical="center" wrapText="1"/>
      <protection hidden="1"/>
    </xf>
    <xf numFmtId="49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2" applyNumberFormat="1" applyFont="1" applyFill="1" applyAlignment="1" applyProtection="1">
      <alignment horizontal="center"/>
      <protection hidden="1"/>
    </xf>
    <xf numFmtId="49" fontId="4" fillId="0" borderId="0" xfId="2" applyNumberFormat="1" applyFont="1" applyFill="1" applyAlignment="1" applyProtection="1">
      <alignment horizontal="center"/>
      <protection hidden="1"/>
    </xf>
    <xf numFmtId="49" fontId="3" fillId="0" borderId="1" xfId="2" applyNumberFormat="1" applyFont="1" applyFill="1" applyBorder="1" applyAlignment="1" applyProtection="1">
      <alignment horizontal="center" wrapText="1"/>
      <protection hidden="1"/>
    </xf>
    <xf numFmtId="49" fontId="5" fillId="2" borderId="1" xfId="2" applyNumberFormat="1" applyFont="1" applyFill="1" applyBorder="1" applyAlignment="1" applyProtection="1">
      <alignment horizontal="center"/>
      <protection hidden="1"/>
    </xf>
    <xf numFmtId="49" fontId="2" fillId="0" borderId="0" xfId="2" applyNumberFormat="1" applyAlignment="1" applyProtection="1">
      <alignment horizontal="center"/>
      <protection hidden="1"/>
    </xf>
    <xf numFmtId="49" fontId="2" fillId="0" borderId="0" xfId="2" applyNumberFormat="1" applyAlignment="1">
      <alignment horizontal="center"/>
    </xf>
    <xf numFmtId="0" fontId="9" fillId="0" borderId="0" xfId="2" applyNumberFormat="1" applyFont="1" applyFill="1" applyBorder="1" applyAlignment="1" applyProtection="1">
      <protection hidden="1"/>
    </xf>
    <xf numFmtId="164" fontId="14" fillId="0" borderId="1" xfId="2" applyNumberFormat="1" applyFont="1" applyFill="1" applyBorder="1" applyAlignment="1" applyProtection="1">
      <alignment wrapText="1"/>
      <protection hidden="1"/>
    </xf>
    <xf numFmtId="49" fontId="14" fillId="0" borderId="1" xfId="2" applyNumberFormat="1" applyFont="1" applyFill="1" applyBorder="1" applyAlignment="1" applyProtection="1">
      <alignment horizontal="center" wrapText="1"/>
      <protection hidden="1"/>
    </xf>
    <xf numFmtId="166" fontId="14" fillId="0" borderId="1" xfId="2" applyNumberFormat="1" applyFont="1" applyFill="1" applyBorder="1" applyAlignment="1" applyProtection="1">
      <protection hidden="1"/>
    </xf>
    <xf numFmtId="0" fontId="2" fillId="0" borderId="0" xfId="2" applyFont="1"/>
    <xf numFmtId="0" fontId="11" fillId="0" borderId="0" xfId="2" applyNumberFormat="1" applyFont="1" applyFill="1" applyBorder="1" applyAlignment="1" applyProtection="1">
      <protection hidden="1"/>
    </xf>
    <xf numFmtId="0" fontId="13" fillId="0" borderId="0" xfId="2" applyFont="1"/>
    <xf numFmtId="164" fontId="8" fillId="2" borderId="1" xfId="2" applyNumberFormat="1" applyFont="1" applyFill="1" applyBorder="1" applyAlignment="1" applyProtection="1">
      <alignment wrapText="1"/>
      <protection hidden="1"/>
    </xf>
    <xf numFmtId="49" fontId="8" fillId="2" borderId="1" xfId="2" applyNumberFormat="1" applyFont="1" applyFill="1" applyBorder="1" applyAlignment="1" applyProtection="1">
      <alignment horizontal="center" wrapText="1"/>
      <protection hidden="1"/>
    </xf>
    <xf numFmtId="166" fontId="8" fillId="2" borderId="1" xfId="2" applyNumberFormat="1" applyFont="1" applyFill="1" applyBorder="1" applyAlignment="1" applyProtection="1">
      <protection hidden="1"/>
    </xf>
    <xf numFmtId="166" fontId="8" fillId="2" borderId="1" xfId="2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protection hidden="1"/>
    </xf>
    <xf numFmtId="165" fontId="14" fillId="0" borderId="1" xfId="1" applyNumberFormat="1" applyFont="1" applyFill="1" applyBorder="1" applyAlignment="1" applyProtection="1">
      <alignment wrapText="1"/>
      <protection hidden="1"/>
    </xf>
    <xf numFmtId="165" fontId="14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wrapText="1"/>
      <protection hidden="1"/>
    </xf>
    <xf numFmtId="0" fontId="12" fillId="0" borderId="0" xfId="2" applyNumberFormat="1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workbookViewId="0">
      <pane xSplit="3" ySplit="5" topLeftCell="D18" activePane="bottomRight" state="frozen"/>
      <selection pane="topRight" activeCell="D1" sqref="D1"/>
      <selection pane="bottomLeft" activeCell="A7" sqref="A7"/>
      <selection pane="bottomRight" activeCell="E28" sqref="E28"/>
    </sheetView>
  </sheetViews>
  <sheetFormatPr defaultColWidth="7.28515625" defaultRowHeight="11.25"/>
  <cols>
    <col min="1" max="1" width="0.5703125" style="1" customWidth="1"/>
    <col min="2" max="2" width="63.42578125" style="1" customWidth="1"/>
    <col min="3" max="3" width="9" style="21" customWidth="1"/>
    <col min="4" max="5" width="13.285156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.140625" style="1" customWidth="1"/>
    <col min="10" max="239" width="7.140625" style="1" customWidth="1"/>
    <col min="240" max="16384" width="7.28515625" style="1"/>
  </cols>
  <sheetData>
    <row r="1" spans="1:9" ht="7.15" customHeight="1">
      <c r="A1" s="2"/>
      <c r="B1" s="4"/>
      <c r="C1" s="17"/>
      <c r="D1" s="4"/>
      <c r="E1" s="4"/>
      <c r="F1" s="2"/>
      <c r="G1" s="2"/>
      <c r="H1" s="2"/>
      <c r="I1" s="2"/>
    </row>
    <row r="2" spans="1:9" ht="15.4" customHeight="1">
      <c r="A2" s="38" t="s">
        <v>111</v>
      </c>
      <c r="B2" s="38"/>
      <c r="C2" s="38"/>
      <c r="D2" s="39"/>
      <c r="E2" s="39"/>
      <c r="F2" s="2"/>
      <c r="G2" s="2"/>
      <c r="H2" s="2"/>
      <c r="I2" s="2"/>
    </row>
    <row r="3" spans="1:9" ht="13.15" customHeight="1">
      <c r="A3" s="6"/>
      <c r="B3" s="6"/>
      <c r="C3" s="17"/>
      <c r="D3" s="6"/>
      <c r="E3" s="6"/>
      <c r="F3" s="2"/>
      <c r="G3" s="2"/>
      <c r="H3" s="13" t="s">
        <v>42</v>
      </c>
      <c r="I3" s="2"/>
    </row>
    <row r="4" spans="1:9" ht="13.15" customHeight="1">
      <c r="A4" s="7"/>
      <c r="B4" s="40" t="s">
        <v>40</v>
      </c>
      <c r="C4" s="42" t="s">
        <v>39</v>
      </c>
      <c r="D4" s="40" t="s">
        <v>38</v>
      </c>
      <c r="E4" s="40" t="s">
        <v>37</v>
      </c>
      <c r="F4" s="40" t="s">
        <v>36</v>
      </c>
      <c r="G4" s="41"/>
      <c r="H4" s="41"/>
      <c r="I4" s="5" t="s">
        <v>0</v>
      </c>
    </row>
    <row r="5" spans="1:9" ht="23.45" customHeight="1">
      <c r="A5" s="7"/>
      <c r="B5" s="41"/>
      <c r="C5" s="43"/>
      <c r="D5" s="41"/>
      <c r="E5" s="41"/>
      <c r="F5" s="8" t="s">
        <v>106</v>
      </c>
      <c r="G5" s="8" t="s">
        <v>107</v>
      </c>
      <c r="H5" s="8" t="s">
        <v>108</v>
      </c>
      <c r="I5" s="4" t="s">
        <v>0</v>
      </c>
    </row>
    <row r="6" spans="1:9" ht="18" customHeight="1">
      <c r="A6" s="7"/>
      <c r="B6" s="14" t="s">
        <v>43</v>
      </c>
      <c r="C6" s="15" t="s">
        <v>44</v>
      </c>
      <c r="D6" s="32">
        <f t="shared" ref="D6:E6" si="0">SUM(D7:D14)</f>
        <v>273251.39999999997</v>
      </c>
      <c r="E6" s="32">
        <f t="shared" si="0"/>
        <v>286102.2</v>
      </c>
      <c r="F6" s="32">
        <f>SUM(F7:F14)</f>
        <v>279195.08900000004</v>
      </c>
      <c r="G6" s="32">
        <f t="shared" ref="G6:H6" si="1">SUM(G7:G14)</f>
        <v>270089.08900000004</v>
      </c>
      <c r="H6" s="32">
        <f t="shared" si="1"/>
        <v>309981.18900000001</v>
      </c>
      <c r="I6" s="4"/>
    </row>
    <row r="7" spans="1:9" ht="24" customHeight="1">
      <c r="A7" s="7"/>
      <c r="B7" s="9" t="s">
        <v>35</v>
      </c>
      <c r="C7" s="18" t="s">
        <v>45</v>
      </c>
      <c r="D7" s="33">
        <v>24257.200000000001</v>
      </c>
      <c r="E7" s="34">
        <v>26530.3</v>
      </c>
      <c r="F7" s="12">
        <f>26375123/1000</f>
        <v>26375.123</v>
      </c>
      <c r="G7" s="12">
        <f>26448527/1000</f>
        <v>26448.526999999998</v>
      </c>
      <c r="H7" s="12">
        <f>26495292/1000</f>
        <v>26495.292000000001</v>
      </c>
      <c r="I7" s="7" t="s">
        <v>0</v>
      </c>
    </row>
    <row r="8" spans="1:9" ht="25.15" customHeight="1">
      <c r="A8" s="7"/>
      <c r="B8" s="9" t="s">
        <v>34</v>
      </c>
      <c r="C8" s="18" t="s">
        <v>46</v>
      </c>
      <c r="D8" s="33">
        <v>16135.2</v>
      </c>
      <c r="E8" s="34">
        <v>16656.400000000001</v>
      </c>
      <c r="F8" s="12">
        <f>16293383/1000</f>
        <v>16293.383</v>
      </c>
      <c r="G8" s="12">
        <f>16000600/1000</f>
        <v>16000.6</v>
      </c>
      <c r="H8" s="12">
        <f>16000600/1000</f>
        <v>16000.6</v>
      </c>
      <c r="I8" s="7" t="s">
        <v>0</v>
      </c>
    </row>
    <row r="9" spans="1:9" ht="24" customHeight="1">
      <c r="A9" s="7"/>
      <c r="B9" s="9" t="s">
        <v>33</v>
      </c>
      <c r="C9" s="18" t="s">
        <v>47</v>
      </c>
      <c r="D9" s="33">
        <v>182697.8</v>
      </c>
      <c r="E9" s="36">
        <v>182974.2</v>
      </c>
      <c r="F9" s="12">
        <f>181799977/1000</f>
        <v>181799.97700000001</v>
      </c>
      <c r="G9" s="12">
        <f>141508673/1000</f>
        <v>141508.67300000001</v>
      </c>
      <c r="H9" s="12">
        <f>150395608/1000</f>
        <v>150395.60800000001</v>
      </c>
      <c r="I9" s="7" t="s">
        <v>0</v>
      </c>
    </row>
    <row r="10" spans="1:9" ht="15" customHeight="1">
      <c r="A10" s="7"/>
      <c r="B10" s="9" t="s">
        <v>49</v>
      </c>
      <c r="C10" s="18" t="s">
        <v>50</v>
      </c>
      <c r="D10" s="33">
        <v>3.3</v>
      </c>
      <c r="E10" s="34">
        <v>29.5</v>
      </c>
      <c r="F10" s="37">
        <v>0</v>
      </c>
      <c r="G10" s="37">
        <v>0</v>
      </c>
      <c r="H10" s="37">
        <v>0</v>
      </c>
      <c r="I10" s="7"/>
    </row>
    <row r="11" spans="1:9" ht="24.6" customHeight="1">
      <c r="A11" s="7"/>
      <c r="B11" s="9" t="s">
        <v>32</v>
      </c>
      <c r="C11" s="18" t="s">
        <v>48</v>
      </c>
      <c r="D11" s="33">
        <v>38333.599999999999</v>
      </c>
      <c r="E11" s="34">
        <v>40804.300000000003</v>
      </c>
      <c r="F11" s="12">
        <f>37816906/1000</f>
        <v>37816.906000000003</v>
      </c>
      <c r="G11" s="12">
        <f>38657989/1000</f>
        <v>38657.989000000001</v>
      </c>
      <c r="H11" s="12">
        <f>38657989/1000</f>
        <v>38657.989000000001</v>
      </c>
      <c r="I11" s="7" t="s">
        <v>0</v>
      </c>
    </row>
    <row r="12" spans="1:9" ht="15.6" customHeight="1">
      <c r="A12" s="7"/>
      <c r="B12" s="9" t="s">
        <v>109</v>
      </c>
      <c r="C12" s="18" t="s">
        <v>110</v>
      </c>
      <c r="D12" s="37">
        <v>0</v>
      </c>
      <c r="E12" s="34">
        <v>4453.3</v>
      </c>
      <c r="F12" s="37">
        <v>0</v>
      </c>
      <c r="G12" s="37">
        <v>0</v>
      </c>
      <c r="H12" s="37">
        <v>0</v>
      </c>
      <c r="I12" s="7"/>
    </row>
    <row r="13" spans="1:9" ht="13.15" customHeight="1">
      <c r="A13" s="7"/>
      <c r="B13" s="9" t="s">
        <v>31</v>
      </c>
      <c r="C13" s="18" t="s">
        <v>51</v>
      </c>
      <c r="D13" s="37">
        <v>0</v>
      </c>
      <c r="E13" s="34">
        <v>1641</v>
      </c>
      <c r="F13" s="12">
        <f>5000000/1000</f>
        <v>5000</v>
      </c>
      <c r="G13" s="12">
        <f t="shared" ref="G13:H13" si="2">5000000/1000</f>
        <v>5000</v>
      </c>
      <c r="H13" s="12">
        <f t="shared" si="2"/>
        <v>5000</v>
      </c>
      <c r="I13" s="7" t="s">
        <v>0</v>
      </c>
    </row>
    <row r="14" spans="1:9" ht="13.15" customHeight="1">
      <c r="A14" s="7"/>
      <c r="B14" s="9" t="s">
        <v>30</v>
      </c>
      <c r="C14" s="18" t="s">
        <v>52</v>
      </c>
      <c r="D14" s="33">
        <v>11824.3</v>
      </c>
      <c r="E14" s="34">
        <v>13013.2</v>
      </c>
      <c r="F14" s="12">
        <f>11909700/1000</f>
        <v>11909.7</v>
      </c>
      <c r="G14" s="12">
        <f>42473300/1000</f>
        <v>42473.3</v>
      </c>
      <c r="H14" s="12">
        <f>73431700/1000</f>
        <v>73431.7</v>
      </c>
      <c r="I14" s="7" t="s">
        <v>0</v>
      </c>
    </row>
    <row r="15" spans="1:9" s="28" customFormat="1" ht="16.899999999999999" customHeight="1">
      <c r="A15" s="27"/>
      <c r="B15" s="29" t="s">
        <v>53</v>
      </c>
      <c r="C15" s="30" t="s">
        <v>54</v>
      </c>
      <c r="D15" s="31">
        <f t="shared" ref="D15:E15" si="3">SUM(D16:D18)</f>
        <v>31018</v>
      </c>
      <c r="E15" s="31">
        <f t="shared" si="3"/>
        <v>38427</v>
      </c>
      <c r="F15" s="31">
        <f>SUM(F16:F18)</f>
        <v>34943.700000000004</v>
      </c>
      <c r="G15" s="31">
        <f t="shared" ref="G15:H15" si="4">SUM(G16:G18)</f>
        <v>34696.9</v>
      </c>
      <c r="H15" s="31">
        <f t="shared" si="4"/>
        <v>34563.700000000004</v>
      </c>
      <c r="I15" s="27"/>
    </row>
    <row r="16" spans="1:9" ht="13.15" customHeight="1">
      <c r="A16" s="7"/>
      <c r="B16" s="9" t="s">
        <v>29</v>
      </c>
      <c r="C16" s="24" t="s">
        <v>55</v>
      </c>
      <c r="D16" s="33">
        <v>6026</v>
      </c>
      <c r="E16" s="34">
        <v>5920.5</v>
      </c>
      <c r="F16" s="12">
        <f>6300700/1000</f>
        <v>6300.7</v>
      </c>
      <c r="G16" s="12">
        <f>6142600/1000</f>
        <v>6142.6</v>
      </c>
      <c r="H16" s="12">
        <f>6136600/1000</f>
        <v>6136.6</v>
      </c>
      <c r="I16" s="7" t="s">
        <v>0</v>
      </c>
    </row>
    <row r="17" spans="1:9" ht="24.6" customHeight="1">
      <c r="A17" s="7"/>
      <c r="B17" s="9" t="s">
        <v>28</v>
      </c>
      <c r="C17" s="24" t="s">
        <v>56</v>
      </c>
      <c r="D17" s="33">
        <v>21973.9</v>
      </c>
      <c r="E17" s="34">
        <v>23102.6</v>
      </c>
      <c r="F17" s="12">
        <v>25716.2</v>
      </c>
      <c r="G17" s="12">
        <v>25716.2</v>
      </c>
      <c r="H17" s="12">
        <v>25716.2</v>
      </c>
      <c r="I17" s="7" t="s">
        <v>0</v>
      </c>
    </row>
    <row r="18" spans="1:9" ht="13.15" customHeight="1">
      <c r="A18" s="7"/>
      <c r="B18" s="9" t="s">
        <v>27</v>
      </c>
      <c r="C18" s="24" t="s">
        <v>57</v>
      </c>
      <c r="D18" s="33">
        <v>3018.1</v>
      </c>
      <c r="E18" s="34">
        <v>9403.9</v>
      </c>
      <c r="F18" s="12">
        <v>2926.8</v>
      </c>
      <c r="G18" s="12">
        <v>2838.1</v>
      </c>
      <c r="H18" s="12">
        <v>2710.9</v>
      </c>
      <c r="I18" s="7" t="s">
        <v>0</v>
      </c>
    </row>
    <row r="19" spans="1:9" ht="15" customHeight="1">
      <c r="A19" s="7"/>
      <c r="B19" s="29" t="s">
        <v>58</v>
      </c>
      <c r="C19" s="30" t="s">
        <v>59</v>
      </c>
      <c r="D19" s="31">
        <f t="shared" ref="D19:E19" si="5">SUM(D20:D25)</f>
        <v>273395.09999999998</v>
      </c>
      <c r="E19" s="31">
        <f t="shared" si="5"/>
        <v>269430.59999999998</v>
      </c>
      <c r="F19" s="31">
        <f>SUM(F20:F25)</f>
        <v>278164.31099999999</v>
      </c>
      <c r="G19" s="31">
        <f t="shared" ref="G19:H19" si="6">SUM(G20:G25)</f>
        <v>272399.21100000001</v>
      </c>
      <c r="H19" s="31">
        <f t="shared" si="6"/>
        <v>232958.31099999999</v>
      </c>
      <c r="I19" s="7"/>
    </row>
    <row r="20" spans="1:9" ht="13.15" customHeight="1">
      <c r="A20" s="7"/>
      <c r="B20" s="9" t="s">
        <v>26</v>
      </c>
      <c r="C20" s="24" t="s">
        <v>60</v>
      </c>
      <c r="D20" s="33">
        <v>5927.4</v>
      </c>
      <c r="E20" s="34">
        <v>8367.6</v>
      </c>
      <c r="F20" s="12">
        <v>7624.6</v>
      </c>
      <c r="G20" s="12">
        <v>4241.3999999999996</v>
      </c>
      <c r="H20" s="12">
        <v>4190.8999999999996</v>
      </c>
      <c r="I20" s="7" t="s">
        <v>0</v>
      </c>
    </row>
    <row r="21" spans="1:9" ht="13.15" customHeight="1">
      <c r="A21" s="7"/>
      <c r="B21" s="9" t="s">
        <v>25</v>
      </c>
      <c r="C21" s="24" t="s">
        <v>61</v>
      </c>
      <c r="D21" s="33">
        <v>37044.199999999997</v>
      </c>
      <c r="E21" s="34">
        <v>36735.9</v>
      </c>
      <c r="F21" s="12">
        <v>39898.1</v>
      </c>
      <c r="G21" s="12">
        <v>44253.1</v>
      </c>
      <c r="H21" s="12">
        <v>27277.1</v>
      </c>
      <c r="I21" s="7" t="s">
        <v>0</v>
      </c>
    </row>
    <row r="22" spans="1:9" ht="13.15" customHeight="1">
      <c r="A22" s="7"/>
      <c r="B22" s="9" t="s">
        <v>24</v>
      </c>
      <c r="C22" s="24" t="s">
        <v>62</v>
      </c>
      <c r="D22" s="33">
        <v>10598.4</v>
      </c>
      <c r="E22" s="34">
        <v>11013.2</v>
      </c>
      <c r="F22" s="12">
        <v>10600</v>
      </c>
      <c r="G22" s="12">
        <v>10600</v>
      </c>
      <c r="H22" s="12">
        <v>10600</v>
      </c>
      <c r="I22" s="7" t="s">
        <v>0</v>
      </c>
    </row>
    <row r="23" spans="1:9" ht="13.15" customHeight="1">
      <c r="A23" s="7"/>
      <c r="B23" s="9" t="s">
        <v>23</v>
      </c>
      <c r="C23" s="24" t="s">
        <v>63</v>
      </c>
      <c r="D23" s="33">
        <v>113459.8</v>
      </c>
      <c r="E23" s="34">
        <v>110132.8</v>
      </c>
      <c r="F23" s="12">
        <v>120966.39999999999</v>
      </c>
      <c r="G23" s="12">
        <v>114229.5</v>
      </c>
      <c r="H23" s="12">
        <v>95437.1</v>
      </c>
      <c r="I23" s="7" t="s">
        <v>0</v>
      </c>
    </row>
    <row r="24" spans="1:9" ht="13.15" customHeight="1">
      <c r="A24" s="7"/>
      <c r="B24" s="9" t="s">
        <v>22</v>
      </c>
      <c r="C24" s="24" t="s">
        <v>64</v>
      </c>
      <c r="D24" s="33">
        <v>2019</v>
      </c>
      <c r="E24" s="34">
        <v>1926</v>
      </c>
      <c r="F24" s="12">
        <v>3596.8110000000001</v>
      </c>
      <c r="G24" s="12">
        <v>3596.8110000000001</v>
      </c>
      <c r="H24" s="12">
        <v>3596.8110000000001</v>
      </c>
      <c r="I24" s="7" t="s">
        <v>0</v>
      </c>
    </row>
    <row r="25" spans="1:9" ht="13.15" customHeight="1">
      <c r="A25" s="7"/>
      <c r="B25" s="9" t="s">
        <v>21</v>
      </c>
      <c r="C25" s="24" t="s">
        <v>65</v>
      </c>
      <c r="D25" s="33">
        <v>104346.3</v>
      </c>
      <c r="E25" s="34">
        <v>101255.1</v>
      </c>
      <c r="F25" s="12">
        <v>95478.399999999994</v>
      </c>
      <c r="G25" s="12">
        <v>95478.399999999994</v>
      </c>
      <c r="H25" s="12">
        <v>91856.4</v>
      </c>
      <c r="I25" s="7" t="s">
        <v>0</v>
      </c>
    </row>
    <row r="26" spans="1:9" ht="16.149999999999999" customHeight="1">
      <c r="A26" s="7"/>
      <c r="B26" s="29" t="s">
        <v>66</v>
      </c>
      <c r="C26" s="30" t="s">
        <v>67</v>
      </c>
      <c r="D26" s="31">
        <f t="shared" ref="D26:E26" si="7">SUM(D27:D30)</f>
        <v>744956.5</v>
      </c>
      <c r="E26" s="31">
        <f t="shared" si="7"/>
        <v>656941.80000000005</v>
      </c>
      <c r="F26" s="31">
        <f>SUM(F27:F30)</f>
        <v>273821</v>
      </c>
      <c r="G26" s="31">
        <f t="shared" ref="G26:H26" si="8">SUM(G27:G30)</f>
        <v>249807</v>
      </c>
      <c r="H26" s="31">
        <f t="shared" si="8"/>
        <v>239473.2</v>
      </c>
      <c r="I26" s="7"/>
    </row>
    <row r="27" spans="1:9" ht="13.15" customHeight="1">
      <c r="A27" s="7"/>
      <c r="B27" s="9" t="s">
        <v>20</v>
      </c>
      <c r="C27" s="24" t="s">
        <v>68</v>
      </c>
      <c r="D27" s="33">
        <v>388147.20000000001</v>
      </c>
      <c r="E27" s="34">
        <f>423154.3-90000-11123.6+2128.9</f>
        <v>324159.60000000003</v>
      </c>
      <c r="F27" s="12">
        <v>46393.3</v>
      </c>
      <c r="G27" s="12">
        <v>44956.5</v>
      </c>
      <c r="H27" s="12">
        <v>34468.800000000003</v>
      </c>
      <c r="I27" s="7" t="s">
        <v>0</v>
      </c>
    </row>
    <row r="28" spans="1:9" ht="13.15" customHeight="1">
      <c r="A28" s="7"/>
      <c r="B28" s="9" t="s">
        <v>19</v>
      </c>
      <c r="C28" s="24" t="s">
        <v>69</v>
      </c>
      <c r="D28" s="33">
        <v>97037.4</v>
      </c>
      <c r="E28" s="34">
        <v>56518.9</v>
      </c>
      <c r="F28" s="12">
        <v>38275</v>
      </c>
      <c r="G28" s="12">
        <v>33459.199999999997</v>
      </c>
      <c r="H28" s="12">
        <v>33613.1</v>
      </c>
      <c r="I28" s="7" t="s">
        <v>0</v>
      </c>
    </row>
    <row r="29" spans="1:9" ht="13.15" customHeight="1">
      <c r="A29" s="7"/>
      <c r="B29" s="9" t="s">
        <v>18</v>
      </c>
      <c r="C29" s="24" t="s">
        <v>70</v>
      </c>
      <c r="D29" s="33">
        <v>105384.7</v>
      </c>
      <c r="E29" s="34">
        <v>109056.6</v>
      </c>
      <c r="F29" s="12">
        <v>71831.3</v>
      </c>
      <c r="G29" s="12">
        <v>66593.100000000006</v>
      </c>
      <c r="H29" s="12">
        <v>66593.100000000006</v>
      </c>
      <c r="I29" s="7" t="s">
        <v>0</v>
      </c>
    </row>
    <row r="30" spans="1:9" ht="13.15" customHeight="1">
      <c r="A30" s="7"/>
      <c r="B30" s="9" t="s">
        <v>17</v>
      </c>
      <c r="C30" s="24" t="s">
        <v>71</v>
      </c>
      <c r="D30" s="33">
        <v>154387.20000000001</v>
      </c>
      <c r="E30" s="34">
        <v>167206.70000000001</v>
      </c>
      <c r="F30" s="12">
        <v>117321.4</v>
      </c>
      <c r="G30" s="12">
        <v>104798.2</v>
      </c>
      <c r="H30" s="12">
        <v>104798.2</v>
      </c>
      <c r="I30" s="7" t="s">
        <v>0</v>
      </c>
    </row>
    <row r="31" spans="1:9" s="28" customFormat="1" ht="15.6" customHeight="1">
      <c r="A31" s="27"/>
      <c r="B31" s="29" t="s">
        <v>73</v>
      </c>
      <c r="C31" s="30" t="s">
        <v>76</v>
      </c>
      <c r="D31" s="31">
        <f t="shared" ref="D31:E31" si="9">D32</f>
        <v>435.9</v>
      </c>
      <c r="E31" s="31">
        <f t="shared" si="9"/>
        <v>4433.3999999999996</v>
      </c>
      <c r="F31" s="31">
        <f>F32</f>
        <v>336.1</v>
      </c>
      <c r="G31" s="31">
        <f t="shared" ref="G31:H31" si="10">G32</f>
        <v>136.1</v>
      </c>
      <c r="H31" s="31">
        <f t="shared" si="10"/>
        <v>136.1</v>
      </c>
      <c r="I31" s="27"/>
    </row>
    <row r="32" spans="1:9" ht="13.15" customHeight="1">
      <c r="A32" s="7"/>
      <c r="B32" s="9" t="s">
        <v>16</v>
      </c>
      <c r="C32" s="24" t="s">
        <v>72</v>
      </c>
      <c r="D32" s="33">
        <v>435.9</v>
      </c>
      <c r="E32" s="33">
        <v>4433.3999999999996</v>
      </c>
      <c r="F32" s="12">
        <v>336.1</v>
      </c>
      <c r="G32" s="12">
        <v>136.1</v>
      </c>
      <c r="H32" s="12">
        <v>136.1</v>
      </c>
      <c r="I32" s="7" t="s">
        <v>0</v>
      </c>
    </row>
    <row r="33" spans="1:9" s="28" customFormat="1" ht="15" customHeight="1">
      <c r="A33" s="27"/>
      <c r="B33" s="29" t="s">
        <v>74</v>
      </c>
      <c r="C33" s="30" t="s">
        <v>75</v>
      </c>
      <c r="D33" s="31">
        <f t="shared" ref="D33:E33" si="11">SUM(D34:D38)</f>
        <v>1415394.4</v>
      </c>
      <c r="E33" s="31">
        <f t="shared" si="11"/>
        <v>1564966.7</v>
      </c>
      <c r="F33" s="31">
        <f>SUM(F34:F38)</f>
        <v>1426738.3999999997</v>
      </c>
      <c r="G33" s="31">
        <f t="shared" ref="G33:H33" si="12">SUM(G34:G38)</f>
        <v>1381701.2</v>
      </c>
      <c r="H33" s="31">
        <f t="shared" si="12"/>
        <v>1334087.0999999999</v>
      </c>
      <c r="I33" s="27"/>
    </row>
    <row r="34" spans="1:9" ht="13.15" customHeight="1">
      <c r="A34" s="7"/>
      <c r="B34" s="9" t="s">
        <v>15</v>
      </c>
      <c r="C34" s="24" t="s">
        <v>77</v>
      </c>
      <c r="D34" s="33">
        <v>542388.80000000005</v>
      </c>
      <c r="E34" s="33">
        <v>638868.1</v>
      </c>
      <c r="F34" s="12">
        <v>486498.6</v>
      </c>
      <c r="G34" s="12">
        <v>470651.9</v>
      </c>
      <c r="H34" s="12">
        <v>441163.6</v>
      </c>
      <c r="I34" s="7" t="s">
        <v>0</v>
      </c>
    </row>
    <row r="35" spans="1:9" ht="13.15" customHeight="1">
      <c r="A35" s="7"/>
      <c r="B35" s="9" t="s">
        <v>14</v>
      </c>
      <c r="C35" s="24" t="s">
        <v>78</v>
      </c>
      <c r="D35" s="33">
        <v>791858.1</v>
      </c>
      <c r="E35" s="33">
        <v>844240.6</v>
      </c>
      <c r="F35" s="12">
        <v>633460.19999999995</v>
      </c>
      <c r="G35" s="12">
        <v>609669.69999999995</v>
      </c>
      <c r="H35" s="12">
        <v>592043.9</v>
      </c>
      <c r="I35" s="7" t="s">
        <v>0</v>
      </c>
    </row>
    <row r="36" spans="1:9" ht="13.15" customHeight="1">
      <c r="A36" s="7"/>
      <c r="B36" s="9" t="s">
        <v>13</v>
      </c>
      <c r="C36" s="24" t="s">
        <v>79</v>
      </c>
      <c r="D36" s="37">
        <v>0</v>
      </c>
      <c r="E36" s="37">
        <v>0</v>
      </c>
      <c r="F36" s="12">
        <v>222289.8</v>
      </c>
      <c r="G36" s="12">
        <v>216889.8</v>
      </c>
      <c r="H36" s="12">
        <v>216889.8</v>
      </c>
      <c r="I36" s="7" t="s">
        <v>0</v>
      </c>
    </row>
    <row r="37" spans="1:9" ht="13.15" customHeight="1">
      <c r="A37" s="7"/>
      <c r="B37" s="9" t="s">
        <v>12</v>
      </c>
      <c r="C37" s="24" t="s">
        <v>80</v>
      </c>
      <c r="D37" s="33">
        <v>30614.3</v>
      </c>
      <c r="E37" s="33">
        <v>36540.699999999997</v>
      </c>
      <c r="F37" s="12">
        <v>39956.9</v>
      </c>
      <c r="G37" s="12">
        <v>39956.9</v>
      </c>
      <c r="H37" s="12">
        <v>39456.9</v>
      </c>
      <c r="I37" s="7" t="s">
        <v>0</v>
      </c>
    </row>
    <row r="38" spans="1:9" ht="13.15" customHeight="1">
      <c r="A38" s="7"/>
      <c r="B38" s="9" t="s">
        <v>11</v>
      </c>
      <c r="C38" s="24" t="s">
        <v>81</v>
      </c>
      <c r="D38" s="33">
        <v>50533.2</v>
      </c>
      <c r="E38" s="33">
        <v>45317.3</v>
      </c>
      <c r="F38" s="12">
        <v>44532.9</v>
      </c>
      <c r="G38" s="12">
        <v>44532.9</v>
      </c>
      <c r="H38" s="12">
        <v>44532.9</v>
      </c>
      <c r="I38" s="7" t="s">
        <v>0</v>
      </c>
    </row>
    <row r="39" spans="1:9" ht="16.899999999999999" customHeight="1">
      <c r="A39" s="7"/>
      <c r="B39" s="29" t="s">
        <v>82</v>
      </c>
      <c r="C39" s="30" t="s">
        <v>83</v>
      </c>
      <c r="D39" s="31">
        <f t="shared" ref="D39:E39" si="13">D40+D41</f>
        <v>146724.70000000001</v>
      </c>
      <c r="E39" s="31">
        <f t="shared" si="13"/>
        <v>308313.89999999997</v>
      </c>
      <c r="F39" s="31">
        <f>F40+F41</f>
        <v>111308.40000000001</v>
      </c>
      <c r="G39" s="31">
        <f t="shared" ref="G39:H39" si="14">G40+G41</f>
        <v>110247</v>
      </c>
      <c r="H39" s="31">
        <f t="shared" si="14"/>
        <v>108896.3</v>
      </c>
      <c r="I39" s="7"/>
    </row>
    <row r="40" spans="1:9" ht="13.15" customHeight="1">
      <c r="A40" s="7"/>
      <c r="B40" s="9" t="s">
        <v>10</v>
      </c>
      <c r="C40" s="24" t="s">
        <v>84</v>
      </c>
      <c r="D40" s="33">
        <v>144689.70000000001</v>
      </c>
      <c r="E40" s="33">
        <v>308061.3</v>
      </c>
      <c r="F40" s="12">
        <v>111080.1</v>
      </c>
      <c r="G40" s="12">
        <v>110018.7</v>
      </c>
      <c r="H40" s="12">
        <v>108668</v>
      </c>
      <c r="I40" s="7" t="s">
        <v>0</v>
      </c>
    </row>
    <row r="41" spans="1:9" ht="13.15" customHeight="1">
      <c r="A41" s="7"/>
      <c r="B41" s="9" t="s">
        <v>9</v>
      </c>
      <c r="C41" s="24" t="s">
        <v>85</v>
      </c>
      <c r="D41" s="33">
        <v>2035</v>
      </c>
      <c r="E41" s="33">
        <v>252.6</v>
      </c>
      <c r="F41" s="12">
        <v>228.3</v>
      </c>
      <c r="G41" s="12">
        <v>228.3</v>
      </c>
      <c r="H41" s="12">
        <v>228.3</v>
      </c>
      <c r="I41" s="7" t="s">
        <v>0</v>
      </c>
    </row>
    <row r="42" spans="1:9" ht="15" customHeight="1">
      <c r="A42" s="7"/>
      <c r="B42" s="29" t="s">
        <v>86</v>
      </c>
      <c r="C42" s="30" t="s">
        <v>87</v>
      </c>
      <c r="D42" s="31">
        <f t="shared" ref="D42:E42" si="15">D43</f>
        <v>54071.4</v>
      </c>
      <c r="E42" s="31">
        <f t="shared" si="15"/>
        <v>13427</v>
      </c>
      <c r="F42" s="31">
        <f>F43</f>
        <v>823.9</v>
      </c>
      <c r="G42" s="31">
        <f t="shared" ref="G42:H42" si="16">G43</f>
        <v>823.9</v>
      </c>
      <c r="H42" s="31">
        <f t="shared" si="16"/>
        <v>823.9</v>
      </c>
      <c r="I42" s="7"/>
    </row>
    <row r="43" spans="1:9" ht="13.15" customHeight="1">
      <c r="A43" s="7"/>
      <c r="B43" s="9" t="s">
        <v>8</v>
      </c>
      <c r="C43" s="24" t="s">
        <v>88</v>
      </c>
      <c r="D43" s="33">
        <v>54071.4</v>
      </c>
      <c r="E43" s="34">
        <v>13427</v>
      </c>
      <c r="F43" s="12">
        <v>823.9</v>
      </c>
      <c r="G43" s="12">
        <v>823.9</v>
      </c>
      <c r="H43" s="12">
        <v>823.9</v>
      </c>
      <c r="I43" s="7" t="s">
        <v>0</v>
      </c>
    </row>
    <row r="44" spans="1:9" ht="15" customHeight="1">
      <c r="A44" s="7"/>
      <c r="B44" s="29" t="s">
        <v>89</v>
      </c>
      <c r="C44" s="30" t="s">
        <v>90</v>
      </c>
      <c r="D44" s="31">
        <f t="shared" ref="D44:E44" si="17">SUM(D45:D48)</f>
        <v>203158.40000000002</v>
      </c>
      <c r="E44" s="31">
        <f t="shared" si="17"/>
        <v>213183.1</v>
      </c>
      <c r="F44" s="31">
        <f>SUM(F45:F48)</f>
        <v>175180.59999999998</v>
      </c>
      <c r="G44" s="31">
        <f t="shared" ref="G44:H44" si="18">SUM(G45:G48)</f>
        <v>159343.29999999999</v>
      </c>
      <c r="H44" s="31">
        <f t="shared" si="18"/>
        <v>164427.9</v>
      </c>
      <c r="I44" s="7"/>
    </row>
    <row r="45" spans="1:9" ht="13.15" customHeight="1">
      <c r="A45" s="7"/>
      <c r="B45" s="9" t="s">
        <v>7</v>
      </c>
      <c r="C45" s="24" t="s">
        <v>91</v>
      </c>
      <c r="D45" s="33">
        <v>3201.4</v>
      </c>
      <c r="E45" s="34">
        <v>3509.5</v>
      </c>
      <c r="F45" s="12">
        <v>3846.5</v>
      </c>
      <c r="G45" s="12">
        <v>3846.5</v>
      </c>
      <c r="H45" s="12">
        <v>3846.5</v>
      </c>
      <c r="I45" s="7" t="s">
        <v>0</v>
      </c>
    </row>
    <row r="46" spans="1:9" ht="13.15" customHeight="1">
      <c r="A46" s="7"/>
      <c r="B46" s="9" t="s">
        <v>6</v>
      </c>
      <c r="C46" s="24" t="s">
        <v>92</v>
      </c>
      <c r="D46" s="33">
        <v>25332.6</v>
      </c>
      <c r="E46" s="34">
        <v>51815.5</v>
      </c>
      <c r="F46" s="12">
        <v>9097.9</v>
      </c>
      <c r="G46" s="12">
        <v>7480.8</v>
      </c>
      <c r="H46" s="12">
        <v>7455.6</v>
      </c>
      <c r="I46" s="7" t="s">
        <v>0</v>
      </c>
    </row>
    <row r="47" spans="1:9" ht="13.15" customHeight="1">
      <c r="A47" s="7"/>
      <c r="B47" s="9" t="s">
        <v>5</v>
      </c>
      <c r="C47" s="24" t="s">
        <v>93</v>
      </c>
      <c r="D47" s="33">
        <v>153028.20000000001</v>
      </c>
      <c r="E47" s="34">
        <v>137894.20000000001</v>
      </c>
      <c r="F47" s="12">
        <v>141724.29999999999</v>
      </c>
      <c r="G47" s="12">
        <v>129754.1</v>
      </c>
      <c r="H47" s="12">
        <v>137797.9</v>
      </c>
      <c r="I47" s="7" t="s">
        <v>0</v>
      </c>
    </row>
    <row r="48" spans="1:9" s="26" customFormat="1" ht="13.15" customHeight="1">
      <c r="A48" s="22"/>
      <c r="B48" s="23" t="s">
        <v>4</v>
      </c>
      <c r="C48" s="24" t="s">
        <v>94</v>
      </c>
      <c r="D48" s="35">
        <v>21596.2</v>
      </c>
      <c r="E48" s="36">
        <v>19963.900000000001</v>
      </c>
      <c r="F48" s="25">
        <v>20511.900000000001</v>
      </c>
      <c r="G48" s="25">
        <v>18261.900000000001</v>
      </c>
      <c r="H48" s="25">
        <v>15327.9</v>
      </c>
      <c r="I48" s="22" t="s">
        <v>0</v>
      </c>
    </row>
    <row r="49" spans="1:9" ht="15.6" customHeight="1">
      <c r="A49" s="7"/>
      <c r="B49" s="29" t="s">
        <v>95</v>
      </c>
      <c r="C49" s="30" t="s">
        <v>96</v>
      </c>
      <c r="D49" s="31">
        <f t="shared" ref="D49:E49" si="19">D50+D51</f>
        <v>57629</v>
      </c>
      <c r="E49" s="31">
        <f t="shared" si="19"/>
        <v>6306.9</v>
      </c>
      <c r="F49" s="31">
        <f>F50+F51</f>
        <v>4693.5</v>
      </c>
      <c r="G49" s="31">
        <f t="shared" ref="G49:H49" si="20">G50+G51</f>
        <v>4569.3999999999996</v>
      </c>
      <c r="H49" s="31">
        <f t="shared" si="20"/>
        <v>857.2</v>
      </c>
      <c r="I49" s="7"/>
    </row>
    <row r="50" spans="1:9" ht="13.15" customHeight="1">
      <c r="A50" s="7"/>
      <c r="B50" s="9" t="s">
        <v>3</v>
      </c>
      <c r="C50" s="24" t="s">
        <v>97</v>
      </c>
      <c r="D50" s="33">
        <v>57593.9</v>
      </c>
      <c r="E50" s="34">
        <v>6306.9</v>
      </c>
      <c r="F50" s="12">
        <v>4693.5</v>
      </c>
      <c r="G50" s="12">
        <v>4569.3999999999996</v>
      </c>
      <c r="H50" s="12">
        <v>857.2</v>
      </c>
      <c r="I50" s="7" t="s">
        <v>0</v>
      </c>
    </row>
    <row r="51" spans="1:9" ht="13.15" customHeight="1">
      <c r="A51" s="7"/>
      <c r="B51" s="23" t="s">
        <v>99</v>
      </c>
      <c r="C51" s="24" t="s">
        <v>98</v>
      </c>
      <c r="D51" s="33">
        <v>35.1</v>
      </c>
      <c r="E51" s="37">
        <v>0</v>
      </c>
      <c r="F51" s="37">
        <v>0</v>
      </c>
      <c r="G51" s="37">
        <v>0</v>
      </c>
      <c r="H51" s="37">
        <v>0</v>
      </c>
      <c r="I51" s="7"/>
    </row>
    <row r="52" spans="1:9" ht="15" customHeight="1">
      <c r="A52" s="7"/>
      <c r="B52" s="29" t="s">
        <v>104</v>
      </c>
      <c r="C52" s="30" t="s">
        <v>100</v>
      </c>
      <c r="D52" s="31">
        <f t="shared" ref="D52:E52" si="21">D53</f>
        <v>13013.3</v>
      </c>
      <c r="E52" s="31">
        <f t="shared" si="21"/>
        <v>13396.3</v>
      </c>
      <c r="F52" s="31">
        <f>F53</f>
        <v>13246.3</v>
      </c>
      <c r="G52" s="31">
        <f t="shared" ref="G52:H52" si="22">G53</f>
        <v>13246.3</v>
      </c>
      <c r="H52" s="31">
        <f t="shared" si="22"/>
        <v>13246.3</v>
      </c>
      <c r="I52" s="7"/>
    </row>
    <row r="53" spans="1:9" ht="13.15" customHeight="1">
      <c r="A53" s="7"/>
      <c r="B53" s="9" t="s">
        <v>2</v>
      </c>
      <c r="C53" s="24" t="s">
        <v>101</v>
      </c>
      <c r="D53" s="33">
        <v>13013.3</v>
      </c>
      <c r="E53" s="34">
        <v>13396.3</v>
      </c>
      <c r="F53" s="12">
        <v>13246.3</v>
      </c>
      <c r="G53" s="12">
        <v>13246.3</v>
      </c>
      <c r="H53" s="12">
        <v>13246.3</v>
      </c>
      <c r="I53" s="7" t="s">
        <v>0</v>
      </c>
    </row>
    <row r="54" spans="1:9" ht="16.149999999999999" customHeight="1">
      <c r="A54" s="7"/>
      <c r="B54" s="29" t="s">
        <v>105</v>
      </c>
      <c r="C54" s="30" t="s">
        <v>102</v>
      </c>
      <c r="D54" s="31">
        <f t="shared" ref="D54:H54" si="23">D55</f>
        <v>613.1</v>
      </c>
      <c r="E54" s="31">
        <f t="shared" si="23"/>
        <v>133.9</v>
      </c>
      <c r="F54" s="31">
        <f t="shared" si="23"/>
        <v>5935.1</v>
      </c>
      <c r="G54" s="31">
        <f t="shared" si="23"/>
        <v>1670</v>
      </c>
      <c r="H54" s="31">
        <f t="shared" si="23"/>
        <v>1847.7</v>
      </c>
      <c r="I54" s="7"/>
    </row>
    <row r="55" spans="1:9" ht="13.15" customHeight="1">
      <c r="A55" s="7"/>
      <c r="B55" s="9" t="s">
        <v>1</v>
      </c>
      <c r="C55" s="24" t="s">
        <v>103</v>
      </c>
      <c r="D55" s="33">
        <v>613.1</v>
      </c>
      <c r="E55" s="34">
        <v>133.9</v>
      </c>
      <c r="F55" s="12">
        <v>5935.1</v>
      </c>
      <c r="G55" s="12">
        <v>1670</v>
      </c>
      <c r="H55" s="12">
        <v>1847.7</v>
      </c>
      <c r="I55" s="7" t="s">
        <v>0</v>
      </c>
    </row>
    <row r="56" spans="1:9" ht="19.899999999999999" customHeight="1">
      <c r="A56" s="7"/>
      <c r="B56" s="10" t="s">
        <v>41</v>
      </c>
      <c r="C56" s="19"/>
      <c r="D56" s="11">
        <f t="shared" ref="D56:E56" si="24">D6+D15+D19+D26+D31+D33+D39+D42+D44+D49+D52+D54</f>
        <v>3213661.1999999997</v>
      </c>
      <c r="E56" s="11">
        <f t="shared" si="24"/>
        <v>3375062.8</v>
      </c>
      <c r="F56" s="11">
        <f>F6+F15+F19+F26+F31+F33+F39+F42+F44+F49+F52+F54</f>
        <v>2604386.3999999994</v>
      </c>
      <c r="G56" s="11">
        <f t="shared" ref="G56:H56" si="25">G6+G15+G19+G26+G31+G33+G39+G42+G44+G49+G52+G54</f>
        <v>2498729.3999999994</v>
      </c>
      <c r="H56" s="11">
        <f t="shared" si="25"/>
        <v>2441298.8999999994</v>
      </c>
      <c r="I56" s="4" t="s">
        <v>0</v>
      </c>
    </row>
    <row r="57" spans="1:9" ht="12.75" customHeight="1">
      <c r="A57" s="2"/>
      <c r="B57" s="2"/>
      <c r="C57" s="20"/>
      <c r="D57" s="2"/>
      <c r="E57" s="2"/>
      <c r="F57" s="2"/>
      <c r="G57" s="2"/>
      <c r="H57" s="2"/>
      <c r="I57" s="2"/>
    </row>
    <row r="58" spans="1:9" ht="12.75" customHeight="1">
      <c r="A58" s="3"/>
      <c r="B58" s="3"/>
      <c r="C58" s="16"/>
      <c r="D58" s="3"/>
      <c r="E58" s="3"/>
      <c r="F58" s="2"/>
      <c r="G58" s="2"/>
      <c r="H58" s="2"/>
      <c r="I58" s="2"/>
    </row>
    <row r="59" spans="1:9" ht="11.25" customHeight="1">
      <c r="A59" s="3"/>
      <c r="B59" s="3"/>
      <c r="C59" s="16"/>
      <c r="D59" s="3"/>
      <c r="E59" s="3"/>
      <c r="F59" s="2"/>
      <c r="G59" s="2"/>
      <c r="H59" s="2"/>
      <c r="I59" s="2"/>
    </row>
    <row r="60" spans="1:9" ht="12.75" customHeight="1">
      <c r="A60" s="3"/>
      <c r="B60" s="3"/>
      <c r="C60" s="16"/>
      <c r="D60" s="3"/>
      <c r="E60" s="3"/>
      <c r="F60" s="2"/>
      <c r="G60" s="2"/>
      <c r="H60" s="2"/>
      <c r="I60" s="2"/>
    </row>
  </sheetData>
  <mergeCells count="5">
    <mergeCell ref="F4:H4"/>
    <mergeCell ref="E4:E5"/>
    <mergeCell ref="D4:D5"/>
    <mergeCell ref="C4:C5"/>
    <mergeCell ref="B4:B5"/>
  </mergeCells>
  <printOptions gridLinesSet="0"/>
  <pageMargins left="0.39370078740157483" right="0" top="0.39370078740157483" bottom="0" header="0.51181102362204722" footer="0.51181102362204722"/>
  <pageSetup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бюджета (п.12.5)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2016-11-22T03:27:27Z</cp:lastPrinted>
  <dcterms:created xsi:type="dcterms:W3CDTF">2016-11-21T10:14:55Z</dcterms:created>
  <dcterms:modified xsi:type="dcterms:W3CDTF">2016-11-24T09:54:12Z</dcterms:modified>
</cp:coreProperties>
</file>