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III квартал 2017" sheetId="7" r:id="rId1"/>
  </sheets>
  <definedNames>
    <definedName name="_xlnm.Print_Titles" localSheetId="0">'III квартал 2017'!$9:$11</definedName>
  </definedNames>
  <calcPr calcId="125725"/>
</workbook>
</file>

<file path=xl/calcChain.xml><?xml version="1.0" encoding="utf-8"?>
<calcChain xmlns="http://schemas.openxmlformats.org/spreadsheetml/2006/main">
  <c r="AL26" i="7"/>
  <c r="AI26"/>
  <c r="AR43"/>
  <c r="AI43"/>
  <c r="I94" l="1"/>
  <c r="H94"/>
  <c r="G94"/>
  <c r="I93"/>
  <c r="H93"/>
  <c r="G93"/>
  <c r="I92"/>
  <c r="H92"/>
  <c r="G92"/>
  <c r="I91"/>
  <c r="H91"/>
  <c r="G91"/>
  <c r="I90"/>
  <c r="H90"/>
  <c r="G90"/>
  <c r="AN89"/>
  <c r="I89"/>
  <c r="H89"/>
  <c r="J89" s="1"/>
  <c r="G89"/>
  <c r="F89"/>
  <c r="I88"/>
  <c r="H88"/>
  <c r="G88"/>
  <c r="F88"/>
  <c r="AS87"/>
  <c r="AR87"/>
  <c r="AP87"/>
  <c r="AO87"/>
  <c r="AM87"/>
  <c r="AL87"/>
  <c r="AN87" s="1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J87" s="1"/>
  <c r="G87"/>
  <c r="F87"/>
  <c r="I86"/>
  <c r="H86"/>
  <c r="G86"/>
  <c r="I85"/>
  <c r="H85"/>
  <c r="G85"/>
  <c r="I84"/>
  <c r="H84"/>
  <c r="G84"/>
  <c r="AK83"/>
  <c r="I83"/>
  <c r="H83"/>
  <c r="J83" s="1"/>
  <c r="G83"/>
  <c r="F83"/>
  <c r="I82"/>
  <c r="H82"/>
  <c r="G82"/>
  <c r="F82"/>
  <c r="AS81"/>
  <c r="AR81"/>
  <c r="AP81"/>
  <c r="AO81"/>
  <c r="AM81"/>
  <c r="AL81"/>
  <c r="AJ81"/>
  <c r="AI81"/>
  <c r="AG81"/>
  <c r="AF81"/>
  <c r="AD81"/>
  <c r="AC81"/>
  <c r="AA81"/>
  <c r="Z81"/>
  <c r="X81"/>
  <c r="W81"/>
  <c r="U81"/>
  <c r="T81"/>
  <c r="R81"/>
  <c r="Q81"/>
  <c r="O81"/>
  <c r="N81"/>
  <c r="L81"/>
  <c r="K81"/>
  <c r="I81"/>
  <c r="H81"/>
  <c r="J81" s="1"/>
  <c r="G81"/>
  <c r="F81"/>
  <c r="I80"/>
  <c r="H80"/>
  <c r="G80"/>
  <c r="AQ79"/>
  <c r="I79"/>
  <c r="H79"/>
  <c r="J79" s="1"/>
  <c r="G79"/>
  <c r="F79"/>
  <c r="I78"/>
  <c r="H78"/>
  <c r="G78"/>
  <c r="F78"/>
  <c r="AS77"/>
  <c r="AR77"/>
  <c r="AP77"/>
  <c r="AQ77" s="1"/>
  <c r="AO77"/>
  <c r="AM77"/>
  <c r="AL77"/>
  <c r="AJ77"/>
  <c r="AI77"/>
  <c r="AG77"/>
  <c r="AF77"/>
  <c r="AD77"/>
  <c r="AC77"/>
  <c r="AA77"/>
  <c r="Z77"/>
  <c r="X77"/>
  <c r="W77"/>
  <c r="U77"/>
  <c r="T77"/>
  <c r="R77"/>
  <c r="Q77"/>
  <c r="O77"/>
  <c r="N77"/>
  <c r="L77"/>
  <c r="I77" s="1"/>
  <c r="K77"/>
  <c r="H77"/>
  <c r="J77" s="1"/>
  <c r="G77"/>
  <c r="F77"/>
  <c r="I76"/>
  <c r="H76"/>
  <c r="G76"/>
  <c r="I75"/>
  <c r="H75"/>
  <c r="G75"/>
  <c r="I74"/>
  <c r="H74"/>
  <c r="G74"/>
  <c r="I73"/>
  <c r="H73"/>
  <c r="G73"/>
  <c r="AS72"/>
  <c r="AR72"/>
  <c r="AP72"/>
  <c r="AQ72" s="1"/>
  <c r="AO72"/>
  <c r="AM72"/>
  <c r="AL72"/>
  <c r="AN72" s="1"/>
  <c r="AJ72"/>
  <c r="AK72" s="1"/>
  <c r="AI72"/>
  <c r="AG72"/>
  <c r="AF72"/>
  <c r="AD72"/>
  <c r="AC72"/>
  <c r="AA72"/>
  <c r="Z72"/>
  <c r="X72"/>
  <c r="W72"/>
  <c r="U72"/>
  <c r="T72"/>
  <c r="R72"/>
  <c r="Q72"/>
  <c r="O72"/>
  <c r="N72"/>
  <c r="L72"/>
  <c r="I72" s="1"/>
  <c r="K72"/>
  <c r="H72"/>
  <c r="J72" s="1"/>
  <c r="G72"/>
  <c r="F72"/>
  <c r="AS71"/>
  <c r="AR71"/>
  <c r="AP71"/>
  <c r="AO71"/>
  <c r="AO70" s="1"/>
  <c r="AM71"/>
  <c r="AL71"/>
  <c r="AJ71"/>
  <c r="AI71"/>
  <c r="AI70" s="1"/>
  <c r="AG71"/>
  <c r="AF71"/>
  <c r="AF70" s="1"/>
  <c r="AD71"/>
  <c r="AC71"/>
  <c r="AC70" s="1"/>
  <c r="AA71"/>
  <c r="Z71"/>
  <c r="Z70" s="1"/>
  <c r="X71"/>
  <c r="W71"/>
  <c r="W70" s="1"/>
  <c r="U71"/>
  <c r="T71"/>
  <c r="T70" s="1"/>
  <c r="R71"/>
  <c r="Q71"/>
  <c r="Q70" s="1"/>
  <c r="O71"/>
  <c r="N71"/>
  <c r="N70" s="1"/>
  <c r="L71"/>
  <c r="K71"/>
  <c r="G71" s="1"/>
  <c r="I71"/>
  <c r="H71"/>
  <c r="F71"/>
  <c r="AS70"/>
  <c r="AR70"/>
  <c r="AP70"/>
  <c r="AQ70" s="1"/>
  <c r="AM70"/>
  <c r="AL70"/>
  <c r="AN70" s="1"/>
  <c r="AJ70"/>
  <c r="AK70" s="1"/>
  <c r="AG70"/>
  <c r="AD70"/>
  <c r="AA70"/>
  <c r="X70"/>
  <c r="U70"/>
  <c r="R70"/>
  <c r="O70"/>
  <c r="L70"/>
  <c r="I70" s="1"/>
  <c r="H70"/>
  <c r="J70" s="1"/>
  <c r="F70"/>
  <c r="I66"/>
  <c r="H66"/>
  <c r="G66"/>
  <c r="I65"/>
  <c r="H65"/>
  <c r="G65"/>
  <c r="AK64"/>
  <c r="I64"/>
  <c r="H64"/>
  <c r="J64" s="1"/>
  <c r="G64"/>
  <c r="F64"/>
  <c r="I63"/>
  <c r="H63"/>
  <c r="G63"/>
  <c r="F63"/>
  <c r="AS62"/>
  <c r="AR62"/>
  <c r="AP62"/>
  <c r="AO62"/>
  <c r="AM62"/>
  <c r="AL62"/>
  <c r="AJ62"/>
  <c r="AK62" s="1"/>
  <c r="AI62"/>
  <c r="AG62"/>
  <c r="AF62"/>
  <c r="AD62"/>
  <c r="AC62"/>
  <c r="AA62"/>
  <c r="Z62"/>
  <c r="X62"/>
  <c r="W62"/>
  <c r="U62"/>
  <c r="T62"/>
  <c r="R62"/>
  <c r="Q62"/>
  <c r="O62"/>
  <c r="N62"/>
  <c r="L62"/>
  <c r="I62" s="1"/>
  <c r="K62"/>
  <c r="H62"/>
  <c r="J62" s="1"/>
  <c r="G62"/>
  <c r="F62"/>
  <c r="V61"/>
  <c r="I61"/>
  <c r="H61"/>
  <c r="J61" s="1"/>
  <c r="G61"/>
  <c r="F61"/>
  <c r="I60"/>
  <c r="H60"/>
  <c r="G60"/>
  <c r="F60"/>
  <c r="AS59"/>
  <c r="AR59"/>
  <c r="AP59"/>
  <c r="AO59"/>
  <c r="AM59"/>
  <c r="AL59"/>
  <c r="AJ59"/>
  <c r="AI59"/>
  <c r="AG59"/>
  <c r="AF59"/>
  <c r="AD59"/>
  <c r="AC59"/>
  <c r="AA59"/>
  <c r="Z59"/>
  <c r="X59"/>
  <c r="W59"/>
  <c r="G59" s="1"/>
  <c r="U59"/>
  <c r="V59" s="1"/>
  <c r="T59"/>
  <c r="R59"/>
  <c r="Q59"/>
  <c r="O59"/>
  <c r="N59"/>
  <c r="L59"/>
  <c r="I59" s="1"/>
  <c r="K59"/>
  <c r="H59"/>
  <c r="J59" s="1"/>
  <c r="F59"/>
  <c r="AB58"/>
  <c r="I58"/>
  <c r="H58"/>
  <c r="J58" s="1"/>
  <c r="G58"/>
  <c r="F58"/>
  <c r="I57"/>
  <c r="H57"/>
  <c r="G57"/>
  <c r="F57"/>
  <c r="AS56"/>
  <c r="AR56"/>
  <c r="AP56"/>
  <c r="AO56"/>
  <c r="AM56"/>
  <c r="AL56"/>
  <c r="AJ56"/>
  <c r="AI56"/>
  <c r="AG56"/>
  <c r="AF56"/>
  <c r="AD56"/>
  <c r="AC56"/>
  <c r="AA56"/>
  <c r="AB56" s="1"/>
  <c r="Z56"/>
  <c r="X56"/>
  <c r="W56"/>
  <c r="U56"/>
  <c r="T56"/>
  <c r="R56"/>
  <c r="Q56"/>
  <c r="O56"/>
  <c r="N56"/>
  <c r="L56"/>
  <c r="I56" s="1"/>
  <c r="K56"/>
  <c r="H56"/>
  <c r="J56" s="1"/>
  <c r="G56"/>
  <c r="F56"/>
  <c r="AB55"/>
  <c r="I55"/>
  <c r="H55"/>
  <c r="J55" s="1"/>
  <c r="G55"/>
  <c r="F55"/>
  <c r="I54"/>
  <c r="H54"/>
  <c r="G54"/>
  <c r="F54"/>
  <c r="AS53"/>
  <c r="AR53"/>
  <c r="AP53"/>
  <c r="AO53"/>
  <c r="AM53"/>
  <c r="AL53"/>
  <c r="AJ53"/>
  <c r="AI53"/>
  <c r="AG53"/>
  <c r="AF53"/>
  <c r="AD53"/>
  <c r="AC53"/>
  <c r="AA53"/>
  <c r="AB53" s="1"/>
  <c r="Z53"/>
  <c r="X53"/>
  <c r="W53"/>
  <c r="U53"/>
  <c r="T53"/>
  <c r="R53"/>
  <c r="Q53"/>
  <c r="O53"/>
  <c r="N53"/>
  <c r="L53"/>
  <c r="I53" s="1"/>
  <c r="K53"/>
  <c r="H53"/>
  <c r="J53" s="1"/>
  <c r="G53"/>
  <c r="F53"/>
  <c r="AT52"/>
  <c r="I52"/>
  <c r="H52"/>
  <c r="J52" s="1"/>
  <c r="G52"/>
  <c r="F52"/>
  <c r="I51"/>
  <c r="H51"/>
  <c r="G51"/>
  <c r="F51"/>
  <c r="AS50"/>
  <c r="AT50" s="1"/>
  <c r="AR50"/>
  <c r="AP50"/>
  <c r="AO50"/>
  <c r="AM50"/>
  <c r="AL50"/>
  <c r="AJ50"/>
  <c r="AI50"/>
  <c r="AG50"/>
  <c r="AF50"/>
  <c r="AD50"/>
  <c r="AC50"/>
  <c r="AA50"/>
  <c r="Z50"/>
  <c r="X50"/>
  <c r="W50"/>
  <c r="U50"/>
  <c r="T50"/>
  <c r="R50"/>
  <c r="Q50"/>
  <c r="O50"/>
  <c r="N50"/>
  <c r="L50"/>
  <c r="I50" s="1"/>
  <c r="K50"/>
  <c r="H50"/>
  <c r="J50" s="1"/>
  <c r="G50"/>
  <c r="F50"/>
  <c r="AS49"/>
  <c r="AT49" s="1"/>
  <c r="AR49"/>
  <c r="AQ49"/>
  <c r="AQ47" s="1"/>
  <c r="AP49"/>
  <c r="AO49"/>
  <c r="AO47" s="1"/>
  <c r="AN49"/>
  <c r="AM49"/>
  <c r="AM47" s="1"/>
  <c r="AL49"/>
  <c r="AJ49"/>
  <c r="AI49"/>
  <c r="AI47" s="1"/>
  <c r="AH49"/>
  <c r="AG49"/>
  <c r="AG47" s="1"/>
  <c r="AF49"/>
  <c r="AE49"/>
  <c r="AE47" s="1"/>
  <c r="AD49"/>
  <c r="AC49"/>
  <c r="AC47" s="1"/>
  <c r="AA49"/>
  <c r="AB49" s="1"/>
  <c r="Z49"/>
  <c r="Y49"/>
  <c r="Y47" s="1"/>
  <c r="X49"/>
  <c r="W49"/>
  <c r="W47" s="1"/>
  <c r="U49"/>
  <c r="V49" s="1"/>
  <c r="T49"/>
  <c r="S49"/>
  <c r="S47" s="1"/>
  <c r="R49"/>
  <c r="Q49"/>
  <c r="Q47" s="1"/>
  <c r="O49"/>
  <c r="N49"/>
  <c r="L49"/>
  <c r="K49"/>
  <c r="F49" s="1"/>
  <c r="I49"/>
  <c r="G49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F48" s="1"/>
  <c r="F47" s="1"/>
  <c r="M48"/>
  <c r="L48"/>
  <c r="H48" s="1"/>
  <c r="K48"/>
  <c r="I48"/>
  <c r="G48"/>
  <c r="AR47"/>
  <c r="AP47"/>
  <c r="AN47"/>
  <c r="AL47"/>
  <c r="AJ47"/>
  <c r="AK47" s="1"/>
  <c r="AH47"/>
  <c r="AF47"/>
  <c r="AD47"/>
  <c r="Z47"/>
  <c r="X47"/>
  <c r="T47"/>
  <c r="R47"/>
  <c r="O47"/>
  <c r="L47"/>
  <c r="I44"/>
  <c r="H44"/>
  <c r="G44"/>
  <c r="F44"/>
  <c r="AT43"/>
  <c r="AQ43"/>
  <c r="AN43"/>
  <c r="AK43"/>
  <c r="AF43"/>
  <c r="AH43" s="1"/>
  <c r="AE43"/>
  <c r="AB43"/>
  <c r="Z43"/>
  <c r="Y43"/>
  <c r="V43"/>
  <c r="S43"/>
  <c r="Q43"/>
  <c r="P43"/>
  <c r="M43"/>
  <c r="I43"/>
  <c r="H43"/>
  <c r="H42" s="1"/>
  <c r="G43"/>
  <c r="F43"/>
  <c r="F42" s="1"/>
  <c r="AS42"/>
  <c r="AP42"/>
  <c r="AO42"/>
  <c r="AQ42" s="1"/>
  <c r="AM42"/>
  <c r="AN42" s="1"/>
  <c r="AL42"/>
  <c r="AJ42"/>
  <c r="AI42"/>
  <c r="AG42"/>
  <c r="AD42"/>
  <c r="AC42"/>
  <c r="AE42" s="1"/>
  <c r="AA42"/>
  <c r="AB42" s="1"/>
  <c r="Z42"/>
  <c r="X42"/>
  <c r="W42"/>
  <c r="Y42" s="1"/>
  <c r="U42"/>
  <c r="V42" s="1"/>
  <c r="T42"/>
  <c r="R42"/>
  <c r="Q42"/>
  <c r="S42" s="1"/>
  <c r="O42"/>
  <c r="P42" s="1"/>
  <c r="N42"/>
  <c r="L42"/>
  <c r="K42"/>
  <c r="M42" s="1"/>
  <c r="I42"/>
  <c r="G42"/>
  <c r="AE41"/>
  <c r="I41"/>
  <c r="H41"/>
  <c r="J41" s="1"/>
  <c r="G41"/>
  <c r="F41"/>
  <c r="I40"/>
  <c r="H40"/>
  <c r="G40"/>
  <c r="F40"/>
  <c r="AS39"/>
  <c r="AR39"/>
  <c r="AP39"/>
  <c r="AO39"/>
  <c r="AM39"/>
  <c r="AL39"/>
  <c r="AJ39"/>
  <c r="AI39"/>
  <c r="AG39"/>
  <c r="AF39"/>
  <c r="AD39"/>
  <c r="AC39"/>
  <c r="AE39" s="1"/>
  <c r="AA39"/>
  <c r="Z39"/>
  <c r="X39"/>
  <c r="W39"/>
  <c r="U39"/>
  <c r="T39"/>
  <c r="R39"/>
  <c r="Q39"/>
  <c r="O39"/>
  <c r="N39"/>
  <c r="L39"/>
  <c r="K39"/>
  <c r="I39"/>
  <c r="H39"/>
  <c r="J39" s="1"/>
  <c r="G39"/>
  <c r="F39"/>
  <c r="I38"/>
  <c r="H38"/>
  <c r="G38"/>
  <c r="AK37"/>
  <c r="I37"/>
  <c r="H37"/>
  <c r="J37" s="1"/>
  <c r="G37"/>
  <c r="F37"/>
  <c r="I36"/>
  <c r="H36"/>
  <c r="G36"/>
  <c r="F36"/>
  <c r="AS35"/>
  <c r="AR35"/>
  <c r="AP35"/>
  <c r="AO35"/>
  <c r="AM35"/>
  <c r="AL35"/>
  <c r="AJ35"/>
  <c r="AI35"/>
  <c r="AG35"/>
  <c r="AF35"/>
  <c r="AD35"/>
  <c r="AC35"/>
  <c r="AA35"/>
  <c r="Z35"/>
  <c r="X35"/>
  <c r="W35"/>
  <c r="U35"/>
  <c r="T35"/>
  <c r="R35"/>
  <c r="Q35"/>
  <c r="O35"/>
  <c r="N35"/>
  <c r="L35"/>
  <c r="K35"/>
  <c r="I35"/>
  <c r="H35"/>
  <c r="J35" s="1"/>
  <c r="G35"/>
  <c r="F35"/>
  <c r="AK34"/>
  <c r="AB34"/>
  <c r="I34"/>
  <c r="H34"/>
  <c r="J34" s="1"/>
  <c r="G34"/>
  <c r="F34"/>
  <c r="I33"/>
  <c r="H33"/>
  <c r="H32" s="1"/>
  <c r="G33"/>
  <c r="F33"/>
  <c r="F32" s="1"/>
  <c r="AS32"/>
  <c r="AR32"/>
  <c r="AP32"/>
  <c r="AO32"/>
  <c r="AM32"/>
  <c r="AL32"/>
  <c r="AJ32"/>
  <c r="AK32" s="1"/>
  <c r="AI32"/>
  <c r="AG32"/>
  <c r="AF32"/>
  <c r="AD32"/>
  <c r="AC32"/>
  <c r="AA32"/>
  <c r="Z32"/>
  <c r="AB32" s="1"/>
  <c r="X32"/>
  <c r="W32"/>
  <c r="U32"/>
  <c r="T32"/>
  <c r="R32"/>
  <c r="Q32"/>
  <c r="O32"/>
  <c r="N32"/>
  <c r="L32"/>
  <c r="K32"/>
  <c r="I32"/>
  <c r="G32"/>
  <c r="I30"/>
  <c r="H30"/>
  <c r="G30"/>
  <c r="F30"/>
  <c r="AT29"/>
  <c r="AQ29"/>
  <c r="AN29"/>
  <c r="AL29"/>
  <c r="AK29"/>
  <c r="AF29"/>
  <c r="AH29" s="1"/>
  <c r="AE29"/>
  <c r="AB29"/>
  <c r="Z29"/>
  <c r="Y29"/>
  <c r="V29"/>
  <c r="S29"/>
  <c r="Q29"/>
  <c r="P29"/>
  <c r="M29"/>
  <c r="I29"/>
  <c r="H29"/>
  <c r="H28" s="1"/>
  <c r="G29"/>
  <c r="F29"/>
  <c r="F28" s="1"/>
  <c r="AS28"/>
  <c r="AT28" s="1"/>
  <c r="AR28"/>
  <c r="AP28"/>
  <c r="AO28"/>
  <c r="AQ28" s="1"/>
  <c r="AM28"/>
  <c r="AN28" s="1"/>
  <c r="AL28"/>
  <c r="AJ28"/>
  <c r="AI28"/>
  <c r="AK28" s="1"/>
  <c r="AG28"/>
  <c r="AD28"/>
  <c r="AC28"/>
  <c r="AE28" s="1"/>
  <c r="AA28"/>
  <c r="AB28" s="1"/>
  <c r="Z28"/>
  <c r="X28"/>
  <c r="W28"/>
  <c r="Y28" s="1"/>
  <c r="U28"/>
  <c r="V28" s="1"/>
  <c r="T28"/>
  <c r="R28"/>
  <c r="Q28"/>
  <c r="S28" s="1"/>
  <c r="O28"/>
  <c r="P28" s="1"/>
  <c r="N28"/>
  <c r="L28"/>
  <c r="K28"/>
  <c r="M28" s="1"/>
  <c r="I28"/>
  <c r="G28"/>
  <c r="AT27"/>
  <c r="AQ27"/>
  <c r="AN27"/>
  <c r="AK27"/>
  <c r="AH27"/>
  <c r="AE27"/>
  <c r="I27"/>
  <c r="H27"/>
  <c r="J27" s="1"/>
  <c r="G27"/>
  <c r="F27"/>
  <c r="AR26"/>
  <c r="AT26" s="1"/>
  <c r="AO26"/>
  <c r="AQ26" s="1"/>
  <c r="AN26"/>
  <c r="AK26"/>
  <c r="AF26"/>
  <c r="AH26" s="1"/>
  <c r="AC26"/>
  <c r="AE26" s="1"/>
  <c r="Z26"/>
  <c r="AB26" s="1"/>
  <c r="W26"/>
  <c r="Y26" s="1"/>
  <c r="V26"/>
  <c r="S26"/>
  <c r="P26"/>
  <c r="M26"/>
  <c r="I26"/>
  <c r="H26"/>
  <c r="G26"/>
  <c r="AT25"/>
  <c r="AQ25"/>
  <c r="AN25"/>
  <c r="AK25"/>
  <c r="AH25"/>
  <c r="AE25"/>
  <c r="I25"/>
  <c r="H25"/>
  <c r="H24" s="1"/>
  <c r="G25"/>
  <c r="F25"/>
  <c r="AS24"/>
  <c r="AP24"/>
  <c r="AO24"/>
  <c r="AQ24" s="1"/>
  <c r="AM24"/>
  <c r="AJ24"/>
  <c r="AI24"/>
  <c r="AK24" s="1"/>
  <c r="AG24"/>
  <c r="AD24"/>
  <c r="AC24"/>
  <c r="AA24"/>
  <c r="X24"/>
  <c r="W24"/>
  <c r="Y24" s="1"/>
  <c r="U24"/>
  <c r="V24" s="1"/>
  <c r="T24"/>
  <c r="R24"/>
  <c r="Q24"/>
  <c r="S24" s="1"/>
  <c r="O24"/>
  <c r="P24" s="1"/>
  <c r="N24"/>
  <c r="L24"/>
  <c r="K24"/>
  <c r="M24" s="1"/>
  <c r="I24"/>
  <c r="AT23"/>
  <c r="AQ23"/>
  <c r="AN23"/>
  <c r="AK23"/>
  <c r="AH23"/>
  <c r="AE23"/>
  <c r="AB23"/>
  <c r="Y23"/>
  <c r="V23"/>
  <c r="S23"/>
  <c r="I23"/>
  <c r="H23"/>
  <c r="J23" s="1"/>
  <c r="G23"/>
  <c r="F23"/>
  <c r="I22"/>
  <c r="H22"/>
  <c r="G22"/>
  <c r="F22"/>
  <c r="AT21"/>
  <c r="AQ21"/>
  <c r="AN21"/>
  <c r="AK21"/>
  <c r="AH21"/>
  <c r="AE21"/>
  <c r="AB21"/>
  <c r="Y21"/>
  <c r="V21"/>
  <c r="S21"/>
  <c r="I21"/>
  <c r="H21"/>
  <c r="J21" s="1"/>
  <c r="G21"/>
  <c r="G20" s="1"/>
  <c r="F21"/>
  <c r="AS20"/>
  <c r="AR20"/>
  <c r="AT20" s="1"/>
  <c r="AP20"/>
  <c r="AQ20" s="1"/>
  <c r="AO20"/>
  <c r="AM20"/>
  <c r="AL20"/>
  <c r="AN20" s="1"/>
  <c r="AJ20"/>
  <c r="AK20" s="1"/>
  <c r="AI20"/>
  <c r="AG20"/>
  <c r="AF20"/>
  <c r="AH20" s="1"/>
  <c r="AD20"/>
  <c r="AE20" s="1"/>
  <c r="AC20"/>
  <c r="AA20"/>
  <c r="Z20"/>
  <c r="AB20" s="1"/>
  <c r="X20"/>
  <c r="Y20" s="1"/>
  <c r="W20"/>
  <c r="U20"/>
  <c r="T20"/>
  <c r="V20" s="1"/>
  <c r="R20"/>
  <c r="S20" s="1"/>
  <c r="Q20"/>
  <c r="O20"/>
  <c r="N20"/>
  <c r="L20"/>
  <c r="I20" s="1"/>
  <c r="K20"/>
  <c r="H20"/>
  <c r="J20" s="1"/>
  <c r="F20"/>
  <c r="AS19"/>
  <c r="AS98" s="1"/>
  <c r="AR19"/>
  <c r="AR98" s="1"/>
  <c r="AP19"/>
  <c r="AP98" s="1"/>
  <c r="AO19"/>
  <c r="AO98" s="1"/>
  <c r="AM19"/>
  <c r="AM98" s="1"/>
  <c r="AL19"/>
  <c r="AL98" s="1"/>
  <c r="AJ19"/>
  <c r="AJ98" s="1"/>
  <c r="AI19"/>
  <c r="AI98" s="1"/>
  <c r="AG19"/>
  <c r="AG98" s="1"/>
  <c r="AF19"/>
  <c r="AF98" s="1"/>
  <c r="AD19"/>
  <c r="AD98" s="1"/>
  <c r="AC19"/>
  <c r="AC98" s="1"/>
  <c r="AA19"/>
  <c r="AA98" s="1"/>
  <c r="Z19"/>
  <c r="Z98" s="1"/>
  <c r="X19"/>
  <c r="X98" s="1"/>
  <c r="W19"/>
  <c r="W98" s="1"/>
  <c r="U19"/>
  <c r="U98" s="1"/>
  <c r="T19"/>
  <c r="T98" s="1"/>
  <c r="R19"/>
  <c r="R98" s="1"/>
  <c r="Q19"/>
  <c r="Q98" s="1"/>
  <c r="O19"/>
  <c r="O98" s="1"/>
  <c r="N19"/>
  <c r="N98" s="1"/>
  <c r="L19"/>
  <c r="L98" s="1"/>
  <c r="K19"/>
  <c r="K98" s="1"/>
  <c r="G19"/>
  <c r="AS18"/>
  <c r="AS97" s="1"/>
  <c r="AT97" s="1"/>
  <c r="AR18"/>
  <c r="AR97" s="1"/>
  <c r="AP18"/>
  <c r="AP97" s="1"/>
  <c r="AQ97" s="1"/>
  <c r="AO18"/>
  <c r="AO97" s="1"/>
  <c r="AM18"/>
  <c r="AM97" s="1"/>
  <c r="AL18"/>
  <c r="AL97" s="1"/>
  <c r="AJ18"/>
  <c r="AJ97" s="1"/>
  <c r="AI18"/>
  <c r="AI97" s="1"/>
  <c r="AG18"/>
  <c r="AG97" s="1"/>
  <c r="AH97" s="1"/>
  <c r="AF18"/>
  <c r="AF97" s="1"/>
  <c r="AD18"/>
  <c r="AD97" s="1"/>
  <c r="AE97" s="1"/>
  <c r="AC18"/>
  <c r="AC97" s="1"/>
  <c r="AA18"/>
  <c r="AA97" s="1"/>
  <c r="AB97" s="1"/>
  <c r="Z18"/>
  <c r="Z97" s="1"/>
  <c r="X18"/>
  <c r="X97" s="1"/>
  <c r="Y97" s="1"/>
  <c r="W18"/>
  <c r="W97" s="1"/>
  <c r="U18"/>
  <c r="U97" s="1"/>
  <c r="V97" s="1"/>
  <c r="T18"/>
  <c r="T97" s="1"/>
  <c r="R18"/>
  <c r="R97" s="1"/>
  <c r="S97" s="1"/>
  <c r="Q18"/>
  <c r="Q97" s="1"/>
  <c r="O18"/>
  <c r="O97" s="1"/>
  <c r="P97" s="1"/>
  <c r="N18"/>
  <c r="N97" s="1"/>
  <c r="L18"/>
  <c r="L97" s="1"/>
  <c r="K18"/>
  <c r="K97" s="1"/>
  <c r="H18"/>
  <c r="F18"/>
  <c r="AS17"/>
  <c r="AS96" s="1"/>
  <c r="AR17"/>
  <c r="AR96" s="1"/>
  <c r="AP17"/>
  <c r="AP96" s="1"/>
  <c r="AO17"/>
  <c r="AO96" s="1"/>
  <c r="AM17"/>
  <c r="AM96" s="1"/>
  <c r="AL17"/>
  <c r="AL96" s="1"/>
  <c r="AJ17"/>
  <c r="AJ96" s="1"/>
  <c r="AI17"/>
  <c r="AI96" s="1"/>
  <c r="AG17"/>
  <c r="AG96" s="1"/>
  <c r="AF17"/>
  <c r="AF96" s="1"/>
  <c r="AD17"/>
  <c r="AD96" s="1"/>
  <c r="AC17"/>
  <c r="AC96" s="1"/>
  <c r="AA17"/>
  <c r="AA96" s="1"/>
  <c r="Z17"/>
  <c r="Z96" s="1"/>
  <c r="X17"/>
  <c r="X96" s="1"/>
  <c r="W17"/>
  <c r="W96" s="1"/>
  <c r="U17"/>
  <c r="U96" s="1"/>
  <c r="T17"/>
  <c r="T96" s="1"/>
  <c r="R17"/>
  <c r="R96" s="1"/>
  <c r="Q17"/>
  <c r="O17"/>
  <c r="N17"/>
  <c r="N96" s="1"/>
  <c r="N95" s="1"/>
  <c r="L17"/>
  <c r="L96" s="1"/>
  <c r="K17"/>
  <c r="G17"/>
  <c r="AR16"/>
  <c r="AP16"/>
  <c r="AL16"/>
  <c r="AJ16"/>
  <c r="AF16"/>
  <c r="AD16"/>
  <c r="Z16"/>
  <c r="X16"/>
  <c r="T16"/>
  <c r="R16"/>
  <c r="N16"/>
  <c r="L16"/>
  <c r="M16" s="1"/>
  <c r="K16"/>
  <c r="AN97" l="1"/>
  <c r="J18"/>
  <c r="AK97"/>
  <c r="AK81"/>
  <c r="AK42"/>
  <c r="AK35"/>
  <c r="AE24"/>
  <c r="K96"/>
  <c r="F17"/>
  <c r="O96"/>
  <c r="P17"/>
  <c r="H17"/>
  <c r="O16"/>
  <c r="P16" s="1"/>
  <c r="R95"/>
  <c r="F97"/>
  <c r="G97"/>
  <c r="I98"/>
  <c r="H98"/>
  <c r="M17"/>
  <c r="T95"/>
  <c r="W95"/>
  <c r="Z95"/>
  <c r="AC95"/>
  <c r="AF95"/>
  <c r="AI95"/>
  <c r="AL95"/>
  <c r="AO95"/>
  <c r="AR95"/>
  <c r="S98"/>
  <c r="V98"/>
  <c r="Y98"/>
  <c r="AB98"/>
  <c r="AE98"/>
  <c r="AH98"/>
  <c r="AK98"/>
  <c r="AN98"/>
  <c r="AQ98"/>
  <c r="AT98"/>
  <c r="J28"/>
  <c r="J42"/>
  <c r="M96"/>
  <c r="I96"/>
  <c r="L95"/>
  <c r="H96"/>
  <c r="Q96"/>
  <c r="Q95" s="1"/>
  <c r="Q16"/>
  <c r="V96"/>
  <c r="U95"/>
  <c r="V95" s="1"/>
  <c r="Y96"/>
  <c r="X95"/>
  <c r="Y95" s="1"/>
  <c r="AB96"/>
  <c r="AA95"/>
  <c r="AB95" s="1"/>
  <c r="AE96"/>
  <c r="AD95"/>
  <c r="AE95" s="1"/>
  <c r="AH96"/>
  <c r="AG95"/>
  <c r="AH95" s="1"/>
  <c r="AK96"/>
  <c r="AJ95"/>
  <c r="AK95" s="1"/>
  <c r="AN96"/>
  <c r="AM95"/>
  <c r="AN95" s="1"/>
  <c r="AQ96"/>
  <c r="AP95"/>
  <c r="AQ95" s="1"/>
  <c r="AT96"/>
  <c r="AS95"/>
  <c r="AT95" s="1"/>
  <c r="H97"/>
  <c r="J97" s="1"/>
  <c r="M97"/>
  <c r="I97"/>
  <c r="G98"/>
  <c r="F98"/>
  <c r="S16"/>
  <c r="S17"/>
  <c r="J32"/>
  <c r="Y17"/>
  <c r="AE17"/>
  <c r="AK17"/>
  <c r="AQ17"/>
  <c r="P18"/>
  <c r="V18"/>
  <c r="AB18"/>
  <c r="AH18"/>
  <c r="AN18"/>
  <c r="AT18"/>
  <c r="S19"/>
  <c r="Y19"/>
  <c r="AE19"/>
  <c r="AK19"/>
  <c r="AQ19"/>
  <c r="J25"/>
  <c r="J29"/>
  <c r="J43"/>
  <c r="AK49"/>
  <c r="U16"/>
  <c r="V16" s="1"/>
  <c r="W16"/>
  <c r="Y16" s="1"/>
  <c r="AA16"/>
  <c r="AB16" s="1"/>
  <c r="AC16"/>
  <c r="AE16" s="1"/>
  <c r="AG16"/>
  <c r="AH16" s="1"/>
  <c r="AI16"/>
  <c r="AK16" s="1"/>
  <c r="AM16"/>
  <c r="AN16" s="1"/>
  <c r="AO16"/>
  <c r="AQ16" s="1"/>
  <c r="AS16"/>
  <c r="AT16" s="1"/>
  <c r="V17"/>
  <c r="AB17"/>
  <c r="AH17"/>
  <c r="AN17"/>
  <c r="AT17"/>
  <c r="G18"/>
  <c r="G16" s="1"/>
  <c r="M18"/>
  <c r="S18"/>
  <c r="Y18"/>
  <c r="AE18"/>
  <c r="AK18"/>
  <c r="AQ18"/>
  <c r="F19"/>
  <c r="H19"/>
  <c r="J19" s="1"/>
  <c r="V19"/>
  <c r="AB19"/>
  <c r="AH19"/>
  <c r="AN19"/>
  <c r="AT19"/>
  <c r="Z24"/>
  <c r="G24" s="1"/>
  <c r="AF24"/>
  <c r="AH24" s="1"/>
  <c r="AL24"/>
  <c r="AN24" s="1"/>
  <c r="AR24"/>
  <c r="AT24" s="1"/>
  <c r="F26"/>
  <c r="F24" s="1"/>
  <c r="J24" s="1"/>
  <c r="AF28"/>
  <c r="AH28" s="1"/>
  <c r="AF42"/>
  <c r="AH42" s="1"/>
  <c r="AR42"/>
  <c r="AT42" s="1"/>
  <c r="K47"/>
  <c r="G47" s="1"/>
  <c r="N47"/>
  <c r="U47"/>
  <c r="V47" s="1"/>
  <c r="AA47"/>
  <c r="AB47" s="1"/>
  <c r="AS47"/>
  <c r="AT47" s="1"/>
  <c r="H49"/>
  <c r="J49" s="1"/>
  <c r="K70"/>
  <c r="G70" s="1"/>
  <c r="H95" l="1"/>
  <c r="J17"/>
  <c r="H16"/>
  <c r="P96"/>
  <c r="O95"/>
  <c r="P95" s="1"/>
  <c r="G96"/>
  <c r="F96"/>
  <c r="F95" s="1"/>
  <c r="K95"/>
  <c r="G95" s="1"/>
  <c r="H47"/>
  <c r="J47" s="1"/>
  <c r="J26"/>
  <c r="I47"/>
  <c r="I17"/>
  <c r="J98"/>
  <c r="S96"/>
  <c r="M95"/>
  <c r="I95"/>
  <c r="I18"/>
  <c r="I19"/>
  <c r="AB24"/>
  <c r="I16"/>
  <c r="S95"/>
  <c r="F16"/>
  <c r="J95" l="1"/>
  <c r="J16"/>
  <c r="J96"/>
</calcChain>
</file>

<file path=xl/sharedStrings.xml><?xml version="1.0" encoding="utf-8"?>
<sst xmlns="http://schemas.openxmlformats.org/spreadsheetml/2006/main" count="315" uniqueCount="182">
  <si>
    <t>ОТЧЕТ</t>
  </si>
  <si>
    <t>о ходе исполнения комплексного плана (сетевого графика) реализации</t>
  </si>
  <si>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</si>
  <si>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</si>
  <si>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</si>
  <si>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</si>
  <si>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</si>
  <si>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</si>
  <si>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</si>
  <si>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</si>
  <si>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</si>
  <si>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</si>
  <si>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</si>
  <si>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</si>
  <si>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</si>
  <si>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</si>
  <si>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</si>
  <si>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</si>
  <si>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</si>
  <si>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</si>
  <si>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</si>
  <si>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</si>
  <si>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</si>
  <si>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</si>
  <si>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</si>
  <si>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</si>
  <si>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</si>
  <si>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"_______"_______________________ 2017 г.</t>
  </si>
  <si>
    <t>Согласовано:</t>
  </si>
  <si>
    <t>"_______"______________ 2017 г.</t>
  </si>
  <si>
    <t>всего:</t>
  </si>
  <si>
    <t>бюджет ХМАО-Югры</t>
  </si>
  <si>
    <t>Бюджет городского округа г.Урай</t>
  </si>
  <si>
    <t>Цель 1. Обеспечение общественной безопасности, правопорядка и привлечение общественности к осуществлению мероприятий по профилактике правонарушений</t>
  </si>
  <si>
    <t>Задача 1. Предупреждение правонарушений на улицах города</t>
  </si>
  <si>
    <t>Подпрограмма I. «Профилактика правонарушений»</t>
  </si>
  <si>
    <t xml:space="preserve">Задача 2. Профилактика правонарушений несовершеннолетних </t>
  </si>
  <si>
    <t>Задача 3. Профилактика наркомании и пропаганда здорового образа жизни среди подростков и молодежи</t>
  </si>
  <si>
    <t>Подпрограмма II «Профилактика незаконного оборота и потребления наркотических средств и психотропных веществ»</t>
  </si>
  <si>
    <t>Цель 3. Профилактика терроризма и  экстремизма</t>
  </si>
  <si>
    <t>Задача 5. Профилактика экстремисткой деятельности</t>
  </si>
  <si>
    <t>Подпрограмма III «Профилактика терроризма и  экстремизма»</t>
  </si>
  <si>
    <t>Начальник отдела гражданской защиты населения</t>
  </si>
  <si>
    <t>администрации города Урай ______________________ Е.А.Казанцев</t>
  </si>
  <si>
    <t>Председатель Комитета по финансам</t>
  </si>
  <si>
    <t>администрации города Урай _________________________ И.В.Хусаинова</t>
  </si>
  <si>
    <t>Исполнители:</t>
  </si>
  <si>
    <t>Боровиков Д.В., тел.33-297 _____________________</t>
  </si>
  <si>
    <t>Назарова И.Н., тел.23-330 ____________________</t>
  </si>
  <si>
    <t>Доля софинансироавния (бюджет города)</t>
  </si>
  <si>
    <t>Всего по программе</t>
  </si>
  <si>
    <t>отдел гражданской защиты населения администрации города Урай</t>
  </si>
  <si>
    <t xml:space="preserve">управление по информационным технологиям и связи администрации города Урай;
отдел гражданской защиты населения администрации города Урай
управление по информационным технологиям и связи администрации города Урай;
отдел гражданской защиты населения администрации города Урай
</t>
  </si>
  <si>
    <t xml:space="preserve">административная комиссия муниципального образования город Урай; 
муниципальное казенное учреждение «Управление материально-технического обеспечения города Урай»
</t>
  </si>
  <si>
    <t xml:space="preserve">Управление образования  администрации города Урай;
муниципальное бюджетное учреждение «Молодежный центр»;
муниципальное автономное учреждение «Культура» (киноконцертный цирковой комплекс «Юность Шаима»)
</t>
  </si>
  <si>
    <t>муниципальное бюджетное  учреждение «Молодежный центр»</t>
  </si>
  <si>
    <t xml:space="preserve">муниципальное бюджетное учреждение  «Молодежный центр» </t>
  </si>
  <si>
    <t xml:space="preserve">отдел по делам несовершеннолетних и защите их прав администрации города Урай;
муниципальное казенное учреждение «Управление материально-технического обеспечения города Урай»
</t>
  </si>
  <si>
    <t xml:space="preserve">Управление образования  
администрации города Урай
</t>
  </si>
  <si>
    <t>муниципальное автономное учреждение «Культура»</t>
  </si>
  <si>
    <t xml:space="preserve">муниципальное автономное учреждение «Культура» (киноконцертный цирковой комплекс «Юность Шаима») </t>
  </si>
  <si>
    <t>муниципальное бюджетное учреждение  «Молодежный центр»</t>
  </si>
  <si>
    <t>Управление образования администрации города Урай</t>
  </si>
  <si>
    <t xml:space="preserve">муниципальное бюджетное учреждение «Молодежный центр» </t>
  </si>
  <si>
    <t>муниципальное автономное учреждение  «Культура» (киноконцертный цирковой комплекс «Юность Шаима»)</t>
  </si>
  <si>
    <t>1.1.</t>
  </si>
  <si>
    <t>Создание условий для деятельности народных дружин</t>
  </si>
  <si>
    <t>1.2.</t>
  </si>
  <si>
    <t>1.3.</t>
  </si>
  <si>
    <t>Осуществление полномочий по созданию и обеспечению деятельности административной комиссии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</si>
  <si>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граждан, обеспечение функционирования систем видеообзора с установкой мониторов для контроля за обстановкой и оперативного реагирования, модернизация имеющихся систем видеонаблюдения, проведение работ, обеспечивающих функционирование систем, в том числе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травматизма.</t>
  </si>
  <si>
    <t>2.1.</t>
  </si>
  <si>
    <t>2.2.</t>
  </si>
  <si>
    <t>2.4.</t>
  </si>
  <si>
    <t>Проведение  профилактических мероприятий  для несовершеннолетних и молодежи</t>
  </si>
  <si>
    <t xml:space="preserve"> Проведение и обнародование результатов социологических исследований общественного мнения:
1) об эффективности принимаемых мер по профилактике правонарушений и борьбе с преступностью на территории города Урай;
2) об отношении молодежи города Урай к употреблению наркотических и психотропных веществ
</t>
  </si>
  <si>
    <t xml:space="preserve">Организация дополнительных временных рабочих мест для несовершеннолетних подростков, находящихся в конфликте с законом
</t>
  </si>
  <si>
    <t>2.5.</t>
  </si>
  <si>
    <t>Цель 2. Совершенствование системы профилактики немедицинского потребления наркотиков</t>
  </si>
  <si>
    <t>3.1.</t>
  </si>
  <si>
    <t>3.2.</t>
  </si>
  <si>
    <t>3.3.</t>
  </si>
  <si>
    <t>3.4.</t>
  </si>
  <si>
    <t>3.5.</t>
  </si>
  <si>
    <t>Организация деятельности молодёжного волонтёрского движения «Доброволец Урая» с акцентом на пропаганду ценности жизни и здоровья:
1) приобретение отличительной атрибутики (футболки, кепки, жилеты-накидки);
2) изготовление ориентированной на молодёжь полиграфической продукции для распространения во время проведения профилактических мероприятий</t>
  </si>
  <si>
    <t>Цикл бесед для учащихся старших классов образовательных организаций «Скажи наркотикам – НЕТ»</t>
  </si>
  <si>
    <t>Проведение массовых профилактических мероприятий:
1) «Неделя здоровья и жизни»;  
2) «Лето желаний»</t>
  </si>
  <si>
    <t>Организация работы по изготовлению и распространению средств наглядной и печатной агитации, направленных на профилактику наркомании: 
1) выпуск  пособий для классного руководителя, воспитателей детских садов по  пропаганде здорового образа жизни;
2) выпуск  пособий для сопровождающих детские группы в лагеря</t>
  </si>
  <si>
    <t>Проведение антинаркотических акций «Остановись, подумай» и других массовых мероприятий, направленных на профилактику наркомании в образовательных организациях</t>
  </si>
  <si>
    <t>5.2.</t>
  </si>
  <si>
    <t>5.4.</t>
  </si>
  <si>
    <t>5.8.</t>
  </si>
  <si>
    <t>Проведение фестивалей, конкурсов плакатов среди учащихся старших классов образовательных организаций «Мы разные – в этом наше богатство, мы вместе – в этом наша сила»,  национальностей «Много голосов - один мир» в целях профилактики экстремизма и терроризма</t>
  </si>
  <si>
    <t>Проведение и участие в профилактических  мероприятиях по предупреждению фактов националистического или религиозного экстремизма (круглые столы, диспуты, встречи и др.), в том числе при  реализации проектов отдыха и занятости детей и молодежи</t>
  </si>
  <si>
    <t xml:space="preserve">Организация и проведение ежегодных конкурсов по  вопросам противодействия  ксенофобии, профилактики    экстремизма среди   образовательных организаций, молодежных и детских объединений </t>
  </si>
  <si>
    <t xml:space="preserve">муниципальной программы  "Профилактика правонрушений на территории города Урай" на 2015-2017 годы </t>
  </si>
  <si>
    <t>Проверка</t>
  </si>
  <si>
    <t>Осуществление полномочий по созданию и обеспечению деятельности комиссии по делам несовершеннолетних и защите их прав</t>
  </si>
  <si>
    <t>2.3</t>
  </si>
  <si>
    <t>Проведение профилактических мероприятий с семьями, находящимися в социально опасном положении</t>
  </si>
  <si>
    <t>Управление образования   администрации города Урай</t>
  </si>
  <si>
    <t>Не требуют финансирования</t>
  </si>
  <si>
    <t>3.6.</t>
  </si>
  <si>
    <t xml:space="preserve">Управление образования администрации города Урай;
управление по культуре и молодежной политике администрации города Урай
</t>
  </si>
  <si>
    <t>Осуществление мониторинга социальных сетей и иных информационных порталов Интернет-пространства на предмет предупреждения, выявления Интернет-ресурсов содержащих информацию о способах, методах разработки, изготовления и (или) приобретения наркотических средств, психотропных веществ</t>
  </si>
  <si>
    <t>3.7.</t>
  </si>
  <si>
    <t xml:space="preserve">Задача 4 Профилактическая и разъяснительная работа по профилактике терроризма </t>
  </si>
  <si>
    <t>4.1.</t>
  </si>
  <si>
    <t>Осуществление работы по установке контент-фильтров, блокирующих доступ к Интернет-ресурсам содержащих информацию о способах, методах разработки, изготовления и (или) приобретения наркотических средств, психотропных веществ</t>
  </si>
  <si>
    <t xml:space="preserve">Управление образования администрации города Урай;
управление по культуре и молодежной политике администрации города Урай
</t>
  </si>
  <si>
    <t>4.2.</t>
  </si>
  <si>
    <t>4.3.</t>
  </si>
  <si>
    <t xml:space="preserve">Проведение в  образовательных организациях классных часов о порядке и правилах поведения населения при угрозе возникновения террористических актов </t>
  </si>
  <si>
    <t xml:space="preserve">Управление образования администрации города Урай
</t>
  </si>
  <si>
    <t>Организация в  образовательных организациях встреч родителей и детей с сотрудниками правоохранительных органов для проведения разъяснительных мероприятий по вопросам антитеррористической защищенности</t>
  </si>
  <si>
    <t>Приобретение инженерно-технических средств обеспечения безопасности и антитеррористической защищенности для избирательных участков, расположенных на территории города Урай (стационарные металлодетекторы арочного типа, барьеры безопасности, подавители радиочастот и мобильных волн и т.д.)</t>
  </si>
  <si>
    <t xml:space="preserve">отдел гражданской защиты населения администрации города Урай
</t>
  </si>
  <si>
    <t>5.1.</t>
  </si>
  <si>
    <t>Проведение классных часов, бесед в   образовательных организациях, направленных на профилактику проявления экстремизма, ксенофобии, преступлений против личности, общества и  государства</t>
  </si>
  <si>
    <t>5.3.</t>
  </si>
  <si>
    <t>Ведение курса «Основы религиозных культур и светской этики»</t>
  </si>
  <si>
    <t>5.5.</t>
  </si>
  <si>
    <t>Формирование и  реализация стратегии социальной рекламы, формирующей уважительное отношение к представителям различных национальностей, проживающих на территории города Урай, направленной на укрепление позитивного имиджа города Урай как территории культуры мира и толерантности</t>
  </si>
  <si>
    <t xml:space="preserve">управление по культуре и молодежной политике администрации города Урай;
пресс-служба администрации города Урай; 
муниципальное автономное учреждение  «Культура»
</t>
  </si>
  <si>
    <t>5.6.</t>
  </si>
  <si>
    <t>Информирование населения посредством интернет-ресурсов (в том числе официальных сайтов организаций) о мероприятиях, направленных на укрепление единства и духовной общности этноконфессиональной среды на территории города Урай</t>
  </si>
  <si>
    <t xml:space="preserve">Управление образования администрации города Урай; 
управление по культуре и молодежной политике администрации города Урай;
пресс-служба администрации города Урай
</t>
  </si>
  <si>
    <t>5.7.</t>
  </si>
  <si>
    <t>Подготовка и проведение мероприятий, в рамках Декады профилактики экстремизма</t>
  </si>
  <si>
    <t>5.9.</t>
  </si>
  <si>
    <t>Осуществление  информационного мониторинга религиозной ситуации на территории города Урай</t>
  </si>
  <si>
    <t xml:space="preserve">пресс-служба администрации города Урай
</t>
  </si>
  <si>
    <t>5.10.</t>
  </si>
  <si>
    <t>Оказание содействия религиозным   организациям в реализации  культурно-просветительской и  социально значимой  деятельности в   подготовке и проведении  мероприятий, способствующих   развитию межконфессионального диалога,  совершенствованию  взаимодействия  органов  местного самоуправления и религиозных   организаций</t>
  </si>
  <si>
    <t xml:space="preserve">управление по культуре и молодежной политике администрации города Урай; 
отдел по работе с обращениями граждан администрации города Урай; 
пресс-служба администрации города Урай
</t>
  </si>
  <si>
    <t>5.11.</t>
  </si>
  <si>
    <t>Осуществление мониторинга социальных сетей и иных информационных порталов Интернет-пространства на предмет предупреждения, выявления действий экстремисткой направленности, возникновения межнациональной напряженности на территории муниципального образования город Урай</t>
  </si>
  <si>
    <t xml:space="preserve">Управление образования администрации города Урай;
управление по культуре и молодежной политике администрации города Урай
</t>
  </si>
  <si>
    <t>5.12.</t>
  </si>
  <si>
    <t>Освещение в средствах массовой информации вопросов профилактики и противодействия радикальным религиозным течениямй</t>
  </si>
  <si>
    <t xml:space="preserve">отдел по работе с обращениями граждан администрации города Урай; пресс-служба администрации города Урай
</t>
  </si>
  <si>
    <t xml:space="preserve">Осуществление работы по установке контент-фильтров, блокирующих доступ к Интернет-ресурсам экстремисткой направленности </t>
  </si>
  <si>
    <t>5.13.</t>
  </si>
  <si>
    <t xml:space="preserve">Управление образования администрации города Урай;
управление по культуре и молодежной политике администрации города Урай
</t>
  </si>
  <si>
    <t xml:space="preserve">Для проверки эффективности применяемой защиты в образовательных учреждениях проводятся проверки как специальными комиссиями из сотрудников управления образования, так и сотрудниками прокуратуры города Урай.
Мониторинг в учреждениях культуры и молодежной политики осуществляется на основании приказа начальника управления по культуре и  молодежной политике администрации города Урай от 07.07.2015 года №44 «Об усилении контроля за ограничением доступа к информационным ресурсам». (В библиотеках   установлены  контентные  фильтры   на пользовательские места, имеющие доступ в Интернет;  провайдер ООО «ПиП» (на основании  заключенного  между МАУ «Культура» и ООО «ПиП» Договора «О предоставлении телекоммуникационных услуг»)   осуществляет  действия  по  выгрузке из Единого реестра доменных имен, указателей страниц сайтов в сети Интернет, содержащих информацию, распространение которой в Российской Федерации запрещено  (требования ФЗ от 27.07.2006 г. №  149-ФЗ). Фильтрация и блокировка запрещенных сайтов осуществляется через  подключенный прокси-сервер фильтра SkyDNS. При обнаружении доступа к ресурсам с запрещенным содержанием, программист ЦБС  составляет  акт и отправляет E-mail – уведомление  провайдеру для блокировки запрещенного контента.
</t>
  </si>
  <si>
    <t>Проведение мероприятий запланировано на IV квартал 2017 года (ноябрь).</t>
  </si>
  <si>
    <t>Проведение мероприятий запланировано на IV квартал 2017 года (октябрь).</t>
  </si>
  <si>
    <t xml:space="preserve">Отчеты и информация обо всех проведенных мероприятиях в  общеобразовательных организациях города  в обязательном порядке размещаются на официальных сайтах 
Мероприятия, направленные на укрепление единства и духовной общности этноконфессиональной среды, проводимые учреждениями культуры и молодежной политики размещаются на: официальном сайте органов местного самоуправления города Урай, на официальных сайтах учреждений культуры и молодежной политики, через авторизированную информационную систему «Единое информационное пространство в сфере культуры» (АИС ЕИПСК).
Пресс-служба администрации города Урай ведет постоянную работу по наполнению интернет сайта органов местного самоуправления. На официальном сайте размещена информация о деятельности Межведомственной комиссии города Урай по противодействию экстремистской деятельности, в разделе «Новости» размещаются подготовленные пресс-службой новости о результатах заседаний коллегиальных органов, задействованных в работе по противодействию экстремизму, событийные материалы по тематике деятельности общественных организаций, профилактики экстремизма. Специалисты пресс-службы осуществляют также продвижение информационных материалов этноконфессиональной тематики в социальных сетях «Одноклассники» и «Вконтакте» - в рамках созданных на этих ресурсах виртуальных страницах.
Пресс-служба администрации города Урай поддерживает работу интернет-проекта «Портал гражданского общества Югры – Югражданин.рф», куда регулярно из Урая направляются новостные материалы по теме деятельности этнокнфессиональных объединений.
</t>
  </si>
  <si>
    <t>В образовательных организациях города Урай построена трехуровневая система программной контентной фильтрация, в том числе:
-общая сетевая контентная фильтрация, осуществляемая провайдером (белые списки);
-техническая защита в организации посредством интернет-шлюза на входе интернета в образовательную организацию;
-на автоматизированных рабочих местах учащихся общеобразовательных организаций, настроен модуль контентной фильтрации Касперского  Endpoint Security для Бизнеса. В целях недопущения несанкционированного доступа учащимися к запрещенным сайтам, преподавателем при проведении учебного процесса постоянно осуществляется контроль, все учащиеся постоянно находятся под присмотром и в поле зрения. В перерывах (переменах) между уроками у учащихся отсутствует возможность пользования компьютерами, поскольку все учащиеся выходят из класса. Таким образом, исключается возможность учащимися пользоваться компьютерами бесконтрольно. В договорах на оказание/предоставление телематических услуг связи,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Интернет, а также, провайдер использует список сайтов сети Интернет, разрешённых для посещения учащимися в общеобразовательных организациях, при ограничении доступа к сайтам, содержащих информацию о распространении психоактивных веществ.
В Централизованной  библиотечной системе  МАУ «Культура» установлена контентная  фильтрация на пользовательские  компьютеры  в ЦОДах  на уровне провайдера  ООО «ПиП» при помощи сервиса SKY DNS (фильтруются сайты с запрещенным контентом и  документы  ФСЭМ –  федеральный список экстремистских материалов</t>
  </si>
  <si>
    <t xml:space="preserve">Для проверки эффективности применяемой защиты в образовательных учреждениях регулярно проводятся проверки как специальными комиссиями из сотрудников управления образования, так и сотрудниками прокуратуры города Урай.. В ЦБС МАУ «Культура» работа по предотвращению  нарушений ФЗ № 114 «О противодействии экстремистской деятельности» в Централизованной библиотечной системе регламентирована: выявление доступа к запрещенным Интернет-ресурсам проводится путем перехода по ссылкам, в точном соответствии с адресом сайта, указанному в Федеральном списке
За отчетный период  2017 года выявлено 5 запрещенных Интернет ресурса, внесенных в Федеральный список экстремистских материалов. На обнаруженные материалы были составлены акты, направлены уведомления, доступ к сайтам был заблокирован провайдером - ООО "ПиП.
</t>
  </si>
  <si>
    <t xml:space="preserve">В образовательных организациях города Урай построена трехуровневая система программной контентной фильтрация, в том числе:
-общая сетевая контентная фильтрация, осуществляемая провайдером (белые списки); -техническая защита в организации посредством интернет-шлюза на входе интернета в образовательную организацию;
-на автоматизированных рабочих местах учащихся общеобразовательных организаций, настроен модуль контентной фильтрации Касперского  Endpoint Security для Бизнеса. В целях недопущения несанкционированного доступа учащимися к запрещенным сайтам, преподавателем при проведении учебного процесса постоянно осуществляется контроль, все учащиеся постоянно находятся под присмотром и в поле зрения. В перерывах (переменах) между уроками у учащихся отсутствует возможность пользования компьютерами, поскольку все учащиеся выходят из класса. Таким образом, исключается возможность учащимися пользоваться компьютерами бесконтрольно. В договорах на оказание/предоставление телематических услуг связи,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Интернет, а также, провайдер использует список сайтов сети Интернет, разрешённых для посещения учащимися в общеобразовательных организациях, при ограничении доступа к сайтам, содержащих информацию о распространении психоактивных веществ.
В Централизованной библиотечной системе МАУ «Культура»  установлена контентная  фильтрация на пользовательские места  в ЦОДах  на уровне провайдера  ООО «ПиП» при помощи сервиса SKY DNS (фильтруются сайты с запрещенным контентом).
</t>
  </si>
  <si>
    <t xml:space="preserve">Пресс-служба администрации города Урай ведет постоянный мониторинг печатных - и видеоматериалов, изданных урайскими СМИ. В процессе мониторинга не было зафиксировано ни одного материала, направленного на разжигание религиозных конфликтов.   
Сотрудники  пресс-службы, кроме того, проводят мониторинг публичных групп в сети Интернет во избежание серьезных конфликтов на фоне религиозной и национальной принадлежности..
</t>
  </si>
  <si>
    <t>1, 2, 3</t>
  </si>
  <si>
    <t>1, 2, 3, 10, 11</t>
  </si>
  <si>
    <t>8, 9</t>
  </si>
  <si>
    <t>5, 6</t>
  </si>
  <si>
    <t>12, 13, 14</t>
  </si>
  <si>
    <r>
      <t xml:space="preserve">Осуществлено материальное стимулирование народных дружинников (выплаты за дежурства по охране общественного порядка) в течении 9 месяцев 2017 года за 154 смены.
</t>
    </r>
    <r>
      <rPr>
        <sz val="10"/>
        <rFont val="Times New Roman"/>
        <family val="1"/>
        <charset val="204"/>
      </rPr>
      <t xml:space="preserve">С участием народной дружины за отчетный период выявлено (раскрыто): преступлений – 6,
административных правонарушений - 350  (из которых 288 по главе 20 КоАП РФ). 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</si>
  <si>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Обеспечена бесперебойная работа систем видеонаблюдения в течении 9 месяцев 2017 года.  
Осуществляется информирование населения о системах, необходимости соблюдения правил дорожного движения (в том числе санкциях за их нарушение) 
При помощи системы видеонаблюдения:
1) выявлено - 1923 административных правонарушений автоматическими средствами фото-видеофиксации по линии безопасности дорожного движения;
</t>
    </r>
    <r>
      <rPr>
        <sz val="10"/>
        <rFont val="Times New Roman"/>
        <family val="1"/>
        <charset val="204"/>
      </rPr>
      <t>2) Раскрыто  (выявлено) - 4 преступление; пресечено 60 административных правонарушения по линии охраны общественного порядка.</t>
    </r>
    <r>
      <rPr>
        <sz val="10"/>
        <color theme="1"/>
        <rFont val="Times New Roman"/>
        <family val="1"/>
        <charset val="204"/>
      </rPr>
      <t xml:space="preserve">
</t>
    </r>
  </si>
  <si>
    <t>Обеспечена деятельность административной комиссии администрации города Урайв в течении 9 месяцев 2017 года..  Административной комиссией города Урай рассмотрено 103 дела об административных правонарушениях, по которым наложен штраф на общую сумму  71,7  тыс. рублей.</t>
  </si>
  <si>
    <t xml:space="preserve">В СМИ города Урай размещается информация о традиционных религиозных течениях, о национальных традициях, праздниках, о  работе органов местного самоуправления в сфере противодействия экстремизму, материалы о деятельности общественных некоммерческих и религиозных организаций Урая, Югры. Через знакомство граждан с традиционными религиозными организациями ведется противодействие радикальным религиозным течениям. 
В I - III кварталах 2017 года в СМИ города Урай и сети Интернет велась информационная кампания с разъяснением принципов радикальных религиозных течений. 
Пресс-службой в социальных сетях распространялись интернет-статья агентства «Вести.ру» «Ты никому не нужна. Как ИГИЛ вербует школьников в рабство», а также информация о принятой в России Доктрине информационной безопасности. В феврале 2017 года в газете «Знамя» и на сайте газеты «Знамя» размещена статья о раскрытии принципов механизма вербовки через социальные сети в ряды радикальных исламистских течений. В мае текущего года в газете «Знамя» и в эфире ТРК «Спектр+» размещены материалы: «Отличие Ислама от радикальных исламистских течений» и «Вовлечение в ряды радикальных исламистских течений. Раскрытие принципов». Размещались памятки по антитеррору, Как не оказаться завербованным в запрещенную в России организацию.
</t>
  </si>
  <si>
    <r>
      <t xml:space="preserve">Обеспечена деятельность комиссии по делам несовершеннолетних и защите их прав администрации города Урай в течение 9 месяцев 2017 года.. </t>
    </r>
    <r>
      <rPr>
        <sz val="10"/>
        <rFont val="Times New Roman"/>
        <family val="1"/>
        <charset val="204"/>
      </rPr>
      <t xml:space="preserve">Комиссией рассмотрено 274 дела об административных правонарушениях, по которым наложено штрафов на сумму 223,4 тыс.рублей. </t>
    </r>
  </si>
  <si>
    <t xml:space="preserve">В течение 9 месяцев 2017 года   проведены следующие мероприятия:
- Посещение  на дому  родительским патрулем  семей в социально-опасном положении, обследование  материально-бытовых  условий по месту жительства несовершеннолетних. Посещено 24 семьи;
- Психолого-педагогическое и социально-педагогическое сопровождение детей асоциального поведения, проведение бесед, направленных на профилактику суицидального поведения.;
-Организация дополнительного образования (посещение кружков, секций, факультативов) для несовершеннолетних, находящихся в социально-опасном положении, привлечение их к городским, общешкольным и классным мероприятиям.
</t>
  </si>
  <si>
    <t>В рамках данного направления денежные средства потрачены на ручки, бумагу формата А4 и цветную бумагу при проведении мероприятий профилактической направленности:
- 12 августа встреча за круглым столом с бойцами летних трудовых отрядов на тему «Религиозный экстремизм». В рамках мероприятия специалисты проинформировали несовершеннолетних о сектах экстремистского характера, провели анкетирование с целью выявления знаний об экстремизме, сектах и т.д. Участие приняли 50 чел.
- 6-7 сентября проведены встречи с учениками 4-7 классов школы № 6 на тему: «Межэтническая толерантность.  Мы разные, но не чужие». Мероприятие проведено  с целью профилактики экстремистских настроений   среди подростков в школьной среде по отношению к разным национальностям.  
Участие приняли 132 подростка.</t>
  </si>
  <si>
    <t xml:space="preserve">Денежные средства в сумме 20,0  тыс. рублей освоены на приобретение наградной продукции с логотипом "Доброволец Урая" (значки, ручки, магниты, кепки)  и проведены мероприятия с акцентом на пропаганду ценности жизни и здоровья: Профилактическая акция «Здоровый образ жизни - наш выбор!» Конкурс плакатов «Молодежь ЗА здоровый образ жизни!»; Спортивные эстафеты на свежем воздухе «Остров Здоровья»; Социальная акция для молодежи с ограниченными возможностями здоровья «Осенний калейдоскоп здоровья». Участие приняли 107подростков и молодежи, 20 волониеров.
</t>
  </si>
  <si>
    <t xml:space="preserve">  В июле 2017 года  организовано 8 рабочих мест (на должности уборщик территорий, курьер) для несовершеннолетних состоящих на профидактичесом учете в комиссии по делам несовершеннолетних и защите их прав администрации города Урай. Денежные средства в сумме 50 000 рублей освоены на выплату заработной платы.</t>
  </si>
  <si>
    <t xml:space="preserve">    В мае 2017 года для учеников 6,7,8-х классов общеобразовательных школ города Урай № 2,4,5,6, 14 проведено социологическое исследование на тему: «Определение уровня правосознания учащейся молодежи».  Охват 257 чел. Результаты отправлены социальныи педагогам школ..
    В сентябре  2017 года для учеников 6,7,8-х классов общеобразовательных школ города Урай № 2,4,5,6, 14 проведено социологическое исследование на тему: «Отношение к вредным привычкам в молодежной среде».  Охват 350 чел. Результаты отправлены социальныи педагогам школ.                                                                                                                                                                                                                                                                                                                                                                                                                                 Денежные средства освоены на приобретение бумаги, заклаодк "Остановись подумай", наклеек с телефоном доверия.    </t>
  </si>
  <si>
    <t xml:space="preserve">Деятельность национально-культурных общественных организаций города весьма разнообразна, можно выделить несколько направлений работы: культурно-просветительская, образовательная,  социально-ориентированная и др. Среди городских мероприятий и праздников, проведенных с активным участием общественных организаций  за отчетный период можно выделить:
1. Этновечер «Зимняя круговерть». Этновечер  с участием молодежи и представителей национально – культурных общественных организаций, национальных диаспор, мигрантов  был организован с целью знакомство  с историей, многообразием традиций  и обычаев зимних праздников народов России, популяризации  их литературного наследия. Участники  мероприятия познакомились  с литературным  богатством  народов России, народной мудростью  - фольклором, связанным с зимними праздниками. Количество посещений этновечера  «Зимняя круговерть» - 35 человек. Сроки проведения: 17.02.2017 года.
2. Духовно-просветительское мероприятие «Маулит Ан-Наби», посвященное Дню рождения пророка Мухаммада. Мероприятие состоялось 05 февраля 2017 года в КДЦ «Нефтяник» Главной целью проведения Маулида является напоминание мусульманам о роли Мухаммада в жизни мусульманской общины, о его наследии и примере для всех мусульман. Образование и духовно-нравственное воспитание людей, укрепление духовных ценностей молодого поколения.
Количество зрителей: 330 чел. Организатором мероприятия являлась Местная мусульманская религиозная организация города Урая.
3. Презентация информационно – просветительской выставки «Ассолом, Навруз!». Танцы, песни, стихотворения о весне, угощения и подарки – так познакомились урайцы  с одним из самых древних и главным  праздником весны и равноденствия  для многих мусульманских народов,  знаменующий начало нового природного цикла – Навруз Байрам. Количество посещений - 150 человек. Сроки проведения: 17.03 – 22.03.2017 годы.
4. На территории Храма Рождества Пресвятой Богородицы состоялось народное гуляние «Пасху радостно встречаем»! с участием Урайской городской национально-культурной общественной организацией «Русичи».  Количество посещений
- 100 человек. Сроки проведения: 16.04.2017 годы.
5. Национальный праздник «Сабантуй». Конкурс национальной кухни, спортивные состязания (борьба «Куреш»); розыгрыш призов на площади Первооткрывателей состоялись 20.05.2017 года.  Мероприятие было организовано совместно с  Национально-культурной автономии татар города Урай.  Количество посещений - 1500 человек. 
6. Праздничная программа, посвященная Дню Славянской письменности и культуры с участием Урайской городской национально-культурной общественной организацией «Русичи» состоялась 24.05.2017 года в КДЦ «Нефтяник». В программе праздника проходили мастер-класы, детские развлекательные программы. Количество участников 120 человек                                                                                                                                                                                                                                  7. В преддверии празднования Дня города,  Дня работников нефтяной и газовой промышленности пресс-службой администрации города Урай сосвместно с участниками гостиной "Cодружество"  был релизован информационный городской проект. В эфире ТРК «Спектр+» ежедневно в течение двух недель до праздника, национальные объединения, отдельные представители разных национальностей в традиционной одежде, с использованием элементов родного языка поздравляли урайцев с общегородским праздником. Всего участие в телевизионном поздравлении горожан приняло  54 человека, это представители национальной - культурной автономии татар города Урай, общественной организации "Русичи", представители объединений Азейрбаджана, Узбекистана, Таджикистана, Армении, Украины. Сроки проведения: 28.08.- 09.09.2017 год.                                                                                                                                                                                                                                                    8. В Урае состоялся первый  межмуниципальный Этномарафон, в котором по подсчетам организаторов в общей сложности приняло участие порядка 300 приверженцев здорового образа жизни из Урая и Кондинского района. Профессионалы-легкоатлеты бежали дистанцию 21 км. Их маршрут проходил по улицам города, через биатлонный центр и далее по грунтовой дороге на «Силаву» — этностойбище кондинских манси, где их встречала  Хозяйка стойбища Ольга Фомичева. Гостям была предложена  настоящая мансийская уха, пироги с брусникой, травяной чай. Также Ольга Фомичева  провела занимательную экскурсию по родовым угодьям общины «Элы Хотал». Сроки проведения мероприятия: 09.09.2017 год.                                                                                                                                                                                                        Пресс-служба администрации города Урай совместно с городскими СМИ на регулярной основе освещает мероприятия, связанные с деятельностью религиозных организаций. Широко освещаются национальные и важные религиозные праздники и работа органов местного самоуправления по взаимодействию с общественными некоммерческими и религиозными организациями на территории Урая. 29 июня 2017 года в рамках заседания Общественного совета города Урай был рассмотрен вопрос об организации информационной работы по освещению деятельности общественных организаций. Члены Общественного совета и специалисты пресс-службы обсудили механизм взаимодействия в целях повышения эффективности этой работы.  </t>
  </si>
  <si>
    <t>Денежные средства в сумее 10,0 тыс.рублей освоены на приобретение призов для участников массовых профилактических мероприятий: «Неделя здоровья и жизни» и  «Лето желаний» - блокноты, ручки, маркеры, книги.  Традиционно сотрудниками Централизованной библиотечной системой города Урай проводятся мероприятия в рамках  «Недели здоровья и жизни»  с 1 по 7 апреля 2017 года. В Центральной библиотеке имени Л. И. Либова и детской библиотеке было проведено 11 мероприятий, количество участников – 303 человека.
«Лето желаний» - под таким брендом работали сотрудники ЦБС города Урай в июне месяце. Многие мероприятия были сформированы с учетом интересов детей и юношества. Все мероприятия носили профилактический характер. Они были направлены на привлечение молодёжи и юношества к чтению литературы по здоровьесберегающим технологиям и профилактике асоциальных явлений в обществе, использовались различные формы и методы библиотечной работы. Многие мероприятия были организованы в координации с БУ ХМАО — Югры «Урайская городская клиническая больница», УМОД «Здоровый город», МБУ «Молодежный центр». Количество проведенных мероприятий – 71. Охват – 1468 человек. Наиболее активным участникам были вручены книги о здоровом образе жизни в количестве – 200 экземпляров.</t>
  </si>
  <si>
    <t>В течение 9 месяцев 2017 года проведено 3 мероприятия по профилактики злоупотребления ПАВ - тематические встречи с диспутами и дискуссиями «Скажи наркотикам  НЕТ!». Количество участников – 71 человек. Денежные средства в сумме 3,0 тыс.рублей освоены на приобретение расходных материалов (блокноты, ручки, маркеры).</t>
  </si>
  <si>
    <t xml:space="preserve">В течении 9 месяцев 2017 года в общеобразовательных организациях города Урай специалистами ювенальной службы на родительских собраниях, классных часах  распространены буклеты, листовки «Профилактика экстремизма и терроризма в молодежной среде» - 175 штук. В информационно-телекомуникационной сети "Интернет"на страничке МБУ «Молодежный центр» ВКонтакте регулярно обновлялась информация направленная на формирование и  реализацию стратегии социальной рекламы, формирующей уважительное отношение к представителям различных национальностей, проживающих на территории города Урай, а также на укрепление позитивного имиджа города Урай как территории культуры мира и толерантности теме. На офциальных сайтах учреждений и страничках в социальных сетях публикуется информация о мероприятиях, где участниками являются представители различных национальностей.
Пресс-служба администрации выполняет свои функции по реализации стратегии в части укрепления позитивного имиджа Урая на городском, окружном уровне, в сети Интернет.
На городском уровне материалы, имеющие контекст социальной рекламы, формирующей уважительное отношение к представителям различных национальностей размещаются в эфире ТРК «Спектр+», в газете «Знамя», на официальном сайте администрации города Урай, в местных радио-блоках и в публичных группах социальных сетей.
На окружном уровне город Урай, как территория мира и толерантности, представлен посредством размещения печатной информации в региональных СМИ и на окружных порталах, благодаря рассылке информационных материалов от пресс-службы в данные источники. А также благодаря сотрудничеству ТРК «Спектр» с окружной телекомпанией «Югра».
</t>
  </si>
  <si>
    <r>
      <rPr>
        <sz val="10"/>
        <rFont val="Times New Roman"/>
        <family val="1"/>
        <charset val="204"/>
      </rPr>
      <t>Управление образования  
администрации города Урай</t>
    </r>
    <r>
      <rPr>
        <sz val="10"/>
        <color theme="1"/>
        <rFont val="Times New Roman"/>
        <family val="1"/>
        <charset val="204"/>
      </rPr>
      <t xml:space="preserve">
</t>
    </r>
  </si>
  <si>
    <t>Во всех общеобразовательных организациях города ведется курс «Основы религиозных культур и светской этики» по модулям:                                                                                                                                                                     
в 2016-2017 учебном году:                                                                                                                                                                                                                                                                                                -«Мировая религиозная культура» - 63 учащихся; 
- «Православная культура» - 140 учащихся;
- «Светская этика» - 292 учащихся.
в 2017-2018 учебном году:                                                                                                                                                                                                                                                                                                 -«Мировая религиозная культура» -77 учащихся; 
- «Православная культура» - 208 учащихся;
- «Светская этика» - 225 учащихся;                                                                                                
- "Основы исламской культуры" - 10 учащихся</t>
  </si>
  <si>
    <t xml:space="preserve">Во всех общеобразовательных организациях города запланированы беседы с учащимися с привлечением специалистов городской в течении 7 месяцев 2017 года 2017 года поведены мероприятия, направленные на профилактику проявления экстремизма, ксенофобии, преступлений против личности, общества и  государства:
- Спортакиада «Старты надежд 2017» (охват 1100 чел),
- Сборы с юношами 10 классов  (77 чел.),                                                                                                                                                                                                                                                                          - муниципальный этап соревнований "Школа безопасности" (охват 72 чел). На ноябрь запланировано проведение Декады профилактики экстремизма. 
</t>
  </si>
  <si>
    <t xml:space="preserve">Финансирование данного мероприятия в 2017 году не предусмотрено.                                                                                                                                                                                                                         В 2016 году приобретены и установлены на избирательных участках города  стационарных металлодетекторы арочного типа в количестве 19 штук. 
Приобретен подавитель радиочастот и мобильных волн – 1 штука.
Приобретены барьеры безопасности ББ-2,5 в количестве 100 штук
</t>
  </si>
  <si>
    <t xml:space="preserve">Во общеобразовательных организациях города Урай проведены общешкольные родительские собрания с приглашением сотрудников МЧС, ОМВД России по городу Ураю (Федоров С.А., Муратова М.А.) Охват 1270 родителей.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</si>
  <si>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Во всех общеобразовательных организациях города Урай проведены:     -  классные часы по вопросам безопасности  (с 1 по 10 классы),                                                                                                                                                                                                                                         - проведены инструктажи с записью в журналы по ТБ,  - эвакуационные тренировки при угрозе террористического акта. Охват 2430 чел.                                                                                                                   4 сентября проведены мероприятия, посвященные Дню солидарности в борьбе с терроризмом: Радиолинейка, Минута молчания в память жертв Бесланской трагедии, запуск символических памятных воздушных шаров (охват 2230 чел.),                                                                                                                                                                                                                                                                            Беседы с учащимися «Это забыть нельзя…..»,  «Как не стать жертвой теракта», «Зажгите свечи…» (охват 1890 чел.),                                                                                                                                             Правовые беседы «Что такое терроризм» (охват 2655 чел)
</t>
  </si>
  <si>
    <t>Проведение мероприятий запланировано на IV квартал 2017 года .                                                                                                                                                                                                                                 Согласно приказу начальника Управления образования от 19.09.2017 №440  "О проведении в 2017-2018  учебном году  социально-психологического тестирования лиц, обучающихся в общеобразовательных организациях города Урай, направленного на раннее выявление незаконного потребления наркотических средств и психотропных веществ" во всех общеобразовательных организациях в срок до 30 октября пройдет социально- психологическое тестирование.                                                                                                                                                                                       Согласно приказу начальника Управления образования от 02.10.2016 №467 "О проведении Декады  профилактики правонарушений в части злоупотребления психоактивных веществ обучающимися 
общеобразовательных организаций" во всех общеобразовательных организациях запланированы к проведению мероприятия, направленные на  на профилактику наркомании в образовательных организациях.</t>
  </si>
  <si>
    <t>Сотрудниками МБОУ ДО «ЦДО» изготовлены и распространены среди учащихся общеобразовательных организациий города Урай   памятки «Спайс- угроза» в колличестве 500 экземпляров. Денежные средства в размере 7,0 тыс.рублей освоены на изготовление памяток.</t>
  </si>
  <si>
    <r>
      <rPr>
        <sz val="8"/>
        <rFont val="Times New Roman"/>
        <family val="1"/>
        <charset val="204"/>
      </rPr>
      <t>Управление образования администрации города Урай;</t>
    </r>
    <r>
      <rPr>
        <sz val="8"/>
        <color theme="1"/>
        <rFont val="Times New Roman"/>
        <family val="1"/>
        <charset val="204"/>
      </rPr>
      <t xml:space="preserve">
управление по культуре и  молодежной политике администрации города Урай;
управление по физической культуре, спорту и туризму администрации города Урай; 
отдел по делам несовершеннолетних и защите их прав администрации города Урай; 
пресс-служба администрации города Урай; 
муниципальное бюджетное учреждение «Молодежный центр»; 
муниципальное автономное учреждение  «Культура»
</t>
    </r>
  </si>
  <si>
    <t xml:space="preserve">В июне-августе 2017 года  в рамках летней дворовой площадки временного пребывания детей, которая находится на площади Первооткрывателей, состоялось 39 программ разной направленности с количеством участников – 1356 человек. Для обеспечения указанных мероприятий освоено 20,0 тыс.рублей на приобретение канцелярских товаров и спортивного инвентаря.                                               В течение лета для несовершеннолетних состоялось – 65 киносеансов.
 МБУ "Молодежный центр" проведены следующие  профилактические мероприятия для несовершеннолетних и молодежи:                                                                                                                            
 -   в сентябре проведена  акция - " День трезвости" в формате -  Автобусный тур «Я - житель трезвого города» ( раздано 125 листовок с информацией о вреде алкоголя);                                                                                                                                                      
   - в сентябре проведены профилактические занятия на тему "Действия алкоголя на организм человека", "Пивной алкоголизм"  для студентов  УПК, учеников 9-х классов  СОШ №2. Розданы 4 вида буклетов ("Пивной алкоголизм", "Энергетические напитки", "Жизнь прекрасна без алкоголя", "Подросток и наркотики"), тираж 520 штук. Денежные средства в сумме 25,0 тыс.рублей освоены на приобретение цветных  картриджей для МФУ, с целью печати и раздачи цветных буклетов  молодежи города при проведении профилактических мероприятий.                                                                                                                                                                                                                                              В общеобразоватеьных организациях в  сентябре прошли мероприятия, направленные на формирование безопасного поведения : Соревнования Дружин юных пожарных, соревнования "Безопасное колесо", муниципальный этап "Школы безопасности".
</t>
  </si>
  <si>
    <t xml:space="preserve"> за III квартал 2017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</si>
</sst>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64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165" fontId="8" fillId="0" borderId="1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165" fontId="9" fillId="3" borderId="4" xfId="0" applyNumberFormat="1" applyFont="1" applyFill="1" applyBorder="1" applyAlignment="1">
      <alignment horizontal="right" vertical="center"/>
    </xf>
    <xf numFmtId="165" fontId="7" fillId="3" borderId="4" xfId="0" applyNumberFormat="1" applyFont="1" applyFill="1" applyBorder="1" applyAlignment="1">
      <alignment horizontal="right" vertical="center"/>
    </xf>
    <xf numFmtId="0" fontId="7" fillId="0" borderId="0" xfId="0" applyFont="1"/>
    <xf numFmtId="0" fontId="11" fillId="3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12" fillId="3" borderId="1" xfId="0" applyNumberFormat="1" applyFont="1" applyFill="1" applyBorder="1" applyAlignment="1">
      <alignment horizontal="right" vertical="center"/>
    </xf>
    <xf numFmtId="165" fontId="12" fillId="3" borderId="4" xfId="0" applyNumberFormat="1" applyFont="1" applyFill="1" applyBorder="1" applyAlignment="1">
      <alignment horizontal="right" vertical="center"/>
    </xf>
    <xf numFmtId="165" fontId="10" fillId="3" borderId="4" xfId="0" applyNumberFormat="1" applyFont="1" applyFill="1" applyBorder="1" applyAlignment="1">
      <alignment horizontal="right" vertical="center"/>
    </xf>
    <xf numFmtId="0" fontId="10" fillId="0" borderId="0" xfId="0" applyFont="1"/>
    <xf numFmtId="0" fontId="8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165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" xfId="0" applyNumberFormat="1" applyFont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Alignment="1" applyProtection="1">
      <alignment horizontal="left" vertical="top" wrapText="1"/>
    </xf>
    <xf numFmtId="165" fontId="8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top" wrapText="1"/>
    </xf>
    <xf numFmtId="165" fontId="8" fillId="0" borderId="2" xfId="0" applyNumberFormat="1" applyFont="1" applyBorder="1" applyAlignment="1">
      <alignment horizontal="left" vertical="top" wrapText="1"/>
    </xf>
    <xf numFmtId="165" fontId="8" fillId="0" borderId="3" xfId="0" applyNumberFormat="1" applyFont="1" applyBorder="1" applyAlignment="1">
      <alignment horizontal="left" vertical="top" wrapText="1"/>
    </xf>
    <xf numFmtId="165" fontId="8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left" vertical="top"/>
    </xf>
    <xf numFmtId="165" fontId="8" fillId="0" borderId="3" xfId="0" applyNumberFormat="1" applyFont="1" applyBorder="1" applyAlignment="1">
      <alignment horizontal="left" vertical="top"/>
    </xf>
    <xf numFmtId="165" fontId="8" fillId="0" borderId="4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37"/>
  <sheetViews>
    <sheetView tabSelected="1" topLeftCell="A4" zoomScale="85" zoomScaleNormal="85" workbookViewId="0">
      <pane xSplit="10" ySplit="8" topLeftCell="U12" activePane="bottomRight" state="frozen"/>
      <selection activeCell="A4" sqref="A4"/>
      <selection pane="topRight" activeCell="K4" sqref="K4"/>
      <selection pane="bottomLeft" activeCell="A9" sqref="A9"/>
      <selection pane="bottomRight" activeCell="A13" sqref="A13:AV13"/>
    </sheetView>
  </sheetViews>
  <sheetFormatPr defaultRowHeight="15"/>
  <cols>
    <col min="1" max="1" width="8" style="6" customWidth="1"/>
    <col min="2" max="2" width="29.7109375" style="6" customWidth="1"/>
    <col min="3" max="3" width="13.85546875" style="6" customWidth="1"/>
    <col min="4" max="4" width="15" style="6" customWidth="1"/>
    <col min="5" max="5" width="11.28515625" style="6" customWidth="1"/>
    <col min="6" max="6" width="11.42578125" style="6" customWidth="1"/>
    <col min="7" max="7" width="11.42578125" style="6" hidden="1" customWidth="1"/>
    <col min="8" max="8" width="12.28515625" style="6" customWidth="1"/>
    <col min="9" max="9" width="12.28515625" style="6" hidden="1" customWidth="1"/>
    <col min="10" max="10" width="11.5703125" style="6" customWidth="1"/>
    <col min="11" max="11" width="9.85546875" style="6" customWidth="1"/>
    <col min="12" max="12" width="8.7109375" style="6" customWidth="1"/>
    <col min="13" max="13" width="11.140625" style="6" customWidth="1"/>
    <col min="14" max="15" width="9.42578125" style="6" customWidth="1"/>
    <col min="16" max="16" width="12" style="6" customWidth="1"/>
    <col min="17" max="17" width="10.5703125" style="6" customWidth="1"/>
    <col min="18" max="18" width="11.28515625" style="6" customWidth="1"/>
    <col min="19" max="19" width="11.42578125" style="6" customWidth="1"/>
    <col min="20" max="20" width="10.85546875" style="6" customWidth="1"/>
    <col min="21" max="21" width="11.28515625" style="6" customWidth="1"/>
    <col min="22" max="22" width="9.140625" style="6" customWidth="1"/>
    <col min="23" max="23" width="8.5703125" style="6" customWidth="1"/>
    <col min="24" max="24" width="7.85546875" style="6" customWidth="1"/>
    <col min="25" max="25" width="9" style="6" customWidth="1"/>
    <col min="26" max="26" width="9.7109375" style="6" customWidth="1"/>
    <col min="27" max="27" width="6.7109375" style="6" customWidth="1"/>
    <col min="28" max="28" width="9.42578125" style="6" customWidth="1"/>
    <col min="29" max="29" width="10.28515625" style="6" customWidth="1"/>
    <col min="30" max="30" width="9.5703125" style="6" customWidth="1"/>
    <col min="31" max="31" width="6.7109375" style="6" customWidth="1"/>
    <col min="32" max="32" width="9.5703125" style="6" customWidth="1"/>
    <col min="33" max="34" width="6.7109375" style="6" customWidth="1"/>
    <col min="35" max="35" width="9" style="6" customWidth="1"/>
    <col min="36" max="36" width="6.7109375" style="6" customWidth="1"/>
    <col min="37" max="37" width="7.5703125" style="6" customWidth="1"/>
    <col min="38" max="38" width="10.140625" style="6" customWidth="1"/>
    <col min="39" max="40" width="6.7109375" style="6" hidden="1" customWidth="1"/>
    <col min="41" max="41" width="8.5703125" style="6" customWidth="1"/>
    <col min="42" max="43" width="6.7109375" style="6" hidden="1" customWidth="1"/>
    <col min="44" max="44" width="9.28515625" style="6" customWidth="1"/>
    <col min="45" max="45" width="6.7109375" style="6" hidden="1" customWidth="1"/>
    <col min="46" max="46" width="9.42578125" style="6" hidden="1" customWidth="1"/>
    <col min="47" max="47" width="167.140625" style="6" customWidth="1"/>
    <col min="48" max="48" width="26.5703125" style="6" customWidth="1"/>
    <col min="49" max="16384" width="9.140625" style="6"/>
  </cols>
  <sheetData>
    <row r="1" spans="1:48" ht="15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</row>
    <row r="2" spans="1:48" ht="15.7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</row>
    <row r="3" spans="1:48" ht="15.75">
      <c r="A3" s="55" t="s">
        <v>95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</row>
    <row r="4" spans="1:48" ht="15.7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</row>
    <row r="5" spans="1:48" ht="15.75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</row>
    <row r="6" spans="1:48" ht="15.75">
      <c r="A6" s="55" t="s">
        <v>95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</row>
    <row r="7" spans="1:48" ht="14.25" customHeight="1">
      <c r="A7" s="55" t="s">
        <v>181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</row>
    <row r="9" spans="1:48" ht="32.25" customHeight="1">
      <c r="A9" s="56" t="s">
        <v>2</v>
      </c>
      <c r="B9" s="56" t="s">
        <v>3</v>
      </c>
      <c r="C9" s="56" t="s">
        <v>4</v>
      </c>
      <c r="D9" s="56" t="s">
        <v>5</v>
      </c>
      <c r="E9" s="56" t="s">
        <v>6</v>
      </c>
      <c r="F9" s="57" t="s">
        <v>7</v>
      </c>
      <c r="G9" s="57"/>
      <c r="H9" s="57"/>
      <c r="I9" s="57"/>
      <c r="J9" s="57"/>
      <c r="K9" s="56" t="s">
        <v>11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 t="s">
        <v>24</v>
      </c>
      <c r="AV9" s="56" t="s">
        <v>25</v>
      </c>
    </row>
    <row r="10" spans="1:48">
      <c r="A10" s="56"/>
      <c r="B10" s="56"/>
      <c r="C10" s="56"/>
      <c r="D10" s="56"/>
      <c r="E10" s="56"/>
      <c r="F10" s="57"/>
      <c r="G10" s="57"/>
      <c r="H10" s="57"/>
      <c r="I10" s="57"/>
      <c r="J10" s="57"/>
      <c r="K10" s="56" t="s">
        <v>12</v>
      </c>
      <c r="L10" s="56"/>
      <c r="M10" s="56"/>
      <c r="N10" s="56" t="s">
        <v>13</v>
      </c>
      <c r="O10" s="56"/>
      <c r="P10" s="56"/>
      <c r="Q10" s="56" t="s">
        <v>14</v>
      </c>
      <c r="R10" s="56"/>
      <c r="S10" s="56"/>
      <c r="T10" s="56" t="s">
        <v>15</v>
      </c>
      <c r="U10" s="56"/>
      <c r="V10" s="56"/>
      <c r="W10" s="56" t="s">
        <v>16</v>
      </c>
      <c r="X10" s="56"/>
      <c r="Y10" s="56"/>
      <c r="Z10" s="56" t="s">
        <v>17</v>
      </c>
      <c r="AA10" s="56"/>
      <c r="AB10" s="56"/>
      <c r="AC10" s="56" t="s">
        <v>18</v>
      </c>
      <c r="AD10" s="56"/>
      <c r="AE10" s="56"/>
      <c r="AF10" s="56" t="s">
        <v>19</v>
      </c>
      <c r="AG10" s="56"/>
      <c r="AH10" s="56"/>
      <c r="AI10" s="56" t="s">
        <v>20</v>
      </c>
      <c r="AJ10" s="56"/>
      <c r="AK10" s="56"/>
      <c r="AL10" s="56" t="s">
        <v>21</v>
      </c>
      <c r="AM10" s="56"/>
      <c r="AN10" s="56"/>
      <c r="AO10" s="56" t="s">
        <v>22</v>
      </c>
      <c r="AP10" s="56"/>
      <c r="AQ10" s="56"/>
      <c r="AR10" s="56" t="s">
        <v>23</v>
      </c>
      <c r="AS10" s="56"/>
      <c r="AT10" s="56"/>
      <c r="AU10" s="56"/>
      <c r="AV10" s="56"/>
    </row>
    <row r="11" spans="1:48" s="24" customFormat="1" ht="38.25">
      <c r="A11" s="56"/>
      <c r="B11" s="56"/>
      <c r="C11" s="56"/>
      <c r="D11" s="56"/>
      <c r="E11" s="56"/>
      <c r="F11" s="39" t="s">
        <v>8</v>
      </c>
      <c r="G11" s="39" t="s">
        <v>96</v>
      </c>
      <c r="H11" s="39" t="s">
        <v>9</v>
      </c>
      <c r="I11" s="39" t="s">
        <v>96</v>
      </c>
      <c r="J11" s="20" t="s">
        <v>10</v>
      </c>
      <c r="K11" s="38" t="s">
        <v>8</v>
      </c>
      <c r="L11" s="38" t="s">
        <v>9</v>
      </c>
      <c r="M11" s="23" t="s">
        <v>10</v>
      </c>
      <c r="N11" s="38" t="s">
        <v>8</v>
      </c>
      <c r="O11" s="38" t="s">
        <v>9</v>
      </c>
      <c r="P11" s="23" t="s">
        <v>10</v>
      </c>
      <c r="Q11" s="38" t="s">
        <v>8</v>
      </c>
      <c r="R11" s="38" t="s">
        <v>9</v>
      </c>
      <c r="S11" s="23" t="s">
        <v>10</v>
      </c>
      <c r="T11" s="38" t="s">
        <v>8</v>
      </c>
      <c r="U11" s="38" t="s">
        <v>9</v>
      </c>
      <c r="V11" s="23" t="s">
        <v>10</v>
      </c>
      <c r="W11" s="38" t="s">
        <v>8</v>
      </c>
      <c r="X11" s="38" t="s">
        <v>9</v>
      </c>
      <c r="Y11" s="23" t="s">
        <v>10</v>
      </c>
      <c r="Z11" s="38" t="s">
        <v>8</v>
      </c>
      <c r="AA11" s="38" t="s">
        <v>9</v>
      </c>
      <c r="AB11" s="23" t="s">
        <v>10</v>
      </c>
      <c r="AC11" s="38" t="s">
        <v>8</v>
      </c>
      <c r="AD11" s="38" t="s">
        <v>9</v>
      </c>
      <c r="AE11" s="23" t="s">
        <v>10</v>
      </c>
      <c r="AF11" s="38" t="s">
        <v>8</v>
      </c>
      <c r="AG11" s="38" t="s">
        <v>9</v>
      </c>
      <c r="AH11" s="23" t="s">
        <v>10</v>
      </c>
      <c r="AI11" s="38" t="s">
        <v>8</v>
      </c>
      <c r="AJ11" s="38" t="s">
        <v>9</v>
      </c>
      <c r="AK11" s="23" t="s">
        <v>10</v>
      </c>
      <c r="AL11" s="38" t="s">
        <v>8</v>
      </c>
      <c r="AM11" s="38" t="s">
        <v>9</v>
      </c>
      <c r="AN11" s="23" t="s">
        <v>10</v>
      </c>
      <c r="AO11" s="38" t="s">
        <v>8</v>
      </c>
      <c r="AP11" s="38" t="s">
        <v>9</v>
      </c>
      <c r="AQ11" s="23" t="s">
        <v>10</v>
      </c>
      <c r="AR11" s="38" t="s">
        <v>8</v>
      </c>
      <c r="AS11" s="38" t="s">
        <v>9</v>
      </c>
      <c r="AT11" s="23" t="s">
        <v>10</v>
      </c>
      <c r="AU11" s="56"/>
      <c r="AV11" s="56"/>
    </row>
    <row r="12" spans="1:48" s="8" customFormat="1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9">
        <v>6</v>
      </c>
      <c r="G12" s="39"/>
      <c r="H12" s="39">
        <v>7</v>
      </c>
      <c r="I12" s="39"/>
      <c r="J12" s="20" t="s">
        <v>26</v>
      </c>
      <c r="K12" s="38">
        <v>9</v>
      </c>
      <c r="L12" s="38">
        <v>10</v>
      </c>
      <c r="M12" s="38">
        <v>11</v>
      </c>
      <c r="N12" s="38">
        <v>12</v>
      </c>
      <c r="O12" s="38">
        <v>13</v>
      </c>
      <c r="P12" s="38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7">
        <v>32</v>
      </c>
      <c r="AI12" s="7">
        <v>33</v>
      </c>
      <c r="AJ12" s="7">
        <v>34</v>
      </c>
      <c r="AK12" s="7">
        <v>35</v>
      </c>
      <c r="AL12" s="7">
        <v>36</v>
      </c>
      <c r="AM12" s="7">
        <v>37</v>
      </c>
      <c r="AN12" s="7">
        <v>38</v>
      </c>
      <c r="AO12" s="7">
        <v>39</v>
      </c>
      <c r="AP12" s="7">
        <v>40</v>
      </c>
      <c r="AQ12" s="7">
        <v>41</v>
      </c>
      <c r="AR12" s="7">
        <v>42</v>
      </c>
      <c r="AS12" s="7">
        <v>43</v>
      </c>
      <c r="AT12" s="7">
        <v>44</v>
      </c>
      <c r="AU12" s="7">
        <v>45</v>
      </c>
      <c r="AV12" s="7">
        <v>46</v>
      </c>
    </row>
    <row r="13" spans="1:48" s="9" customFormat="1" ht="44.25" customHeight="1">
      <c r="A13" s="93" t="s">
        <v>33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5"/>
    </row>
    <row r="14" spans="1:48" s="9" customFormat="1" ht="28.5" customHeight="1">
      <c r="A14" s="87" t="s">
        <v>34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9"/>
    </row>
    <row r="15" spans="1:48" s="9" customFormat="1" ht="28.5" customHeight="1">
      <c r="A15" s="87" t="s">
        <v>36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9"/>
    </row>
    <row r="16" spans="1:48" s="16" customFormat="1" ht="31.5" customHeight="1">
      <c r="A16" s="58"/>
      <c r="B16" s="61" t="s">
        <v>35</v>
      </c>
      <c r="C16" s="62"/>
      <c r="D16" s="63"/>
      <c r="E16" s="17" t="s">
        <v>30</v>
      </c>
      <c r="F16" s="14">
        <f>F17+F18+F19</f>
        <v>10563.6</v>
      </c>
      <c r="G16" s="21">
        <f t="shared" ref="G16" si="0">SUM(G17:G19)</f>
        <v>7806.1</v>
      </c>
      <c r="H16" s="14">
        <f>H17+H18+H19</f>
        <v>7806.1</v>
      </c>
      <c r="I16" s="14">
        <f>L16+O16+R16+U16+X16+AA16+AD16+AG16+AJ16+AM16+AP16+AS16</f>
        <v>7806.0999999999995</v>
      </c>
      <c r="J16" s="14">
        <f t="shared" ref="J16:J21" si="1">H16/F16*100</f>
        <v>73.896209625506458</v>
      </c>
      <c r="K16" s="14">
        <f>K17+K18+K19</f>
        <v>741.4</v>
      </c>
      <c r="L16" s="14">
        <f>L17+L18+L19</f>
        <v>701.5</v>
      </c>
      <c r="M16" s="14">
        <f>L16/K16*100</f>
        <v>94.618289722147281</v>
      </c>
      <c r="N16" s="14">
        <f>N17+N18+N19</f>
        <v>1005.8</v>
      </c>
      <c r="O16" s="14">
        <f>O17+O18+O19</f>
        <v>958.1</v>
      </c>
      <c r="P16" s="14">
        <f>O16/N16*100</f>
        <v>95.257506462517398</v>
      </c>
      <c r="Q16" s="14">
        <f>Q17+Q18+Q19</f>
        <v>1109</v>
      </c>
      <c r="R16" s="14">
        <f>R17+R18+R19</f>
        <v>1042.3</v>
      </c>
      <c r="S16" s="14">
        <f t="shared" ref="S16:S21" si="2">R16/Q16*100</f>
        <v>93.985572587917048</v>
      </c>
      <c r="T16" s="14">
        <f>T17+T18+T19</f>
        <v>1044.3000000000002</v>
      </c>
      <c r="U16" s="14">
        <f>U17+U18+U19</f>
        <v>1152.1000000000001</v>
      </c>
      <c r="V16" s="14">
        <f t="shared" ref="V16:V21" si="3">U16/T16*100</f>
        <v>110.32270420377286</v>
      </c>
      <c r="W16" s="14">
        <f>W17+W18+W19</f>
        <v>759.2</v>
      </c>
      <c r="X16" s="14">
        <f>X17+X18+X19</f>
        <v>509.4</v>
      </c>
      <c r="Y16" s="14">
        <f t="shared" ref="Y16:Y21" si="4">X16/W16*100</f>
        <v>67.096944151738668</v>
      </c>
      <c r="Z16" s="14">
        <f>Z17+Z18+Z19</f>
        <v>1024.5</v>
      </c>
      <c r="AA16" s="14">
        <f>AA17+AA18+AA19</f>
        <v>827.3</v>
      </c>
      <c r="AB16" s="14">
        <f t="shared" ref="AB16:AB21" si="5">AA16/Z16*100</f>
        <v>80.751586139580283</v>
      </c>
      <c r="AC16" s="14">
        <f>AC17+AC18+AC19</f>
        <v>1302.0999999999999</v>
      </c>
      <c r="AD16" s="14">
        <f>AD17+AD18+AD19</f>
        <v>1252.8999999999999</v>
      </c>
      <c r="AE16" s="14">
        <f t="shared" ref="AE16:AE21" si="6">AD16/AC16*100</f>
        <v>96.221488364948925</v>
      </c>
      <c r="AF16" s="14">
        <f>AF17+AF18+AF19</f>
        <v>779.9</v>
      </c>
      <c r="AG16" s="14">
        <f>AG17+AG18+AG19</f>
        <v>557.30000000000007</v>
      </c>
      <c r="AH16" s="14">
        <f t="shared" ref="AH16:AH21" si="7">AG16/AF16*100</f>
        <v>71.457879215284024</v>
      </c>
      <c r="AI16" s="14">
        <f>AI17+AI18+AI19</f>
        <v>660.7</v>
      </c>
      <c r="AJ16" s="14">
        <f>AJ17+AJ18+AJ19</f>
        <v>805.19999999999993</v>
      </c>
      <c r="AK16" s="14">
        <f t="shared" ref="AK16:AK21" si="8">AJ16/AI16*100</f>
        <v>121.87074315120326</v>
      </c>
      <c r="AL16" s="14">
        <f>AL17+AL18+AL19</f>
        <v>1251</v>
      </c>
      <c r="AM16" s="14">
        <f>AM17+AM18+AM19</f>
        <v>0</v>
      </c>
      <c r="AN16" s="14">
        <f t="shared" ref="AN16:AN21" si="9">AM16/AL16*100</f>
        <v>0</v>
      </c>
      <c r="AO16" s="14">
        <f>AO17+AO18+AO19</f>
        <v>545</v>
      </c>
      <c r="AP16" s="14">
        <f>AP17+AP18+AP19</f>
        <v>0</v>
      </c>
      <c r="AQ16" s="14">
        <f t="shared" ref="AQ16:AQ21" si="10">AP16/AO16*100</f>
        <v>0</v>
      </c>
      <c r="AR16" s="14">
        <f>AR17+AR18+AR19</f>
        <v>340.69999999999993</v>
      </c>
      <c r="AS16" s="14">
        <f>AS17+AS18+AS19</f>
        <v>0</v>
      </c>
      <c r="AT16" s="14">
        <f t="shared" ref="AT16:AT21" si="11">AS16/AR16*100</f>
        <v>0</v>
      </c>
      <c r="AU16" s="15"/>
      <c r="AV16" s="15"/>
    </row>
    <row r="17" spans="1:48" s="16" customFormat="1" ht="48.75" customHeight="1">
      <c r="A17" s="59"/>
      <c r="B17" s="64"/>
      <c r="C17" s="65"/>
      <c r="D17" s="66"/>
      <c r="E17" s="18" t="s">
        <v>31</v>
      </c>
      <c r="F17" s="19">
        <f>K17+N17+Q17+T17+W17+Z17+AC17+AF17+AI17+AL17+AO17+AR17</f>
        <v>9089.4</v>
      </c>
      <c r="G17" s="19">
        <f>L17+O17+R17+U17+X17+AA17+AD17+AG17+AJ17+AM17+AP17+AS17</f>
        <v>6805</v>
      </c>
      <c r="H17" s="19">
        <f>L17+O17+R17+U17+X17+AA17+AD17+AG17+AJ17+AM17+AP17+AS17</f>
        <v>6805</v>
      </c>
      <c r="I17" s="19">
        <f>M17+P17+S17+V17+Y17+AB17+AE17+AH17+AK17+AN17+AQ17+AT17</f>
        <v>831.176906009503</v>
      </c>
      <c r="J17" s="14">
        <f t="shared" si="1"/>
        <v>74.86742799304686</v>
      </c>
      <c r="K17" s="14">
        <f>K21+K25+K29+K33+K36+K40+K43</f>
        <v>740.3</v>
      </c>
      <c r="L17" s="14">
        <f>L21+L25+L29+L33+L36+L40+L43</f>
        <v>701.5</v>
      </c>
      <c r="M17" s="14">
        <f>L17/K17*100</f>
        <v>94.758881534513037</v>
      </c>
      <c r="N17" s="14">
        <f>N21+N25+N29+N33+N36+N40+N43</f>
        <v>863</v>
      </c>
      <c r="O17" s="14">
        <f>O21+O25+O29+O33+O36+O40+O43</f>
        <v>850.9</v>
      </c>
      <c r="P17" s="14">
        <f>O17/N17*100</f>
        <v>98.597914252607183</v>
      </c>
      <c r="Q17" s="14">
        <f>Q21+Q25+Q29+Q33+Q36+Q40+Q43</f>
        <v>955.00000000000011</v>
      </c>
      <c r="R17" s="14">
        <f>R21+R25+R29+R33+R36+R40+R43</f>
        <v>928.6</v>
      </c>
      <c r="S17" s="14">
        <f t="shared" si="2"/>
        <v>97.235602094240818</v>
      </c>
      <c r="T17" s="14">
        <f>T21+T25+T29+T33+T36+T40+T43</f>
        <v>895.4</v>
      </c>
      <c r="U17" s="14">
        <f>U21+U25+U29+U33+U36+U40+U43</f>
        <v>1037.7</v>
      </c>
      <c r="V17" s="14">
        <f t="shared" si="3"/>
        <v>115.89233861961135</v>
      </c>
      <c r="W17" s="14">
        <f>W21+W25+W29+W33+W36+W40+W43</f>
        <v>644</v>
      </c>
      <c r="X17" s="14">
        <f>X21+X25+X29+X33+X36+X40+X43</f>
        <v>395.4</v>
      </c>
      <c r="Y17" s="14">
        <f t="shared" si="4"/>
        <v>61.397515527950311</v>
      </c>
      <c r="Z17" s="14">
        <f>Z21+Z25+Z29+Z33+Z36+Z40+Z43</f>
        <v>925.5</v>
      </c>
      <c r="AA17" s="14">
        <f>AA21+AA25+AA29+AA33+AA36+AA40+AA43</f>
        <v>627.09999999999991</v>
      </c>
      <c r="AB17" s="14">
        <f t="shared" si="5"/>
        <v>67.757968665586148</v>
      </c>
      <c r="AC17" s="14">
        <f>AC21+AC25+AC29+AC33+AC36+AC40+AC43</f>
        <v>1138.2</v>
      </c>
      <c r="AD17" s="14">
        <f>AD21+AD25+AD29+AD33+AD36+AD40+AD43</f>
        <v>1089.0999999999999</v>
      </c>
      <c r="AE17" s="14">
        <f t="shared" si="6"/>
        <v>95.686171147425753</v>
      </c>
      <c r="AF17" s="14">
        <f>AF21+AF25+AF29+AF33+AF36+AF40+AF43</f>
        <v>745.69999999999993</v>
      </c>
      <c r="AG17" s="14">
        <f>AG21+AG25+AG29+AG33+AG36+AG40+AG43</f>
        <v>526.6</v>
      </c>
      <c r="AH17" s="14">
        <f t="shared" si="7"/>
        <v>70.618211076840566</v>
      </c>
      <c r="AI17" s="14">
        <f>AI21+AI25+AI29+AI33+AI36+AI40+AI43</f>
        <v>501.5</v>
      </c>
      <c r="AJ17" s="14">
        <f>AJ21+AJ25+AJ29+AJ33+AJ36+AJ40+AJ43</f>
        <v>648.09999999999991</v>
      </c>
      <c r="AK17" s="14">
        <f t="shared" si="8"/>
        <v>129.23230309072778</v>
      </c>
      <c r="AL17" s="14">
        <f>AL21+AL25+AL29+AL33+AL36+AL40+AL43</f>
        <v>855.59999999999991</v>
      </c>
      <c r="AM17" s="14">
        <f>AM21+AM25+AM29+AM33+AM36+AM40+AM43</f>
        <v>0</v>
      </c>
      <c r="AN17" s="14">
        <f t="shared" si="9"/>
        <v>0</v>
      </c>
      <c r="AO17" s="14">
        <f>AO21+AO25+AO29+AO33+AO36+AO40+AO43</f>
        <v>510.8</v>
      </c>
      <c r="AP17" s="14">
        <f>AP21+AP25+AP29+AP33+AP36+AP40+AP43</f>
        <v>0</v>
      </c>
      <c r="AQ17" s="14">
        <f t="shared" si="10"/>
        <v>0</v>
      </c>
      <c r="AR17" s="14">
        <f>AR21+AR25+AR29+AR33+AR36+AR40+AR43</f>
        <v>314.39999999999998</v>
      </c>
      <c r="AS17" s="14">
        <f>AS21+AS25+AS29+AS33+AS36+AS40+AS43</f>
        <v>0</v>
      </c>
      <c r="AT17" s="14">
        <f t="shared" si="11"/>
        <v>0</v>
      </c>
      <c r="AU17" s="15"/>
      <c r="AV17" s="15"/>
    </row>
    <row r="18" spans="1:48" s="16" customFormat="1" ht="66.75" customHeight="1">
      <c r="A18" s="59"/>
      <c r="B18" s="64"/>
      <c r="C18" s="65"/>
      <c r="D18" s="66"/>
      <c r="E18" s="18" t="s">
        <v>32</v>
      </c>
      <c r="F18" s="19">
        <f t="shared" ref="F18:G18" si="12">K18+N18+Q18+T18+W18+Z18+AC18+AF18+AI18+AL18+AO18+AR18</f>
        <v>1267</v>
      </c>
      <c r="G18" s="19">
        <f t="shared" si="12"/>
        <v>865.8</v>
      </c>
      <c r="H18" s="19">
        <f t="shared" ref="H18:I19" si="13">L18+O18+R18+U18+X18+AA18+AD18+AG18+AJ18+AM18+AP18+AS18</f>
        <v>865.8</v>
      </c>
      <c r="I18" s="19">
        <f t="shared" si="13"/>
        <v>793.26819689291699</v>
      </c>
      <c r="J18" s="14">
        <f t="shared" si="1"/>
        <v>68.334648776637721</v>
      </c>
      <c r="K18" s="14">
        <f>K22+K26+K34+K37+K41+K44+K30</f>
        <v>1.1000000000000001</v>
      </c>
      <c r="L18" s="14">
        <f>L22+L26+L34+L37+L41+L44+L30</f>
        <v>0</v>
      </c>
      <c r="M18" s="14">
        <f>L18/K18*100</f>
        <v>0</v>
      </c>
      <c r="N18" s="14">
        <f>N22+N26+N34+N37+N41+N44+N30</f>
        <v>142.80000000000001</v>
      </c>
      <c r="O18" s="14">
        <f>O22+O26+O34+O37+O41+O44+O30</f>
        <v>107.2</v>
      </c>
      <c r="P18" s="14">
        <f>O18/N18*100</f>
        <v>75.070028011204485</v>
      </c>
      <c r="Q18" s="14">
        <f>Q22+Q26+Q34+Q37+Q41+Q44+Q30</f>
        <v>150</v>
      </c>
      <c r="R18" s="14">
        <f>R22+R26+R34+R37+R41+R44+R30</f>
        <v>109.7</v>
      </c>
      <c r="S18" s="14">
        <f t="shared" si="2"/>
        <v>73.13333333333334</v>
      </c>
      <c r="T18" s="14">
        <f>T22+T26+T34+T37+T41+T44+T30</f>
        <v>145</v>
      </c>
      <c r="U18" s="14">
        <f>U22+U26+U34+U37+U41+U44+U30</f>
        <v>110.5</v>
      </c>
      <c r="V18" s="14">
        <f t="shared" si="3"/>
        <v>76.206896551724128</v>
      </c>
      <c r="W18" s="14">
        <f>W22+W26+W34+W37+W41+W44+W30</f>
        <v>111.2</v>
      </c>
      <c r="X18" s="14">
        <f>X22+X26+X34+X37+X41+X44+X30</f>
        <v>110</v>
      </c>
      <c r="Y18" s="14">
        <f t="shared" si="4"/>
        <v>98.920863309352512</v>
      </c>
      <c r="Z18" s="14">
        <f>Z22+Z26+Z34+Z37+Z41+Z44+Z30</f>
        <v>95</v>
      </c>
      <c r="AA18" s="14">
        <f>AA22+AA26+AA34+AA37+AA41+AA44+AA30</f>
        <v>196.2</v>
      </c>
      <c r="AB18" s="14">
        <f t="shared" si="5"/>
        <v>206.52631578947367</v>
      </c>
      <c r="AC18" s="14">
        <f>AC22+AC26+AC34+AC37+AC41+AC44+AC30</f>
        <v>92.8</v>
      </c>
      <c r="AD18" s="14">
        <f>AD22+AD26+AD34+AD37+AD41+AD44+AD30</f>
        <v>92.7</v>
      </c>
      <c r="AE18" s="14">
        <f t="shared" si="6"/>
        <v>99.892241379310349</v>
      </c>
      <c r="AF18" s="14">
        <f>AF22+AF26+AF34+AF37+AF41+AF44+AF30</f>
        <v>10</v>
      </c>
      <c r="AG18" s="14">
        <f>AG22+AG26+AG34+AG37+AG41+AG44+AG30</f>
        <v>6.5</v>
      </c>
      <c r="AH18" s="14">
        <f t="shared" si="7"/>
        <v>65</v>
      </c>
      <c r="AI18" s="14">
        <f>AI22+AI26+AI34+AI37+AI41+AI44+AI30</f>
        <v>135</v>
      </c>
      <c r="AJ18" s="14">
        <f>AJ22+AJ26+AJ34+AJ37+AJ41+AJ44+AJ30</f>
        <v>133</v>
      </c>
      <c r="AK18" s="14">
        <f t="shared" si="8"/>
        <v>98.518518518518519</v>
      </c>
      <c r="AL18" s="14">
        <f>AL22+AL26+AL34+AL37+AL41+AL44+AL30</f>
        <v>371.20000000000005</v>
      </c>
      <c r="AM18" s="14">
        <f>AM22+AM26+AM34+AM37+AM41+AM44+AM30</f>
        <v>0</v>
      </c>
      <c r="AN18" s="14">
        <f t="shared" si="9"/>
        <v>0</v>
      </c>
      <c r="AO18" s="14">
        <f>AO22+AO26+AO34+AO37+AO41+AO44+AO30</f>
        <v>10</v>
      </c>
      <c r="AP18" s="14">
        <f>AP22+AP26+AP34+AP37+AP41+AP44+AP30</f>
        <v>0</v>
      </c>
      <c r="AQ18" s="14">
        <f t="shared" si="10"/>
        <v>0</v>
      </c>
      <c r="AR18" s="14">
        <f>AR22+AR26+AR34+AR37+AR41+AR44+AR30</f>
        <v>2.9000000000000004</v>
      </c>
      <c r="AS18" s="14">
        <f>AS22+AS26+AS34+AS37+AS41+AS44+AS30</f>
        <v>0</v>
      </c>
      <c r="AT18" s="14">
        <f t="shared" si="11"/>
        <v>0</v>
      </c>
      <c r="AU18" s="15"/>
      <c r="AV18" s="15"/>
    </row>
    <row r="19" spans="1:48" s="28" customFormat="1" ht="84.75" customHeight="1">
      <c r="A19" s="60"/>
      <c r="B19" s="67"/>
      <c r="C19" s="68"/>
      <c r="D19" s="69"/>
      <c r="E19" s="18" t="s">
        <v>49</v>
      </c>
      <c r="F19" s="25">
        <f>K19+N19+Q19+T19+W19+Z19+AC19+AF19+AI19+AL19+AO19+AR19</f>
        <v>207.2</v>
      </c>
      <c r="G19" s="25">
        <f>L19+O19+R19+U19+X19+AA19+AD19+AG19+AJ19+AM19+AP19+AS19</f>
        <v>135.30000000000001</v>
      </c>
      <c r="H19" s="25">
        <f t="shared" si="13"/>
        <v>135.30000000000001</v>
      </c>
      <c r="I19" s="25">
        <f t="shared" si="13"/>
        <v>699.58677685950408</v>
      </c>
      <c r="J19" s="26">
        <f t="shared" si="1"/>
        <v>65.299227799227808</v>
      </c>
      <c r="K19" s="26">
        <f>K23+K27</f>
        <v>0</v>
      </c>
      <c r="L19" s="26">
        <f>L23+L27</f>
        <v>0</v>
      </c>
      <c r="M19" s="26">
        <v>0</v>
      </c>
      <c r="N19" s="26">
        <f>N23+N27</f>
        <v>0</v>
      </c>
      <c r="O19" s="26">
        <f>O23+O27</f>
        <v>0</v>
      </c>
      <c r="P19" s="26">
        <v>0</v>
      </c>
      <c r="Q19" s="26">
        <f>Q23+Q27</f>
        <v>4</v>
      </c>
      <c r="R19" s="26">
        <f>R23+R27</f>
        <v>4</v>
      </c>
      <c r="S19" s="26">
        <f t="shared" si="2"/>
        <v>100</v>
      </c>
      <c r="T19" s="26">
        <f>T23+T27</f>
        <v>3.9</v>
      </c>
      <c r="U19" s="26">
        <f>U23+U27</f>
        <v>3.9</v>
      </c>
      <c r="V19" s="26">
        <f t="shared" si="3"/>
        <v>100</v>
      </c>
      <c r="W19" s="26">
        <f>W23+W27</f>
        <v>4</v>
      </c>
      <c r="X19" s="26">
        <f>X23+X27</f>
        <v>4</v>
      </c>
      <c r="Y19" s="26">
        <f t="shared" si="4"/>
        <v>100</v>
      </c>
      <c r="Z19" s="26">
        <f>Z23+Z27</f>
        <v>4</v>
      </c>
      <c r="AA19" s="26">
        <f>AA23+AA27</f>
        <v>4</v>
      </c>
      <c r="AB19" s="26">
        <f t="shared" si="5"/>
        <v>100</v>
      </c>
      <c r="AC19" s="26">
        <f>AC23+AC27</f>
        <v>71.100000000000009</v>
      </c>
      <c r="AD19" s="26">
        <f>AD23+AD27</f>
        <v>71.100000000000009</v>
      </c>
      <c r="AE19" s="26">
        <f t="shared" si="6"/>
        <v>100</v>
      </c>
      <c r="AF19" s="26">
        <f>AF23+AF27</f>
        <v>24.2</v>
      </c>
      <c r="AG19" s="26">
        <f>AG23+AG27</f>
        <v>24.2</v>
      </c>
      <c r="AH19" s="26">
        <f t="shared" si="7"/>
        <v>100</v>
      </c>
      <c r="AI19" s="26">
        <f>AI23+AI27</f>
        <v>24.2</v>
      </c>
      <c r="AJ19" s="26">
        <f>AJ23+AJ27</f>
        <v>24.099999999999998</v>
      </c>
      <c r="AK19" s="26">
        <f t="shared" si="8"/>
        <v>99.586776859504127</v>
      </c>
      <c r="AL19" s="26">
        <f>AL23+AL27</f>
        <v>24.2</v>
      </c>
      <c r="AM19" s="26">
        <f>AM23+AM27</f>
        <v>0</v>
      </c>
      <c r="AN19" s="26">
        <f t="shared" si="9"/>
        <v>0</v>
      </c>
      <c r="AO19" s="26">
        <f>AO23+AO27</f>
        <v>24.2</v>
      </c>
      <c r="AP19" s="26">
        <f>AP23+AP27</f>
        <v>0</v>
      </c>
      <c r="AQ19" s="26">
        <f t="shared" si="10"/>
        <v>0</v>
      </c>
      <c r="AR19" s="26">
        <f>AR23+AR27</f>
        <v>23.4</v>
      </c>
      <c r="AS19" s="26">
        <f>AS23+AS27</f>
        <v>0</v>
      </c>
      <c r="AT19" s="26">
        <f t="shared" si="11"/>
        <v>0</v>
      </c>
      <c r="AU19" s="27"/>
      <c r="AV19" s="27"/>
    </row>
    <row r="20" spans="1:48" s="9" customFormat="1" ht="19.5" customHeight="1">
      <c r="A20" s="70" t="s">
        <v>65</v>
      </c>
      <c r="B20" s="90" t="s">
        <v>66</v>
      </c>
      <c r="C20" s="104" t="s">
        <v>51</v>
      </c>
      <c r="D20" s="73" t="s">
        <v>152</v>
      </c>
      <c r="E20" s="2" t="s">
        <v>30</v>
      </c>
      <c r="F20" s="21">
        <f>SUM(F21:F23)</f>
        <v>130.10000000000002</v>
      </c>
      <c r="G20" s="21">
        <f>SUM(G21:G23)</f>
        <v>52.8</v>
      </c>
      <c r="H20" s="21">
        <f t="shared" ref="H20" si="14">SUM(H21:H23)</f>
        <v>92.4</v>
      </c>
      <c r="I20" s="14">
        <f t="shared" ref="I20:I96" si="15">L20+O20+R20+U20+X20+AA20+AD20+AG20+AJ20+AM20+AP20+AS20</f>
        <v>92.4</v>
      </c>
      <c r="J20" s="21">
        <f t="shared" si="1"/>
        <v>71.022290545734052</v>
      </c>
      <c r="K20" s="10">
        <f>K21+K22+K23</f>
        <v>0</v>
      </c>
      <c r="L20" s="10">
        <f>L21+L22+L23</f>
        <v>0</v>
      </c>
      <c r="M20" s="10">
        <v>0</v>
      </c>
      <c r="N20" s="10">
        <f>N21+N22+N23</f>
        <v>0</v>
      </c>
      <c r="O20" s="10">
        <f>O21+O22+O23</f>
        <v>0</v>
      </c>
      <c r="P20" s="10">
        <v>0</v>
      </c>
      <c r="Q20" s="10">
        <f>Q21+Q22+Q23</f>
        <v>13.2</v>
      </c>
      <c r="R20" s="10">
        <f>R21+R22+R23</f>
        <v>13.2</v>
      </c>
      <c r="S20" s="10">
        <f t="shared" si="2"/>
        <v>100</v>
      </c>
      <c r="T20" s="10">
        <f>T21+T22+T23</f>
        <v>13.200000000000001</v>
      </c>
      <c r="U20" s="10">
        <f>U21+U22+U23</f>
        <v>13.200000000000001</v>
      </c>
      <c r="V20" s="10">
        <f t="shared" si="3"/>
        <v>100</v>
      </c>
      <c r="W20" s="10">
        <f>W21+W22+W23</f>
        <v>13.2</v>
      </c>
      <c r="X20" s="10">
        <f>X21+X22+X23</f>
        <v>13.2</v>
      </c>
      <c r="Y20" s="10">
        <f t="shared" si="4"/>
        <v>100</v>
      </c>
      <c r="Z20" s="10">
        <f>Z21+Z22+Z23</f>
        <v>13.2</v>
      </c>
      <c r="AA20" s="10">
        <f>AA21+AA22+AA23</f>
        <v>13.2</v>
      </c>
      <c r="AB20" s="10">
        <f t="shared" si="5"/>
        <v>100</v>
      </c>
      <c r="AC20" s="10">
        <f>AC21+AC22+AC23</f>
        <v>13.200000000000001</v>
      </c>
      <c r="AD20" s="10">
        <f>AD21+AD22+AD23</f>
        <v>13.200000000000001</v>
      </c>
      <c r="AE20" s="10">
        <f t="shared" si="6"/>
        <v>100</v>
      </c>
      <c r="AF20" s="10">
        <f>AF21+AF22+AF23</f>
        <v>13.2</v>
      </c>
      <c r="AG20" s="10">
        <f>AG21+AG22+AG23</f>
        <v>13.2</v>
      </c>
      <c r="AH20" s="10">
        <f t="shared" si="7"/>
        <v>100</v>
      </c>
      <c r="AI20" s="10">
        <f>AI21+AI22+AI23</f>
        <v>13.2</v>
      </c>
      <c r="AJ20" s="10">
        <f>AJ21+AJ22+AJ23</f>
        <v>13.200000000000001</v>
      </c>
      <c r="AK20" s="10">
        <f t="shared" si="8"/>
        <v>100.00000000000003</v>
      </c>
      <c r="AL20" s="10">
        <f>AL21+AL22+AL23</f>
        <v>13.3</v>
      </c>
      <c r="AM20" s="10">
        <f>AM21+AM22+AM23</f>
        <v>0</v>
      </c>
      <c r="AN20" s="10">
        <f t="shared" si="9"/>
        <v>0</v>
      </c>
      <c r="AO20" s="10">
        <f>AO21+AO22+AO23</f>
        <v>13.2</v>
      </c>
      <c r="AP20" s="10">
        <f>AP21+AP22+AP23</f>
        <v>0</v>
      </c>
      <c r="AQ20" s="10">
        <f t="shared" si="10"/>
        <v>0</v>
      </c>
      <c r="AR20" s="10">
        <f>AR21+AR22+AR23</f>
        <v>11.2</v>
      </c>
      <c r="AS20" s="10">
        <f>AS21+AS22+AS23</f>
        <v>0</v>
      </c>
      <c r="AT20" s="10">
        <f t="shared" si="11"/>
        <v>0</v>
      </c>
      <c r="AU20" s="81" t="s">
        <v>157</v>
      </c>
      <c r="AV20" s="84"/>
    </row>
    <row r="21" spans="1:48" s="9" customFormat="1" ht="39.75" customHeight="1">
      <c r="A21" s="71"/>
      <c r="B21" s="91"/>
      <c r="C21" s="105"/>
      <c r="D21" s="74"/>
      <c r="E21" s="1" t="s">
        <v>31</v>
      </c>
      <c r="F21" s="21">
        <f>K21+N21+Q21+T21+W21+Z21+AC21+AF21+AI21+AL21+AO21+AR21</f>
        <v>91.100000000000009</v>
      </c>
      <c r="G21" s="21">
        <f>K21+N21+Q21+T21+W21+Z21</f>
        <v>36.9</v>
      </c>
      <c r="H21" s="21">
        <f>L21+O21+R21+U21+X21+AA21+AD21+AG21+AJ21+AM21+AP21+AS21</f>
        <v>64.7</v>
      </c>
      <c r="I21" s="14">
        <f t="shared" si="15"/>
        <v>64.7</v>
      </c>
      <c r="J21" s="21">
        <f t="shared" si="1"/>
        <v>71.020856201975846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9.1999999999999993</v>
      </c>
      <c r="R21" s="10">
        <v>9.1999999999999993</v>
      </c>
      <c r="S21" s="10">
        <f t="shared" si="2"/>
        <v>100</v>
      </c>
      <c r="T21" s="10">
        <v>9.3000000000000007</v>
      </c>
      <c r="U21" s="10">
        <v>9.3000000000000007</v>
      </c>
      <c r="V21" s="10">
        <f t="shared" si="3"/>
        <v>100</v>
      </c>
      <c r="W21" s="10">
        <v>9.1999999999999993</v>
      </c>
      <c r="X21" s="10">
        <v>9.1999999999999993</v>
      </c>
      <c r="Y21" s="10">
        <f t="shared" si="4"/>
        <v>100</v>
      </c>
      <c r="Z21" s="10">
        <v>9.1999999999999993</v>
      </c>
      <c r="AA21" s="10">
        <v>9.1999999999999993</v>
      </c>
      <c r="AB21" s="10">
        <f t="shared" si="5"/>
        <v>100</v>
      </c>
      <c r="AC21" s="10">
        <v>9.3000000000000007</v>
      </c>
      <c r="AD21" s="10">
        <v>9.3000000000000007</v>
      </c>
      <c r="AE21" s="10">
        <f t="shared" si="6"/>
        <v>100</v>
      </c>
      <c r="AF21" s="10">
        <v>9.1999999999999993</v>
      </c>
      <c r="AG21" s="10">
        <v>9.1999999999999993</v>
      </c>
      <c r="AH21" s="10">
        <f t="shared" si="7"/>
        <v>100</v>
      </c>
      <c r="AI21" s="10">
        <v>9.1999999999999993</v>
      </c>
      <c r="AJ21" s="10">
        <v>9.3000000000000007</v>
      </c>
      <c r="AK21" s="10">
        <f t="shared" si="8"/>
        <v>101.08695652173914</v>
      </c>
      <c r="AL21" s="10">
        <v>9.3000000000000007</v>
      </c>
      <c r="AM21" s="10">
        <v>0</v>
      </c>
      <c r="AN21" s="10">
        <f t="shared" si="9"/>
        <v>0</v>
      </c>
      <c r="AO21" s="10">
        <v>9.1999999999999993</v>
      </c>
      <c r="AP21" s="10">
        <v>0</v>
      </c>
      <c r="AQ21" s="10">
        <f t="shared" si="10"/>
        <v>0</v>
      </c>
      <c r="AR21" s="10">
        <v>8</v>
      </c>
      <c r="AS21" s="10">
        <v>0</v>
      </c>
      <c r="AT21" s="10">
        <f t="shared" si="11"/>
        <v>0</v>
      </c>
      <c r="AU21" s="82"/>
      <c r="AV21" s="85"/>
    </row>
    <row r="22" spans="1:48" s="9" customFormat="1" ht="51">
      <c r="A22" s="71"/>
      <c r="B22" s="91"/>
      <c r="C22" s="105"/>
      <c r="D22" s="74"/>
      <c r="E22" s="1" t="s">
        <v>32</v>
      </c>
      <c r="F22" s="21">
        <f t="shared" ref="F22:F23" si="16">K22+N22+Q22+T22+W22+Z22+AC22+AF22+AI22+AL22+AO22+AR22</f>
        <v>0</v>
      </c>
      <c r="G22" s="21">
        <f t="shared" ref="G22:G98" si="17">K22+N22+Q22+T22+W22+Z22</f>
        <v>0</v>
      </c>
      <c r="H22" s="21">
        <f t="shared" ref="H22:H23" si="18">L22+O22+R22+U22+X22+AA22+AD22+AG22+AJ22+AM22+AP22+AS22</f>
        <v>0</v>
      </c>
      <c r="I22" s="14">
        <f t="shared" si="15"/>
        <v>0</v>
      </c>
      <c r="J22" s="21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82"/>
      <c r="AV22" s="85"/>
    </row>
    <row r="23" spans="1:48" s="9" customFormat="1" ht="63.75">
      <c r="A23" s="72"/>
      <c r="B23" s="92"/>
      <c r="C23" s="106"/>
      <c r="D23" s="75"/>
      <c r="E23" s="1" t="s">
        <v>49</v>
      </c>
      <c r="F23" s="21">
        <f t="shared" si="16"/>
        <v>39</v>
      </c>
      <c r="G23" s="21">
        <f t="shared" si="17"/>
        <v>15.9</v>
      </c>
      <c r="H23" s="21">
        <f t="shared" si="18"/>
        <v>27.7</v>
      </c>
      <c r="I23" s="14">
        <f t="shared" si="15"/>
        <v>27.7</v>
      </c>
      <c r="J23" s="21">
        <f t="shared" ref="J23" si="19">H23/F23*100</f>
        <v>71.025641025641022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4</v>
      </c>
      <c r="R23" s="10">
        <v>4</v>
      </c>
      <c r="S23" s="10">
        <f t="shared" ref="S23" si="20">R23/Q23*100</f>
        <v>100</v>
      </c>
      <c r="T23" s="10">
        <v>3.9</v>
      </c>
      <c r="U23" s="10">
        <v>3.9</v>
      </c>
      <c r="V23" s="10">
        <f t="shared" ref="V23" si="21">U23/T23*100</f>
        <v>100</v>
      </c>
      <c r="W23" s="10">
        <v>4</v>
      </c>
      <c r="X23" s="10">
        <v>4</v>
      </c>
      <c r="Y23" s="10">
        <f t="shared" ref="Y23" si="22">X23/W23*100</f>
        <v>100</v>
      </c>
      <c r="Z23" s="10">
        <v>4</v>
      </c>
      <c r="AA23" s="10">
        <v>4</v>
      </c>
      <c r="AB23" s="10">
        <f t="shared" ref="AB23" si="23">AA23/Z23*100</f>
        <v>100</v>
      </c>
      <c r="AC23" s="10">
        <v>3.9</v>
      </c>
      <c r="AD23" s="10">
        <v>3.9</v>
      </c>
      <c r="AE23" s="10">
        <f t="shared" ref="AE23" si="24">AD23/AC23*100</f>
        <v>100</v>
      </c>
      <c r="AF23" s="10">
        <v>4</v>
      </c>
      <c r="AG23" s="10">
        <v>4</v>
      </c>
      <c r="AH23" s="10">
        <f t="shared" ref="AH23" si="25">AG23/AF23*100</f>
        <v>100</v>
      </c>
      <c r="AI23" s="10">
        <v>4</v>
      </c>
      <c r="AJ23" s="10">
        <v>3.9</v>
      </c>
      <c r="AK23" s="10">
        <f t="shared" ref="AK23" si="26">AJ23/AI23*100</f>
        <v>97.5</v>
      </c>
      <c r="AL23" s="10">
        <v>4</v>
      </c>
      <c r="AM23" s="10">
        <v>0</v>
      </c>
      <c r="AN23" s="10">
        <f t="shared" ref="AN23" si="27">AM23/AL23*100</f>
        <v>0</v>
      </c>
      <c r="AO23" s="10">
        <v>4</v>
      </c>
      <c r="AP23" s="10">
        <v>0</v>
      </c>
      <c r="AQ23" s="10">
        <f t="shared" ref="AQ23" si="28">AP23/AO23*100</f>
        <v>0</v>
      </c>
      <c r="AR23" s="10">
        <v>3.2</v>
      </c>
      <c r="AS23" s="10">
        <v>0</v>
      </c>
      <c r="AT23" s="10">
        <f t="shared" ref="AT23" si="29">AS23/AR23*100</f>
        <v>0</v>
      </c>
      <c r="AU23" s="83"/>
      <c r="AV23" s="86"/>
    </row>
    <row r="24" spans="1:48" s="9" customFormat="1" ht="19.5" customHeight="1">
      <c r="A24" s="70" t="s">
        <v>67</v>
      </c>
      <c r="B24" s="90" t="s">
        <v>70</v>
      </c>
      <c r="C24" s="73" t="s">
        <v>52</v>
      </c>
      <c r="D24" s="73" t="s">
        <v>153</v>
      </c>
      <c r="E24" s="2" t="s">
        <v>30</v>
      </c>
      <c r="F24" s="21">
        <f>SUM(F25:F27)</f>
        <v>2008</v>
      </c>
      <c r="G24" s="21">
        <f t="shared" si="17"/>
        <v>625.1</v>
      </c>
      <c r="H24" s="21">
        <f t="shared" ref="H24" si="30">SUM(H25:H27)</f>
        <v>1303.7999999999997</v>
      </c>
      <c r="I24" s="14">
        <f t="shared" si="15"/>
        <v>1303.8</v>
      </c>
      <c r="J24" s="21">
        <f>H24/F24*100</f>
        <v>64.93027888446214</v>
      </c>
      <c r="K24" s="10">
        <f>K25+K26+K27</f>
        <v>1.1000000000000001</v>
      </c>
      <c r="L24" s="10">
        <f>L25+L26+L27</f>
        <v>0</v>
      </c>
      <c r="M24" s="10">
        <f>L24/K24*100</f>
        <v>0</v>
      </c>
      <c r="N24" s="10">
        <f>N25+N26+N27</f>
        <v>142.80000000000001</v>
      </c>
      <c r="O24" s="10">
        <f>O25+O26+O27</f>
        <v>107.2</v>
      </c>
      <c r="P24" s="10">
        <f>O24/N24*100</f>
        <v>75.070028011204485</v>
      </c>
      <c r="Q24" s="10">
        <f>Q25+Q26+Q27</f>
        <v>150</v>
      </c>
      <c r="R24" s="10">
        <f>R25+R26+R27</f>
        <v>109.7</v>
      </c>
      <c r="S24" s="10">
        <f>R24/Q24*100</f>
        <v>73.13333333333334</v>
      </c>
      <c r="T24" s="10">
        <f>T25+T26+T27</f>
        <v>145</v>
      </c>
      <c r="U24" s="10">
        <f>U25+U26+U27</f>
        <v>110.5</v>
      </c>
      <c r="V24" s="10">
        <f>U24/T24*100</f>
        <v>76.206896551724128</v>
      </c>
      <c r="W24" s="10">
        <f>W25+W26+W27</f>
        <v>111.2</v>
      </c>
      <c r="X24" s="10">
        <f>X25+X26+X27</f>
        <v>110</v>
      </c>
      <c r="Y24" s="10">
        <f>X24/W24*100</f>
        <v>98.920863309352512</v>
      </c>
      <c r="Z24" s="10">
        <f>Z25+Z26+Z27</f>
        <v>75</v>
      </c>
      <c r="AA24" s="10">
        <f>AA25+AA26+AA27</f>
        <v>176.2</v>
      </c>
      <c r="AB24" s="10">
        <f>AA24/Z24*100</f>
        <v>234.93333333333331</v>
      </c>
      <c r="AC24" s="10">
        <f>AC25+AC26+AC27</f>
        <v>378.8</v>
      </c>
      <c r="AD24" s="10">
        <f>AD25+AD26+AD27</f>
        <v>372.29999999999995</v>
      </c>
      <c r="AE24" s="10">
        <f>AD24/AC24*100</f>
        <v>98.284054910242858</v>
      </c>
      <c r="AF24" s="10">
        <f>AF25+AF26+AF27</f>
        <v>111</v>
      </c>
      <c r="AG24" s="10">
        <f>AG25+AG26+AG27</f>
        <v>113.9</v>
      </c>
      <c r="AH24" s="10">
        <f>AG24/AF24*100</f>
        <v>102.61261261261261</v>
      </c>
      <c r="AI24" s="10">
        <f>AI25+AI26+AI27</f>
        <v>206</v>
      </c>
      <c r="AJ24" s="10">
        <f>AJ25+AJ26+AJ27</f>
        <v>204</v>
      </c>
      <c r="AK24" s="10">
        <f>AJ24/AI24*100</f>
        <v>99.029126213592235</v>
      </c>
      <c r="AL24" s="10">
        <f>AL25+AL26+AL27</f>
        <v>472.20000000000005</v>
      </c>
      <c r="AM24" s="10">
        <f>AM25+AM26+AM27</f>
        <v>0</v>
      </c>
      <c r="AN24" s="10">
        <f>AM24/AL24*100</f>
        <v>0</v>
      </c>
      <c r="AO24" s="10">
        <f>AO25+AO26+AO27</f>
        <v>111</v>
      </c>
      <c r="AP24" s="10">
        <f>AP25+AP26+AP27</f>
        <v>0</v>
      </c>
      <c r="AQ24" s="10">
        <f>AP24/AO24*100</f>
        <v>0</v>
      </c>
      <c r="AR24" s="10">
        <f>AR25+AR26+AR27</f>
        <v>103.9</v>
      </c>
      <c r="AS24" s="10">
        <f>AS25+AS26+AS27</f>
        <v>0</v>
      </c>
      <c r="AT24" s="10">
        <f>AS24/AR24*100</f>
        <v>0</v>
      </c>
      <c r="AU24" s="81" t="s">
        <v>158</v>
      </c>
      <c r="AV24" s="84"/>
    </row>
    <row r="25" spans="1:48" s="9" customFormat="1" ht="38.25">
      <c r="A25" s="71"/>
      <c r="B25" s="91"/>
      <c r="C25" s="76"/>
      <c r="D25" s="74"/>
      <c r="E25" s="1" t="s">
        <v>31</v>
      </c>
      <c r="F25" s="21">
        <f>K25+N25+Q25+T25+W25+Z25+AC25+AF25+AI25+AL25+AO25+AR25</f>
        <v>672.8</v>
      </c>
      <c r="G25" s="21">
        <f t="shared" si="17"/>
        <v>0</v>
      </c>
      <c r="H25" s="21">
        <f>L25+O25+R25+U25+X25+AA25+AD25+AG25+AJ25+AM25+AP25+AS25</f>
        <v>430.4</v>
      </c>
      <c r="I25" s="14">
        <f t="shared" si="15"/>
        <v>430.4</v>
      </c>
      <c r="J25" s="21">
        <f>H25/F25*100</f>
        <v>63.971462544589777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268.8</v>
      </c>
      <c r="AD25" s="22">
        <v>262.39999999999998</v>
      </c>
      <c r="AE25" s="10">
        <f>AD25/AC25*100</f>
        <v>97.619047619047606</v>
      </c>
      <c r="AF25" s="10">
        <v>80.8</v>
      </c>
      <c r="AG25" s="10">
        <v>87.2</v>
      </c>
      <c r="AH25" s="10">
        <f>AG25/AF25*100</f>
        <v>107.92079207920793</v>
      </c>
      <c r="AI25" s="10">
        <v>80.8</v>
      </c>
      <c r="AJ25" s="10">
        <v>80.8</v>
      </c>
      <c r="AK25" s="10">
        <f>AJ25/AI25*100</f>
        <v>100</v>
      </c>
      <c r="AL25" s="10">
        <v>80.8</v>
      </c>
      <c r="AM25" s="10">
        <v>0</v>
      </c>
      <c r="AN25" s="10">
        <f>AM25/AL25*100</f>
        <v>0</v>
      </c>
      <c r="AO25" s="10">
        <v>80.8</v>
      </c>
      <c r="AP25" s="10">
        <v>0</v>
      </c>
      <c r="AQ25" s="10">
        <f>AP25/AO25*100</f>
        <v>0</v>
      </c>
      <c r="AR25" s="10">
        <v>80.8</v>
      </c>
      <c r="AS25" s="10">
        <v>0</v>
      </c>
      <c r="AT25" s="10">
        <f>AS25/AR25*100</f>
        <v>0</v>
      </c>
      <c r="AU25" s="96"/>
      <c r="AV25" s="85"/>
    </row>
    <row r="26" spans="1:48" s="9" customFormat="1" ht="54" customHeight="1">
      <c r="A26" s="71"/>
      <c r="B26" s="91"/>
      <c r="C26" s="76"/>
      <c r="D26" s="74"/>
      <c r="E26" s="1" t="s">
        <v>32</v>
      </c>
      <c r="F26" s="21">
        <f t="shared" ref="F26:F27" si="31">K26+N26+Q26+T26+W26+Z26+AC26+AF26+AI26+AL26+AO26+AR26</f>
        <v>1167</v>
      </c>
      <c r="G26" s="21">
        <f t="shared" si="17"/>
        <v>625.1</v>
      </c>
      <c r="H26" s="21">
        <f t="shared" ref="H26:H27" si="32">L26+O26+R26+U26+X26+AA26+AD26+AG26+AJ26+AM26+AP26+AS26</f>
        <v>765.8</v>
      </c>
      <c r="I26" s="14">
        <f t="shared" si="15"/>
        <v>765.8</v>
      </c>
      <c r="J26" s="21">
        <f t="shared" ref="J26:J27" si="33">H26/F26*100</f>
        <v>65.621251071122529</v>
      </c>
      <c r="K26" s="10">
        <v>1.1000000000000001</v>
      </c>
      <c r="L26" s="10">
        <v>0</v>
      </c>
      <c r="M26" s="10">
        <f t="shared" ref="M26" si="34">L26/K26*100</f>
        <v>0</v>
      </c>
      <c r="N26" s="10">
        <v>142.80000000000001</v>
      </c>
      <c r="O26" s="10">
        <v>107.2</v>
      </c>
      <c r="P26" s="10">
        <f t="shared" ref="P26" si="35">O26/N26*100</f>
        <v>75.070028011204485</v>
      </c>
      <c r="Q26" s="10">
        <v>150</v>
      </c>
      <c r="R26" s="10">
        <v>109.7</v>
      </c>
      <c r="S26" s="10">
        <f t="shared" ref="S26" si="36">R26/Q26*100</f>
        <v>73.13333333333334</v>
      </c>
      <c r="T26" s="10">
        <v>145</v>
      </c>
      <c r="U26" s="10">
        <v>110.5</v>
      </c>
      <c r="V26" s="10">
        <f t="shared" ref="V26" si="37">U26/T26*100</f>
        <v>76.206896551724128</v>
      </c>
      <c r="W26" s="10">
        <f>144.5-33.3</f>
        <v>111.2</v>
      </c>
      <c r="X26" s="10">
        <v>110</v>
      </c>
      <c r="Y26" s="10">
        <f t="shared" ref="Y26" si="38">X26/W26*100</f>
        <v>98.920863309352512</v>
      </c>
      <c r="Z26" s="10">
        <f>68.5+6.5</f>
        <v>75</v>
      </c>
      <c r="AA26" s="10">
        <v>176.2</v>
      </c>
      <c r="AB26" s="10">
        <f t="shared" ref="AB26" si="39">AA26/Z26*100</f>
        <v>234.93333333333331</v>
      </c>
      <c r="AC26" s="10">
        <f>79-36.2</f>
        <v>42.8</v>
      </c>
      <c r="AD26" s="22">
        <v>42.7</v>
      </c>
      <c r="AE26" s="10">
        <f t="shared" ref="AE26:AE27" si="40">AD26/AC26*100</f>
        <v>99.766355140186931</v>
      </c>
      <c r="AF26" s="10">
        <f>43.5-33.5</f>
        <v>10</v>
      </c>
      <c r="AG26" s="22">
        <v>6.5</v>
      </c>
      <c r="AH26" s="10">
        <f t="shared" ref="AH26:AH27" si="41">AG26/AF26*100</f>
        <v>65</v>
      </c>
      <c r="AI26" s="10">
        <f>43.9-33.8-0.5+1+94.4</f>
        <v>105</v>
      </c>
      <c r="AJ26" s="10">
        <v>103</v>
      </c>
      <c r="AK26" s="10">
        <f t="shared" ref="AK26:AK27" si="42">AJ26/AI26*100</f>
        <v>98.095238095238088</v>
      </c>
      <c r="AL26" s="10">
        <f>44+178+103.5+33.5+175.1-68.5-94.4</f>
        <v>371.20000000000005</v>
      </c>
      <c r="AM26" s="10">
        <v>0</v>
      </c>
      <c r="AN26" s="10">
        <f t="shared" ref="AN26:AN27" si="43">AM26/AL26*100</f>
        <v>0</v>
      </c>
      <c r="AO26" s="10">
        <f>43.5-33.5</f>
        <v>10</v>
      </c>
      <c r="AP26" s="10">
        <v>0</v>
      </c>
      <c r="AQ26" s="10">
        <f t="shared" ref="AQ26:AQ27" si="44">AP26/AO26*100</f>
        <v>0</v>
      </c>
      <c r="AR26" s="10">
        <f>185.1-175.1-7.1</f>
        <v>2.9000000000000004</v>
      </c>
      <c r="AS26" s="10">
        <v>0</v>
      </c>
      <c r="AT26" s="10">
        <f t="shared" ref="AT26:AT27" si="45">AS26/AR26*100</f>
        <v>0</v>
      </c>
      <c r="AU26" s="96"/>
      <c r="AV26" s="85"/>
    </row>
    <row r="27" spans="1:48" s="9" customFormat="1" ht="211.5" customHeight="1">
      <c r="A27" s="72"/>
      <c r="B27" s="92"/>
      <c r="C27" s="77"/>
      <c r="D27" s="75"/>
      <c r="E27" s="1" t="s">
        <v>49</v>
      </c>
      <c r="F27" s="21">
        <f t="shared" si="31"/>
        <v>168.2</v>
      </c>
      <c r="G27" s="21">
        <f t="shared" si="17"/>
        <v>0</v>
      </c>
      <c r="H27" s="21">
        <f t="shared" si="32"/>
        <v>107.60000000000001</v>
      </c>
      <c r="I27" s="14">
        <f t="shared" si="15"/>
        <v>107.60000000000001</v>
      </c>
      <c r="J27" s="21">
        <f t="shared" si="33"/>
        <v>63.971462544589784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67.2</v>
      </c>
      <c r="AD27" s="22">
        <v>67.2</v>
      </c>
      <c r="AE27" s="10">
        <f t="shared" si="40"/>
        <v>100</v>
      </c>
      <c r="AF27" s="10">
        <v>20.2</v>
      </c>
      <c r="AG27" s="10">
        <v>20.2</v>
      </c>
      <c r="AH27" s="10">
        <f t="shared" si="41"/>
        <v>100</v>
      </c>
      <c r="AI27" s="10">
        <v>20.2</v>
      </c>
      <c r="AJ27" s="10">
        <v>20.2</v>
      </c>
      <c r="AK27" s="10">
        <f t="shared" si="42"/>
        <v>100</v>
      </c>
      <c r="AL27" s="10">
        <v>20.2</v>
      </c>
      <c r="AM27" s="10">
        <v>0</v>
      </c>
      <c r="AN27" s="10">
        <f t="shared" si="43"/>
        <v>0</v>
      </c>
      <c r="AO27" s="10">
        <v>20.2</v>
      </c>
      <c r="AP27" s="10">
        <v>0</v>
      </c>
      <c r="AQ27" s="10">
        <f t="shared" si="44"/>
        <v>0</v>
      </c>
      <c r="AR27" s="10">
        <v>20.2</v>
      </c>
      <c r="AS27" s="10">
        <v>0</v>
      </c>
      <c r="AT27" s="10">
        <f t="shared" si="45"/>
        <v>0</v>
      </c>
      <c r="AU27" s="97"/>
      <c r="AV27" s="86"/>
    </row>
    <row r="28" spans="1:48" s="9" customFormat="1" ht="19.5" customHeight="1">
      <c r="A28" s="70" t="s">
        <v>68</v>
      </c>
      <c r="B28" s="90" t="s">
        <v>69</v>
      </c>
      <c r="C28" s="73" t="s">
        <v>53</v>
      </c>
      <c r="D28" s="73" t="s">
        <v>154</v>
      </c>
      <c r="E28" s="2" t="s">
        <v>30</v>
      </c>
      <c r="F28" s="21">
        <f>SUM(F29:F30)</f>
        <v>1559.2</v>
      </c>
      <c r="G28" s="21">
        <f t="shared" si="17"/>
        <v>1057.5999999999999</v>
      </c>
      <c r="H28" s="21">
        <f>SUM(H29:H30)</f>
        <v>1282.3999999999999</v>
      </c>
      <c r="I28" s="14">
        <f t="shared" si="15"/>
        <v>1282.3999999999999</v>
      </c>
      <c r="J28" s="21">
        <f>H28/F28*100</f>
        <v>82.247306310928664</v>
      </c>
      <c r="K28" s="10">
        <f>SUM(K29:K30)</f>
        <v>217.5</v>
      </c>
      <c r="L28" s="10">
        <f>SUM(L29:L30)</f>
        <v>183.2</v>
      </c>
      <c r="M28" s="10">
        <f>L28/K28*100</f>
        <v>84.22988505747125</v>
      </c>
      <c r="N28" s="10">
        <f>SUM(N29:N30)</f>
        <v>114.6</v>
      </c>
      <c r="O28" s="10">
        <f>SUM(O29:O30)</f>
        <v>132.9</v>
      </c>
      <c r="P28" s="10">
        <f>O28/N28*100</f>
        <v>115.96858638743457</v>
      </c>
      <c r="Q28" s="10">
        <f>SUM(Q29:Q30)</f>
        <v>279.40000000000003</v>
      </c>
      <c r="R28" s="10">
        <f>SUM(R29:R30)</f>
        <v>262.2</v>
      </c>
      <c r="S28" s="10">
        <f>R28/Q28*100</f>
        <v>93.843951324266271</v>
      </c>
      <c r="T28" s="10">
        <f>SUM(T29:T30)</f>
        <v>195.8</v>
      </c>
      <c r="U28" s="10">
        <f>SUM(U29:U30)</f>
        <v>190.3</v>
      </c>
      <c r="V28" s="10">
        <f>U28/T28*100</f>
        <v>97.19101123595506</v>
      </c>
      <c r="W28" s="10">
        <f>SUM(W29:W30)</f>
        <v>84.5</v>
      </c>
      <c r="X28" s="10">
        <f>SUM(X29:X30)</f>
        <v>54.4</v>
      </c>
      <c r="Y28" s="10">
        <f>X28/W28*100</f>
        <v>64.378698224852073</v>
      </c>
      <c r="Z28" s="10">
        <f>SUM(Z29:Z30)</f>
        <v>165.8</v>
      </c>
      <c r="AA28" s="10">
        <f>SUM(AA29:AA30)</f>
        <v>174</v>
      </c>
      <c r="AB28" s="10">
        <f>AA28/Z28*100</f>
        <v>104.94571773220747</v>
      </c>
      <c r="AC28" s="10">
        <f>SUM(AC29:AC30)</f>
        <v>165.3</v>
      </c>
      <c r="AD28" s="10">
        <f>SUM(AD29:AD30)</f>
        <v>161.4</v>
      </c>
      <c r="AE28" s="10">
        <f>AD28/AC28*100</f>
        <v>97.640653357531761</v>
      </c>
      <c r="AF28" s="10">
        <f>SUM(AF29:AF30)</f>
        <v>102.39999999999999</v>
      </c>
      <c r="AG28" s="10">
        <f>SUM(AG29:AG30)</f>
        <v>42.2</v>
      </c>
      <c r="AH28" s="10">
        <f>AG28/AF28*100</f>
        <v>41.210937500000007</v>
      </c>
      <c r="AI28" s="10">
        <f>SUM(AI29:AI30)</f>
        <v>46.4</v>
      </c>
      <c r="AJ28" s="10">
        <f>SUM(AJ29:AJ30)</f>
        <v>81.8</v>
      </c>
      <c r="AK28" s="10">
        <f>AJ28/AI28*100</f>
        <v>176.29310344827587</v>
      </c>
      <c r="AL28" s="10">
        <f>SUM(AL29:AL30)</f>
        <v>92.699999999999989</v>
      </c>
      <c r="AM28" s="10">
        <f>SUM(AM29:AM30)</f>
        <v>0</v>
      </c>
      <c r="AN28" s="10">
        <f>AM28/AL28*100</f>
        <v>0</v>
      </c>
      <c r="AO28" s="10">
        <f>SUM(AO29:AO30)</f>
        <v>58.5</v>
      </c>
      <c r="AP28" s="10">
        <f>SUM(AP29:AP30)</f>
        <v>0</v>
      </c>
      <c r="AQ28" s="10">
        <f>AP28/AO28*100</f>
        <v>0</v>
      </c>
      <c r="AR28" s="10">
        <f>SUM(AR29:AR30)</f>
        <v>36.299999999999997</v>
      </c>
      <c r="AS28" s="10">
        <f>SUM(AS29:AS30)</f>
        <v>0</v>
      </c>
      <c r="AT28" s="10">
        <f>AS28/AR28*100</f>
        <v>0</v>
      </c>
      <c r="AU28" s="81" t="s">
        <v>159</v>
      </c>
      <c r="AV28" s="84"/>
    </row>
    <row r="29" spans="1:48" s="9" customFormat="1" ht="38.25">
      <c r="A29" s="71"/>
      <c r="B29" s="91"/>
      <c r="C29" s="74"/>
      <c r="D29" s="74"/>
      <c r="E29" s="1" t="s">
        <v>31</v>
      </c>
      <c r="F29" s="21">
        <f>K29+N29+Q29+T29+W29+Z29+AC29+AF29+AI29+AL29+AO29+AR29</f>
        <v>1559.2</v>
      </c>
      <c r="G29" s="21">
        <f t="shared" si="17"/>
        <v>1057.5999999999999</v>
      </c>
      <c r="H29" s="21">
        <f>L29+O29+R29+U29+X29+AA29+AD29+AG29+AJ29+AM29+AP29+AS29</f>
        <v>1282.3999999999999</v>
      </c>
      <c r="I29" s="14">
        <f t="shared" si="15"/>
        <v>1282.3999999999999</v>
      </c>
      <c r="J29" s="21">
        <f>H29/F29*100</f>
        <v>82.247306310928664</v>
      </c>
      <c r="K29" s="10">
        <v>217.5</v>
      </c>
      <c r="L29" s="10">
        <v>183.2</v>
      </c>
      <c r="M29" s="10">
        <f>L29/K29*100</f>
        <v>84.22988505747125</v>
      </c>
      <c r="N29" s="10">
        <v>114.6</v>
      </c>
      <c r="O29" s="10">
        <v>132.9</v>
      </c>
      <c r="P29" s="10">
        <f>O29/N29*100</f>
        <v>115.96858638743457</v>
      </c>
      <c r="Q29" s="10">
        <f>274.3+5.1</f>
        <v>279.40000000000003</v>
      </c>
      <c r="R29" s="10">
        <v>262.2</v>
      </c>
      <c r="S29" s="10">
        <f>R29/Q29*100</f>
        <v>93.843951324266271</v>
      </c>
      <c r="T29" s="10">
        <v>195.8</v>
      </c>
      <c r="U29" s="10">
        <v>190.3</v>
      </c>
      <c r="V29" s="10">
        <f>U29/T29*100</f>
        <v>97.19101123595506</v>
      </c>
      <c r="W29" s="10">
        <v>84.5</v>
      </c>
      <c r="X29" s="10">
        <v>54.4</v>
      </c>
      <c r="Y29" s="10">
        <f>X29/W29*100</f>
        <v>64.378698224852073</v>
      </c>
      <c r="Z29" s="10">
        <f>154.3+13.5+3-5</f>
        <v>165.8</v>
      </c>
      <c r="AA29" s="10">
        <v>174</v>
      </c>
      <c r="AB29" s="10">
        <f>AA29/Z29*100</f>
        <v>104.94571773220747</v>
      </c>
      <c r="AC29" s="10">
        <v>165.3</v>
      </c>
      <c r="AD29" s="22">
        <v>161.4</v>
      </c>
      <c r="AE29" s="10">
        <f>AD29/AC29*100</f>
        <v>97.640653357531761</v>
      </c>
      <c r="AF29" s="10">
        <f>94.3+8.1</f>
        <v>102.39999999999999</v>
      </c>
      <c r="AG29" s="10">
        <v>42.2</v>
      </c>
      <c r="AH29" s="10">
        <f>AG29/AF29*100</f>
        <v>41.210937500000007</v>
      </c>
      <c r="AI29" s="10">
        <v>46.4</v>
      </c>
      <c r="AJ29" s="10">
        <v>81.8</v>
      </c>
      <c r="AK29" s="10">
        <f>AJ29/AI29*100</f>
        <v>176.29310344827587</v>
      </c>
      <c r="AL29" s="10">
        <f>114.3-21.6</f>
        <v>92.699999999999989</v>
      </c>
      <c r="AM29" s="10">
        <v>0</v>
      </c>
      <c r="AN29" s="10">
        <f>AM29/AL29*100</f>
        <v>0</v>
      </c>
      <c r="AO29" s="10">
        <v>58.5</v>
      </c>
      <c r="AP29" s="10">
        <v>0</v>
      </c>
      <c r="AQ29" s="10">
        <f>AP29/AO29*100</f>
        <v>0</v>
      </c>
      <c r="AR29" s="10">
        <v>36.299999999999997</v>
      </c>
      <c r="AS29" s="10">
        <v>0</v>
      </c>
      <c r="AT29" s="10">
        <f>AS29/AR29*100</f>
        <v>0</v>
      </c>
      <c r="AU29" s="82"/>
      <c r="AV29" s="85"/>
    </row>
    <row r="30" spans="1:48" s="9" customFormat="1" ht="108" customHeight="1">
      <c r="A30" s="71"/>
      <c r="B30" s="92"/>
      <c r="C30" s="74"/>
      <c r="D30" s="75"/>
      <c r="E30" s="1" t="s">
        <v>32</v>
      </c>
      <c r="F30" s="21">
        <f t="shared" ref="F30" si="46">K30+N30+Q30+T30+W30+Z30+AC30+AF30+AI30+AL30+AO30+AR30</f>
        <v>0</v>
      </c>
      <c r="G30" s="21">
        <f t="shared" si="17"/>
        <v>0</v>
      </c>
      <c r="H30" s="21">
        <f t="shared" ref="H30" si="47">L30+O30+R30+U30+X30+AA30+AD30+AG30+AJ30+AM30+AP30+AS30</f>
        <v>0</v>
      </c>
      <c r="I30" s="14">
        <f t="shared" si="15"/>
        <v>0</v>
      </c>
      <c r="J30" s="21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22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83"/>
      <c r="AV30" s="86"/>
    </row>
    <row r="31" spans="1:48" s="9" customFormat="1" ht="28.5" customHeight="1">
      <c r="A31" s="87" t="s">
        <v>36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9"/>
    </row>
    <row r="32" spans="1:48" s="9" customFormat="1" ht="19.5" customHeight="1">
      <c r="A32" s="78" t="s">
        <v>71</v>
      </c>
      <c r="B32" s="90" t="s">
        <v>74</v>
      </c>
      <c r="C32" s="107" t="s">
        <v>54</v>
      </c>
      <c r="D32" s="73" t="s">
        <v>155</v>
      </c>
      <c r="E32" s="2" t="s">
        <v>30</v>
      </c>
      <c r="F32" s="21">
        <f>SUM(F33:F34)</f>
        <v>45</v>
      </c>
      <c r="G32" s="21">
        <f t="shared" si="17"/>
        <v>20</v>
      </c>
      <c r="H32" s="21">
        <f>SUM(H33:H34)</f>
        <v>45</v>
      </c>
      <c r="I32" s="14">
        <f t="shared" si="15"/>
        <v>45</v>
      </c>
      <c r="J32" s="21">
        <f>H32/F32*100</f>
        <v>100</v>
      </c>
      <c r="K32" s="10">
        <f>SUM(K33:K34)</f>
        <v>0</v>
      </c>
      <c r="L32" s="10">
        <f>SUM(L33:L34)</f>
        <v>0</v>
      </c>
      <c r="M32" s="10">
        <v>0</v>
      </c>
      <c r="N32" s="10">
        <f>SUM(N33:N34)</f>
        <v>0</v>
      </c>
      <c r="O32" s="10">
        <f>SUM(O33:O34)</f>
        <v>0</v>
      </c>
      <c r="P32" s="10">
        <v>0</v>
      </c>
      <c r="Q32" s="10">
        <f>SUM(Q33:Q34)</f>
        <v>0</v>
      </c>
      <c r="R32" s="10">
        <f>SUM(R33:R34)</f>
        <v>0</v>
      </c>
      <c r="S32" s="10">
        <v>0</v>
      </c>
      <c r="T32" s="10">
        <f>SUM(T33:T34)</f>
        <v>0</v>
      </c>
      <c r="U32" s="10">
        <f>SUM(U33:U34)</f>
        <v>0</v>
      </c>
      <c r="V32" s="10">
        <v>0</v>
      </c>
      <c r="W32" s="10">
        <f>SUM(W33:W34)</f>
        <v>0</v>
      </c>
      <c r="X32" s="10">
        <f>SUM(X33:X34)</f>
        <v>0</v>
      </c>
      <c r="Y32" s="10">
        <v>0</v>
      </c>
      <c r="Z32" s="10">
        <f>SUM(Z33:Z34)</f>
        <v>20</v>
      </c>
      <c r="AA32" s="10">
        <f>SUM(AA33:AA34)</f>
        <v>20</v>
      </c>
      <c r="AB32" s="10">
        <f>AA32/Z32*100</f>
        <v>100</v>
      </c>
      <c r="AC32" s="10">
        <f>SUM(AC33:AC34)</f>
        <v>0</v>
      </c>
      <c r="AD32" s="10">
        <f>SUM(AD33:AD34)</f>
        <v>0</v>
      </c>
      <c r="AE32" s="10">
        <v>0</v>
      </c>
      <c r="AF32" s="10">
        <f>SUM(AF33:AF34)</f>
        <v>0</v>
      </c>
      <c r="AG32" s="10">
        <f>SUM(AG33:AG34)</f>
        <v>0</v>
      </c>
      <c r="AH32" s="10">
        <v>0</v>
      </c>
      <c r="AI32" s="10">
        <f>SUM(AI33:AI34)</f>
        <v>25</v>
      </c>
      <c r="AJ32" s="10">
        <f>SUM(AJ33:AJ34)</f>
        <v>25</v>
      </c>
      <c r="AK32" s="10">
        <f>AJ32/AI32*100</f>
        <v>100</v>
      </c>
      <c r="AL32" s="10">
        <f>SUM(AL33:AL34)</f>
        <v>0</v>
      </c>
      <c r="AM32" s="10">
        <f>SUM(AM33:AM34)</f>
        <v>0</v>
      </c>
      <c r="AN32" s="10">
        <v>0</v>
      </c>
      <c r="AO32" s="10">
        <f>SUM(AO33:AO34)</f>
        <v>0</v>
      </c>
      <c r="AP32" s="10">
        <f>SUM(AP33:AP34)</f>
        <v>0</v>
      </c>
      <c r="AQ32" s="10">
        <v>0</v>
      </c>
      <c r="AR32" s="10">
        <f>SUM(AR33:AR34)</f>
        <v>0</v>
      </c>
      <c r="AS32" s="10">
        <f>SUM(AS33:AS34)</f>
        <v>0</v>
      </c>
      <c r="AT32" s="10">
        <v>0</v>
      </c>
      <c r="AU32" s="101" t="s">
        <v>180</v>
      </c>
      <c r="AV32" s="84"/>
    </row>
    <row r="33" spans="1:48" s="9" customFormat="1" ht="38.25">
      <c r="A33" s="78"/>
      <c r="B33" s="91"/>
      <c r="C33" s="71"/>
      <c r="D33" s="74"/>
      <c r="E33" s="1" t="s">
        <v>31</v>
      </c>
      <c r="F33" s="21">
        <f>K33+N33+Q33+T33+W33+Z33+AC33+AF33+AI33+AL33+AO33+AR33</f>
        <v>0</v>
      </c>
      <c r="G33" s="21">
        <f t="shared" si="17"/>
        <v>0</v>
      </c>
      <c r="H33" s="21">
        <f>L33+O33+R33+U33+X33+AA33+AD33+AG33+AJ33+AM33+AP33+AS33</f>
        <v>0</v>
      </c>
      <c r="I33" s="14">
        <f t="shared" si="15"/>
        <v>0</v>
      </c>
      <c r="J33" s="21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2"/>
      <c r="AV33" s="85"/>
    </row>
    <row r="34" spans="1:48" s="9" customFormat="1" ht="168" customHeight="1">
      <c r="A34" s="78"/>
      <c r="B34" s="92"/>
      <c r="C34" s="72"/>
      <c r="D34" s="75"/>
      <c r="E34" s="1" t="s">
        <v>32</v>
      </c>
      <c r="F34" s="21">
        <f t="shared" ref="F34" si="48">K34+N34+Q34+T34+W34+Z34+AC34+AF34+AI34+AL34+AO34+AR34</f>
        <v>45</v>
      </c>
      <c r="G34" s="21">
        <f t="shared" si="17"/>
        <v>20</v>
      </c>
      <c r="H34" s="21">
        <f t="shared" ref="H34" si="49">L34+O34+R34+U34+X34+AA34+AD34+AG34+AJ34+AM34+AP34+AS34</f>
        <v>45</v>
      </c>
      <c r="I34" s="14">
        <f t="shared" si="15"/>
        <v>45</v>
      </c>
      <c r="J34" s="21">
        <f t="shared" ref="J34" si="50">H34/F34*100</f>
        <v>100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20</v>
      </c>
      <c r="AA34" s="10">
        <v>20</v>
      </c>
      <c r="AB34" s="10">
        <f t="shared" ref="AB34" si="51">AA34/Z34*100</f>
        <v>100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25</v>
      </c>
      <c r="AJ34" s="10">
        <v>25</v>
      </c>
      <c r="AK34" s="10">
        <f t="shared" ref="AK34" si="52">AJ34/AI34*100</f>
        <v>100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3"/>
      <c r="AV34" s="86"/>
    </row>
    <row r="35" spans="1:48" s="9" customFormat="1" ht="19.5" customHeight="1">
      <c r="A35" s="78" t="s">
        <v>72</v>
      </c>
      <c r="B35" s="79" t="s">
        <v>75</v>
      </c>
      <c r="C35" s="104" t="s">
        <v>55</v>
      </c>
      <c r="D35" s="73" t="s">
        <v>155</v>
      </c>
      <c r="E35" s="2" t="s">
        <v>30</v>
      </c>
      <c r="F35" s="21">
        <f>SUM(F36:F37)</f>
        <v>5</v>
      </c>
      <c r="G35" s="21">
        <f t="shared" si="17"/>
        <v>0</v>
      </c>
      <c r="H35" s="21">
        <f>SUM(H36:H37)</f>
        <v>5</v>
      </c>
      <c r="I35" s="14">
        <f t="shared" si="15"/>
        <v>5</v>
      </c>
      <c r="J35" s="21">
        <f>H35/F35*100</f>
        <v>100</v>
      </c>
      <c r="K35" s="10">
        <f>SUM(K36:K37)</f>
        <v>0</v>
      </c>
      <c r="L35" s="10">
        <f>SUM(L36:L37)</f>
        <v>0</v>
      </c>
      <c r="M35" s="10">
        <v>0</v>
      </c>
      <c r="N35" s="10">
        <f>SUM(N36:N37)</f>
        <v>0</v>
      </c>
      <c r="O35" s="10">
        <f>SUM(O36:O37)</f>
        <v>0</v>
      </c>
      <c r="P35" s="10">
        <v>0</v>
      </c>
      <c r="Q35" s="10">
        <f>SUM(Q36:Q37)</f>
        <v>0</v>
      </c>
      <c r="R35" s="10">
        <f>SUM(R36:R37)</f>
        <v>0</v>
      </c>
      <c r="S35" s="10">
        <v>0</v>
      </c>
      <c r="T35" s="10">
        <f>SUM(T36:T37)</f>
        <v>0</v>
      </c>
      <c r="U35" s="10">
        <f>SUM(U36:U37)</f>
        <v>0</v>
      </c>
      <c r="V35" s="10">
        <v>0</v>
      </c>
      <c r="W35" s="10">
        <f>SUM(W36:W37)</f>
        <v>0</v>
      </c>
      <c r="X35" s="10">
        <f>SUM(X36:X37)</f>
        <v>0</v>
      </c>
      <c r="Y35" s="10">
        <v>0</v>
      </c>
      <c r="Z35" s="10">
        <f>SUM(Z36:Z37)</f>
        <v>0</v>
      </c>
      <c r="AA35" s="10">
        <f>SUM(AA36:AA37)</f>
        <v>0</v>
      </c>
      <c r="AB35" s="10">
        <v>0</v>
      </c>
      <c r="AC35" s="10">
        <f>SUM(AC36:AC37)</f>
        <v>0</v>
      </c>
      <c r="AD35" s="10">
        <f>SUM(AD36:AD37)</f>
        <v>0</v>
      </c>
      <c r="AE35" s="10">
        <v>0</v>
      </c>
      <c r="AF35" s="10">
        <f>SUM(AF36:AF37)</f>
        <v>0</v>
      </c>
      <c r="AG35" s="10">
        <f>SUM(AG36:AG37)</f>
        <v>0</v>
      </c>
      <c r="AH35" s="10">
        <v>0</v>
      </c>
      <c r="AI35" s="10">
        <f>SUM(AI36:AI37)</f>
        <v>5</v>
      </c>
      <c r="AJ35" s="10">
        <f>SUM(AJ36:AJ37)</f>
        <v>5</v>
      </c>
      <c r="AK35" s="10">
        <f>AJ35/AI35*100</f>
        <v>100</v>
      </c>
      <c r="AL35" s="10">
        <f>SUM(AL36:AL37)</f>
        <v>0</v>
      </c>
      <c r="AM35" s="10">
        <f>SUM(AM36:AM37)</f>
        <v>0</v>
      </c>
      <c r="AN35" s="10">
        <v>0</v>
      </c>
      <c r="AO35" s="10">
        <f>SUM(AO36:AO37)</f>
        <v>0</v>
      </c>
      <c r="AP35" s="10">
        <f>SUM(AP36:AP37)</f>
        <v>0</v>
      </c>
      <c r="AQ35" s="10">
        <v>0</v>
      </c>
      <c r="AR35" s="10">
        <f>SUM(AR36:AR37)</f>
        <v>0</v>
      </c>
      <c r="AS35" s="10">
        <f>SUM(AS36:AS37)</f>
        <v>0</v>
      </c>
      <c r="AT35" s="10">
        <v>0</v>
      </c>
      <c r="AU35" s="98" t="s">
        <v>166</v>
      </c>
      <c r="AV35" s="84"/>
    </row>
    <row r="36" spans="1:48" s="9" customFormat="1" ht="38.25">
      <c r="A36" s="78"/>
      <c r="B36" s="79"/>
      <c r="C36" s="105"/>
      <c r="D36" s="74"/>
      <c r="E36" s="1" t="s">
        <v>31</v>
      </c>
      <c r="F36" s="21">
        <f>K36+N36+Q36+T36+W36+Z36+AC36+AF36+AI36+AL36+AO36+AR36</f>
        <v>0</v>
      </c>
      <c r="G36" s="21">
        <f t="shared" si="17"/>
        <v>0</v>
      </c>
      <c r="H36" s="21">
        <f>L36+O36+R36+U36+X36+AA36+AD36+AG36+AJ36+AM36+AP36+AS36</f>
        <v>0</v>
      </c>
      <c r="I36" s="14">
        <f t="shared" si="15"/>
        <v>0</v>
      </c>
      <c r="J36" s="21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99"/>
      <c r="AV36" s="85"/>
    </row>
    <row r="37" spans="1:48" s="9" customFormat="1" ht="105.75" customHeight="1">
      <c r="A37" s="78"/>
      <c r="B37" s="79"/>
      <c r="C37" s="106"/>
      <c r="D37" s="75"/>
      <c r="E37" s="1" t="s">
        <v>32</v>
      </c>
      <c r="F37" s="21">
        <f t="shared" ref="F37" si="53">K37+N37+Q37+T37+W37+Z37+AC37+AF37+AI37+AL37+AO37+AR37</f>
        <v>5</v>
      </c>
      <c r="G37" s="21">
        <f t="shared" si="17"/>
        <v>0</v>
      </c>
      <c r="H37" s="21">
        <f t="shared" ref="H37:H38" si="54">L37+O37+R37+U37+X37+AA37+AD37+AG37+AJ37+AM37+AP37+AS37</f>
        <v>5</v>
      </c>
      <c r="I37" s="14">
        <f t="shared" si="15"/>
        <v>5</v>
      </c>
      <c r="J37" s="21">
        <f t="shared" ref="J37" si="55">H37/F37*100</f>
        <v>100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5</v>
      </c>
      <c r="AJ37" s="10">
        <v>5</v>
      </c>
      <c r="AK37" s="10">
        <f t="shared" ref="AK37" si="56">AJ37/AI37*100</f>
        <v>100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0"/>
      <c r="AV37" s="86"/>
    </row>
    <row r="38" spans="1:48" s="9" customFormat="1" ht="63" customHeight="1">
      <c r="A38" s="37" t="s">
        <v>98</v>
      </c>
      <c r="B38" s="31" t="s">
        <v>99</v>
      </c>
      <c r="C38" s="51" t="s">
        <v>100</v>
      </c>
      <c r="D38" s="36" t="s">
        <v>155</v>
      </c>
      <c r="E38" s="29" t="s">
        <v>101</v>
      </c>
      <c r="F38" s="21">
        <v>0</v>
      </c>
      <c r="G38" s="21">
        <f t="shared" si="17"/>
        <v>0</v>
      </c>
      <c r="H38" s="21">
        <f t="shared" si="54"/>
        <v>0</v>
      </c>
      <c r="I38" s="14">
        <f t="shared" si="15"/>
        <v>0</v>
      </c>
      <c r="J38" s="21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33" t="s">
        <v>162</v>
      </c>
      <c r="AV38" s="10"/>
    </row>
    <row r="39" spans="1:48" s="9" customFormat="1" ht="19.5" customHeight="1">
      <c r="A39" s="78" t="s">
        <v>73</v>
      </c>
      <c r="B39" s="90" t="s">
        <v>76</v>
      </c>
      <c r="C39" s="104" t="s">
        <v>56</v>
      </c>
      <c r="D39" s="73" t="s">
        <v>155</v>
      </c>
      <c r="E39" s="2" t="s">
        <v>30</v>
      </c>
      <c r="F39" s="21">
        <f>SUM(F40:F41)</f>
        <v>50</v>
      </c>
      <c r="G39" s="21">
        <f t="shared" si="17"/>
        <v>0</v>
      </c>
      <c r="H39" s="21">
        <f>SUM(H40:H41)</f>
        <v>50</v>
      </c>
      <c r="I39" s="14">
        <f t="shared" si="15"/>
        <v>50</v>
      </c>
      <c r="J39" s="21">
        <f>H39/F39*100</f>
        <v>100</v>
      </c>
      <c r="K39" s="10">
        <f>SUM(K40:K41)</f>
        <v>0</v>
      </c>
      <c r="L39" s="10">
        <f>SUM(L40:L41)</f>
        <v>0</v>
      </c>
      <c r="M39" s="10">
        <v>0</v>
      </c>
      <c r="N39" s="10">
        <f>SUM(N40:N41)</f>
        <v>0</v>
      </c>
      <c r="O39" s="10">
        <f>SUM(O40:O41)</f>
        <v>0</v>
      </c>
      <c r="P39" s="10">
        <v>0</v>
      </c>
      <c r="Q39" s="10">
        <f>SUM(Q40:Q41)</f>
        <v>0</v>
      </c>
      <c r="R39" s="10">
        <f>SUM(R40:R41)</f>
        <v>0</v>
      </c>
      <c r="S39" s="10">
        <v>0</v>
      </c>
      <c r="T39" s="10">
        <f>SUM(T40:T41)</f>
        <v>0</v>
      </c>
      <c r="U39" s="10">
        <f>SUM(U40:U41)</f>
        <v>0</v>
      </c>
      <c r="V39" s="10">
        <v>0</v>
      </c>
      <c r="W39" s="10">
        <f>SUM(W40:W41)</f>
        <v>0</v>
      </c>
      <c r="X39" s="10">
        <f>SUM(X40:X41)</f>
        <v>0</v>
      </c>
      <c r="Y39" s="10">
        <v>0</v>
      </c>
      <c r="Z39" s="10">
        <f>SUM(Z40:Z41)</f>
        <v>0</v>
      </c>
      <c r="AA39" s="10">
        <f>SUM(AA40:AA41)</f>
        <v>0</v>
      </c>
      <c r="AB39" s="10">
        <v>0</v>
      </c>
      <c r="AC39" s="10">
        <f>SUM(AC40:AC41)</f>
        <v>50</v>
      </c>
      <c r="AD39" s="10">
        <f>SUM(AD40:AD41)</f>
        <v>50</v>
      </c>
      <c r="AE39" s="10">
        <f>AD39/AC39*100</f>
        <v>100</v>
      </c>
      <c r="AF39" s="10">
        <f>SUM(AF40:AF41)</f>
        <v>0</v>
      </c>
      <c r="AG39" s="10">
        <f>SUM(AG40:AG41)</f>
        <v>0</v>
      </c>
      <c r="AH39" s="10">
        <v>0</v>
      </c>
      <c r="AI39" s="10">
        <f>SUM(AI40:AI41)</f>
        <v>0</v>
      </c>
      <c r="AJ39" s="10">
        <f>SUM(AJ40:AJ41)</f>
        <v>0</v>
      </c>
      <c r="AK39" s="10">
        <v>0</v>
      </c>
      <c r="AL39" s="10">
        <f>SUM(AL40:AL41)</f>
        <v>0</v>
      </c>
      <c r="AM39" s="10">
        <f>SUM(AM40:AM41)</f>
        <v>0</v>
      </c>
      <c r="AN39" s="10">
        <v>0</v>
      </c>
      <c r="AO39" s="10">
        <f>SUM(AO40:AO41)</f>
        <v>0</v>
      </c>
      <c r="AP39" s="10">
        <f>SUM(AP40:AP41)</f>
        <v>0</v>
      </c>
      <c r="AQ39" s="10">
        <v>0</v>
      </c>
      <c r="AR39" s="10">
        <f>SUM(AR40:AR41)</f>
        <v>0</v>
      </c>
      <c r="AS39" s="10">
        <f>SUM(AS40:AS41)</f>
        <v>0</v>
      </c>
      <c r="AT39" s="10">
        <v>0</v>
      </c>
      <c r="AU39" s="81" t="s">
        <v>165</v>
      </c>
      <c r="AV39" s="84"/>
    </row>
    <row r="40" spans="1:48" s="9" customFormat="1" ht="38.25">
      <c r="A40" s="78"/>
      <c r="B40" s="91"/>
      <c r="C40" s="105"/>
      <c r="D40" s="74"/>
      <c r="E40" s="1" t="s">
        <v>31</v>
      </c>
      <c r="F40" s="21">
        <f>K40+N40+Q40+T40+W40+Z40+AC40+AF40+AI40+AL40+AO40+AR40</f>
        <v>0</v>
      </c>
      <c r="G40" s="21">
        <f t="shared" si="17"/>
        <v>0</v>
      </c>
      <c r="H40" s="21">
        <f>L40+O40+R40+U40+X40+AA40+AD40+AG40+AJ40+AM40+AP40+AS40</f>
        <v>0</v>
      </c>
      <c r="I40" s="14">
        <f t="shared" si="15"/>
        <v>0</v>
      </c>
      <c r="J40" s="21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22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82"/>
      <c r="AV40" s="85"/>
    </row>
    <row r="41" spans="1:48" s="9" customFormat="1" ht="54.75" customHeight="1">
      <c r="A41" s="78"/>
      <c r="B41" s="92"/>
      <c r="C41" s="106"/>
      <c r="D41" s="75"/>
      <c r="E41" s="1" t="s">
        <v>32</v>
      </c>
      <c r="F41" s="21">
        <f t="shared" ref="F41" si="57">K41+N41+Q41+T41+W41+Z41+AC41+AF41+AI41+AL41+AO41+AR41</f>
        <v>50</v>
      </c>
      <c r="G41" s="21">
        <f t="shared" si="17"/>
        <v>0</v>
      </c>
      <c r="H41" s="21">
        <f t="shared" ref="H41" si="58">L41+O41+R41+U41+X41+AA41+AD41+AG41+AJ41+AM41+AP41+AS41</f>
        <v>50</v>
      </c>
      <c r="I41" s="14">
        <f t="shared" si="15"/>
        <v>50</v>
      </c>
      <c r="J41" s="21">
        <f t="shared" ref="J41" si="59">H41/F41*100</f>
        <v>100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50</v>
      </c>
      <c r="AD41" s="22">
        <v>50</v>
      </c>
      <c r="AE41" s="10">
        <f t="shared" ref="AE41" si="60">AD41/AC41*100</f>
        <v>100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83"/>
      <c r="AV41" s="86"/>
    </row>
    <row r="42" spans="1:48" s="9" customFormat="1" ht="19.5" customHeight="1">
      <c r="A42" s="78" t="s">
        <v>77</v>
      </c>
      <c r="B42" s="90" t="s">
        <v>97</v>
      </c>
      <c r="C42" s="73" t="s">
        <v>57</v>
      </c>
      <c r="D42" s="73" t="s">
        <v>155</v>
      </c>
      <c r="E42" s="2" t="s">
        <v>30</v>
      </c>
      <c r="F42" s="21">
        <f>SUM(F43:F44)</f>
        <v>6766.3000000000011</v>
      </c>
      <c r="G42" s="21">
        <f t="shared" si="17"/>
        <v>3928.7</v>
      </c>
      <c r="H42" s="21">
        <f>SUM(H43:H44)</f>
        <v>5027.5</v>
      </c>
      <c r="I42" s="14">
        <f t="shared" si="15"/>
        <v>5027.5</v>
      </c>
      <c r="J42" s="21">
        <f>H42/F42*100</f>
        <v>74.302055776421369</v>
      </c>
      <c r="K42" s="10">
        <f>SUM(K43:K44)</f>
        <v>522.79999999999995</v>
      </c>
      <c r="L42" s="10">
        <f>SUM(L43:L44)</f>
        <v>518.29999999999995</v>
      </c>
      <c r="M42" s="10">
        <f>L42/K42*100</f>
        <v>99.139250191277739</v>
      </c>
      <c r="N42" s="10">
        <f>SUM(N43:N44)</f>
        <v>748.4</v>
      </c>
      <c r="O42" s="10">
        <f>SUM(O43:O44)</f>
        <v>718</v>
      </c>
      <c r="P42" s="10">
        <f>O42/N42*100</f>
        <v>95.938001068947088</v>
      </c>
      <c r="Q42" s="10">
        <f>SUM(Q43:Q44)</f>
        <v>666.40000000000009</v>
      </c>
      <c r="R42" s="10">
        <f>SUM(R43:R44)</f>
        <v>657.2</v>
      </c>
      <c r="S42" s="10">
        <f>R42/Q42*100</f>
        <v>98.619447779111638</v>
      </c>
      <c r="T42" s="10">
        <f>SUM(T43:T44)</f>
        <v>690.3</v>
      </c>
      <c r="U42" s="10">
        <f>SUM(U43:U44)</f>
        <v>838.1</v>
      </c>
      <c r="V42" s="10">
        <f>U42/T42*100</f>
        <v>121.41098073301464</v>
      </c>
      <c r="W42" s="10">
        <f>SUM(W43:W44)</f>
        <v>550.29999999999995</v>
      </c>
      <c r="X42" s="10">
        <f>SUM(X43:X44)</f>
        <v>331.8</v>
      </c>
      <c r="Y42" s="10">
        <f>X42/W42*100</f>
        <v>60.294384880974015</v>
      </c>
      <c r="Z42" s="10">
        <f>SUM(Z43:Z44)</f>
        <v>750.5</v>
      </c>
      <c r="AA42" s="10">
        <f>SUM(AA43:AA44)</f>
        <v>443.9</v>
      </c>
      <c r="AB42" s="10">
        <f>AA42/Z42*100</f>
        <v>59.147235176548961</v>
      </c>
      <c r="AC42" s="10">
        <f>SUM(AC43:AC44)</f>
        <v>694.8</v>
      </c>
      <c r="AD42" s="10">
        <f>SUM(AD43:AD44)</f>
        <v>656</v>
      </c>
      <c r="AE42" s="10">
        <f>AD42/AC42*100</f>
        <v>94.415659182498572</v>
      </c>
      <c r="AF42" s="10">
        <f>SUM(AF43:AF44)</f>
        <v>553.29999999999995</v>
      </c>
      <c r="AG42" s="10">
        <f>SUM(AG43:AG44)</f>
        <v>388</v>
      </c>
      <c r="AH42" s="10">
        <f>AG42/AF42*100</f>
        <v>70.124706307608903</v>
      </c>
      <c r="AI42" s="10">
        <f>SUM(AI43:AI44)</f>
        <v>365.1</v>
      </c>
      <c r="AJ42" s="10">
        <f>SUM(AJ43:AJ44)</f>
        <v>476.2</v>
      </c>
      <c r="AK42" s="10">
        <f>AJ42/AI42*100</f>
        <v>130.43001917282936</v>
      </c>
      <c r="AL42" s="10">
        <f>SUM(AL43:AL44)</f>
        <v>672.8</v>
      </c>
      <c r="AM42" s="10">
        <f>SUM(AM43:AM44)</f>
        <v>0</v>
      </c>
      <c r="AN42" s="10">
        <f>AM42/AL42*100</f>
        <v>0</v>
      </c>
      <c r="AO42" s="10">
        <f>SUM(AO43:AO44)</f>
        <v>362.3</v>
      </c>
      <c r="AP42" s="10">
        <f>SUM(AP43:AP44)</f>
        <v>0</v>
      </c>
      <c r="AQ42" s="10">
        <f>AP42/AO42*100</f>
        <v>0</v>
      </c>
      <c r="AR42" s="10">
        <f>SUM(AR43:AR44)</f>
        <v>189.29999999999995</v>
      </c>
      <c r="AS42" s="10">
        <f>SUM(AS43:AS44)</f>
        <v>0</v>
      </c>
      <c r="AT42" s="10">
        <f>AS42/AR42*100</f>
        <v>0</v>
      </c>
      <c r="AU42" s="98" t="s">
        <v>161</v>
      </c>
      <c r="AV42" s="84"/>
    </row>
    <row r="43" spans="1:48" s="9" customFormat="1" ht="38.25">
      <c r="A43" s="78"/>
      <c r="B43" s="91"/>
      <c r="C43" s="76"/>
      <c r="D43" s="74"/>
      <c r="E43" s="1" t="s">
        <v>31</v>
      </c>
      <c r="F43" s="21">
        <f>K43+N43+Q43+T43+W43+Z43+AC43+AF43+AI43+AL43+AO43+AR43</f>
        <v>6766.3000000000011</v>
      </c>
      <c r="G43" s="21">
        <f t="shared" si="17"/>
        <v>3928.7</v>
      </c>
      <c r="H43" s="21">
        <f>L43+O43+R43+U43+X43+AA43+AD43+AG43+AJ43+AM43+AP43+AS43</f>
        <v>5027.5</v>
      </c>
      <c r="I43" s="14">
        <f t="shared" si="15"/>
        <v>5027.5</v>
      </c>
      <c r="J43" s="21">
        <f>H43/F43*100</f>
        <v>74.302055776421369</v>
      </c>
      <c r="K43" s="22">
        <v>522.79999999999995</v>
      </c>
      <c r="L43" s="22">
        <v>518.29999999999995</v>
      </c>
      <c r="M43" s="22">
        <f t="shared" ref="M43" si="61">L43/K43*100</f>
        <v>99.139250191277739</v>
      </c>
      <c r="N43" s="22">
        <v>748.4</v>
      </c>
      <c r="O43" s="22">
        <v>718</v>
      </c>
      <c r="P43" s="22">
        <f>O43/N43*100</f>
        <v>95.938001068947088</v>
      </c>
      <c r="Q43" s="22">
        <f>637.2+29.2</f>
        <v>666.40000000000009</v>
      </c>
      <c r="R43" s="22">
        <v>657.2</v>
      </c>
      <c r="S43" s="22">
        <f>R43/Q43*100</f>
        <v>98.619447779111638</v>
      </c>
      <c r="T43" s="22">
        <v>690.3</v>
      </c>
      <c r="U43" s="22">
        <v>838.1</v>
      </c>
      <c r="V43" s="22">
        <f>U43/T43*100</f>
        <v>121.41098073301464</v>
      </c>
      <c r="W43" s="22">
        <v>550.29999999999995</v>
      </c>
      <c r="X43" s="22">
        <v>331.8</v>
      </c>
      <c r="Y43" s="22">
        <f>X43/W43*100</f>
        <v>60.294384880974015</v>
      </c>
      <c r="Z43" s="22">
        <f>580+77.7+257-140-24.2</f>
        <v>750.5</v>
      </c>
      <c r="AA43" s="22">
        <v>443.9</v>
      </c>
      <c r="AB43" s="22">
        <f>AA43/Z43*100</f>
        <v>59.147235176548961</v>
      </c>
      <c r="AC43" s="22">
        <v>694.8</v>
      </c>
      <c r="AD43" s="22">
        <v>656</v>
      </c>
      <c r="AE43" s="22">
        <f>AD43/AC43*100</f>
        <v>94.415659182498572</v>
      </c>
      <c r="AF43" s="22">
        <f>413.3+140</f>
        <v>553.29999999999995</v>
      </c>
      <c r="AG43" s="22">
        <v>388</v>
      </c>
      <c r="AH43" s="22">
        <f>AG43/AF43*100</f>
        <v>70.124706307608903</v>
      </c>
      <c r="AI43" s="22">
        <f>310.3+33.3-5+26.5</f>
        <v>365.1</v>
      </c>
      <c r="AJ43" s="22">
        <v>476.2</v>
      </c>
      <c r="AK43" s="22">
        <f>AJ43/AI43*100</f>
        <v>130.43001917282936</v>
      </c>
      <c r="AL43" s="22">
        <v>672.8</v>
      </c>
      <c r="AM43" s="22">
        <v>0</v>
      </c>
      <c r="AN43" s="22">
        <f>AM43/AL43*100</f>
        <v>0</v>
      </c>
      <c r="AO43" s="22">
        <v>362.3</v>
      </c>
      <c r="AP43" s="22">
        <v>0</v>
      </c>
      <c r="AQ43" s="22">
        <f>AP43/AO43*100</f>
        <v>0</v>
      </c>
      <c r="AR43" s="22">
        <f>583.8-111-257-26.5</f>
        <v>189.29999999999995</v>
      </c>
      <c r="AS43" s="22">
        <v>0</v>
      </c>
      <c r="AT43" s="22">
        <f>AS43/AR43*100</f>
        <v>0</v>
      </c>
      <c r="AU43" s="99"/>
      <c r="AV43" s="85"/>
    </row>
    <row r="44" spans="1:48" s="9" customFormat="1" ht="117.75" customHeight="1">
      <c r="A44" s="78"/>
      <c r="B44" s="92"/>
      <c r="C44" s="77"/>
      <c r="D44" s="75"/>
      <c r="E44" s="1" t="s">
        <v>32</v>
      </c>
      <c r="F44" s="21">
        <f t="shared" ref="F44" si="62">K44+N44+Q44+T44+W44+Z44+AC44+AF44+AI44+AL44+AO44+AR44</f>
        <v>0</v>
      </c>
      <c r="G44" s="21">
        <f t="shared" si="17"/>
        <v>0</v>
      </c>
      <c r="H44" s="21">
        <f t="shared" ref="H44" si="63">L44+O44+R44+U44+X44+AA44+AD44+AG44+AJ44+AM44+AP44+AS44</f>
        <v>0</v>
      </c>
      <c r="I44" s="14">
        <f t="shared" si="15"/>
        <v>0</v>
      </c>
      <c r="J44" s="21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22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0"/>
      <c r="AV44" s="86"/>
    </row>
    <row r="45" spans="1:48" s="9" customFormat="1" ht="40.5" customHeight="1">
      <c r="A45" s="87" t="s">
        <v>78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9"/>
    </row>
    <row r="46" spans="1:48" s="9" customFormat="1" ht="51.75" customHeight="1">
      <c r="A46" s="87" t="s">
        <v>37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9"/>
    </row>
    <row r="47" spans="1:48" s="16" customFormat="1" ht="31.5" customHeight="1">
      <c r="A47" s="58"/>
      <c r="B47" s="61" t="s">
        <v>38</v>
      </c>
      <c r="C47" s="62"/>
      <c r="D47" s="63"/>
      <c r="E47" s="17" t="s">
        <v>30</v>
      </c>
      <c r="F47" s="14">
        <f>F48+F49</f>
        <v>60</v>
      </c>
      <c r="G47" s="21">
        <f t="shared" si="17"/>
        <v>20</v>
      </c>
      <c r="H47" s="14">
        <f>H48+H49</f>
        <v>40</v>
      </c>
      <c r="I47" s="14">
        <f t="shared" si="15"/>
        <v>40</v>
      </c>
      <c r="J47" s="14">
        <f>H47/F47*100</f>
        <v>66.666666666666657</v>
      </c>
      <c r="K47" s="14">
        <f>K48+K49</f>
        <v>0</v>
      </c>
      <c r="L47" s="14">
        <f>L48+L49</f>
        <v>0</v>
      </c>
      <c r="M47" s="14">
        <v>0</v>
      </c>
      <c r="N47" s="14">
        <f>N48+N49</f>
        <v>0</v>
      </c>
      <c r="O47" s="14">
        <f>O48+O49</f>
        <v>0</v>
      </c>
      <c r="P47" s="14">
        <v>0</v>
      </c>
      <c r="Q47" s="14">
        <f>Q48+Q49</f>
        <v>0</v>
      </c>
      <c r="R47" s="14">
        <f>R48+R49</f>
        <v>0</v>
      </c>
      <c r="S47" s="14">
        <f>S48+S49</f>
        <v>0</v>
      </c>
      <c r="T47" s="14">
        <f>T48+T49</f>
        <v>3</v>
      </c>
      <c r="U47" s="14">
        <f>U48+U49</f>
        <v>3</v>
      </c>
      <c r="V47" s="14">
        <f>U47/T47*100</f>
        <v>100</v>
      </c>
      <c r="W47" s="14">
        <f>W48+W49</f>
        <v>0</v>
      </c>
      <c r="X47" s="14">
        <f>X48+X49</f>
        <v>0</v>
      </c>
      <c r="Y47" s="14">
        <f>Y48+Y49</f>
        <v>0</v>
      </c>
      <c r="Z47" s="14">
        <f>Z48+Z49</f>
        <v>17</v>
      </c>
      <c r="AA47" s="14">
        <f>AA48+AA49</f>
        <v>17</v>
      </c>
      <c r="AB47" s="14">
        <f>AA47/Z47*100</f>
        <v>100</v>
      </c>
      <c r="AC47" s="14">
        <f t="shared" ref="AC47:AJ47" si="64">AC48+AC49</f>
        <v>0</v>
      </c>
      <c r="AD47" s="14">
        <f t="shared" si="64"/>
        <v>0</v>
      </c>
      <c r="AE47" s="14">
        <f t="shared" si="64"/>
        <v>0</v>
      </c>
      <c r="AF47" s="14">
        <f t="shared" si="64"/>
        <v>0</v>
      </c>
      <c r="AG47" s="14">
        <f t="shared" si="64"/>
        <v>0</v>
      </c>
      <c r="AH47" s="14">
        <f t="shared" si="64"/>
        <v>0</v>
      </c>
      <c r="AI47" s="14">
        <f t="shared" si="64"/>
        <v>20</v>
      </c>
      <c r="AJ47" s="14">
        <f t="shared" si="64"/>
        <v>20</v>
      </c>
      <c r="AK47" s="14">
        <f>AJ47/AI47*100</f>
        <v>100</v>
      </c>
      <c r="AL47" s="14">
        <f t="shared" ref="AL47:AS47" si="65">AL48+AL49</f>
        <v>0</v>
      </c>
      <c r="AM47" s="14">
        <f t="shared" si="65"/>
        <v>0</v>
      </c>
      <c r="AN47" s="14">
        <f t="shared" si="65"/>
        <v>0</v>
      </c>
      <c r="AO47" s="14">
        <f t="shared" si="65"/>
        <v>0</v>
      </c>
      <c r="AP47" s="14">
        <f t="shared" si="65"/>
        <v>0</v>
      </c>
      <c r="AQ47" s="14">
        <f t="shared" si="65"/>
        <v>0</v>
      </c>
      <c r="AR47" s="14">
        <f t="shared" si="65"/>
        <v>20</v>
      </c>
      <c r="AS47" s="14">
        <f t="shared" si="65"/>
        <v>0</v>
      </c>
      <c r="AT47" s="14">
        <f>AS47/AR47*100</f>
        <v>0</v>
      </c>
      <c r="AU47" s="15"/>
      <c r="AV47" s="15"/>
    </row>
    <row r="48" spans="1:48" s="16" customFormat="1" ht="48.75" customHeight="1">
      <c r="A48" s="59"/>
      <c r="B48" s="64"/>
      <c r="C48" s="65"/>
      <c r="D48" s="66"/>
      <c r="E48" s="18" t="s">
        <v>31</v>
      </c>
      <c r="F48" s="19">
        <f>K48+N48+Q48+T48+W48+Z48+AC48+AF48+AI48+AL48+AO48+AR48</f>
        <v>0</v>
      </c>
      <c r="G48" s="21">
        <f t="shared" si="17"/>
        <v>0</v>
      </c>
      <c r="H48" s="19">
        <f>L48+O48+R48+U48+X48+AA48+AD48+AG48+AJ48+AM48+AP48+AS48</f>
        <v>0</v>
      </c>
      <c r="I48" s="14">
        <f t="shared" si="15"/>
        <v>0</v>
      </c>
      <c r="J48" s="14">
        <v>0</v>
      </c>
      <c r="K48" s="14">
        <f>K51+K54+K57+K60+K63</f>
        <v>0</v>
      </c>
      <c r="L48" s="14">
        <f>L51+L54+L57+L60+L63</f>
        <v>0</v>
      </c>
      <c r="M48" s="14">
        <f t="shared" ref="M48:AT49" si="66">M51+M54+M57+M60+M63</f>
        <v>0</v>
      </c>
      <c r="N48" s="14">
        <f t="shared" si="66"/>
        <v>0</v>
      </c>
      <c r="O48" s="14">
        <f t="shared" si="66"/>
        <v>0</v>
      </c>
      <c r="P48" s="14">
        <f t="shared" si="66"/>
        <v>0</v>
      </c>
      <c r="Q48" s="14">
        <f t="shared" si="66"/>
        <v>0</v>
      </c>
      <c r="R48" s="14">
        <f t="shared" si="66"/>
        <v>0</v>
      </c>
      <c r="S48" s="14">
        <f t="shared" si="66"/>
        <v>0</v>
      </c>
      <c r="T48" s="14">
        <f t="shared" si="66"/>
        <v>0</v>
      </c>
      <c r="U48" s="14">
        <f t="shared" si="66"/>
        <v>0</v>
      </c>
      <c r="V48" s="14">
        <f t="shared" si="66"/>
        <v>0</v>
      </c>
      <c r="W48" s="14">
        <f t="shared" si="66"/>
        <v>0</v>
      </c>
      <c r="X48" s="14">
        <f t="shared" si="66"/>
        <v>0</v>
      </c>
      <c r="Y48" s="14">
        <f t="shared" si="66"/>
        <v>0</v>
      </c>
      <c r="Z48" s="14">
        <f t="shared" si="66"/>
        <v>0</v>
      </c>
      <c r="AA48" s="14">
        <f t="shared" si="66"/>
        <v>0</v>
      </c>
      <c r="AB48" s="14">
        <f t="shared" si="66"/>
        <v>0</v>
      </c>
      <c r="AC48" s="14">
        <f t="shared" si="66"/>
        <v>0</v>
      </c>
      <c r="AD48" s="14">
        <f t="shared" si="66"/>
        <v>0</v>
      </c>
      <c r="AE48" s="14">
        <f t="shared" si="66"/>
        <v>0</v>
      </c>
      <c r="AF48" s="14">
        <f t="shared" si="66"/>
        <v>0</v>
      </c>
      <c r="AG48" s="14">
        <f t="shared" si="66"/>
        <v>0</v>
      </c>
      <c r="AH48" s="14">
        <f t="shared" si="66"/>
        <v>0</v>
      </c>
      <c r="AI48" s="14">
        <f t="shared" si="66"/>
        <v>0</v>
      </c>
      <c r="AJ48" s="14">
        <f t="shared" si="66"/>
        <v>0</v>
      </c>
      <c r="AK48" s="14">
        <f t="shared" si="66"/>
        <v>0</v>
      </c>
      <c r="AL48" s="14">
        <f t="shared" si="66"/>
        <v>0</v>
      </c>
      <c r="AM48" s="14">
        <f t="shared" si="66"/>
        <v>0</v>
      </c>
      <c r="AN48" s="14">
        <f t="shared" si="66"/>
        <v>0</v>
      </c>
      <c r="AO48" s="14">
        <f t="shared" si="66"/>
        <v>0</v>
      </c>
      <c r="AP48" s="14">
        <f t="shared" si="66"/>
        <v>0</v>
      </c>
      <c r="AQ48" s="14">
        <f t="shared" si="66"/>
        <v>0</v>
      </c>
      <c r="AR48" s="14">
        <f t="shared" si="66"/>
        <v>0</v>
      </c>
      <c r="AS48" s="14">
        <f t="shared" si="66"/>
        <v>0</v>
      </c>
      <c r="AT48" s="14">
        <f t="shared" si="66"/>
        <v>0</v>
      </c>
      <c r="AU48" s="15"/>
      <c r="AV48" s="15"/>
    </row>
    <row r="49" spans="1:48" s="16" customFormat="1" ht="66.75" customHeight="1">
      <c r="A49" s="60"/>
      <c r="B49" s="67"/>
      <c r="C49" s="68"/>
      <c r="D49" s="69"/>
      <c r="E49" s="18" t="s">
        <v>32</v>
      </c>
      <c r="F49" s="19">
        <f>K49+N49+Q49+T49+W49+Z49+AC49+AF49+AI49+AL49+AO49+AR49</f>
        <v>60</v>
      </c>
      <c r="G49" s="21">
        <f t="shared" si="17"/>
        <v>20</v>
      </c>
      <c r="H49" s="19">
        <f>L49+O49+R49+U49+X49+AA49+AD49+AG49+AJ49+AM49+AP49+AS49</f>
        <v>40</v>
      </c>
      <c r="I49" s="14">
        <f t="shared" si="15"/>
        <v>40</v>
      </c>
      <c r="J49" s="14">
        <f t="shared" ref="J49" si="67">H49/F49*100</f>
        <v>66.666666666666657</v>
      </c>
      <c r="K49" s="14">
        <f>K52+K55+K58+K61+K64</f>
        <v>0</v>
      </c>
      <c r="L49" s="14">
        <f>L52+L55+L58+L61+L64</f>
        <v>0</v>
      </c>
      <c r="M49" s="14">
        <v>0</v>
      </c>
      <c r="N49" s="14">
        <f>N52+N55+N58+N61+N64</f>
        <v>0</v>
      </c>
      <c r="O49" s="14">
        <f>O52+O55+O58+O61+O64</f>
        <v>0</v>
      </c>
      <c r="P49" s="14">
        <v>0</v>
      </c>
      <c r="Q49" s="14">
        <f>Q52+Q55+Q58+Q61+Q64</f>
        <v>0</v>
      </c>
      <c r="R49" s="14">
        <f>R52+R55+R58+R61+R64</f>
        <v>0</v>
      </c>
      <c r="S49" s="14">
        <f>S52+S55+S58+S61+S64</f>
        <v>0</v>
      </c>
      <c r="T49" s="14">
        <f>T52+T55+T58+T61+T64</f>
        <v>3</v>
      </c>
      <c r="U49" s="14">
        <f>U52+U55+U58+U61+U64</f>
        <v>3</v>
      </c>
      <c r="V49" s="14">
        <f>U49/T49*100</f>
        <v>100</v>
      </c>
      <c r="W49" s="14">
        <f>W52+W55+W58+W61+W64</f>
        <v>0</v>
      </c>
      <c r="X49" s="14">
        <f>X52+X55+X58+X61+X64</f>
        <v>0</v>
      </c>
      <c r="Y49" s="14">
        <f>Y52+Y55+Y58+Y61+Y64</f>
        <v>0</v>
      </c>
      <c r="Z49" s="14">
        <f>Z52+Z55+Z58+Z61+Z64</f>
        <v>17</v>
      </c>
      <c r="AA49" s="14">
        <f>AA52+AA55+AA58+AA61+AA64</f>
        <v>17</v>
      </c>
      <c r="AB49" s="14">
        <f>AA49/Z49*100</f>
        <v>100</v>
      </c>
      <c r="AC49" s="14">
        <f t="shared" si="66"/>
        <v>0</v>
      </c>
      <c r="AD49" s="14">
        <f t="shared" si="66"/>
        <v>0</v>
      </c>
      <c r="AE49" s="14">
        <f t="shared" si="66"/>
        <v>0</v>
      </c>
      <c r="AF49" s="14">
        <f t="shared" si="66"/>
        <v>0</v>
      </c>
      <c r="AG49" s="14">
        <f t="shared" si="66"/>
        <v>0</v>
      </c>
      <c r="AH49" s="14">
        <f t="shared" si="66"/>
        <v>0</v>
      </c>
      <c r="AI49" s="14">
        <f t="shared" si="66"/>
        <v>20</v>
      </c>
      <c r="AJ49" s="14">
        <f t="shared" si="66"/>
        <v>20</v>
      </c>
      <c r="AK49" s="14">
        <f>AJ49/AI49*100</f>
        <v>100</v>
      </c>
      <c r="AL49" s="14">
        <f t="shared" si="66"/>
        <v>0</v>
      </c>
      <c r="AM49" s="14">
        <f t="shared" si="66"/>
        <v>0</v>
      </c>
      <c r="AN49" s="14">
        <f t="shared" si="66"/>
        <v>0</v>
      </c>
      <c r="AO49" s="14">
        <f t="shared" si="66"/>
        <v>0</v>
      </c>
      <c r="AP49" s="14">
        <f t="shared" si="66"/>
        <v>0</v>
      </c>
      <c r="AQ49" s="14">
        <f t="shared" si="66"/>
        <v>0</v>
      </c>
      <c r="AR49" s="14">
        <f t="shared" si="66"/>
        <v>20</v>
      </c>
      <c r="AS49" s="14">
        <f t="shared" si="66"/>
        <v>0</v>
      </c>
      <c r="AT49" s="14">
        <f>AS49/AR49*100</f>
        <v>0</v>
      </c>
      <c r="AU49" s="15"/>
      <c r="AV49" s="15"/>
    </row>
    <row r="50" spans="1:48" s="9" customFormat="1" ht="19.5" customHeight="1">
      <c r="A50" s="80" t="s">
        <v>79</v>
      </c>
      <c r="B50" s="90" t="s">
        <v>88</v>
      </c>
      <c r="C50" s="104" t="s">
        <v>171</v>
      </c>
      <c r="D50" s="73">
        <v>4</v>
      </c>
      <c r="E50" s="2" t="s">
        <v>30</v>
      </c>
      <c r="F50" s="21">
        <f>SUM(F51:F52)</f>
        <v>20</v>
      </c>
      <c r="G50" s="21">
        <f t="shared" si="17"/>
        <v>0</v>
      </c>
      <c r="H50" s="21">
        <f>SUM(H51:H52)</f>
        <v>0</v>
      </c>
      <c r="I50" s="14">
        <f t="shared" si="15"/>
        <v>0</v>
      </c>
      <c r="J50" s="21">
        <f>H50/F50*100</f>
        <v>0</v>
      </c>
      <c r="K50" s="10">
        <f>SUM(K51:K52)</f>
        <v>0</v>
      </c>
      <c r="L50" s="10">
        <f>SUM(L51:L52)</f>
        <v>0</v>
      </c>
      <c r="M50" s="10">
        <v>0</v>
      </c>
      <c r="N50" s="10">
        <f>SUM(N51:N52)</f>
        <v>0</v>
      </c>
      <c r="O50" s="10">
        <f>SUM(O51:O52)</f>
        <v>0</v>
      </c>
      <c r="P50" s="10">
        <v>0</v>
      </c>
      <c r="Q50" s="10">
        <f>SUM(Q51:Q52)</f>
        <v>0</v>
      </c>
      <c r="R50" s="10">
        <f>SUM(R51:R52)</f>
        <v>0</v>
      </c>
      <c r="S50" s="10">
        <v>0</v>
      </c>
      <c r="T50" s="10">
        <f>SUM(T51:T52)</f>
        <v>0</v>
      </c>
      <c r="U50" s="10">
        <f>SUM(U51:U52)</f>
        <v>0</v>
      </c>
      <c r="V50" s="10">
        <v>0</v>
      </c>
      <c r="W50" s="10">
        <f>SUM(W51:W52)</f>
        <v>0</v>
      </c>
      <c r="X50" s="10">
        <f>SUM(X51:X52)</f>
        <v>0</v>
      </c>
      <c r="Y50" s="10">
        <v>0</v>
      </c>
      <c r="Z50" s="10">
        <f>SUM(Z51:Z52)</f>
        <v>0</v>
      </c>
      <c r="AA50" s="10">
        <f>SUM(AA51:AA52)</f>
        <v>0</v>
      </c>
      <c r="AB50" s="10">
        <v>0</v>
      </c>
      <c r="AC50" s="10">
        <f>SUM(AC51:AC52)</f>
        <v>0</v>
      </c>
      <c r="AD50" s="10">
        <f>SUM(AD51:AD52)</f>
        <v>0</v>
      </c>
      <c r="AE50" s="10">
        <v>0</v>
      </c>
      <c r="AF50" s="10">
        <f>SUM(AF51:AF52)</f>
        <v>0</v>
      </c>
      <c r="AG50" s="10">
        <f>SUM(AG51:AG52)</f>
        <v>0</v>
      </c>
      <c r="AH50" s="10">
        <v>0</v>
      </c>
      <c r="AI50" s="10">
        <f>SUM(AI51:AI52)</f>
        <v>0</v>
      </c>
      <c r="AJ50" s="10">
        <f>SUM(AJ51:AJ52)</f>
        <v>0</v>
      </c>
      <c r="AK50" s="10">
        <v>0</v>
      </c>
      <c r="AL50" s="10">
        <f>SUM(AL51:AL52)</f>
        <v>0</v>
      </c>
      <c r="AM50" s="10">
        <f>SUM(AM51:AM52)</f>
        <v>0</v>
      </c>
      <c r="AN50" s="10">
        <v>0</v>
      </c>
      <c r="AO50" s="10">
        <f>SUM(AO51:AO52)</f>
        <v>0</v>
      </c>
      <c r="AP50" s="10">
        <f>SUM(AP51:AP52)</f>
        <v>0</v>
      </c>
      <c r="AQ50" s="10">
        <v>0</v>
      </c>
      <c r="AR50" s="10">
        <f>SUM(AR51:AR52)</f>
        <v>20</v>
      </c>
      <c r="AS50" s="10">
        <f>SUM(AS51:AS52)</f>
        <v>0</v>
      </c>
      <c r="AT50" s="10">
        <f>AS50/AR50*100</f>
        <v>0</v>
      </c>
      <c r="AU50" s="81" t="s">
        <v>177</v>
      </c>
      <c r="AV50" s="84"/>
    </row>
    <row r="51" spans="1:48" s="9" customFormat="1" ht="38.25">
      <c r="A51" s="80"/>
      <c r="B51" s="91"/>
      <c r="C51" s="108"/>
      <c r="D51" s="74"/>
      <c r="E51" s="1" t="s">
        <v>31</v>
      </c>
      <c r="F51" s="21">
        <f>K51+N51+Q51+T51+W51+Z51+AC51+AF51+AI51+AL51+AO51+AR51</f>
        <v>0</v>
      </c>
      <c r="G51" s="21">
        <f t="shared" si="17"/>
        <v>0</v>
      </c>
      <c r="H51" s="21">
        <f>L51+O51+R51+U51+X51+AA51+AD51+AG51+AJ51+AM51+AP51+AS51</f>
        <v>0</v>
      </c>
      <c r="I51" s="14">
        <f t="shared" si="15"/>
        <v>0</v>
      </c>
      <c r="J51" s="21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82"/>
      <c r="AV51" s="85"/>
    </row>
    <row r="52" spans="1:48" s="9" customFormat="1" ht="51" customHeight="1">
      <c r="A52" s="80"/>
      <c r="B52" s="92"/>
      <c r="C52" s="109"/>
      <c r="D52" s="75"/>
      <c r="E52" s="1" t="s">
        <v>32</v>
      </c>
      <c r="F52" s="21">
        <f t="shared" ref="F52" si="68">K52+N52+Q52+T52+W52+Z52+AC52+AF52+AI52+AL52+AO52+AR52</f>
        <v>20</v>
      </c>
      <c r="G52" s="21">
        <f t="shared" si="17"/>
        <v>0</v>
      </c>
      <c r="H52" s="21">
        <f t="shared" ref="H52" si="69">L52+O52+R52+U52+X52+AA52+AD52+AG52+AJ52+AM52+AP52+AS52</f>
        <v>0</v>
      </c>
      <c r="I52" s="14">
        <f t="shared" si="15"/>
        <v>0</v>
      </c>
      <c r="J52" s="21">
        <f t="shared" ref="J52" si="70">H52/F52*100</f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20</v>
      </c>
      <c r="AS52" s="10">
        <v>0</v>
      </c>
      <c r="AT52" s="10">
        <f t="shared" ref="AT52" si="71">AS52/AR52*100</f>
        <v>0</v>
      </c>
      <c r="AU52" s="83"/>
      <c r="AV52" s="86"/>
    </row>
    <row r="53" spans="1:48" s="9" customFormat="1" ht="19.5" customHeight="1">
      <c r="A53" s="80" t="s">
        <v>80</v>
      </c>
      <c r="B53" s="79" t="s">
        <v>87</v>
      </c>
      <c r="C53" s="110" t="s">
        <v>58</v>
      </c>
      <c r="D53" s="73">
        <v>4</v>
      </c>
      <c r="E53" s="2" t="s">
        <v>30</v>
      </c>
      <c r="F53" s="21">
        <f>SUM(F54:F55)</f>
        <v>7</v>
      </c>
      <c r="G53" s="21">
        <f t="shared" si="17"/>
        <v>7</v>
      </c>
      <c r="H53" s="21">
        <f>SUM(H54:H55)</f>
        <v>7</v>
      </c>
      <c r="I53" s="14">
        <f t="shared" si="15"/>
        <v>7</v>
      </c>
      <c r="J53" s="21">
        <f>H53/F53*100</f>
        <v>100</v>
      </c>
      <c r="K53" s="10">
        <f>SUM(K54:K55)</f>
        <v>0</v>
      </c>
      <c r="L53" s="10">
        <f>SUM(L54:L55)</f>
        <v>0</v>
      </c>
      <c r="M53" s="10">
        <v>0</v>
      </c>
      <c r="N53" s="10">
        <f>SUM(N54:N55)</f>
        <v>0</v>
      </c>
      <c r="O53" s="10">
        <f>SUM(O54:O55)</f>
        <v>0</v>
      </c>
      <c r="P53" s="10">
        <v>0</v>
      </c>
      <c r="Q53" s="10">
        <f>SUM(Q54:Q55)</f>
        <v>0</v>
      </c>
      <c r="R53" s="10">
        <f>SUM(R54:R55)</f>
        <v>0</v>
      </c>
      <c r="S53" s="10">
        <v>0</v>
      </c>
      <c r="T53" s="10">
        <f>SUM(T54:T55)</f>
        <v>0</v>
      </c>
      <c r="U53" s="10">
        <f>SUM(U54:U55)</f>
        <v>0</v>
      </c>
      <c r="V53" s="10">
        <v>0</v>
      </c>
      <c r="W53" s="10">
        <f>SUM(W54:W55)</f>
        <v>0</v>
      </c>
      <c r="X53" s="10">
        <f>SUM(X54:X55)</f>
        <v>0</v>
      </c>
      <c r="Y53" s="10">
        <v>0</v>
      </c>
      <c r="Z53" s="10">
        <f>SUM(Z54:Z55)</f>
        <v>7</v>
      </c>
      <c r="AA53" s="10">
        <f>SUM(AA54:AA55)</f>
        <v>7</v>
      </c>
      <c r="AB53" s="10">
        <f>AA53/Z53*100</f>
        <v>100</v>
      </c>
      <c r="AC53" s="10">
        <f>SUM(AC54:AC55)</f>
        <v>0</v>
      </c>
      <c r="AD53" s="10">
        <f>SUM(AD54:AD55)</f>
        <v>0</v>
      </c>
      <c r="AE53" s="10">
        <v>0</v>
      </c>
      <c r="AF53" s="10">
        <f>SUM(AF54:AF55)</f>
        <v>0</v>
      </c>
      <c r="AG53" s="10">
        <f>SUM(AG54:AG55)</f>
        <v>0</v>
      </c>
      <c r="AH53" s="10">
        <v>0</v>
      </c>
      <c r="AI53" s="10">
        <f>SUM(AI54:AI55)</f>
        <v>0</v>
      </c>
      <c r="AJ53" s="10">
        <f>SUM(AJ54:AJ55)</f>
        <v>0</v>
      </c>
      <c r="AK53" s="10">
        <v>0</v>
      </c>
      <c r="AL53" s="10">
        <f>SUM(AL54:AL55)</f>
        <v>0</v>
      </c>
      <c r="AM53" s="10">
        <f>SUM(AM54:AM55)</f>
        <v>0</v>
      </c>
      <c r="AN53" s="10">
        <v>0</v>
      </c>
      <c r="AO53" s="10">
        <f>SUM(AO54:AO55)</f>
        <v>0</v>
      </c>
      <c r="AP53" s="10">
        <f>SUM(AP54:AP55)</f>
        <v>0</v>
      </c>
      <c r="AQ53" s="10">
        <v>0</v>
      </c>
      <c r="AR53" s="10">
        <f>SUM(AR54:AR55)</f>
        <v>0</v>
      </c>
      <c r="AS53" s="10">
        <f>SUM(AS54:AS55)</f>
        <v>0</v>
      </c>
      <c r="AT53" s="10">
        <v>0</v>
      </c>
      <c r="AU53" s="98" t="s">
        <v>178</v>
      </c>
      <c r="AV53" s="84"/>
    </row>
    <row r="54" spans="1:48" s="9" customFormat="1" ht="38.25">
      <c r="A54" s="80"/>
      <c r="B54" s="79"/>
      <c r="C54" s="111"/>
      <c r="D54" s="74"/>
      <c r="E54" s="1" t="s">
        <v>31</v>
      </c>
      <c r="F54" s="21">
        <f>K54+N54+Q54+T54+W54+Z54+AC54+AF54+AI54+AL54+AO54+AR54</f>
        <v>0</v>
      </c>
      <c r="G54" s="21">
        <f t="shared" si="17"/>
        <v>0</v>
      </c>
      <c r="H54" s="21">
        <f>L54+O54+R54+U54+X54+AA54+AD54+AG54+AJ54+AM54+AP54+AS54</f>
        <v>0</v>
      </c>
      <c r="I54" s="14">
        <f t="shared" si="15"/>
        <v>0</v>
      </c>
      <c r="J54" s="21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99"/>
      <c r="AV54" s="85"/>
    </row>
    <row r="55" spans="1:48" s="9" customFormat="1" ht="93.75" customHeight="1">
      <c r="A55" s="80"/>
      <c r="B55" s="79"/>
      <c r="C55" s="112"/>
      <c r="D55" s="75"/>
      <c r="E55" s="1" t="s">
        <v>32</v>
      </c>
      <c r="F55" s="21">
        <f t="shared" ref="F55" si="72">K55+N55+Q55+T55+W55+Z55+AC55+AF55+AI55+AL55+AO55+AR55</f>
        <v>7</v>
      </c>
      <c r="G55" s="21">
        <f t="shared" si="17"/>
        <v>7</v>
      </c>
      <c r="H55" s="21">
        <f t="shared" ref="H55" si="73">L55+O55+R55+U55+X55+AA55+AD55+AG55+AJ55+AM55+AP55+AS55</f>
        <v>7</v>
      </c>
      <c r="I55" s="14">
        <f t="shared" si="15"/>
        <v>7</v>
      </c>
      <c r="J55" s="21">
        <f t="shared" ref="J55" si="74">H55/F55*100</f>
        <v>100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7</v>
      </c>
      <c r="AA55" s="10">
        <v>7</v>
      </c>
      <c r="AB55" s="10">
        <f t="shared" ref="AB55" si="75">AA55/Z55*100</f>
        <v>100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0"/>
      <c r="AV55" s="86"/>
    </row>
    <row r="56" spans="1:48" s="9" customFormat="1" ht="19.5" customHeight="1">
      <c r="A56" s="80" t="s">
        <v>81</v>
      </c>
      <c r="B56" s="90" t="s">
        <v>86</v>
      </c>
      <c r="C56" s="104" t="s">
        <v>59</v>
      </c>
      <c r="D56" s="73">
        <v>4</v>
      </c>
      <c r="E56" s="2" t="s">
        <v>30</v>
      </c>
      <c r="F56" s="21">
        <f>SUM(F57:F58)</f>
        <v>10</v>
      </c>
      <c r="G56" s="21">
        <f t="shared" si="17"/>
        <v>10</v>
      </c>
      <c r="H56" s="21">
        <f>SUM(H57:H58)</f>
        <v>10</v>
      </c>
      <c r="I56" s="14">
        <f t="shared" si="15"/>
        <v>10</v>
      </c>
      <c r="J56" s="21">
        <f>H56/F56*100</f>
        <v>100</v>
      </c>
      <c r="K56" s="10">
        <f>SUM(K57:K58)</f>
        <v>0</v>
      </c>
      <c r="L56" s="10">
        <f>SUM(L57:L58)</f>
        <v>0</v>
      </c>
      <c r="M56" s="10">
        <v>0</v>
      </c>
      <c r="N56" s="10">
        <f>SUM(N57:N58)</f>
        <v>0</v>
      </c>
      <c r="O56" s="10">
        <f>SUM(O57:O58)</f>
        <v>0</v>
      </c>
      <c r="P56" s="10">
        <v>0</v>
      </c>
      <c r="Q56" s="10">
        <f>SUM(Q57:Q58)</f>
        <v>0</v>
      </c>
      <c r="R56" s="10">
        <f>SUM(R57:R58)</f>
        <v>0</v>
      </c>
      <c r="S56" s="10">
        <v>0</v>
      </c>
      <c r="T56" s="10">
        <f>SUM(T57:T58)</f>
        <v>0</v>
      </c>
      <c r="U56" s="10">
        <f>SUM(U57:U58)</f>
        <v>0</v>
      </c>
      <c r="V56" s="10">
        <v>0</v>
      </c>
      <c r="W56" s="10">
        <f>SUM(W57:W58)</f>
        <v>0</v>
      </c>
      <c r="X56" s="10">
        <f>SUM(X57:X58)</f>
        <v>0</v>
      </c>
      <c r="Y56" s="10">
        <v>0</v>
      </c>
      <c r="Z56" s="10">
        <f>SUM(Z57:Z58)</f>
        <v>10</v>
      </c>
      <c r="AA56" s="10">
        <f>SUM(AA57:AA58)</f>
        <v>10</v>
      </c>
      <c r="AB56" s="10">
        <f>AA56/Z56*100</f>
        <v>100</v>
      </c>
      <c r="AC56" s="10">
        <f>SUM(AC57:AC58)</f>
        <v>0</v>
      </c>
      <c r="AD56" s="10">
        <f>SUM(AD57:AD58)</f>
        <v>0</v>
      </c>
      <c r="AE56" s="10">
        <v>0</v>
      </c>
      <c r="AF56" s="10">
        <f>SUM(AF57:AF58)</f>
        <v>0</v>
      </c>
      <c r="AG56" s="10">
        <f>SUM(AG57:AG58)</f>
        <v>0</v>
      </c>
      <c r="AH56" s="10">
        <v>0</v>
      </c>
      <c r="AI56" s="10">
        <f>SUM(AI57:AI58)</f>
        <v>0</v>
      </c>
      <c r="AJ56" s="10">
        <f>SUM(AJ57:AJ58)</f>
        <v>0</v>
      </c>
      <c r="AK56" s="10">
        <v>0</v>
      </c>
      <c r="AL56" s="10">
        <f>SUM(AL57:AL58)</f>
        <v>0</v>
      </c>
      <c r="AM56" s="10">
        <f>SUM(AM57:AM58)</f>
        <v>0</v>
      </c>
      <c r="AN56" s="10">
        <v>0</v>
      </c>
      <c r="AO56" s="10">
        <f>SUM(AO57:AO58)</f>
        <v>0</v>
      </c>
      <c r="AP56" s="10">
        <f>SUM(AP57:AP58)</f>
        <v>0</v>
      </c>
      <c r="AQ56" s="10">
        <v>0</v>
      </c>
      <c r="AR56" s="10">
        <f>SUM(AR57:AR58)</f>
        <v>0</v>
      </c>
      <c r="AS56" s="10">
        <f>SUM(AS57:AS58)</f>
        <v>0</v>
      </c>
      <c r="AT56" s="10">
        <v>0</v>
      </c>
      <c r="AU56" s="101" t="s">
        <v>168</v>
      </c>
      <c r="AV56" s="84"/>
    </row>
    <row r="57" spans="1:48" s="9" customFormat="1" ht="38.25">
      <c r="A57" s="80"/>
      <c r="B57" s="91"/>
      <c r="C57" s="105"/>
      <c r="D57" s="74"/>
      <c r="E57" s="1" t="s">
        <v>31</v>
      </c>
      <c r="F57" s="21">
        <f>K57+N57+Q57+T57+W57+Z57+AC57+AF57+AI57+AL57+AO57+AR57</f>
        <v>0</v>
      </c>
      <c r="G57" s="21">
        <f t="shared" si="17"/>
        <v>0</v>
      </c>
      <c r="H57" s="21">
        <f>L57+O57+R57+U57+X57+AA57+AD57+AG57+AJ57+AM57+AP57+AS57</f>
        <v>0</v>
      </c>
      <c r="I57" s="14">
        <f t="shared" si="15"/>
        <v>0</v>
      </c>
      <c r="J57" s="21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2"/>
      <c r="AV57" s="85"/>
    </row>
    <row r="58" spans="1:48" s="9" customFormat="1" ht="51" customHeight="1">
      <c r="A58" s="80"/>
      <c r="B58" s="92"/>
      <c r="C58" s="106"/>
      <c r="D58" s="75"/>
      <c r="E58" s="1" t="s">
        <v>32</v>
      </c>
      <c r="F58" s="21">
        <f t="shared" ref="F58" si="76">K58+N58+Q58+T58+W58+Z58+AC58+AF58+AI58+AL58+AO58+AR58</f>
        <v>10</v>
      </c>
      <c r="G58" s="21">
        <f t="shared" si="17"/>
        <v>10</v>
      </c>
      <c r="H58" s="21">
        <f t="shared" ref="H58" si="77">L58+O58+R58+U58+X58+AA58+AD58+AG58+AJ58+AM58+AP58+AS58</f>
        <v>10</v>
      </c>
      <c r="I58" s="14">
        <f t="shared" si="15"/>
        <v>10</v>
      </c>
      <c r="J58" s="21">
        <f t="shared" ref="J58" si="78">H58/F58*100</f>
        <v>100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10</v>
      </c>
      <c r="AA58" s="10">
        <v>10</v>
      </c>
      <c r="AB58" s="10">
        <f t="shared" ref="AB58" si="79">AA58/Z58*100</f>
        <v>100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3"/>
      <c r="AV58" s="86"/>
    </row>
    <row r="59" spans="1:48" s="9" customFormat="1" ht="19.5" customHeight="1">
      <c r="A59" s="80" t="s">
        <v>82</v>
      </c>
      <c r="B59" s="90" t="s">
        <v>85</v>
      </c>
      <c r="C59" s="73" t="s">
        <v>60</v>
      </c>
      <c r="D59" s="73">
        <v>4</v>
      </c>
      <c r="E59" s="2" t="s">
        <v>30</v>
      </c>
      <c r="F59" s="21">
        <f>SUM(F60:F61)</f>
        <v>3</v>
      </c>
      <c r="G59" s="21">
        <f t="shared" si="17"/>
        <v>3</v>
      </c>
      <c r="H59" s="21">
        <f>SUM(H60:H61)</f>
        <v>3</v>
      </c>
      <c r="I59" s="14">
        <f t="shared" si="15"/>
        <v>3</v>
      </c>
      <c r="J59" s="21">
        <f>H59/F59*100</f>
        <v>100</v>
      </c>
      <c r="K59" s="10">
        <f>SUM(K60:K61)</f>
        <v>0</v>
      </c>
      <c r="L59" s="10">
        <f>SUM(L60:L61)</f>
        <v>0</v>
      </c>
      <c r="M59" s="10">
        <v>0</v>
      </c>
      <c r="N59" s="10">
        <f>SUM(N60:N61)</f>
        <v>0</v>
      </c>
      <c r="O59" s="10">
        <f>SUM(O60:O61)</f>
        <v>0</v>
      </c>
      <c r="P59" s="10">
        <v>0</v>
      </c>
      <c r="Q59" s="10">
        <f>SUM(Q60:Q61)</f>
        <v>0</v>
      </c>
      <c r="R59" s="10">
        <f>SUM(R60:R61)</f>
        <v>0</v>
      </c>
      <c r="S59" s="10">
        <v>0</v>
      </c>
      <c r="T59" s="10">
        <f>SUM(T60:T61)</f>
        <v>3</v>
      </c>
      <c r="U59" s="10">
        <f>SUM(U60:U61)</f>
        <v>3</v>
      </c>
      <c r="V59" s="10">
        <f>U59/T59*100</f>
        <v>100</v>
      </c>
      <c r="W59" s="10">
        <f>SUM(W60:W61)</f>
        <v>0</v>
      </c>
      <c r="X59" s="10">
        <f>SUM(X60:X61)</f>
        <v>0</v>
      </c>
      <c r="Y59" s="10">
        <v>0</v>
      </c>
      <c r="Z59" s="10">
        <f>SUM(Z60:Z61)</f>
        <v>0</v>
      </c>
      <c r="AA59" s="10">
        <f>SUM(AA60:AA61)</f>
        <v>0</v>
      </c>
      <c r="AB59" s="10">
        <v>0</v>
      </c>
      <c r="AC59" s="10">
        <f>SUM(AC60:AC61)</f>
        <v>0</v>
      </c>
      <c r="AD59" s="10">
        <f>SUM(AD60:AD61)</f>
        <v>0</v>
      </c>
      <c r="AE59" s="10">
        <v>0</v>
      </c>
      <c r="AF59" s="10">
        <f>SUM(AF60:AF61)</f>
        <v>0</v>
      </c>
      <c r="AG59" s="10">
        <f>SUM(AG60:AG61)</f>
        <v>0</v>
      </c>
      <c r="AH59" s="10">
        <v>0</v>
      </c>
      <c r="AI59" s="10">
        <f>SUM(AI60:AI61)</f>
        <v>0</v>
      </c>
      <c r="AJ59" s="10">
        <f>SUM(AJ60:AJ61)</f>
        <v>0</v>
      </c>
      <c r="AK59" s="10">
        <v>0</v>
      </c>
      <c r="AL59" s="10">
        <f>SUM(AL60:AL61)</f>
        <v>0</v>
      </c>
      <c r="AM59" s="10">
        <f>SUM(AM60:AM61)</f>
        <v>0</v>
      </c>
      <c r="AN59" s="10">
        <v>0</v>
      </c>
      <c r="AO59" s="10">
        <f>SUM(AO60:AO61)</f>
        <v>0</v>
      </c>
      <c r="AP59" s="10">
        <f>SUM(AP60:AP61)</f>
        <v>0</v>
      </c>
      <c r="AQ59" s="10">
        <v>0</v>
      </c>
      <c r="AR59" s="10">
        <f>SUM(AR60:AR61)</f>
        <v>0</v>
      </c>
      <c r="AS59" s="10">
        <f>SUM(AS60:AS61)</f>
        <v>0</v>
      </c>
      <c r="AT59" s="10">
        <v>0</v>
      </c>
      <c r="AU59" s="101" t="s">
        <v>169</v>
      </c>
      <c r="AV59" s="84"/>
    </row>
    <row r="60" spans="1:48" s="9" customFormat="1" ht="38.25">
      <c r="A60" s="80"/>
      <c r="B60" s="91"/>
      <c r="C60" s="74"/>
      <c r="D60" s="74"/>
      <c r="E60" s="1" t="s">
        <v>31</v>
      </c>
      <c r="F60" s="21">
        <f>K60+N60+Q60+T60+W60+Z60+AC60+AF60+AI60+AL60+AO60+AR60</f>
        <v>0</v>
      </c>
      <c r="G60" s="21">
        <f t="shared" si="17"/>
        <v>0</v>
      </c>
      <c r="H60" s="21">
        <f>L60+O60+R60+U60+X60+AA60+AD60+AG60+AJ60+AM60+AP60+AS60</f>
        <v>0</v>
      </c>
      <c r="I60" s="14">
        <f t="shared" si="15"/>
        <v>0</v>
      </c>
      <c r="J60" s="21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2"/>
      <c r="AV60" s="85"/>
    </row>
    <row r="61" spans="1:48" s="9" customFormat="1" ht="58.5" customHeight="1">
      <c r="A61" s="80"/>
      <c r="B61" s="92"/>
      <c r="C61" s="75"/>
      <c r="D61" s="75"/>
      <c r="E61" s="1" t="s">
        <v>32</v>
      </c>
      <c r="F61" s="21">
        <f t="shared" ref="F61" si="80">K61+N61+Q61+T61+W61+Z61+AC61+AF61+AI61+AL61+AO61+AR61</f>
        <v>3</v>
      </c>
      <c r="G61" s="21">
        <f t="shared" si="17"/>
        <v>3</v>
      </c>
      <c r="H61" s="21">
        <f t="shared" ref="H61" si="81">L61+O61+R61+U61+X61+AA61+AD61+AG61+AJ61+AM61+AP61+AS61</f>
        <v>3</v>
      </c>
      <c r="I61" s="14">
        <f t="shared" si="15"/>
        <v>3</v>
      </c>
      <c r="J61" s="21">
        <f t="shared" ref="J61" si="82">H61/F61*100</f>
        <v>100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3</v>
      </c>
      <c r="U61" s="10">
        <v>3</v>
      </c>
      <c r="V61" s="10">
        <f t="shared" ref="V61" si="83">U61/T61*100</f>
        <v>100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3"/>
      <c r="AV61" s="86"/>
    </row>
    <row r="62" spans="1:48" s="9" customFormat="1" ht="19.5" customHeight="1">
      <c r="A62" s="80" t="s">
        <v>83</v>
      </c>
      <c r="B62" s="79" t="s">
        <v>84</v>
      </c>
      <c r="C62" s="104" t="s">
        <v>61</v>
      </c>
      <c r="D62" s="73">
        <v>4</v>
      </c>
      <c r="E62" s="2" t="s">
        <v>30</v>
      </c>
      <c r="F62" s="21">
        <f>SUM(F63:F64)</f>
        <v>20</v>
      </c>
      <c r="G62" s="21">
        <f t="shared" si="17"/>
        <v>0</v>
      </c>
      <c r="H62" s="21">
        <f>SUM(H63:H64)</f>
        <v>20</v>
      </c>
      <c r="I62" s="14">
        <f t="shared" si="15"/>
        <v>20</v>
      </c>
      <c r="J62" s="21">
        <f>H62/F62*100</f>
        <v>100</v>
      </c>
      <c r="K62" s="10">
        <f>SUM(K63:K64)</f>
        <v>0</v>
      </c>
      <c r="L62" s="10">
        <f>SUM(L63:L64)</f>
        <v>0</v>
      </c>
      <c r="M62" s="10">
        <v>0</v>
      </c>
      <c r="N62" s="10">
        <f>SUM(N63:N64)</f>
        <v>0</v>
      </c>
      <c r="O62" s="10">
        <f>SUM(O63:O64)</f>
        <v>0</v>
      </c>
      <c r="P62" s="10">
        <v>0</v>
      </c>
      <c r="Q62" s="10">
        <f>SUM(Q63:Q64)</f>
        <v>0</v>
      </c>
      <c r="R62" s="10">
        <f>SUM(R63:R64)</f>
        <v>0</v>
      </c>
      <c r="S62" s="10">
        <v>0</v>
      </c>
      <c r="T62" s="10">
        <f>SUM(T63:T64)</f>
        <v>0</v>
      </c>
      <c r="U62" s="10">
        <f>SUM(U63:U64)</f>
        <v>0</v>
      </c>
      <c r="V62" s="10">
        <v>0</v>
      </c>
      <c r="W62" s="10">
        <f>SUM(W63:W64)</f>
        <v>0</v>
      </c>
      <c r="X62" s="10">
        <f>SUM(X63:X64)</f>
        <v>0</v>
      </c>
      <c r="Y62" s="10">
        <v>0</v>
      </c>
      <c r="Z62" s="10">
        <f>SUM(Z63:Z64)</f>
        <v>0</v>
      </c>
      <c r="AA62" s="10">
        <f>SUM(AA63:AA64)</f>
        <v>0</v>
      </c>
      <c r="AB62" s="10">
        <v>0</v>
      </c>
      <c r="AC62" s="10">
        <f>SUM(AC63:AC64)</f>
        <v>0</v>
      </c>
      <c r="AD62" s="10">
        <f>SUM(AD63:AD64)</f>
        <v>0</v>
      </c>
      <c r="AE62" s="10">
        <v>0</v>
      </c>
      <c r="AF62" s="10">
        <f>SUM(AF63:AF64)</f>
        <v>0</v>
      </c>
      <c r="AG62" s="10">
        <f>SUM(AG63:AG64)</f>
        <v>0</v>
      </c>
      <c r="AH62" s="10">
        <v>0</v>
      </c>
      <c r="AI62" s="10">
        <f>SUM(AI63:AI64)</f>
        <v>20</v>
      </c>
      <c r="AJ62" s="10">
        <f>SUM(AJ63:AJ64)</f>
        <v>20</v>
      </c>
      <c r="AK62" s="10">
        <f>AJ62/AI62*100</f>
        <v>100</v>
      </c>
      <c r="AL62" s="10">
        <f>SUM(AL63:AL64)</f>
        <v>0</v>
      </c>
      <c r="AM62" s="10">
        <f>SUM(AM63:AM64)</f>
        <v>0</v>
      </c>
      <c r="AN62" s="10">
        <v>0</v>
      </c>
      <c r="AO62" s="10">
        <f>SUM(AO63:AO64)</f>
        <v>0</v>
      </c>
      <c r="AP62" s="10">
        <f>SUM(AP63:AP64)</f>
        <v>0</v>
      </c>
      <c r="AQ62" s="10">
        <v>0</v>
      </c>
      <c r="AR62" s="10">
        <f>SUM(AR63:AR64)</f>
        <v>0</v>
      </c>
      <c r="AS62" s="10">
        <f>SUM(AS63:AS64)</f>
        <v>0</v>
      </c>
      <c r="AT62" s="10">
        <v>0</v>
      </c>
      <c r="AU62" s="98" t="s">
        <v>164</v>
      </c>
      <c r="AV62" s="84"/>
    </row>
    <row r="63" spans="1:48" s="9" customFormat="1" ht="38.25">
      <c r="A63" s="80"/>
      <c r="B63" s="79"/>
      <c r="C63" s="105"/>
      <c r="D63" s="74"/>
      <c r="E63" s="1" t="s">
        <v>31</v>
      </c>
      <c r="F63" s="21">
        <f>K63+N63+Q63+T63+W63+Z63+AC63+AF63+AI63+AL63+AO63+AR63</f>
        <v>0</v>
      </c>
      <c r="G63" s="21">
        <f t="shared" si="17"/>
        <v>0</v>
      </c>
      <c r="H63" s="21">
        <f>L63+O63+R63+U63+X63+AA63+AD63+AG63+AJ63+AM63+AP63+AS63</f>
        <v>0</v>
      </c>
      <c r="I63" s="14">
        <f t="shared" si="15"/>
        <v>0</v>
      </c>
      <c r="J63" s="21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99"/>
      <c r="AV63" s="85"/>
    </row>
    <row r="64" spans="1:48" s="9" customFormat="1" ht="105.75" customHeight="1">
      <c r="A64" s="80"/>
      <c r="B64" s="79"/>
      <c r="C64" s="106"/>
      <c r="D64" s="75"/>
      <c r="E64" s="1" t="s">
        <v>32</v>
      </c>
      <c r="F64" s="21">
        <f t="shared" ref="F64" si="84">K64+N64+Q64+T64+W64+Z64+AC64+AF64+AI64+AL64+AO64+AR64</f>
        <v>20</v>
      </c>
      <c r="G64" s="21">
        <f t="shared" si="17"/>
        <v>0</v>
      </c>
      <c r="H64" s="21">
        <f t="shared" ref="H64:H66" si="85">L64+O64+R64+U64+X64+AA64+AD64+AG64+AJ64+AM64+AP64+AS64</f>
        <v>20</v>
      </c>
      <c r="I64" s="14">
        <f t="shared" si="15"/>
        <v>20</v>
      </c>
      <c r="J64" s="21">
        <f t="shared" ref="J64" si="86">H64/F64*100</f>
        <v>100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20</v>
      </c>
      <c r="AJ64" s="10">
        <v>20</v>
      </c>
      <c r="AK64" s="10">
        <f t="shared" ref="AK64" si="87">AJ64/AI64*100</f>
        <v>100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0"/>
      <c r="AV64" s="86"/>
    </row>
    <row r="65" spans="1:48" s="9" customFormat="1" ht="128.25" customHeight="1">
      <c r="A65" s="30" t="s">
        <v>102</v>
      </c>
      <c r="B65" s="31" t="s">
        <v>104</v>
      </c>
      <c r="C65" s="48" t="s">
        <v>103</v>
      </c>
      <c r="D65" s="34">
        <v>4</v>
      </c>
      <c r="E65" s="1" t="s">
        <v>101</v>
      </c>
      <c r="F65" s="21">
        <v>0</v>
      </c>
      <c r="G65" s="21">
        <f t="shared" si="17"/>
        <v>0</v>
      </c>
      <c r="H65" s="21">
        <f t="shared" si="85"/>
        <v>0</v>
      </c>
      <c r="I65" s="14">
        <f t="shared" si="15"/>
        <v>0</v>
      </c>
      <c r="J65" s="21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33" t="s">
        <v>144</v>
      </c>
      <c r="AV65" s="10"/>
    </row>
    <row r="66" spans="1:48" s="9" customFormat="1" ht="137.25" customHeight="1">
      <c r="A66" s="30" t="s">
        <v>105</v>
      </c>
      <c r="B66" s="31" t="s">
        <v>108</v>
      </c>
      <c r="C66" s="48" t="s">
        <v>109</v>
      </c>
      <c r="D66" s="34">
        <v>4</v>
      </c>
      <c r="E66" s="1" t="s">
        <v>101</v>
      </c>
      <c r="F66" s="21">
        <v>0</v>
      </c>
      <c r="G66" s="21">
        <f t="shared" si="17"/>
        <v>0</v>
      </c>
      <c r="H66" s="21">
        <f t="shared" si="85"/>
        <v>0</v>
      </c>
      <c r="I66" s="14">
        <f t="shared" si="15"/>
        <v>0</v>
      </c>
      <c r="J66" s="21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32" t="s">
        <v>150</v>
      </c>
      <c r="AV66" s="10"/>
    </row>
    <row r="67" spans="1:48" s="9" customFormat="1" ht="30" customHeight="1">
      <c r="A67" s="87" t="s">
        <v>39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9"/>
    </row>
    <row r="68" spans="1:48" s="9" customFormat="1" ht="28.5" customHeight="1">
      <c r="A68" s="87" t="s">
        <v>106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9"/>
    </row>
    <row r="69" spans="1:48" s="9" customFormat="1" ht="28.5" customHeight="1">
      <c r="A69" s="87" t="s">
        <v>40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9"/>
    </row>
    <row r="70" spans="1:48" s="16" customFormat="1" ht="31.5" customHeight="1">
      <c r="A70" s="58"/>
      <c r="B70" s="61" t="s">
        <v>41</v>
      </c>
      <c r="C70" s="62"/>
      <c r="D70" s="63"/>
      <c r="E70" s="17" t="s">
        <v>30</v>
      </c>
      <c r="F70" s="14">
        <f>F71+F72</f>
        <v>50</v>
      </c>
      <c r="G70" s="21">
        <f t="shared" si="17"/>
        <v>0</v>
      </c>
      <c r="H70" s="14">
        <f>H71+H72</f>
        <v>5</v>
      </c>
      <c r="I70" s="14">
        <f t="shared" si="15"/>
        <v>5</v>
      </c>
      <c r="J70" s="14">
        <f t="shared" ref="J70" si="88">H70/F70*100</f>
        <v>10</v>
      </c>
      <c r="K70" s="14">
        <f>K71+K72</f>
        <v>0</v>
      </c>
      <c r="L70" s="14">
        <f>L71+L72</f>
        <v>0</v>
      </c>
      <c r="M70" s="14">
        <v>0</v>
      </c>
      <c r="N70" s="14">
        <f>N71+N72</f>
        <v>0</v>
      </c>
      <c r="O70" s="14">
        <f>O71+O72</f>
        <v>0</v>
      </c>
      <c r="P70" s="14">
        <v>0</v>
      </c>
      <c r="Q70" s="14">
        <f>Q71+Q72</f>
        <v>0</v>
      </c>
      <c r="R70" s="14">
        <f>R71+R72</f>
        <v>0</v>
      </c>
      <c r="S70" s="14">
        <v>0</v>
      </c>
      <c r="T70" s="14">
        <f>T71+T72</f>
        <v>0</v>
      </c>
      <c r="U70" s="14">
        <f>U71+U72</f>
        <v>0</v>
      </c>
      <c r="V70" s="14">
        <v>0</v>
      </c>
      <c r="W70" s="14">
        <f>W71+W72</f>
        <v>0</v>
      </c>
      <c r="X70" s="14">
        <f>X71+X72</f>
        <v>0</v>
      </c>
      <c r="Y70" s="14">
        <v>0</v>
      </c>
      <c r="Z70" s="14">
        <f>Z71+Z72</f>
        <v>0</v>
      </c>
      <c r="AA70" s="14">
        <f>AA71+AA72</f>
        <v>0</v>
      </c>
      <c r="AB70" s="14">
        <v>0</v>
      </c>
      <c r="AC70" s="14">
        <f>AC71+AC72</f>
        <v>0</v>
      </c>
      <c r="AD70" s="14">
        <f>AD71+AD72</f>
        <v>0</v>
      </c>
      <c r="AE70" s="14">
        <v>0</v>
      </c>
      <c r="AF70" s="14">
        <f>AF71+AF72</f>
        <v>0</v>
      </c>
      <c r="AG70" s="14">
        <f>AG71+AG72</f>
        <v>0</v>
      </c>
      <c r="AH70" s="14">
        <v>0</v>
      </c>
      <c r="AI70" s="14">
        <f>AI71+AI72</f>
        <v>5</v>
      </c>
      <c r="AJ70" s="14">
        <f>AJ71+AJ72</f>
        <v>5</v>
      </c>
      <c r="AK70" s="14">
        <f>AJ70/AI70*100</f>
        <v>100</v>
      </c>
      <c r="AL70" s="14">
        <f>AL71+AL72</f>
        <v>25</v>
      </c>
      <c r="AM70" s="14">
        <f>AM71+AM72</f>
        <v>0</v>
      </c>
      <c r="AN70" s="14">
        <f>AM70/AL70*100</f>
        <v>0</v>
      </c>
      <c r="AO70" s="14">
        <f>AO71+AO72</f>
        <v>20</v>
      </c>
      <c r="AP70" s="14">
        <f>AP71+AP72</f>
        <v>0</v>
      </c>
      <c r="AQ70" s="14">
        <f>AP70/AO70*100</f>
        <v>0</v>
      </c>
      <c r="AR70" s="14">
        <f>AR71+AR72</f>
        <v>0</v>
      </c>
      <c r="AS70" s="14">
        <f>AS71+AS72</f>
        <v>0</v>
      </c>
      <c r="AT70" s="14">
        <v>0</v>
      </c>
      <c r="AU70" s="15"/>
      <c r="AV70" s="15"/>
    </row>
    <row r="71" spans="1:48" s="16" customFormat="1" ht="48.75" customHeight="1">
      <c r="A71" s="59"/>
      <c r="B71" s="64"/>
      <c r="C71" s="65"/>
      <c r="D71" s="66"/>
      <c r="E71" s="18" t="s">
        <v>31</v>
      </c>
      <c r="F71" s="19">
        <f>K71+N71+Q71+T71+W71+Z71+AC71+AF71+AI71+AL71+AO71+AR71</f>
        <v>0</v>
      </c>
      <c r="G71" s="21">
        <f t="shared" si="17"/>
        <v>0</v>
      </c>
      <c r="H71" s="19">
        <f>L71+O71+R71+U71+X71+AA71+AD71+AG71+AJ71+AM71+AP71+AS71</f>
        <v>0</v>
      </c>
      <c r="I71" s="14">
        <f t="shared" si="15"/>
        <v>0</v>
      </c>
      <c r="J71" s="14">
        <v>0</v>
      </c>
      <c r="K71" s="14">
        <f>K78+K82+K88</f>
        <v>0</v>
      </c>
      <c r="L71" s="14">
        <f>L78+L82+L88</f>
        <v>0</v>
      </c>
      <c r="M71" s="14">
        <v>0</v>
      </c>
      <c r="N71" s="14">
        <f>N78+N82+N88</f>
        <v>0</v>
      </c>
      <c r="O71" s="14">
        <f>O78+O82+O88</f>
        <v>0</v>
      </c>
      <c r="P71" s="14">
        <v>0</v>
      </c>
      <c r="Q71" s="14">
        <f>Q78+Q82+Q88</f>
        <v>0</v>
      </c>
      <c r="R71" s="14">
        <f>R78+R82+R88</f>
        <v>0</v>
      </c>
      <c r="S71" s="14">
        <v>0</v>
      </c>
      <c r="T71" s="14">
        <f>T78+T82+T88</f>
        <v>0</v>
      </c>
      <c r="U71" s="14">
        <f>U78+U82+U88</f>
        <v>0</v>
      </c>
      <c r="V71" s="14">
        <v>0</v>
      </c>
      <c r="W71" s="14">
        <f>W78+W82+W88</f>
        <v>0</v>
      </c>
      <c r="X71" s="14">
        <f>X78+X82+X88</f>
        <v>0</v>
      </c>
      <c r="Y71" s="14">
        <v>0</v>
      </c>
      <c r="Z71" s="14">
        <f>Z78+Z82+Z88</f>
        <v>0</v>
      </c>
      <c r="AA71" s="14">
        <f>AA78+AA82+AA88</f>
        <v>0</v>
      </c>
      <c r="AB71" s="14">
        <v>0</v>
      </c>
      <c r="AC71" s="14">
        <f>AC78+AC82+AC88</f>
        <v>0</v>
      </c>
      <c r="AD71" s="14">
        <f>AD78+AD82+AD88</f>
        <v>0</v>
      </c>
      <c r="AE71" s="14">
        <v>0</v>
      </c>
      <c r="AF71" s="14">
        <f>AF78+AF82+AF88</f>
        <v>0</v>
      </c>
      <c r="AG71" s="14">
        <f>AG78+AG82+AG88</f>
        <v>0</v>
      </c>
      <c r="AH71" s="14">
        <v>0</v>
      </c>
      <c r="AI71" s="14">
        <f>AI78+AI82+AI88</f>
        <v>0</v>
      </c>
      <c r="AJ71" s="14">
        <f>AJ78+AJ82+AJ88</f>
        <v>0</v>
      </c>
      <c r="AK71" s="14">
        <v>0</v>
      </c>
      <c r="AL71" s="14">
        <f>AL78+AL82+AL88</f>
        <v>0</v>
      </c>
      <c r="AM71" s="14">
        <f>AM78+AM82+AM88</f>
        <v>0</v>
      </c>
      <c r="AN71" s="14">
        <v>0</v>
      </c>
      <c r="AO71" s="14">
        <f>AO78+AO82+AO88</f>
        <v>0</v>
      </c>
      <c r="AP71" s="14">
        <f>AP78+AP82+AP88</f>
        <v>0</v>
      </c>
      <c r="AQ71" s="14">
        <v>0</v>
      </c>
      <c r="AR71" s="14">
        <f>AR78+AR82+AR88</f>
        <v>0</v>
      </c>
      <c r="AS71" s="14">
        <f>AS78+AS82+AS88</f>
        <v>0</v>
      </c>
      <c r="AT71" s="14">
        <v>0</v>
      </c>
      <c r="AU71" s="15"/>
      <c r="AV71" s="15"/>
    </row>
    <row r="72" spans="1:48" s="16" customFormat="1" ht="63.75" customHeight="1">
      <c r="A72" s="60"/>
      <c r="B72" s="67"/>
      <c r="C72" s="68"/>
      <c r="D72" s="69"/>
      <c r="E72" s="18" t="s">
        <v>32</v>
      </c>
      <c r="F72" s="19">
        <f>K72+N72+Q72+T72+W72+Z72+AC72+AF72+AI72+AL72+AO72+AR72</f>
        <v>50</v>
      </c>
      <c r="G72" s="21">
        <f t="shared" si="17"/>
        <v>0</v>
      </c>
      <c r="H72" s="19">
        <f>L72+O72+R72+U72+X72+AA72+AD72+AG72+AJ72+AM72+AP72+AS72</f>
        <v>5</v>
      </c>
      <c r="I72" s="14">
        <f t="shared" si="15"/>
        <v>5</v>
      </c>
      <c r="J72" s="14">
        <f t="shared" ref="J72:J96" si="89">H72/F72*100</f>
        <v>10</v>
      </c>
      <c r="K72" s="14">
        <f>K79+K83+K89</f>
        <v>0</v>
      </c>
      <c r="L72" s="14">
        <f>L79+L83+L89</f>
        <v>0</v>
      </c>
      <c r="M72" s="14">
        <v>0</v>
      </c>
      <c r="N72" s="14">
        <f>N79+N83+N89</f>
        <v>0</v>
      </c>
      <c r="O72" s="14">
        <f>O79+O83+O89</f>
        <v>0</v>
      </c>
      <c r="P72" s="14">
        <v>0</v>
      </c>
      <c r="Q72" s="14">
        <f>Q79+Q83+Q89</f>
        <v>0</v>
      </c>
      <c r="R72" s="14">
        <f>R79+R83+R89</f>
        <v>0</v>
      </c>
      <c r="S72" s="14">
        <v>0</v>
      </c>
      <c r="T72" s="14">
        <f>T79+T83+T89</f>
        <v>0</v>
      </c>
      <c r="U72" s="14">
        <f>U79+U83+U89</f>
        <v>0</v>
      </c>
      <c r="V72" s="14">
        <v>0</v>
      </c>
      <c r="W72" s="14">
        <f>W79+W83+W89</f>
        <v>0</v>
      </c>
      <c r="X72" s="14">
        <f>X79+X83+X89</f>
        <v>0</v>
      </c>
      <c r="Y72" s="14">
        <v>0</v>
      </c>
      <c r="Z72" s="14">
        <f>Z79+Z83+Z89</f>
        <v>0</v>
      </c>
      <c r="AA72" s="14">
        <f>AA79+AA83+AA89</f>
        <v>0</v>
      </c>
      <c r="AB72" s="14">
        <v>0</v>
      </c>
      <c r="AC72" s="14">
        <f>AC79+AC83+AC89</f>
        <v>0</v>
      </c>
      <c r="AD72" s="14">
        <f>AD79+AD83+AD89</f>
        <v>0</v>
      </c>
      <c r="AE72" s="14">
        <v>0</v>
      </c>
      <c r="AF72" s="14">
        <f>AF79+AF83+AF89</f>
        <v>0</v>
      </c>
      <c r="AG72" s="14">
        <f>AG79+AG83+AG89</f>
        <v>0</v>
      </c>
      <c r="AH72" s="14">
        <v>0</v>
      </c>
      <c r="AI72" s="14">
        <f>AI79+AI83+AI89</f>
        <v>5</v>
      </c>
      <c r="AJ72" s="14">
        <f>AJ79+AJ83+AJ89</f>
        <v>5</v>
      </c>
      <c r="AK72" s="14">
        <f t="shared" ref="AK72" si="90">AJ72/AI72*100</f>
        <v>100</v>
      </c>
      <c r="AL72" s="14">
        <f>AL79+AL83+AL89</f>
        <v>25</v>
      </c>
      <c r="AM72" s="14">
        <f>AM79+AM83+AM89</f>
        <v>0</v>
      </c>
      <c r="AN72" s="14">
        <f t="shared" ref="AN72" si="91">AM72/AL72*100</f>
        <v>0</v>
      </c>
      <c r="AO72" s="14">
        <f>AO79+AO83+AO89</f>
        <v>20</v>
      </c>
      <c r="AP72" s="14">
        <f>AP79+AP83+AP89</f>
        <v>0</v>
      </c>
      <c r="AQ72" s="14">
        <f t="shared" ref="AQ72" si="92">AP72/AO72*100</f>
        <v>0</v>
      </c>
      <c r="AR72" s="14">
        <f>AR79+AR83+AR89</f>
        <v>0</v>
      </c>
      <c r="AS72" s="14">
        <f>AS79+AS83+AS89</f>
        <v>0</v>
      </c>
      <c r="AT72" s="14">
        <v>0</v>
      </c>
      <c r="AU72" s="15"/>
      <c r="AV72" s="15"/>
    </row>
    <row r="73" spans="1:48" s="9" customFormat="1" ht="78" customHeight="1">
      <c r="A73" s="30" t="s">
        <v>107</v>
      </c>
      <c r="B73" s="35" t="s">
        <v>112</v>
      </c>
      <c r="C73" s="52" t="s">
        <v>113</v>
      </c>
      <c r="D73" s="34">
        <v>7</v>
      </c>
      <c r="E73" s="1" t="s">
        <v>101</v>
      </c>
      <c r="F73" s="21">
        <v>0</v>
      </c>
      <c r="G73" s="21">
        <f t="shared" si="17"/>
        <v>0</v>
      </c>
      <c r="H73" s="21">
        <f t="shared" ref="H73:H76" si="93">L73+O73+R73+U73+X73+AA73+AD73+AG73+AJ73+AM73+AP73+AS73</f>
        <v>0</v>
      </c>
      <c r="I73" s="14">
        <f t="shared" si="15"/>
        <v>0</v>
      </c>
      <c r="J73" s="21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/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33" t="s">
        <v>176</v>
      </c>
      <c r="AV73" s="10"/>
    </row>
    <row r="74" spans="1:48" s="9" customFormat="1" ht="104.25" customHeight="1">
      <c r="A74" s="30" t="s">
        <v>110</v>
      </c>
      <c r="B74" s="35" t="s">
        <v>114</v>
      </c>
      <c r="C74" s="52" t="s">
        <v>113</v>
      </c>
      <c r="D74" s="34">
        <v>7</v>
      </c>
      <c r="E74" s="1" t="s">
        <v>101</v>
      </c>
      <c r="F74" s="21">
        <v>0</v>
      </c>
      <c r="G74" s="21">
        <f t="shared" si="17"/>
        <v>0</v>
      </c>
      <c r="H74" s="21">
        <f t="shared" si="93"/>
        <v>0</v>
      </c>
      <c r="I74" s="14">
        <f t="shared" si="15"/>
        <v>0</v>
      </c>
      <c r="J74" s="21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33" t="s">
        <v>175</v>
      </c>
      <c r="AV74" s="10"/>
    </row>
    <row r="75" spans="1:48" s="9" customFormat="1" ht="153" customHeight="1">
      <c r="A75" s="30" t="s">
        <v>111</v>
      </c>
      <c r="B75" s="35" t="s">
        <v>115</v>
      </c>
      <c r="C75" s="53" t="s">
        <v>116</v>
      </c>
      <c r="D75" s="34">
        <v>7</v>
      </c>
      <c r="E75" s="1" t="s">
        <v>101</v>
      </c>
      <c r="F75" s="21">
        <v>0</v>
      </c>
      <c r="G75" s="21">
        <f t="shared" si="17"/>
        <v>0</v>
      </c>
      <c r="H75" s="21">
        <f t="shared" si="93"/>
        <v>0</v>
      </c>
      <c r="I75" s="14">
        <f t="shared" si="15"/>
        <v>0</v>
      </c>
      <c r="J75" s="21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32" t="s">
        <v>174</v>
      </c>
      <c r="AV75" s="10"/>
    </row>
    <row r="76" spans="1:48" s="9" customFormat="1" ht="76.5" customHeight="1">
      <c r="A76" s="30" t="s">
        <v>117</v>
      </c>
      <c r="B76" s="31" t="s">
        <v>118</v>
      </c>
      <c r="C76" s="52" t="s">
        <v>113</v>
      </c>
      <c r="D76" s="34" t="s">
        <v>156</v>
      </c>
      <c r="E76" s="1" t="s">
        <v>101</v>
      </c>
      <c r="F76" s="21">
        <v>0</v>
      </c>
      <c r="G76" s="21">
        <f t="shared" si="17"/>
        <v>0</v>
      </c>
      <c r="H76" s="21">
        <f t="shared" si="93"/>
        <v>0</v>
      </c>
      <c r="I76" s="14">
        <f t="shared" si="15"/>
        <v>0</v>
      </c>
      <c r="J76" s="21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49" t="s">
        <v>173</v>
      </c>
      <c r="AV76" s="10"/>
    </row>
    <row r="77" spans="1:48" s="9" customFormat="1" ht="19.5" customHeight="1">
      <c r="A77" s="80" t="s">
        <v>89</v>
      </c>
      <c r="B77" s="90" t="s">
        <v>94</v>
      </c>
      <c r="C77" s="110" t="s">
        <v>62</v>
      </c>
      <c r="D77" s="73" t="s">
        <v>156</v>
      </c>
      <c r="E77" s="2" t="s">
        <v>30</v>
      </c>
      <c r="F77" s="21">
        <f>SUM(F78:F79)</f>
        <v>20</v>
      </c>
      <c r="G77" s="21">
        <f t="shared" si="17"/>
        <v>0</v>
      </c>
      <c r="H77" s="21">
        <f>SUM(H78:H79)</f>
        <v>0</v>
      </c>
      <c r="I77" s="14">
        <f t="shared" si="15"/>
        <v>0</v>
      </c>
      <c r="J77" s="21">
        <f>H77/F77*100</f>
        <v>0</v>
      </c>
      <c r="K77" s="10">
        <f>SUM(K78:K79)</f>
        <v>0</v>
      </c>
      <c r="L77" s="10">
        <f>SUM(L78:L79)</f>
        <v>0</v>
      </c>
      <c r="M77" s="10">
        <v>0</v>
      </c>
      <c r="N77" s="10">
        <f>SUM(N78:N79)</f>
        <v>0</v>
      </c>
      <c r="O77" s="10">
        <f>SUM(O78:O79)</f>
        <v>0</v>
      </c>
      <c r="P77" s="10">
        <v>0</v>
      </c>
      <c r="Q77" s="10">
        <f>SUM(Q78:Q79)</f>
        <v>0</v>
      </c>
      <c r="R77" s="10">
        <f>SUM(R78:R79)</f>
        <v>0</v>
      </c>
      <c r="S77" s="10">
        <v>0</v>
      </c>
      <c r="T77" s="10">
        <f>SUM(T78:T79)</f>
        <v>0</v>
      </c>
      <c r="U77" s="10">
        <f>SUM(U78:U79)</f>
        <v>0</v>
      </c>
      <c r="V77" s="10">
        <v>0</v>
      </c>
      <c r="W77" s="10">
        <f>SUM(W78:W79)</f>
        <v>0</v>
      </c>
      <c r="X77" s="10">
        <f>SUM(X78:X79)</f>
        <v>0</v>
      </c>
      <c r="Y77" s="10">
        <v>0</v>
      </c>
      <c r="Z77" s="10">
        <f>SUM(Z78:Z79)</f>
        <v>0</v>
      </c>
      <c r="AA77" s="10">
        <f>SUM(AA78:AA79)</f>
        <v>0</v>
      </c>
      <c r="AB77" s="10">
        <v>0</v>
      </c>
      <c r="AC77" s="10">
        <f>SUM(AC78:AC79)</f>
        <v>0</v>
      </c>
      <c r="AD77" s="10">
        <f>SUM(AD78:AD79)</f>
        <v>0</v>
      </c>
      <c r="AE77" s="10">
        <v>0</v>
      </c>
      <c r="AF77" s="10">
        <f>SUM(AF78:AF79)</f>
        <v>0</v>
      </c>
      <c r="AG77" s="10">
        <f>SUM(AG78:AG79)</f>
        <v>0</v>
      </c>
      <c r="AH77" s="10">
        <v>0</v>
      </c>
      <c r="AI77" s="10">
        <f>SUM(AI78:AI79)</f>
        <v>0</v>
      </c>
      <c r="AJ77" s="10">
        <f>SUM(AJ78:AJ79)</f>
        <v>0</v>
      </c>
      <c r="AK77" s="10">
        <v>0</v>
      </c>
      <c r="AL77" s="10">
        <f>SUM(AL78:AL79)</f>
        <v>0</v>
      </c>
      <c r="AM77" s="10">
        <f>SUM(AM78:AM79)</f>
        <v>0</v>
      </c>
      <c r="AN77" s="10">
        <v>0</v>
      </c>
      <c r="AO77" s="10">
        <f>SUM(AO78:AO79)</f>
        <v>20</v>
      </c>
      <c r="AP77" s="10">
        <f>SUM(AP78:AP79)</f>
        <v>0</v>
      </c>
      <c r="AQ77" s="10">
        <f>AP77/AO77*100</f>
        <v>0</v>
      </c>
      <c r="AR77" s="10">
        <f>SUM(AR78:AR79)</f>
        <v>0</v>
      </c>
      <c r="AS77" s="10">
        <f>SUM(AS78:AS79)</f>
        <v>0</v>
      </c>
      <c r="AT77" s="10">
        <v>0</v>
      </c>
      <c r="AU77" s="81" t="s">
        <v>145</v>
      </c>
      <c r="AV77" s="84"/>
    </row>
    <row r="78" spans="1:48" s="9" customFormat="1" ht="38.25">
      <c r="A78" s="80"/>
      <c r="B78" s="91"/>
      <c r="C78" s="105"/>
      <c r="D78" s="74"/>
      <c r="E78" s="1" t="s">
        <v>31</v>
      </c>
      <c r="F78" s="21">
        <f>K78+N78+Q78+T78+W78+Z78+AC78+AF78+AI78+AL78+AO78+AR78</f>
        <v>0</v>
      </c>
      <c r="G78" s="21">
        <f t="shared" si="17"/>
        <v>0</v>
      </c>
      <c r="H78" s="21">
        <f>L78+O78+R78+U78+X78+AA78+AD78+AG78+AJ78+AM78+AP78+AS78</f>
        <v>0</v>
      </c>
      <c r="I78" s="14">
        <f t="shared" si="15"/>
        <v>0</v>
      </c>
      <c r="J78" s="21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82"/>
      <c r="AV78" s="85"/>
    </row>
    <row r="79" spans="1:48" s="9" customFormat="1" ht="50.25" customHeight="1">
      <c r="A79" s="80"/>
      <c r="B79" s="92"/>
      <c r="C79" s="106"/>
      <c r="D79" s="75"/>
      <c r="E79" s="1" t="s">
        <v>32</v>
      </c>
      <c r="F79" s="21">
        <f t="shared" ref="F79" si="94">K79+N79+Q79+T79+W79+Z79+AC79+AF79+AI79+AL79+AO79+AR79</f>
        <v>20</v>
      </c>
      <c r="G79" s="21">
        <f t="shared" si="17"/>
        <v>0</v>
      </c>
      <c r="H79" s="21">
        <f t="shared" ref="H79:H80" si="95">L79+O79+R79+U79+X79+AA79+AD79+AG79+AJ79+AM79+AP79+AS79</f>
        <v>0</v>
      </c>
      <c r="I79" s="14">
        <f t="shared" si="15"/>
        <v>0</v>
      </c>
      <c r="J79" s="21">
        <f t="shared" ref="J79" si="96">H79/F79*100</f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20</v>
      </c>
      <c r="AP79" s="10">
        <v>0</v>
      </c>
      <c r="AQ79" s="10">
        <f t="shared" ref="AQ79" si="97">AP79/AO79*100</f>
        <v>0</v>
      </c>
      <c r="AR79" s="10">
        <v>0</v>
      </c>
      <c r="AS79" s="10">
        <v>0</v>
      </c>
      <c r="AT79" s="10">
        <v>0</v>
      </c>
      <c r="AU79" s="83"/>
      <c r="AV79" s="86"/>
    </row>
    <row r="80" spans="1:48" s="9" customFormat="1" ht="126.75" customHeight="1">
      <c r="A80" s="30" t="s">
        <v>119</v>
      </c>
      <c r="B80" s="31" t="s">
        <v>120</v>
      </c>
      <c r="C80" s="52" t="s">
        <v>113</v>
      </c>
      <c r="D80" s="34" t="s">
        <v>156</v>
      </c>
      <c r="E80" s="1" t="s">
        <v>101</v>
      </c>
      <c r="F80" s="21">
        <v>0</v>
      </c>
      <c r="G80" s="21">
        <f t="shared" si="17"/>
        <v>0</v>
      </c>
      <c r="H80" s="21">
        <f t="shared" si="95"/>
        <v>0</v>
      </c>
      <c r="I80" s="14">
        <f t="shared" si="15"/>
        <v>0</v>
      </c>
      <c r="J80" s="21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33" t="s">
        <v>172</v>
      </c>
      <c r="AV80" s="10"/>
    </row>
    <row r="81" spans="1:48" s="9" customFormat="1" ht="19.5" customHeight="1">
      <c r="A81" s="80" t="s">
        <v>90</v>
      </c>
      <c r="B81" s="79" t="s">
        <v>93</v>
      </c>
      <c r="C81" s="104" t="s">
        <v>63</v>
      </c>
      <c r="D81" s="73" t="s">
        <v>156</v>
      </c>
      <c r="E81" s="2" t="s">
        <v>30</v>
      </c>
      <c r="F81" s="21">
        <f>SUM(F82:F83)</f>
        <v>5</v>
      </c>
      <c r="G81" s="21">
        <f t="shared" si="17"/>
        <v>0</v>
      </c>
      <c r="H81" s="21">
        <f>SUM(H82:H83)</f>
        <v>5</v>
      </c>
      <c r="I81" s="14">
        <f t="shared" si="15"/>
        <v>5</v>
      </c>
      <c r="J81" s="21">
        <f>H81/F81*100</f>
        <v>100</v>
      </c>
      <c r="K81" s="10">
        <f>SUM(K82:K83)</f>
        <v>0</v>
      </c>
      <c r="L81" s="10">
        <f>SUM(L82:L83)</f>
        <v>0</v>
      </c>
      <c r="M81" s="10">
        <v>0</v>
      </c>
      <c r="N81" s="10">
        <f>SUM(N82:N83)</f>
        <v>0</v>
      </c>
      <c r="O81" s="10">
        <f>SUM(O82:O83)</f>
        <v>0</v>
      </c>
      <c r="P81" s="10">
        <v>0</v>
      </c>
      <c r="Q81" s="10">
        <f>SUM(Q82:Q83)</f>
        <v>0</v>
      </c>
      <c r="R81" s="10">
        <f>SUM(R82:R83)</f>
        <v>0</v>
      </c>
      <c r="S81" s="10">
        <v>0</v>
      </c>
      <c r="T81" s="10">
        <f>SUM(T82:T83)</f>
        <v>0</v>
      </c>
      <c r="U81" s="10">
        <f>SUM(U82:U83)</f>
        <v>0</v>
      </c>
      <c r="V81" s="10">
        <v>0</v>
      </c>
      <c r="W81" s="10">
        <f>SUM(W82:W83)</f>
        <v>0</v>
      </c>
      <c r="X81" s="10">
        <f>SUM(X82:X83)</f>
        <v>0</v>
      </c>
      <c r="Y81" s="10">
        <v>0</v>
      </c>
      <c r="Z81" s="10">
        <f>SUM(Z82:Z83)</f>
        <v>0</v>
      </c>
      <c r="AA81" s="10">
        <f>SUM(AA82:AA83)</f>
        <v>0</v>
      </c>
      <c r="AB81" s="10">
        <v>0</v>
      </c>
      <c r="AC81" s="10">
        <f>SUM(AC82:AC83)</f>
        <v>0</v>
      </c>
      <c r="AD81" s="10">
        <f>SUM(AD82:AD83)</f>
        <v>0</v>
      </c>
      <c r="AE81" s="10">
        <v>0</v>
      </c>
      <c r="AF81" s="10">
        <f>SUM(AF82:AF83)</f>
        <v>0</v>
      </c>
      <c r="AG81" s="10">
        <f>SUM(AG82:AG83)</f>
        <v>0</v>
      </c>
      <c r="AH81" s="10">
        <v>0</v>
      </c>
      <c r="AI81" s="10">
        <f>SUM(AI82:AI83)</f>
        <v>5</v>
      </c>
      <c r="AJ81" s="10">
        <f>SUM(AJ82:AJ83)</f>
        <v>5</v>
      </c>
      <c r="AK81" s="10">
        <f>AJ81/AI81*100</f>
        <v>100</v>
      </c>
      <c r="AL81" s="10">
        <f>SUM(AL82:AL83)</f>
        <v>0</v>
      </c>
      <c r="AM81" s="10">
        <f>SUM(AM82:AM83)</f>
        <v>0</v>
      </c>
      <c r="AN81" s="10">
        <v>0</v>
      </c>
      <c r="AO81" s="10">
        <f>SUM(AO82:AO83)</f>
        <v>0</v>
      </c>
      <c r="AP81" s="10">
        <f>SUM(AP82:AP83)</f>
        <v>0</v>
      </c>
      <c r="AQ81" s="10">
        <v>0</v>
      </c>
      <c r="AR81" s="10">
        <f>SUM(AR82:AR83)</f>
        <v>0</v>
      </c>
      <c r="AS81" s="10">
        <f>SUM(AS82:AS83)</f>
        <v>0</v>
      </c>
      <c r="AT81" s="10">
        <v>0</v>
      </c>
      <c r="AU81" s="98" t="s">
        <v>163</v>
      </c>
      <c r="AV81" s="84"/>
    </row>
    <row r="82" spans="1:48" s="9" customFormat="1" ht="38.25">
      <c r="A82" s="80"/>
      <c r="B82" s="79"/>
      <c r="C82" s="105"/>
      <c r="D82" s="74"/>
      <c r="E82" s="1" t="s">
        <v>31</v>
      </c>
      <c r="F82" s="21">
        <f>K82+N82+Q82+T82+W82+Z82+AC82+AF82+AI82+AL82+AO82+AR82</f>
        <v>0</v>
      </c>
      <c r="G82" s="21">
        <f t="shared" si="17"/>
        <v>0</v>
      </c>
      <c r="H82" s="21">
        <f>L82+O82+R82+U82+X82+AA82+AD82+AG82+AJ82+AM82+AP82+AS82</f>
        <v>0</v>
      </c>
      <c r="I82" s="14">
        <f t="shared" si="15"/>
        <v>0</v>
      </c>
      <c r="J82" s="21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99"/>
      <c r="AV82" s="85"/>
    </row>
    <row r="83" spans="1:48" s="9" customFormat="1" ht="57" customHeight="1">
      <c r="A83" s="80"/>
      <c r="B83" s="79"/>
      <c r="C83" s="106"/>
      <c r="D83" s="75"/>
      <c r="E83" s="1" t="s">
        <v>32</v>
      </c>
      <c r="F83" s="21">
        <f t="shared" ref="F83" si="98">K83+N83+Q83+T83+W83+Z83+AC83+AF83+AI83+AL83+AO83+AR83</f>
        <v>5</v>
      </c>
      <c r="G83" s="21">
        <f t="shared" si="17"/>
        <v>0</v>
      </c>
      <c r="H83" s="21">
        <f t="shared" ref="H83:H86" si="99">L83+O83+R83+U83+X83+AA83+AD83+AG83+AJ83+AM83+AP83+AS83</f>
        <v>5</v>
      </c>
      <c r="I83" s="14">
        <f t="shared" si="15"/>
        <v>5</v>
      </c>
      <c r="J83" s="21">
        <f t="shared" ref="J83" si="100">H83/F83*100</f>
        <v>100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5</v>
      </c>
      <c r="AJ83" s="10">
        <v>5</v>
      </c>
      <c r="AK83" s="10">
        <f>AJ83/AI83*100</f>
        <v>100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0"/>
      <c r="AV83" s="86"/>
    </row>
    <row r="84" spans="1:48" s="9" customFormat="1" ht="166.5" customHeight="1">
      <c r="A84" s="30" t="s">
        <v>121</v>
      </c>
      <c r="B84" s="31" t="s">
        <v>122</v>
      </c>
      <c r="C84" s="23" t="s">
        <v>123</v>
      </c>
      <c r="D84" s="34" t="s">
        <v>156</v>
      </c>
      <c r="E84" s="1" t="s">
        <v>101</v>
      </c>
      <c r="F84" s="21">
        <v>0</v>
      </c>
      <c r="G84" s="21">
        <f t="shared" si="17"/>
        <v>0</v>
      </c>
      <c r="H84" s="21">
        <f t="shared" si="99"/>
        <v>0</v>
      </c>
      <c r="I84" s="14">
        <f t="shared" si="15"/>
        <v>0</v>
      </c>
      <c r="J84" s="21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32" t="s">
        <v>170</v>
      </c>
      <c r="AV84" s="10"/>
    </row>
    <row r="85" spans="1:48" s="9" customFormat="1" ht="160.5" customHeight="1">
      <c r="A85" s="30" t="s">
        <v>124</v>
      </c>
      <c r="B85" s="31" t="s">
        <v>125</v>
      </c>
      <c r="C85" s="48" t="s">
        <v>126</v>
      </c>
      <c r="D85" s="34" t="s">
        <v>156</v>
      </c>
      <c r="E85" s="1" t="s">
        <v>101</v>
      </c>
      <c r="F85" s="21">
        <v>0</v>
      </c>
      <c r="G85" s="21">
        <f t="shared" si="17"/>
        <v>0</v>
      </c>
      <c r="H85" s="21">
        <f t="shared" si="99"/>
        <v>0</v>
      </c>
      <c r="I85" s="14">
        <f t="shared" si="15"/>
        <v>0</v>
      </c>
      <c r="J85" s="21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32" t="s">
        <v>147</v>
      </c>
      <c r="AV85" s="10"/>
    </row>
    <row r="86" spans="1:48" s="9" customFormat="1" ht="379.5" customHeight="1">
      <c r="A86" s="30" t="s">
        <v>127</v>
      </c>
      <c r="B86" s="31" t="s">
        <v>128</v>
      </c>
      <c r="C86" s="50" t="s">
        <v>179</v>
      </c>
      <c r="D86" s="34" t="s">
        <v>156</v>
      </c>
      <c r="E86" s="1" t="s">
        <v>101</v>
      </c>
      <c r="F86" s="21">
        <v>0</v>
      </c>
      <c r="G86" s="21">
        <f t="shared" si="17"/>
        <v>0</v>
      </c>
      <c r="H86" s="21">
        <f t="shared" si="99"/>
        <v>0</v>
      </c>
      <c r="I86" s="14">
        <f t="shared" si="15"/>
        <v>0</v>
      </c>
      <c r="J86" s="21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32" t="s">
        <v>145</v>
      </c>
      <c r="AV86" s="10"/>
    </row>
    <row r="87" spans="1:48" s="9" customFormat="1" ht="19.5" customHeight="1">
      <c r="A87" s="80" t="s">
        <v>91</v>
      </c>
      <c r="B87" s="79" t="s">
        <v>92</v>
      </c>
      <c r="C87" s="73" t="s">
        <v>64</v>
      </c>
      <c r="D87" s="73" t="s">
        <v>156</v>
      </c>
      <c r="E87" s="2" t="s">
        <v>30</v>
      </c>
      <c r="F87" s="21">
        <f>SUM(F88:F89)</f>
        <v>25</v>
      </c>
      <c r="G87" s="21">
        <f t="shared" si="17"/>
        <v>0</v>
      </c>
      <c r="H87" s="21">
        <f>SUM(H88:H89)</f>
        <v>0</v>
      </c>
      <c r="I87" s="14">
        <f t="shared" si="15"/>
        <v>0</v>
      </c>
      <c r="J87" s="21">
        <f>H87/F87*100</f>
        <v>0</v>
      </c>
      <c r="K87" s="10">
        <f>SUM(K88:K89)</f>
        <v>0</v>
      </c>
      <c r="L87" s="10">
        <f>SUM(L88:L89)</f>
        <v>0</v>
      </c>
      <c r="M87" s="10">
        <v>0</v>
      </c>
      <c r="N87" s="10">
        <f>SUM(N88:N89)</f>
        <v>0</v>
      </c>
      <c r="O87" s="10">
        <f>SUM(O88:O89)</f>
        <v>0</v>
      </c>
      <c r="P87" s="10">
        <v>0</v>
      </c>
      <c r="Q87" s="10">
        <f>SUM(Q88:Q89)</f>
        <v>0</v>
      </c>
      <c r="R87" s="10">
        <f>SUM(R88:R89)</f>
        <v>0</v>
      </c>
      <c r="S87" s="10">
        <v>0</v>
      </c>
      <c r="T87" s="10">
        <f>SUM(T88:T89)</f>
        <v>0</v>
      </c>
      <c r="U87" s="10">
        <f>SUM(U88:U89)</f>
        <v>0</v>
      </c>
      <c r="V87" s="10">
        <v>0</v>
      </c>
      <c r="W87" s="10">
        <f>SUM(W88:W89)</f>
        <v>0</v>
      </c>
      <c r="X87" s="10">
        <f>SUM(X88:X89)</f>
        <v>0</v>
      </c>
      <c r="Y87" s="10">
        <v>0</v>
      </c>
      <c r="Z87" s="10">
        <f>SUM(Z88:Z89)</f>
        <v>0</v>
      </c>
      <c r="AA87" s="10">
        <f>SUM(AA88:AA89)</f>
        <v>0</v>
      </c>
      <c r="AB87" s="10">
        <v>0</v>
      </c>
      <c r="AC87" s="10">
        <f>SUM(AC88:AC89)</f>
        <v>0</v>
      </c>
      <c r="AD87" s="10">
        <f>SUM(AD88:AD89)</f>
        <v>0</v>
      </c>
      <c r="AE87" s="10">
        <v>0</v>
      </c>
      <c r="AF87" s="10">
        <f>SUM(AF88:AF89)</f>
        <v>0</v>
      </c>
      <c r="AG87" s="10">
        <f>SUM(AG88:AG89)</f>
        <v>0</v>
      </c>
      <c r="AH87" s="10">
        <v>0</v>
      </c>
      <c r="AI87" s="10">
        <f>SUM(AI88:AI89)</f>
        <v>0</v>
      </c>
      <c r="AJ87" s="10">
        <f>SUM(AJ88:AJ89)</f>
        <v>0</v>
      </c>
      <c r="AK87" s="10">
        <v>0</v>
      </c>
      <c r="AL87" s="10">
        <f>SUM(AL88:AL89)</f>
        <v>25</v>
      </c>
      <c r="AM87" s="10">
        <f>SUM(AM88:AM89)</f>
        <v>0</v>
      </c>
      <c r="AN87" s="10">
        <f>AM87/AL87*100</f>
        <v>0</v>
      </c>
      <c r="AO87" s="10">
        <f>SUM(AO88:AO89)</f>
        <v>0</v>
      </c>
      <c r="AP87" s="10">
        <f>SUM(AP88:AP89)</f>
        <v>0</v>
      </c>
      <c r="AQ87" s="10">
        <v>0</v>
      </c>
      <c r="AR87" s="10">
        <f>SUM(AR88:AR89)</f>
        <v>0</v>
      </c>
      <c r="AS87" s="10">
        <f>SUM(AS88:AS89)</f>
        <v>0</v>
      </c>
      <c r="AT87" s="10">
        <v>0</v>
      </c>
      <c r="AU87" s="81" t="s">
        <v>146</v>
      </c>
      <c r="AV87" s="84"/>
    </row>
    <row r="88" spans="1:48" s="9" customFormat="1" ht="38.25">
      <c r="A88" s="80"/>
      <c r="B88" s="79"/>
      <c r="C88" s="74"/>
      <c r="D88" s="74"/>
      <c r="E88" s="1" t="s">
        <v>31</v>
      </c>
      <c r="F88" s="21">
        <f>K88+N88+Q88+T88+W88+Z88+AC88+AF88+AI88+AL88+AO88+AR88</f>
        <v>0</v>
      </c>
      <c r="G88" s="21">
        <f t="shared" si="17"/>
        <v>0</v>
      </c>
      <c r="H88" s="21">
        <f>L88+O88+R88+U88+X88+AA88+AD88+AG88+AJ88+AM88+AP88+AS88</f>
        <v>0</v>
      </c>
      <c r="I88" s="14">
        <f t="shared" si="15"/>
        <v>0</v>
      </c>
      <c r="J88" s="21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82"/>
      <c r="AV88" s="85"/>
    </row>
    <row r="89" spans="1:48" s="9" customFormat="1" ht="57" customHeight="1">
      <c r="A89" s="80"/>
      <c r="B89" s="79"/>
      <c r="C89" s="75"/>
      <c r="D89" s="75"/>
      <c r="E89" s="1" t="s">
        <v>32</v>
      </c>
      <c r="F89" s="21">
        <f t="shared" ref="F89" si="101">K89+N89+Q89+T89+W89+Z89+AC89+AF89+AI89+AL89+AO89+AR89</f>
        <v>25</v>
      </c>
      <c r="G89" s="21">
        <f t="shared" si="17"/>
        <v>0</v>
      </c>
      <c r="H89" s="21">
        <f t="shared" ref="H89:H94" si="102">L89+O89+R89+U89+X89+AA89+AD89+AG89+AJ89+AM89+AP89+AS89</f>
        <v>0</v>
      </c>
      <c r="I89" s="14">
        <f t="shared" si="15"/>
        <v>0</v>
      </c>
      <c r="J89" s="21">
        <f t="shared" ref="J89" si="103">H89/F89*100</f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25</v>
      </c>
      <c r="AM89" s="10">
        <v>0</v>
      </c>
      <c r="AN89" s="10">
        <f t="shared" ref="AN89:AN98" si="104">AM89/AL89*100</f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83"/>
      <c r="AV89" s="86"/>
    </row>
    <row r="90" spans="1:48" s="9" customFormat="1" ht="50.25" customHeight="1">
      <c r="A90" s="30" t="s">
        <v>129</v>
      </c>
      <c r="B90" s="31" t="s">
        <v>130</v>
      </c>
      <c r="C90" s="23" t="s">
        <v>131</v>
      </c>
      <c r="D90" s="34" t="s">
        <v>156</v>
      </c>
      <c r="E90" s="1" t="s">
        <v>101</v>
      </c>
      <c r="F90" s="21">
        <v>0</v>
      </c>
      <c r="G90" s="21">
        <f t="shared" si="17"/>
        <v>0</v>
      </c>
      <c r="H90" s="21">
        <f t="shared" si="102"/>
        <v>0</v>
      </c>
      <c r="I90" s="14">
        <f t="shared" si="15"/>
        <v>0</v>
      </c>
      <c r="J90" s="21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33" t="s">
        <v>151</v>
      </c>
      <c r="AV90" s="10"/>
    </row>
    <row r="91" spans="1:48" s="13" customFormat="1" ht="409.5" customHeight="1">
      <c r="A91" s="40" t="s">
        <v>132</v>
      </c>
      <c r="B91" s="31" t="s">
        <v>133</v>
      </c>
      <c r="C91" s="54" t="s">
        <v>134</v>
      </c>
      <c r="D91" s="41" t="s">
        <v>156</v>
      </c>
      <c r="E91" s="42" t="s">
        <v>101</v>
      </c>
      <c r="F91" s="43">
        <v>0</v>
      </c>
      <c r="G91" s="43">
        <f t="shared" si="17"/>
        <v>0</v>
      </c>
      <c r="H91" s="43">
        <f t="shared" si="102"/>
        <v>0</v>
      </c>
      <c r="I91" s="44">
        <f t="shared" si="15"/>
        <v>0</v>
      </c>
      <c r="J91" s="43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5">
        <v>0</v>
      </c>
      <c r="AE91" s="45">
        <v>0</v>
      </c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>
        <v>0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6" t="s">
        <v>167</v>
      </c>
      <c r="AV91" s="45"/>
    </row>
    <row r="92" spans="1:48" s="9" customFormat="1" ht="75.75" customHeight="1">
      <c r="A92" s="30" t="s">
        <v>135</v>
      </c>
      <c r="B92" s="31" t="s">
        <v>136</v>
      </c>
      <c r="C92" s="48" t="s">
        <v>137</v>
      </c>
      <c r="D92" s="34" t="s">
        <v>156</v>
      </c>
      <c r="E92" s="1" t="s">
        <v>101</v>
      </c>
      <c r="F92" s="21">
        <v>0</v>
      </c>
      <c r="G92" s="21">
        <f t="shared" si="17"/>
        <v>0</v>
      </c>
      <c r="H92" s="21">
        <f t="shared" si="102"/>
        <v>0</v>
      </c>
      <c r="I92" s="14">
        <f t="shared" si="15"/>
        <v>0</v>
      </c>
      <c r="J92" s="21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32" t="s">
        <v>149</v>
      </c>
      <c r="AV92" s="10"/>
    </row>
    <row r="93" spans="1:48" s="9" customFormat="1" ht="99.75" customHeight="1">
      <c r="A93" s="30" t="s">
        <v>138</v>
      </c>
      <c r="B93" s="31" t="s">
        <v>139</v>
      </c>
      <c r="C93" s="23" t="s">
        <v>140</v>
      </c>
      <c r="D93" s="34" t="s">
        <v>156</v>
      </c>
      <c r="E93" s="1" t="s">
        <v>101</v>
      </c>
      <c r="F93" s="21">
        <v>0</v>
      </c>
      <c r="G93" s="21">
        <f t="shared" si="17"/>
        <v>0</v>
      </c>
      <c r="H93" s="21">
        <f t="shared" si="102"/>
        <v>0</v>
      </c>
      <c r="I93" s="14">
        <f t="shared" si="15"/>
        <v>0</v>
      </c>
      <c r="J93" s="21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33" t="s">
        <v>160</v>
      </c>
      <c r="AV93" s="10"/>
    </row>
    <row r="94" spans="1:48" s="9" customFormat="1" ht="138" customHeight="1">
      <c r="A94" s="30" t="s">
        <v>142</v>
      </c>
      <c r="B94" s="31" t="s">
        <v>141</v>
      </c>
      <c r="C94" s="48" t="s">
        <v>143</v>
      </c>
      <c r="D94" s="34" t="s">
        <v>156</v>
      </c>
      <c r="E94" s="1" t="s">
        <v>101</v>
      </c>
      <c r="F94" s="21">
        <v>0</v>
      </c>
      <c r="G94" s="21">
        <f t="shared" si="17"/>
        <v>0</v>
      </c>
      <c r="H94" s="21">
        <f t="shared" si="102"/>
        <v>0</v>
      </c>
      <c r="I94" s="14">
        <f t="shared" si="15"/>
        <v>0</v>
      </c>
      <c r="J94" s="21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32" t="s">
        <v>148</v>
      </c>
      <c r="AV94" s="10"/>
    </row>
    <row r="95" spans="1:48" s="16" customFormat="1" ht="31.5" customHeight="1">
      <c r="A95" s="58"/>
      <c r="B95" s="61" t="s">
        <v>50</v>
      </c>
      <c r="C95" s="62"/>
      <c r="D95" s="63"/>
      <c r="E95" s="17" t="s">
        <v>30</v>
      </c>
      <c r="F95" s="14">
        <f>F96+F97+F98</f>
        <v>10673.6</v>
      </c>
      <c r="G95" s="21">
        <f t="shared" si="17"/>
        <v>5704.2</v>
      </c>
      <c r="H95" s="14">
        <f>H96+H97+H98</f>
        <v>7851.1</v>
      </c>
      <c r="I95" s="14">
        <f t="shared" si="15"/>
        <v>7851.0999999999995</v>
      </c>
      <c r="J95" s="14">
        <f>H95/F95*100</f>
        <v>73.556250936891018</v>
      </c>
      <c r="K95" s="14">
        <f>K96+K97+K98</f>
        <v>741.4</v>
      </c>
      <c r="L95" s="14">
        <f>L96+L97+L98</f>
        <v>701.5</v>
      </c>
      <c r="M95" s="14">
        <f t="shared" ref="M95:M97" si="105">L95/K95*100</f>
        <v>94.618289722147281</v>
      </c>
      <c r="N95" s="14">
        <f>N96+N97+N98</f>
        <v>1005.8</v>
      </c>
      <c r="O95" s="14">
        <f>O96+O97+O98</f>
        <v>958.1</v>
      </c>
      <c r="P95" s="14">
        <f t="shared" ref="P95:P97" si="106">O95/N95*100</f>
        <v>95.257506462517398</v>
      </c>
      <c r="Q95" s="14">
        <f>Q96+Q97+Q98</f>
        <v>1109</v>
      </c>
      <c r="R95" s="14">
        <f>R96+R97+R98</f>
        <v>1042.3</v>
      </c>
      <c r="S95" s="14">
        <f t="shared" ref="S95:S98" si="107">R95/Q95*100</f>
        <v>93.985572587917048</v>
      </c>
      <c r="T95" s="14">
        <f>T96+T97+T98</f>
        <v>1047.3000000000002</v>
      </c>
      <c r="U95" s="14">
        <f>U96+U97+U98</f>
        <v>1155.1000000000001</v>
      </c>
      <c r="V95" s="14">
        <f t="shared" ref="V95:V98" si="108">U95/T95*100</f>
        <v>110.29313472739423</v>
      </c>
      <c r="W95" s="14">
        <f>W96+W97+W98</f>
        <v>759.2</v>
      </c>
      <c r="X95" s="14">
        <f>X96+X97+X98</f>
        <v>509.4</v>
      </c>
      <c r="Y95" s="14">
        <f t="shared" ref="Y95:Y98" si="109">X95/W95*100</f>
        <v>67.096944151738668</v>
      </c>
      <c r="Z95" s="14">
        <f>Z96+Z97+Z98</f>
        <v>1041.5</v>
      </c>
      <c r="AA95" s="14">
        <f>AA96+AA97+AA98</f>
        <v>844.3</v>
      </c>
      <c r="AB95" s="14">
        <f t="shared" ref="AB95:AB98" si="110">AA95/Z95*100</f>
        <v>81.065770523283717</v>
      </c>
      <c r="AC95" s="14">
        <f>AC96+AC97+AC98</f>
        <v>1302.0999999999999</v>
      </c>
      <c r="AD95" s="14">
        <f>AD96+AD97+AD98</f>
        <v>1252.8999999999999</v>
      </c>
      <c r="AE95" s="14">
        <f t="shared" ref="AE95:AE98" si="111">AD95/AC95*100</f>
        <v>96.221488364948925</v>
      </c>
      <c r="AF95" s="14">
        <f>AF96+AF97+AF98</f>
        <v>779.9</v>
      </c>
      <c r="AG95" s="14">
        <f>AG96+AG97+AG98</f>
        <v>557.30000000000007</v>
      </c>
      <c r="AH95" s="14">
        <f t="shared" ref="AH95:AH98" si="112">AG95/AF95*100</f>
        <v>71.457879215284024</v>
      </c>
      <c r="AI95" s="14">
        <f>AI96+AI97+AI98</f>
        <v>685.7</v>
      </c>
      <c r="AJ95" s="14">
        <f>AJ96+AJ97+AJ98</f>
        <v>830.19999999999993</v>
      </c>
      <c r="AK95" s="14">
        <f t="shared" ref="AK95:AK98" si="113">AJ95/AI95*100</f>
        <v>121.07335569491029</v>
      </c>
      <c r="AL95" s="14">
        <f>AL96+AL97+AL98</f>
        <v>1276</v>
      </c>
      <c r="AM95" s="14">
        <f>AM96+AM97+AM98</f>
        <v>0</v>
      </c>
      <c r="AN95" s="14">
        <f t="shared" si="104"/>
        <v>0</v>
      </c>
      <c r="AO95" s="14">
        <f>AO96+AO97+AO98</f>
        <v>565</v>
      </c>
      <c r="AP95" s="14">
        <f>AP96+AP97+AP98</f>
        <v>0</v>
      </c>
      <c r="AQ95" s="14">
        <f t="shared" ref="AQ95:AQ98" si="114">AP95/AO95*100</f>
        <v>0</v>
      </c>
      <c r="AR95" s="14">
        <f>AR96+AR97+AR98</f>
        <v>360.69999999999993</v>
      </c>
      <c r="AS95" s="14">
        <f>AS96+AS97+AS98</f>
        <v>0</v>
      </c>
      <c r="AT95" s="14">
        <f>AS95/AR95*100</f>
        <v>0</v>
      </c>
      <c r="AU95" s="15"/>
      <c r="AV95" s="15"/>
    </row>
    <row r="96" spans="1:48" s="16" customFormat="1" ht="47.25" customHeight="1">
      <c r="A96" s="59"/>
      <c r="B96" s="64"/>
      <c r="C96" s="65"/>
      <c r="D96" s="66"/>
      <c r="E96" s="18" t="s">
        <v>31</v>
      </c>
      <c r="F96" s="19">
        <f>K96+N96+Q96+T96+W96+Z96+AC96+AF96+AI96+AL96+AO96+AR96</f>
        <v>9089.4</v>
      </c>
      <c r="G96" s="21">
        <f t="shared" si="17"/>
        <v>5023.2000000000007</v>
      </c>
      <c r="H96" s="19">
        <f t="shared" ref="H96:H98" si="115">L96+O96+R96+U96+X96+AA96+AD96+AG96+AJ96+AM96+AP96+AS96</f>
        <v>6805</v>
      </c>
      <c r="I96" s="14">
        <f t="shared" si="15"/>
        <v>6805</v>
      </c>
      <c r="J96" s="14">
        <f t="shared" si="89"/>
        <v>74.86742799304686</v>
      </c>
      <c r="K96" s="14">
        <f>K17+K48+K71</f>
        <v>740.3</v>
      </c>
      <c r="L96" s="14">
        <f>L17+L48+L71</f>
        <v>701.5</v>
      </c>
      <c r="M96" s="14">
        <f t="shared" si="105"/>
        <v>94.758881534513037</v>
      </c>
      <c r="N96" s="14">
        <f>N17+N48+N71</f>
        <v>863</v>
      </c>
      <c r="O96" s="14">
        <f>O17+O48+O71</f>
        <v>850.9</v>
      </c>
      <c r="P96" s="14">
        <f t="shared" si="106"/>
        <v>98.597914252607183</v>
      </c>
      <c r="Q96" s="14">
        <f>Q17+Q48+Q71</f>
        <v>955.00000000000011</v>
      </c>
      <c r="R96" s="14">
        <f>R17+R48+R71</f>
        <v>928.6</v>
      </c>
      <c r="S96" s="14">
        <f t="shared" si="107"/>
        <v>97.235602094240818</v>
      </c>
      <c r="T96" s="14">
        <f>T17+T48+T71</f>
        <v>895.4</v>
      </c>
      <c r="U96" s="14">
        <f>U17+U48+U71</f>
        <v>1037.7</v>
      </c>
      <c r="V96" s="14">
        <f t="shared" si="108"/>
        <v>115.89233861961135</v>
      </c>
      <c r="W96" s="14">
        <f>W17+W48+W71</f>
        <v>644</v>
      </c>
      <c r="X96" s="14">
        <f>X17+X48+X71</f>
        <v>395.4</v>
      </c>
      <c r="Y96" s="14">
        <f t="shared" si="109"/>
        <v>61.397515527950311</v>
      </c>
      <c r="Z96" s="14">
        <f>Z17+Z48+Z71</f>
        <v>925.5</v>
      </c>
      <c r="AA96" s="14">
        <f>AA17+AA48+AA71</f>
        <v>627.09999999999991</v>
      </c>
      <c r="AB96" s="14">
        <f t="shared" si="110"/>
        <v>67.757968665586148</v>
      </c>
      <c r="AC96" s="14">
        <f>AC17+AC48+AC71</f>
        <v>1138.2</v>
      </c>
      <c r="AD96" s="14">
        <f>AD17+AD48+AD71</f>
        <v>1089.0999999999999</v>
      </c>
      <c r="AE96" s="14">
        <f t="shared" si="111"/>
        <v>95.686171147425753</v>
      </c>
      <c r="AF96" s="14">
        <f>AF17+AF48+AF71</f>
        <v>745.69999999999993</v>
      </c>
      <c r="AG96" s="14">
        <f>AG17+AG48+AG71</f>
        <v>526.6</v>
      </c>
      <c r="AH96" s="14">
        <f t="shared" si="112"/>
        <v>70.618211076840566</v>
      </c>
      <c r="AI96" s="14">
        <f>AI17+AI48+AI71</f>
        <v>501.5</v>
      </c>
      <c r="AJ96" s="14">
        <f>AJ17+AJ48+AJ71</f>
        <v>648.09999999999991</v>
      </c>
      <c r="AK96" s="14">
        <f t="shared" si="113"/>
        <v>129.23230309072778</v>
      </c>
      <c r="AL96" s="14">
        <f>AL17+AL48+AL71</f>
        <v>855.59999999999991</v>
      </c>
      <c r="AM96" s="14">
        <f>AM17+AM48+AM71</f>
        <v>0</v>
      </c>
      <c r="AN96" s="14">
        <f t="shared" si="104"/>
        <v>0</v>
      </c>
      <c r="AO96" s="14">
        <f>AO17+AO48+AO71</f>
        <v>510.8</v>
      </c>
      <c r="AP96" s="14">
        <f>AP17+AP48+AP71</f>
        <v>0</v>
      </c>
      <c r="AQ96" s="14">
        <f t="shared" si="114"/>
        <v>0</v>
      </c>
      <c r="AR96" s="14">
        <f>AR17+AR48+AR71</f>
        <v>314.39999999999998</v>
      </c>
      <c r="AS96" s="14">
        <f>AS17+AS48+AS71</f>
        <v>0</v>
      </c>
      <c r="AT96" s="14">
        <f t="shared" ref="AT96:AT98" si="116">AS96/AR96*100</f>
        <v>0</v>
      </c>
      <c r="AU96" s="15"/>
      <c r="AV96" s="15"/>
    </row>
    <row r="97" spans="1:48" s="16" customFormat="1" ht="63.75" customHeight="1">
      <c r="A97" s="59"/>
      <c r="B97" s="64"/>
      <c r="C97" s="65"/>
      <c r="D97" s="66"/>
      <c r="E97" s="18" t="s">
        <v>32</v>
      </c>
      <c r="F97" s="19">
        <f>K97+N97+Q97+T97+W97+Z97+AC97+AF97+AI97+AL97+AO97+AR97</f>
        <v>1377</v>
      </c>
      <c r="G97" s="21">
        <f t="shared" si="17"/>
        <v>665.1</v>
      </c>
      <c r="H97" s="19">
        <f t="shared" si="115"/>
        <v>910.8</v>
      </c>
      <c r="I97" s="14">
        <f t="shared" ref="I97:I98" si="117">L97+O97+R97+U97+X97+AA97+AD97+AG97+AJ97+AM97+AP97+AS97</f>
        <v>910.8</v>
      </c>
      <c r="J97" s="14">
        <f>H97/F97*100</f>
        <v>66.143790849673195</v>
      </c>
      <c r="K97" s="14">
        <f>K18+K49+K72</f>
        <v>1.1000000000000001</v>
      </c>
      <c r="L97" s="14">
        <f>L18+L49+L72</f>
        <v>0</v>
      </c>
      <c r="M97" s="14">
        <f t="shared" si="105"/>
        <v>0</v>
      </c>
      <c r="N97" s="14">
        <f>N18+N49+N72</f>
        <v>142.80000000000001</v>
      </c>
      <c r="O97" s="14">
        <f>O18+O49+O72</f>
        <v>107.2</v>
      </c>
      <c r="P97" s="14">
        <f t="shared" si="106"/>
        <v>75.070028011204485</v>
      </c>
      <c r="Q97" s="14">
        <f>Q18+Q49+Q72</f>
        <v>150</v>
      </c>
      <c r="R97" s="14">
        <f>R18+R49+R72</f>
        <v>109.7</v>
      </c>
      <c r="S97" s="14">
        <f t="shared" si="107"/>
        <v>73.13333333333334</v>
      </c>
      <c r="T97" s="14">
        <f>T18+T49+T72</f>
        <v>148</v>
      </c>
      <c r="U97" s="14">
        <f>U18+U49+U72</f>
        <v>113.5</v>
      </c>
      <c r="V97" s="14">
        <f t="shared" si="108"/>
        <v>76.689189189189193</v>
      </c>
      <c r="W97" s="14">
        <f>W18+W49+W72</f>
        <v>111.2</v>
      </c>
      <c r="X97" s="14">
        <f>X18+X49+X72</f>
        <v>110</v>
      </c>
      <c r="Y97" s="14">
        <f t="shared" si="109"/>
        <v>98.920863309352512</v>
      </c>
      <c r="Z97" s="14">
        <f>Z18+Z49+Z72</f>
        <v>112</v>
      </c>
      <c r="AA97" s="14">
        <f>AA18+AA49+AA72</f>
        <v>213.2</v>
      </c>
      <c r="AB97" s="14">
        <f t="shared" si="110"/>
        <v>190.35714285714283</v>
      </c>
      <c r="AC97" s="14">
        <f>AC18+AC49+AC72</f>
        <v>92.8</v>
      </c>
      <c r="AD97" s="14">
        <f>AD18+AD49+AD72</f>
        <v>92.7</v>
      </c>
      <c r="AE97" s="14">
        <f t="shared" si="111"/>
        <v>99.892241379310349</v>
      </c>
      <c r="AF97" s="14">
        <f>AF18+AF49+AF72</f>
        <v>10</v>
      </c>
      <c r="AG97" s="14">
        <f>AG18+AG49+AG72</f>
        <v>6.5</v>
      </c>
      <c r="AH97" s="14">
        <f t="shared" si="112"/>
        <v>65</v>
      </c>
      <c r="AI97" s="14">
        <f>AI18+AI49+AI72</f>
        <v>160</v>
      </c>
      <c r="AJ97" s="14">
        <f>AJ18+AJ49+AJ72</f>
        <v>158</v>
      </c>
      <c r="AK97" s="14">
        <f t="shared" si="113"/>
        <v>98.75</v>
      </c>
      <c r="AL97" s="14">
        <f>AL18+AL49+AL72</f>
        <v>396.20000000000005</v>
      </c>
      <c r="AM97" s="14">
        <f>AM18+AM49+AM72</f>
        <v>0</v>
      </c>
      <c r="AN97" s="14">
        <f t="shared" si="104"/>
        <v>0</v>
      </c>
      <c r="AO97" s="14">
        <f>AO18+AO49+AO72</f>
        <v>30</v>
      </c>
      <c r="AP97" s="14">
        <f>AP18+AP49+AP72</f>
        <v>0</v>
      </c>
      <c r="AQ97" s="14">
        <f t="shared" si="114"/>
        <v>0</v>
      </c>
      <c r="AR97" s="14">
        <f>AR18+AR49+AR72</f>
        <v>22.9</v>
      </c>
      <c r="AS97" s="14">
        <f>AS18+AS49+AS72</f>
        <v>0</v>
      </c>
      <c r="AT97" s="14">
        <f t="shared" si="116"/>
        <v>0</v>
      </c>
      <c r="AU97" s="15"/>
      <c r="AV97" s="15"/>
    </row>
    <row r="98" spans="1:48" s="16" customFormat="1" ht="82.5" customHeight="1">
      <c r="A98" s="60"/>
      <c r="B98" s="67"/>
      <c r="C98" s="68"/>
      <c r="D98" s="69"/>
      <c r="E98" s="18" t="s">
        <v>49</v>
      </c>
      <c r="F98" s="19">
        <f>K98+N98+Q98+T98+W98+Z98+AC98+AF98+AI98+AL98+AO98+AR98</f>
        <v>207.2</v>
      </c>
      <c r="G98" s="21">
        <f t="shared" si="17"/>
        <v>15.9</v>
      </c>
      <c r="H98" s="19">
        <f t="shared" si="115"/>
        <v>135.30000000000001</v>
      </c>
      <c r="I98" s="19">
        <f t="shared" si="117"/>
        <v>135.30000000000001</v>
      </c>
      <c r="J98" s="19">
        <f>H98/F98*100</f>
        <v>65.299227799227808</v>
      </c>
      <c r="K98" s="19">
        <f>K19</f>
        <v>0</v>
      </c>
      <c r="L98" s="19">
        <f>L19</f>
        <v>0</v>
      </c>
      <c r="M98" s="19">
        <v>0</v>
      </c>
      <c r="N98" s="19">
        <f>N19</f>
        <v>0</v>
      </c>
      <c r="O98" s="19">
        <f>O19</f>
        <v>0</v>
      </c>
      <c r="P98" s="19">
        <v>0</v>
      </c>
      <c r="Q98" s="19">
        <f>Q19</f>
        <v>4</v>
      </c>
      <c r="R98" s="19">
        <f>R19</f>
        <v>4</v>
      </c>
      <c r="S98" s="19">
        <f t="shared" si="107"/>
        <v>100</v>
      </c>
      <c r="T98" s="19">
        <f>T19</f>
        <v>3.9</v>
      </c>
      <c r="U98" s="19">
        <f>U19</f>
        <v>3.9</v>
      </c>
      <c r="V98" s="19">
        <f t="shared" si="108"/>
        <v>100</v>
      </c>
      <c r="W98" s="19">
        <f>W19</f>
        <v>4</v>
      </c>
      <c r="X98" s="19">
        <f>X19</f>
        <v>4</v>
      </c>
      <c r="Y98" s="19">
        <f t="shared" si="109"/>
        <v>100</v>
      </c>
      <c r="Z98" s="19">
        <f>Z19</f>
        <v>4</v>
      </c>
      <c r="AA98" s="19">
        <f>AA19</f>
        <v>4</v>
      </c>
      <c r="AB98" s="19">
        <f t="shared" si="110"/>
        <v>100</v>
      </c>
      <c r="AC98" s="19">
        <f>AC19</f>
        <v>71.100000000000009</v>
      </c>
      <c r="AD98" s="19">
        <f>AD19</f>
        <v>71.100000000000009</v>
      </c>
      <c r="AE98" s="19">
        <f t="shared" si="111"/>
        <v>100</v>
      </c>
      <c r="AF98" s="19">
        <f>AF19</f>
        <v>24.2</v>
      </c>
      <c r="AG98" s="19">
        <f>AG19</f>
        <v>24.2</v>
      </c>
      <c r="AH98" s="19">
        <f t="shared" si="112"/>
        <v>100</v>
      </c>
      <c r="AI98" s="19">
        <f>AI19</f>
        <v>24.2</v>
      </c>
      <c r="AJ98" s="19">
        <f>AJ19</f>
        <v>24.099999999999998</v>
      </c>
      <c r="AK98" s="19">
        <f t="shared" si="113"/>
        <v>99.586776859504127</v>
      </c>
      <c r="AL98" s="19">
        <f>AL19</f>
        <v>24.2</v>
      </c>
      <c r="AM98" s="19">
        <f>AM19</f>
        <v>0</v>
      </c>
      <c r="AN98" s="19">
        <f t="shared" si="104"/>
        <v>0</v>
      </c>
      <c r="AO98" s="19">
        <f>AO19</f>
        <v>24.2</v>
      </c>
      <c r="AP98" s="19">
        <f>AP19</f>
        <v>0</v>
      </c>
      <c r="AQ98" s="19">
        <f t="shared" si="114"/>
        <v>0</v>
      </c>
      <c r="AR98" s="19">
        <f>AR19</f>
        <v>23.4</v>
      </c>
      <c r="AS98" s="19">
        <f>AS19</f>
        <v>0</v>
      </c>
      <c r="AT98" s="19">
        <f t="shared" si="116"/>
        <v>0</v>
      </c>
      <c r="AU98" s="21"/>
      <c r="AV98" s="21"/>
    </row>
    <row r="99" spans="1:48" s="9" customFormat="1" ht="12.75">
      <c r="A99" s="11"/>
      <c r="B99" s="12"/>
      <c r="C99" s="12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</row>
    <row r="100" spans="1:48" s="9" customFormat="1" ht="12.75">
      <c r="A100" s="11"/>
      <c r="B100" s="12"/>
      <c r="C100" s="12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</row>
    <row r="101" spans="1:48" s="9" customFormat="1" ht="12.75">
      <c r="B101" s="13"/>
      <c r="C101" s="13"/>
      <c r="D101" s="13"/>
    </row>
    <row r="102" spans="1:48" s="9" customFormat="1" ht="12.75">
      <c r="B102" s="13"/>
      <c r="C102" s="13"/>
      <c r="D102" s="13"/>
    </row>
    <row r="103" spans="1:48" s="9" customFormat="1" ht="12.75">
      <c r="B103" s="13"/>
      <c r="C103" s="13"/>
      <c r="D103" s="13"/>
      <c r="M103" s="47"/>
    </row>
    <row r="104" spans="1:48" s="9" customFormat="1" ht="12.75">
      <c r="B104" s="13"/>
      <c r="C104" s="13"/>
      <c r="D104" s="13"/>
    </row>
    <row r="105" spans="1:48" s="9" customFormat="1" ht="15.75">
      <c r="A105" s="4" t="s">
        <v>42</v>
      </c>
      <c r="B105" s="5"/>
      <c r="C105" s="5"/>
      <c r="D105" s="5"/>
      <c r="E105" s="4"/>
      <c r="F105" s="4"/>
      <c r="G105" s="4"/>
      <c r="H105" s="4"/>
      <c r="I105" s="4"/>
      <c r="J105" s="4"/>
      <c r="K105" s="4" t="s">
        <v>28</v>
      </c>
      <c r="L105" s="4"/>
      <c r="M105" s="4"/>
      <c r="N105" s="4"/>
      <c r="O105" s="4"/>
      <c r="P105" s="4"/>
      <c r="Q105" s="4"/>
      <c r="R105" s="4"/>
    </row>
    <row r="106" spans="1:48" s="9" customFormat="1" ht="15.75">
      <c r="A106" s="4" t="s">
        <v>43</v>
      </c>
      <c r="B106" s="5"/>
      <c r="C106" s="5"/>
      <c r="D106" s="5"/>
      <c r="E106" s="4"/>
      <c r="F106" s="4"/>
      <c r="G106" s="4"/>
      <c r="H106" s="4"/>
      <c r="I106" s="4"/>
      <c r="J106" s="4"/>
      <c r="K106" s="4" t="s">
        <v>44</v>
      </c>
      <c r="L106" s="4"/>
      <c r="M106" s="4"/>
      <c r="N106" s="4"/>
      <c r="O106" s="4"/>
      <c r="P106" s="4"/>
      <c r="Q106" s="4"/>
      <c r="R106" s="4"/>
    </row>
    <row r="107" spans="1:48" s="9" customFormat="1" ht="15.75">
      <c r="A107" s="4"/>
      <c r="B107" s="5"/>
      <c r="C107" s="5"/>
      <c r="D107" s="5"/>
      <c r="E107" s="4"/>
      <c r="F107" s="4"/>
      <c r="G107" s="4"/>
      <c r="H107" s="4"/>
      <c r="I107" s="4"/>
      <c r="J107" s="4"/>
      <c r="K107" s="4" t="s">
        <v>45</v>
      </c>
      <c r="L107" s="4"/>
      <c r="M107" s="4"/>
      <c r="N107" s="4"/>
      <c r="O107" s="4"/>
      <c r="P107" s="4"/>
      <c r="Q107" s="4"/>
      <c r="R107" s="4"/>
    </row>
    <row r="108" spans="1:48" s="9" customFormat="1" ht="15.75">
      <c r="A108" s="4"/>
      <c r="B108" s="5"/>
      <c r="C108" s="5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48" s="9" customFormat="1" ht="15.75">
      <c r="A109" s="4" t="s">
        <v>27</v>
      </c>
      <c r="B109" s="5"/>
      <c r="C109" s="5"/>
      <c r="D109" s="5"/>
      <c r="E109" s="4"/>
      <c r="F109" s="4"/>
      <c r="G109" s="4"/>
      <c r="H109" s="4"/>
      <c r="I109" s="4"/>
      <c r="J109" s="4"/>
      <c r="K109" s="4" t="s">
        <v>29</v>
      </c>
      <c r="L109" s="5"/>
      <c r="M109" s="4"/>
      <c r="N109" s="4"/>
      <c r="O109" s="4"/>
      <c r="P109" s="4"/>
      <c r="Q109" s="4"/>
      <c r="R109" s="4"/>
    </row>
    <row r="110" spans="1:48" s="9" customFormat="1" ht="15.75">
      <c r="A110" s="4"/>
      <c r="B110" s="5"/>
      <c r="C110" s="5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48" s="9" customFormat="1" ht="15.75">
      <c r="A111" s="4"/>
      <c r="B111" s="5"/>
      <c r="C111" s="5"/>
      <c r="D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48" s="9" customFormat="1" ht="15.75">
      <c r="A112" s="4" t="s">
        <v>46</v>
      </c>
      <c r="B112" s="5"/>
      <c r="C112" s="5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s="9" customFormat="1" ht="15.75">
      <c r="A113" s="3" t="s">
        <v>47</v>
      </c>
      <c r="B113" s="5"/>
      <c r="C113" s="5"/>
      <c r="D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3" customFormat="1" ht="15.75"/>
    <row r="115" spans="1:18" s="3" customFormat="1" ht="15.75">
      <c r="A115" s="3" t="s">
        <v>48</v>
      </c>
    </row>
    <row r="116" spans="1:18" s="9" customFormat="1" ht="12.75">
      <c r="B116" s="13"/>
      <c r="C116" s="13"/>
      <c r="D116" s="13"/>
    </row>
    <row r="117" spans="1:18" s="9" customFormat="1" ht="12.75">
      <c r="B117" s="13"/>
      <c r="C117" s="13"/>
      <c r="D117" s="13"/>
    </row>
    <row r="118" spans="1:18" s="9" customFormat="1" ht="12.75">
      <c r="B118" s="13"/>
      <c r="C118" s="13"/>
      <c r="D118" s="13"/>
    </row>
    <row r="119" spans="1:18" s="9" customFormat="1" ht="12.75">
      <c r="B119" s="13"/>
      <c r="C119" s="13"/>
      <c r="D119" s="13"/>
    </row>
    <row r="120" spans="1:18" s="9" customFormat="1" ht="12.75">
      <c r="B120" s="13"/>
      <c r="C120" s="13"/>
      <c r="D120" s="13"/>
    </row>
    <row r="121" spans="1:18" s="9" customFormat="1" ht="12.75">
      <c r="B121" s="13"/>
      <c r="C121" s="13"/>
      <c r="D121" s="13"/>
    </row>
    <row r="122" spans="1:18" s="9" customFormat="1" ht="12.75">
      <c r="B122" s="13"/>
      <c r="C122" s="13"/>
      <c r="D122" s="13"/>
    </row>
    <row r="123" spans="1:18" s="9" customFormat="1" ht="12.75">
      <c r="B123" s="13"/>
      <c r="C123" s="13"/>
      <c r="D123" s="13"/>
    </row>
    <row r="124" spans="1:18" s="9" customFormat="1" ht="12.75">
      <c r="B124" s="13"/>
      <c r="C124" s="13"/>
      <c r="D124" s="13"/>
    </row>
    <row r="125" spans="1:18" s="9" customFormat="1" ht="12.75">
      <c r="B125" s="13"/>
      <c r="C125" s="13"/>
      <c r="D125" s="13"/>
    </row>
    <row r="126" spans="1:18" s="9" customFormat="1" ht="12.75">
      <c r="B126" s="13"/>
      <c r="C126" s="13"/>
      <c r="D126" s="13"/>
    </row>
    <row r="127" spans="1:18" s="9" customFormat="1" ht="12.75">
      <c r="B127" s="13"/>
      <c r="C127" s="13"/>
      <c r="D127" s="13"/>
    </row>
    <row r="128" spans="1:18" s="9" customFormat="1" ht="12.75">
      <c r="B128" s="13"/>
      <c r="C128" s="13"/>
      <c r="D128" s="13"/>
    </row>
    <row r="129" spans="2:4" s="9" customFormat="1" ht="12.75">
      <c r="B129" s="13"/>
      <c r="C129" s="13"/>
      <c r="D129" s="13"/>
    </row>
    <row r="130" spans="2:4" s="9" customFormat="1" ht="12.75">
      <c r="B130" s="13"/>
      <c r="C130" s="13"/>
      <c r="D130" s="13"/>
    </row>
    <row r="131" spans="2:4" s="9" customFormat="1" ht="12.75">
      <c r="B131" s="13"/>
      <c r="C131" s="13"/>
      <c r="D131" s="13"/>
    </row>
    <row r="132" spans="2:4" s="9" customFormat="1" ht="12.75">
      <c r="B132" s="13"/>
      <c r="C132" s="13"/>
      <c r="D132" s="13"/>
    </row>
    <row r="133" spans="2:4" s="9" customFormat="1" ht="12.75">
      <c r="B133" s="13"/>
      <c r="C133" s="13"/>
      <c r="D133" s="13"/>
    </row>
    <row r="134" spans="2:4" s="9" customFormat="1" ht="12.75">
      <c r="B134" s="13"/>
      <c r="C134" s="13"/>
      <c r="D134" s="13"/>
    </row>
    <row r="135" spans="2:4" s="9" customFormat="1" ht="12.75">
      <c r="B135" s="13"/>
      <c r="C135" s="13"/>
      <c r="D135" s="13"/>
    </row>
    <row r="136" spans="2:4" s="9" customFormat="1" ht="12.75">
      <c r="B136" s="13"/>
      <c r="C136" s="13"/>
      <c r="D136" s="13"/>
    </row>
    <row r="137" spans="2:4" s="9" customFormat="1" ht="12.75">
      <c r="B137" s="13"/>
      <c r="C137" s="13"/>
      <c r="D137" s="13"/>
    </row>
    <row r="138" spans="2:4" s="9" customFormat="1" ht="12.75">
      <c r="B138" s="13"/>
      <c r="C138" s="13"/>
      <c r="D138" s="13"/>
    </row>
    <row r="139" spans="2:4" s="9" customFormat="1" ht="12.75">
      <c r="B139" s="13"/>
      <c r="C139" s="13"/>
      <c r="D139" s="13"/>
    </row>
    <row r="140" spans="2:4" s="9" customFormat="1" ht="12.75">
      <c r="B140" s="13"/>
      <c r="C140" s="13"/>
      <c r="D140" s="13"/>
    </row>
    <row r="141" spans="2:4" s="9" customFormat="1" ht="12.75">
      <c r="B141" s="13"/>
      <c r="C141" s="13"/>
      <c r="D141" s="13"/>
    </row>
    <row r="142" spans="2:4" s="9" customFormat="1" ht="12.75">
      <c r="B142" s="13"/>
      <c r="C142" s="13"/>
      <c r="D142" s="13"/>
    </row>
    <row r="143" spans="2:4" s="9" customFormat="1" ht="12.75">
      <c r="B143" s="13"/>
      <c r="C143" s="13"/>
      <c r="D143" s="13"/>
    </row>
    <row r="144" spans="2:4" s="9" customFormat="1" ht="12.75">
      <c r="B144" s="13"/>
      <c r="C144" s="13"/>
      <c r="D144" s="13"/>
    </row>
    <row r="145" spans="2:4" s="9" customFormat="1" ht="12.75">
      <c r="B145" s="13"/>
      <c r="C145" s="13"/>
      <c r="D145" s="13"/>
    </row>
    <row r="146" spans="2:4" s="9" customFormat="1" ht="12.75">
      <c r="B146" s="13"/>
      <c r="C146" s="13"/>
      <c r="D146" s="13"/>
    </row>
    <row r="147" spans="2:4" s="9" customFormat="1" ht="12.75">
      <c r="B147" s="13"/>
      <c r="C147" s="13"/>
      <c r="D147" s="13"/>
    </row>
    <row r="148" spans="2:4" s="9" customFormat="1" ht="12.75">
      <c r="B148" s="13"/>
      <c r="C148" s="13"/>
      <c r="D148" s="13"/>
    </row>
    <row r="149" spans="2:4" s="9" customFormat="1" ht="12.75">
      <c r="B149" s="13"/>
      <c r="C149" s="13"/>
      <c r="D149" s="13"/>
    </row>
    <row r="150" spans="2:4" s="9" customFormat="1" ht="12.75">
      <c r="B150" s="13"/>
      <c r="C150" s="13"/>
      <c r="D150" s="13"/>
    </row>
    <row r="151" spans="2:4" s="9" customFormat="1" ht="12.75">
      <c r="B151" s="13"/>
      <c r="C151" s="13"/>
      <c r="D151" s="13"/>
    </row>
    <row r="152" spans="2:4" s="9" customFormat="1" ht="12.75">
      <c r="B152" s="13"/>
      <c r="C152" s="13"/>
      <c r="D152" s="13"/>
    </row>
    <row r="153" spans="2:4" s="9" customFormat="1" ht="12.75">
      <c r="B153" s="13"/>
      <c r="C153" s="13"/>
      <c r="D153" s="13"/>
    </row>
    <row r="154" spans="2:4" s="9" customFormat="1" ht="12.75">
      <c r="B154" s="13"/>
      <c r="C154" s="13"/>
      <c r="D154" s="13"/>
    </row>
    <row r="155" spans="2:4" s="9" customFormat="1" ht="12.75">
      <c r="B155" s="13"/>
      <c r="C155" s="13"/>
      <c r="D155" s="13"/>
    </row>
    <row r="156" spans="2:4" s="9" customFormat="1" ht="12.75">
      <c r="B156" s="13"/>
      <c r="C156" s="13"/>
      <c r="D156" s="13"/>
    </row>
    <row r="157" spans="2:4" s="9" customFormat="1" ht="12.75">
      <c r="B157" s="13"/>
      <c r="C157" s="13"/>
      <c r="D157" s="13"/>
    </row>
    <row r="158" spans="2:4" s="9" customFormat="1" ht="12.75">
      <c r="B158" s="13"/>
      <c r="C158" s="13"/>
      <c r="D158" s="13"/>
    </row>
    <row r="159" spans="2:4" s="9" customFormat="1" ht="12.75">
      <c r="B159" s="13"/>
      <c r="C159" s="13"/>
      <c r="D159" s="13"/>
    </row>
    <row r="160" spans="2:4" s="9" customFormat="1" ht="12.75">
      <c r="B160" s="13"/>
      <c r="C160" s="13"/>
      <c r="D160" s="13"/>
    </row>
    <row r="161" spans="2:4" s="9" customFormat="1" ht="12.75">
      <c r="B161" s="13"/>
      <c r="C161" s="13"/>
      <c r="D161" s="13"/>
    </row>
    <row r="162" spans="2:4" s="9" customFormat="1" ht="12.75">
      <c r="B162" s="13"/>
      <c r="C162" s="13"/>
      <c r="D162" s="13"/>
    </row>
    <row r="163" spans="2:4" s="9" customFormat="1" ht="12.75">
      <c r="B163" s="13"/>
      <c r="C163" s="13"/>
      <c r="D163" s="13"/>
    </row>
    <row r="164" spans="2:4" s="9" customFormat="1" ht="12.75">
      <c r="B164" s="13"/>
      <c r="C164" s="13"/>
      <c r="D164" s="13"/>
    </row>
    <row r="165" spans="2:4" s="9" customFormat="1" ht="12.75">
      <c r="B165" s="13"/>
      <c r="C165" s="13"/>
      <c r="D165" s="13"/>
    </row>
    <row r="166" spans="2:4" s="9" customFormat="1" ht="12.75">
      <c r="B166" s="13"/>
      <c r="C166" s="13"/>
      <c r="D166" s="13"/>
    </row>
    <row r="167" spans="2:4" s="9" customFormat="1" ht="12.75">
      <c r="B167" s="13"/>
      <c r="C167" s="13"/>
      <c r="D167" s="13"/>
    </row>
    <row r="168" spans="2:4" s="9" customFormat="1" ht="12.75">
      <c r="B168" s="13"/>
      <c r="C168" s="13"/>
      <c r="D168" s="13"/>
    </row>
    <row r="169" spans="2:4" s="9" customFormat="1" ht="12.75">
      <c r="B169" s="13"/>
      <c r="C169" s="13"/>
      <c r="D169" s="13"/>
    </row>
    <row r="170" spans="2:4" s="9" customFormat="1" ht="12.75">
      <c r="B170" s="13"/>
      <c r="C170" s="13"/>
      <c r="D170" s="13"/>
    </row>
    <row r="171" spans="2:4" s="9" customFormat="1" ht="12.75">
      <c r="B171" s="13"/>
      <c r="C171" s="13"/>
      <c r="D171" s="13"/>
    </row>
    <row r="172" spans="2:4" s="9" customFormat="1" ht="12.75">
      <c r="B172" s="13"/>
      <c r="C172" s="13"/>
      <c r="D172" s="13"/>
    </row>
    <row r="173" spans="2:4" s="9" customFormat="1" ht="12.75">
      <c r="B173" s="13"/>
      <c r="C173" s="13"/>
      <c r="D173" s="13"/>
    </row>
    <row r="174" spans="2:4" s="9" customFormat="1" ht="12.75">
      <c r="B174" s="13"/>
      <c r="C174" s="13"/>
      <c r="D174" s="13"/>
    </row>
    <row r="175" spans="2:4" s="9" customFormat="1" ht="12.75">
      <c r="B175" s="13"/>
      <c r="C175" s="13"/>
      <c r="D175" s="13"/>
    </row>
    <row r="176" spans="2:4" s="9" customFormat="1" ht="12.75">
      <c r="B176" s="13"/>
      <c r="C176" s="13"/>
      <c r="D176" s="13"/>
    </row>
    <row r="177" spans="2:4" s="9" customFormat="1" ht="12.75">
      <c r="B177" s="13"/>
      <c r="C177" s="13"/>
      <c r="D177" s="13"/>
    </row>
    <row r="178" spans="2:4" s="9" customFormat="1" ht="12.75">
      <c r="B178" s="13"/>
      <c r="C178" s="13"/>
      <c r="D178" s="13"/>
    </row>
    <row r="179" spans="2:4" s="9" customFormat="1" ht="12.75">
      <c r="B179" s="13"/>
      <c r="C179" s="13"/>
      <c r="D179" s="13"/>
    </row>
    <row r="180" spans="2:4" s="9" customFormat="1" ht="12.75">
      <c r="B180" s="13"/>
      <c r="C180" s="13"/>
      <c r="D180" s="13"/>
    </row>
    <row r="181" spans="2:4" s="9" customFormat="1" ht="12.75">
      <c r="B181" s="13"/>
      <c r="C181" s="13"/>
      <c r="D181" s="13"/>
    </row>
    <row r="182" spans="2:4" s="9" customFormat="1" ht="12.75">
      <c r="B182" s="13"/>
      <c r="C182" s="13"/>
      <c r="D182" s="13"/>
    </row>
    <row r="183" spans="2:4" s="9" customFormat="1" ht="12.75">
      <c r="B183" s="13"/>
      <c r="C183" s="13"/>
      <c r="D183" s="13"/>
    </row>
    <row r="184" spans="2:4" s="9" customFormat="1" ht="12.75">
      <c r="B184" s="13"/>
      <c r="C184" s="13"/>
      <c r="D184" s="13"/>
    </row>
    <row r="185" spans="2:4" s="9" customFormat="1" ht="12.75">
      <c r="B185" s="13"/>
      <c r="C185" s="13"/>
      <c r="D185" s="13"/>
    </row>
    <row r="186" spans="2:4" s="9" customFormat="1" ht="12.75">
      <c r="B186" s="13"/>
      <c r="C186" s="13"/>
      <c r="D186" s="13"/>
    </row>
    <row r="187" spans="2:4" s="9" customFormat="1" ht="12.75">
      <c r="B187" s="13"/>
      <c r="C187" s="13"/>
      <c r="D187" s="13"/>
    </row>
    <row r="188" spans="2:4" s="9" customFormat="1" ht="12.75">
      <c r="B188" s="13"/>
      <c r="C188" s="13"/>
      <c r="D188" s="13"/>
    </row>
    <row r="189" spans="2:4" s="9" customFormat="1" ht="12.75">
      <c r="B189" s="13"/>
      <c r="C189" s="13"/>
      <c r="D189" s="13"/>
    </row>
    <row r="190" spans="2:4" s="9" customFormat="1" ht="12.75">
      <c r="B190" s="13"/>
      <c r="C190" s="13"/>
      <c r="D190" s="13"/>
    </row>
    <row r="191" spans="2:4" s="9" customFormat="1" ht="12.75">
      <c r="B191" s="13"/>
      <c r="C191" s="13"/>
      <c r="D191" s="13"/>
    </row>
    <row r="192" spans="2:4" s="9" customFormat="1" ht="12.75">
      <c r="B192" s="13"/>
      <c r="C192" s="13"/>
      <c r="D192" s="13"/>
    </row>
    <row r="193" spans="2:4" s="9" customFormat="1" ht="12.75">
      <c r="B193" s="13"/>
      <c r="C193" s="13"/>
      <c r="D193" s="13"/>
    </row>
    <row r="194" spans="2:4" s="9" customFormat="1" ht="12.75">
      <c r="B194" s="13"/>
      <c r="C194" s="13"/>
      <c r="D194" s="13"/>
    </row>
    <row r="195" spans="2:4" s="9" customFormat="1" ht="12.75">
      <c r="B195" s="13"/>
      <c r="C195" s="13"/>
      <c r="D195" s="13"/>
    </row>
    <row r="196" spans="2:4" s="9" customFormat="1" ht="12.75">
      <c r="B196" s="13"/>
      <c r="C196" s="13"/>
      <c r="D196" s="13"/>
    </row>
    <row r="197" spans="2:4" s="9" customFormat="1" ht="12.75">
      <c r="B197" s="13"/>
      <c r="C197" s="13"/>
      <c r="D197" s="13"/>
    </row>
    <row r="198" spans="2:4" s="9" customFormat="1" ht="12.75">
      <c r="B198" s="13"/>
      <c r="C198" s="13"/>
      <c r="D198" s="13"/>
    </row>
    <row r="199" spans="2:4" s="9" customFormat="1" ht="12.75">
      <c r="B199" s="13"/>
      <c r="C199" s="13"/>
      <c r="D199" s="13"/>
    </row>
    <row r="200" spans="2:4" s="9" customFormat="1" ht="12.75">
      <c r="B200" s="13"/>
      <c r="C200" s="13"/>
      <c r="D200" s="13"/>
    </row>
    <row r="201" spans="2:4" s="9" customFormat="1" ht="12.75">
      <c r="B201" s="13"/>
      <c r="C201" s="13"/>
      <c r="D201" s="13"/>
    </row>
    <row r="202" spans="2:4" s="9" customFormat="1" ht="12.75">
      <c r="B202" s="13"/>
      <c r="C202" s="13"/>
      <c r="D202" s="13"/>
    </row>
    <row r="203" spans="2:4" s="9" customFormat="1" ht="12.75">
      <c r="B203" s="13"/>
      <c r="C203" s="13"/>
      <c r="D203" s="13"/>
    </row>
    <row r="204" spans="2:4" s="9" customFormat="1" ht="12.75">
      <c r="B204" s="13"/>
      <c r="C204" s="13"/>
      <c r="D204" s="13"/>
    </row>
    <row r="205" spans="2:4" s="9" customFormat="1" ht="12.75">
      <c r="B205" s="13"/>
      <c r="C205" s="13"/>
      <c r="D205" s="13"/>
    </row>
    <row r="206" spans="2:4" s="9" customFormat="1" ht="12.75">
      <c r="B206" s="13"/>
      <c r="C206" s="13"/>
      <c r="D206" s="13"/>
    </row>
    <row r="207" spans="2:4" s="9" customFormat="1" ht="12.75">
      <c r="B207" s="13"/>
      <c r="C207" s="13"/>
      <c r="D207" s="13"/>
    </row>
    <row r="208" spans="2:4" s="9" customFormat="1" ht="12.75">
      <c r="B208" s="13"/>
      <c r="C208" s="13"/>
      <c r="D208" s="13"/>
    </row>
    <row r="209" spans="2:4" s="9" customFormat="1" ht="12.75">
      <c r="B209" s="13"/>
      <c r="C209" s="13"/>
      <c r="D209" s="13"/>
    </row>
    <row r="210" spans="2:4" s="9" customFormat="1" ht="12.75">
      <c r="B210" s="13"/>
      <c r="C210" s="13"/>
      <c r="D210" s="13"/>
    </row>
    <row r="211" spans="2:4" s="9" customFormat="1" ht="12.75">
      <c r="B211" s="13"/>
      <c r="C211" s="13"/>
      <c r="D211" s="13"/>
    </row>
    <row r="212" spans="2:4" s="9" customFormat="1" ht="12.75">
      <c r="B212" s="13"/>
      <c r="C212" s="13"/>
      <c r="D212" s="13"/>
    </row>
    <row r="213" spans="2:4" s="9" customFormat="1" ht="12.75">
      <c r="B213" s="13"/>
      <c r="C213" s="13"/>
      <c r="D213" s="13"/>
    </row>
    <row r="214" spans="2:4" s="9" customFormat="1" ht="12.75">
      <c r="B214" s="13"/>
      <c r="C214" s="13"/>
      <c r="D214" s="13"/>
    </row>
    <row r="215" spans="2:4" s="9" customFormat="1" ht="12.75">
      <c r="B215" s="13"/>
      <c r="C215" s="13"/>
      <c r="D215" s="13"/>
    </row>
    <row r="216" spans="2:4" s="9" customFormat="1" ht="12.75">
      <c r="B216" s="13"/>
      <c r="C216" s="13"/>
      <c r="D216" s="13"/>
    </row>
    <row r="217" spans="2:4" s="9" customFormat="1" ht="12.75">
      <c r="B217" s="13"/>
      <c r="C217" s="13"/>
      <c r="D217" s="13"/>
    </row>
    <row r="218" spans="2:4" s="9" customFormat="1" ht="12.75">
      <c r="B218" s="13"/>
      <c r="C218" s="13"/>
      <c r="D218" s="13"/>
    </row>
    <row r="219" spans="2:4" s="9" customFormat="1" ht="12.75">
      <c r="B219" s="13"/>
      <c r="C219" s="13"/>
      <c r="D219" s="13"/>
    </row>
    <row r="220" spans="2:4" s="9" customFormat="1" ht="12.75">
      <c r="B220" s="13"/>
      <c r="C220" s="13"/>
      <c r="D220" s="13"/>
    </row>
    <row r="221" spans="2:4" s="9" customFormat="1" ht="12.75">
      <c r="B221" s="13"/>
      <c r="C221" s="13"/>
      <c r="D221" s="13"/>
    </row>
    <row r="222" spans="2:4" s="9" customFormat="1" ht="12.75">
      <c r="B222" s="13"/>
      <c r="C222" s="13"/>
      <c r="D222" s="13"/>
    </row>
    <row r="223" spans="2:4" s="9" customFormat="1" ht="12.75">
      <c r="B223" s="13"/>
      <c r="C223" s="13"/>
      <c r="D223" s="13"/>
    </row>
    <row r="224" spans="2:4" s="9" customFormat="1" ht="12.75">
      <c r="B224" s="13"/>
      <c r="C224" s="13"/>
      <c r="D224" s="13"/>
    </row>
    <row r="225" spans="2:4" s="9" customFormat="1" ht="12.75">
      <c r="B225" s="13"/>
      <c r="C225" s="13"/>
      <c r="D225" s="13"/>
    </row>
    <row r="226" spans="2:4" s="9" customFormat="1" ht="12.75">
      <c r="B226" s="13"/>
      <c r="C226" s="13"/>
      <c r="D226" s="13"/>
    </row>
    <row r="227" spans="2:4" s="9" customFormat="1" ht="12.75">
      <c r="B227" s="13"/>
      <c r="C227" s="13"/>
      <c r="D227" s="13"/>
    </row>
    <row r="228" spans="2:4" s="9" customFormat="1" ht="12.75">
      <c r="B228" s="13"/>
      <c r="C228" s="13"/>
      <c r="D228" s="13"/>
    </row>
    <row r="229" spans="2:4" s="9" customFormat="1" ht="12.75">
      <c r="B229" s="13"/>
      <c r="C229" s="13"/>
      <c r="D229" s="13"/>
    </row>
    <row r="230" spans="2:4" s="9" customFormat="1" ht="12.75">
      <c r="B230" s="13"/>
      <c r="C230" s="13"/>
      <c r="D230" s="13"/>
    </row>
    <row r="231" spans="2:4" s="9" customFormat="1" ht="12.75">
      <c r="B231" s="13"/>
      <c r="C231" s="13"/>
      <c r="D231" s="13"/>
    </row>
    <row r="232" spans="2:4" s="9" customFormat="1" ht="12.75">
      <c r="B232" s="13"/>
      <c r="C232" s="13"/>
      <c r="D232" s="13"/>
    </row>
    <row r="233" spans="2:4" s="9" customFormat="1" ht="12.75">
      <c r="B233" s="13"/>
      <c r="C233" s="13"/>
      <c r="D233" s="13"/>
    </row>
    <row r="234" spans="2:4" s="9" customFormat="1" ht="12.75">
      <c r="B234" s="13"/>
      <c r="C234" s="13"/>
      <c r="D234" s="13"/>
    </row>
    <row r="235" spans="2:4" s="9" customFormat="1" ht="12.75">
      <c r="B235" s="13"/>
      <c r="C235" s="13"/>
      <c r="D235" s="13"/>
    </row>
    <row r="236" spans="2:4" s="9" customFormat="1" ht="12.75">
      <c r="B236" s="13"/>
      <c r="C236" s="13"/>
      <c r="D236" s="13"/>
    </row>
    <row r="237" spans="2:4" s="9" customFormat="1" ht="12.75">
      <c r="B237" s="13"/>
      <c r="C237" s="13"/>
      <c r="D237" s="13"/>
    </row>
  </sheetData>
  <mergeCells count="135">
    <mergeCell ref="A95:A98"/>
    <mergeCell ref="B95:D98"/>
    <mergeCell ref="A87:A89"/>
    <mergeCell ref="B87:B89"/>
    <mergeCell ref="C87:C89"/>
    <mergeCell ref="D87:D89"/>
    <mergeCell ref="AU87:AU89"/>
    <mergeCell ref="AV87:AV89"/>
    <mergeCell ref="AV77:AV79"/>
    <mergeCell ref="A81:A83"/>
    <mergeCell ref="B81:B83"/>
    <mergeCell ref="C81:C83"/>
    <mergeCell ref="D81:D83"/>
    <mergeCell ref="AU81:AU83"/>
    <mergeCell ref="AV81:AV83"/>
    <mergeCell ref="A67:AV67"/>
    <mergeCell ref="A68:AV68"/>
    <mergeCell ref="A69:AV69"/>
    <mergeCell ref="A70:A72"/>
    <mergeCell ref="B70:D72"/>
    <mergeCell ref="A77:A79"/>
    <mergeCell ref="B77:B79"/>
    <mergeCell ref="C77:C79"/>
    <mergeCell ref="D77:D79"/>
    <mergeCell ref="AU77:AU79"/>
    <mergeCell ref="A62:A64"/>
    <mergeCell ref="B62:B64"/>
    <mergeCell ref="C62:C64"/>
    <mergeCell ref="D62:D64"/>
    <mergeCell ref="AU62:AU64"/>
    <mergeCell ref="AV62:AV64"/>
    <mergeCell ref="A59:A61"/>
    <mergeCell ref="B59:B61"/>
    <mergeCell ref="C59:C61"/>
    <mergeCell ref="D59:D61"/>
    <mergeCell ref="AU59:AU61"/>
    <mergeCell ref="AV59:AV61"/>
    <mergeCell ref="A56:A58"/>
    <mergeCell ref="B56:B58"/>
    <mergeCell ref="C56:C58"/>
    <mergeCell ref="D56:D58"/>
    <mergeCell ref="AU56:AU58"/>
    <mergeCell ref="AV56:AV58"/>
    <mergeCell ref="A53:A55"/>
    <mergeCell ref="B53:B55"/>
    <mergeCell ref="C53:C55"/>
    <mergeCell ref="D53:D55"/>
    <mergeCell ref="AU53:AU55"/>
    <mergeCell ref="AV53:AV55"/>
    <mergeCell ref="A45:AV45"/>
    <mergeCell ref="A46:AV46"/>
    <mergeCell ref="A47:A49"/>
    <mergeCell ref="B47:D49"/>
    <mergeCell ref="A50:A52"/>
    <mergeCell ref="B50:B52"/>
    <mergeCell ref="C50:C52"/>
    <mergeCell ref="D50:D52"/>
    <mergeCell ref="AU50:AU52"/>
    <mergeCell ref="AV50:AV52"/>
    <mergeCell ref="A42:A44"/>
    <mergeCell ref="B42:B44"/>
    <mergeCell ref="C42:C44"/>
    <mergeCell ref="D42:D44"/>
    <mergeCell ref="AU42:AU44"/>
    <mergeCell ref="AV42:AV44"/>
    <mergeCell ref="A39:A41"/>
    <mergeCell ref="B39:B41"/>
    <mergeCell ref="C39:C41"/>
    <mergeCell ref="D39:D41"/>
    <mergeCell ref="AU39:AU41"/>
    <mergeCell ref="AV39:AV41"/>
    <mergeCell ref="A35:A37"/>
    <mergeCell ref="B35:B37"/>
    <mergeCell ref="C35:C37"/>
    <mergeCell ref="D35:D37"/>
    <mergeCell ref="AU35:AU37"/>
    <mergeCell ref="AV35:AV37"/>
    <mergeCell ref="A31:AV31"/>
    <mergeCell ref="A32:A34"/>
    <mergeCell ref="B32:B34"/>
    <mergeCell ref="C32:C34"/>
    <mergeCell ref="D32:D34"/>
    <mergeCell ref="AU32:AU34"/>
    <mergeCell ref="AV32:AV34"/>
    <mergeCell ref="A28:A30"/>
    <mergeCell ref="B28:B30"/>
    <mergeCell ref="C28:C30"/>
    <mergeCell ref="D28:D30"/>
    <mergeCell ref="AU28:AU30"/>
    <mergeCell ref="AV28:AV30"/>
    <mergeCell ref="A24:A27"/>
    <mergeCell ref="B24:B27"/>
    <mergeCell ref="C24:C27"/>
    <mergeCell ref="D24:D27"/>
    <mergeCell ref="AU24:AU27"/>
    <mergeCell ref="AV24:AV27"/>
    <mergeCell ref="A14:AV14"/>
    <mergeCell ref="A15:AV15"/>
    <mergeCell ref="A16:A19"/>
    <mergeCell ref="B16:D19"/>
    <mergeCell ref="A20:A23"/>
    <mergeCell ref="B20:B23"/>
    <mergeCell ref="C20:C23"/>
    <mergeCell ref="D20:D23"/>
    <mergeCell ref="AU20:AU23"/>
    <mergeCell ref="AV20:AV23"/>
    <mergeCell ref="A13:AV13"/>
    <mergeCell ref="K9:AT9"/>
    <mergeCell ref="AU9:AU11"/>
    <mergeCell ref="AV9:AV11"/>
    <mergeCell ref="K10:M10"/>
    <mergeCell ref="N10:P10"/>
    <mergeCell ref="Q10:S10"/>
    <mergeCell ref="T10:V10"/>
    <mergeCell ref="W10:Y10"/>
    <mergeCell ref="Z10:AB10"/>
    <mergeCell ref="AC10:AE10"/>
    <mergeCell ref="A1:AV1"/>
    <mergeCell ref="A2:AV2"/>
    <mergeCell ref="A3:AV3"/>
    <mergeCell ref="A7:AV7"/>
    <mergeCell ref="A9:A11"/>
    <mergeCell ref="B9:B11"/>
    <mergeCell ref="C9:C11"/>
    <mergeCell ref="D9:D11"/>
    <mergeCell ref="E9:E11"/>
    <mergeCell ref="F9:J10"/>
    <mergeCell ref="AF10:AH10"/>
    <mergeCell ref="AI10:AK10"/>
    <mergeCell ref="AL10:AN10"/>
    <mergeCell ref="AO10:AQ10"/>
    <mergeCell ref="AR10:AT10"/>
    <mergeCell ref="A4:AV4"/>
    <mergeCell ref="A5:AV5"/>
    <mergeCell ref="A6:AV6"/>
  </mergeCells>
  <pageMargins left="0.70866141732283472" right="0.12" top="0.17" bottom="0.74803149606299213" header="0.18" footer="0.31496062992125984"/>
  <pageSetup paperSize="8" scale="3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квартал 2017</vt:lpstr>
      <vt:lpstr>'III квартал 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2017-10-13T05:22:32Z</dcterms:modified>
</cp:coreProperties>
</file>