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сумм">'1'!$C$97</definedName>
  </definedNames>
  <calcPr fullCalcOnLoad="1"/>
</workbook>
</file>

<file path=xl/sharedStrings.xml><?xml version="1.0" encoding="utf-8"?>
<sst xmlns="http://schemas.openxmlformats.org/spreadsheetml/2006/main" count="293" uniqueCount="292">
  <si>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</si>
  <si>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</si>
  <si>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</si>
  <si>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</si>
  <si>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</si>
  <si>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</si>
  <si>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</si>
  <si>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</si>
  <si>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</si>
  <si>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</si>
  <si>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</si>
  <si>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</si>
  <si>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</si>
  <si>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</si>
  <si>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</si>
  <si>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</si>
  <si>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</si>
  <si>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</si>
  <si>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</si>
  <si>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</si>
  <si>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</si>
  <si>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Транспортный налог</t>
  </si>
  <si>
    <t>000 1 06 04000 02 0000 110</t>
  </si>
  <si>
    <t>- транспортный налог с организаций</t>
  </si>
  <si>
    <t>000 1 06 04011 02 0000 110</t>
  </si>
  <si>
    <t>- транспортный налог с 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</si>
  <si>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</si>
  <si>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</si>
  <si>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</si>
  <si>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</si>
  <si>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</si>
  <si>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</si>
  <si>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</si>
  <si>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</si>
  <si>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</si>
  <si>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</si>
  <si>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</si>
  <si>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</si>
  <si>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</si>
  <si>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</si>
  <si>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</si>
  <si>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</si>
  <si>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</si>
  <si>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</si>
  <si>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000  1  11  01000  00  0000  120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</si>
  <si>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</si>
  <si>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000  1  11  01040  04  0000  120</t>
  </si>
  <si>
    <t>Проценты, полученные от предоставления бюджетных кредитов внутри страны</t>
  </si>
  <si>
    <t>000  1  11  03000  00  0000  120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</si>
  <si>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</si>
  <si>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</si>
  <si>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</si>
  <si>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</si>
  <si>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</si>
  <si>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</si>
  <si>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</si>
  <si>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</si>
  <si>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</si>
  <si>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</si>
  <si>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</si>
  <si>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</si>
  <si>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</si>
  <si>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</si>
  <si>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</si>
  <si>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</si>
  <si>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</si>
  <si>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</si>
  <si>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</si>
  <si>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</si>
  <si>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</si>
  <si>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</si>
  <si>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</si>
  <si>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</si>
  <si>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</si>
  <si>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</si>
  <si>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</si>
  <si>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</si>
  <si>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</si>
  <si>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</si>
  <si>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</si>
  <si>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</si>
  <si>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</si>
  <si>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</si>
  <si>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</si>
  <si>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</si>
  <si>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</si>
  <si>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</si>
  <si>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</si>
  <si>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</si>
  <si>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</si>
  <si>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</si>
  <si>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</si>
  <si>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</si>
  <si>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</si>
  <si>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</si>
  <si>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 xml:space="preserve">СУБСИДИИ БЮДЖЕТАМ СУБЪЕКТОВ РОССИЙСКОЙ ФЕДЕРАЦИИ И МУНИЦИПАЛЬНЫХ ОБРАЗОВАНИЙ (МЕЖБЮДЖЕТНЫЕ СУБСИДИИ)               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</si>
  <si>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</si>
  <si>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</si>
  <si>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</si>
  <si>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-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</si>
  <si>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</si>
  <si>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</si>
  <si>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</si>
  <si>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</si>
  <si>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</si>
  <si>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</si>
  <si>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</si>
  <si>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</si>
  <si>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</si>
  <si>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 xml:space="preserve">- субвенции бюджетам городских округов на государственную регистрацию актов гражданского  состояния                       </t>
  </si>
  <si>
    <t>000 2 02 03003 04 0000 151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</si>
  <si>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</si>
  <si>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</si>
  <si>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</si>
  <si>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</si>
  <si>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</si>
  <si>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- 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</si>
  <si>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</si>
  <si>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</si>
  <si>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</si>
  <si>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 xml:space="preserve">- субвенции бюджетам городских округов 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       </t>
  </si>
  <si>
    <t>000 2 02 03026 04 0000 151</t>
  </si>
  <si>
    <t>000 2 02 03029 00 0000 151</t>
  </si>
  <si>
    <t>000 2 02 03029 04 0000 151</t>
  </si>
  <si>
    <t>000 2 02 03055 00 0000 151</t>
  </si>
  <si>
    <t xml:space="preserve"> - 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 помощи</t>
  </si>
  <si>
    <t>000 2 02 03055 04 0000 151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</si>
  <si>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</si>
  <si>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</si>
  <si>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</si>
  <si>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</si>
  <si>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</si>
  <si>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</si>
  <si>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</si>
  <si>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</si>
  <si>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</si>
  <si>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</si>
  <si>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</si>
  <si>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</si>
  <si>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</si>
  <si>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</si>
  <si>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</si>
  <si>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</si>
  <si>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</si>
  <si>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</si>
  <si>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</si>
  <si>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000 2 02 03069 04 0000 151</t>
  </si>
  <si>
    <t xml:space="preserve"> -субвенции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</si>
  <si>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</si>
  <si>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</si>
  <si>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</si>
  <si>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</si>
  <si>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</si>
  <si>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000 2 02 04025 04 0000 151</t>
  </si>
  <si>
    <t>000 2 02 04025 00 0000 151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</si>
  <si>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</si>
  <si>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</si>
  <si>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</si>
  <si>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</si>
  <si>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Доходы от возмещения ущерба при возникновении страховых случаев</t>
  </si>
  <si>
    <t>000  1  16  23000  00  0000  140</t>
  </si>
  <si>
    <t xml:space="preserve"> - 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</si>
  <si>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Прочие дотации</t>
  </si>
  <si>
    <t>000 2 02 01999 00 0000 151</t>
  </si>
  <si>
    <t>000 2 02 01999 04 0000 151</t>
  </si>
  <si>
    <t>Прочие дотации бюджетам городских округов</t>
  </si>
  <si>
    <t>000 1 11 05010 00 0000 120</t>
  </si>
  <si>
    <t>000 2 02 02109 04 0000 151</t>
  </si>
  <si>
    <t>Субсидии бюджетам муниципальных образований на проведение капитального ремонта многоквартирных домов</t>
  </si>
  <si>
    <t xml:space="preserve"> - субсидии бюджетам городских округов на проведение капитального ремонта многоквартирных домов</t>
  </si>
  <si>
    <t>000 2 02 02041 04 0000 151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</si>
  <si>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</si>
  <si>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</si>
  <si>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</si>
  <si>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виде стоимости патента в связи с применением упрощенной системы налогообложения</t>
  </si>
  <si>
    <t>000 1 01 02030 01 0000 110</t>
  </si>
  <si>
    <t>000 1 01 02040 01 0000 110</t>
  </si>
  <si>
    <t xml:space="preserve"> - 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</si>
  <si>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-земельный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</si>
  <si>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000 2 02 02109 00 0000 151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</si>
  <si>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</si>
  <si>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</si>
  <si>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 xml:space="preserve"> -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(в том числе в части администрирования рабочих мест)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</si>
  <si>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</si>
  <si>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</si>
  <si>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</si>
  <si>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</si>
  <si>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 xml:space="preserve">
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</si>
  <si>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</si>
  <si>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</si>
  <si>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</si>
  <si>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</si>
  <si>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 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</si>
  <si>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 Российской Федерации, а также штрафы, взыскание которых осуществляется на основании ранее действовавшей  статьи 117 Налогового кодекса Российской Федерации</t>
  </si>
  <si>
    <t>000 2 02 04034 04 0001 151</t>
  </si>
  <si>
    <t>Межбюджетные трансферты, передаваемые в рамках реализации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</si>
  <si>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</si>
  <si>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000 2 02 04034 00 0001 151</t>
  </si>
  <si>
    <t xml:space="preserve">Субвенции бюджетам на составление (изменение и дополнение) списков кандидатов в присяжные заседатели федеральных судов общей юрисдикции в Российской  Федерации           </t>
  </si>
  <si>
    <t>000 2 02 03007 00 0000 151</t>
  </si>
  <si>
    <t>000 2 02 03007 04 0000 151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</si>
  <si>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</si>
  <si>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 xml:space="preserve"> - 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</si>
  <si>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000 2 02 04029 04 0000 151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</si>
  <si>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</si>
  <si>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возмещение части затрат на закупку кормов для маточного поголовья крупного рогатого скота </t>
  </si>
  <si>
    <t>000 2 02 03027 00 0000 151</t>
  </si>
  <si>
    <t>000 2 02 03027 04 0000 151</t>
  </si>
  <si>
    <t>000 2 02 03047 00 0000 151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</si>
  <si>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</si>
  <si>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субвенции бюджетам городских округов на возмещение части затрат на закупку кормов для маточного поголовья крупного рогатого скота </t>
  </si>
  <si>
    <t>000 2 02 03047 04 0000 151</t>
  </si>
  <si>
    <t xml:space="preserve">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по указанному имуществу</t>
  </si>
  <si>
    <t>Доходы бюджета городского округа город Урай на 2012 год</t>
  </si>
  <si>
    <t>000 1 11 03040 04 0000 120</t>
  </si>
  <si>
    <t>000 1 16 23040 04 0000 140</t>
  </si>
  <si>
    <t>Минимальный налог, зачисляемый в бюджеты субъектов Российской Федерации</t>
  </si>
  <si>
    <t>000 1 05 01050 01 0000 110</t>
  </si>
  <si>
    <t>000 2 02 04029 00 0000 151</t>
  </si>
  <si>
    <t xml:space="preserve">Сумма </t>
  </si>
  <si>
    <t>000 1 05 01041 02 0000 110</t>
  </si>
  <si>
    <t>000 1 05 01011 01 0000 110</t>
  </si>
  <si>
    <t>000 1 05 01021 01 0000 110</t>
  </si>
  <si>
    <t>000 1 05 02010 02 0000 110</t>
  </si>
  <si>
    <t>000 1 08 07141 01 0000 110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</si>
  <si>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</si>
  <si>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</si>
  <si>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</si>
  <si>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 xml:space="preserve"> -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</si>
  <si>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водительских удостоверений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</si>
  <si>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</si>
  <si>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</si>
  <si>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</si>
  <si>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</si>
  <si>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</si>
  <si>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</si>
  <si>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</si>
  <si>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</si>
  <si>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</si>
  <si>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</si>
  <si>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</si>
  <si>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</si>
  <si>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</si>
  <si>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</si>
  <si>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</si>
  <si>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 xml:space="preserve">000 2 02 02088 04 0002 151 </t>
  </si>
  <si>
    <t xml:space="preserve">000 2 02 02089 04 0001 151 </t>
  </si>
  <si>
    <t xml:space="preserve">000 2 02 02089 00 0000 151 </t>
  </si>
  <si>
    <t>Субсидии  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</si>
  <si>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 xml:space="preserve">000 2 02 02088 00 0000 151 </t>
  </si>
  <si>
    <t>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</si>
  <si>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</si>
  <si>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  бюджетам городских округов на обеспечение мероприятий по капитальному ремонту за счет средств бюджетов</t>
  </si>
  <si>
    <t xml:space="preserve">000 2 02 02088 04 0001 151 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</si>
  <si>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</si>
  <si>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</si>
  <si>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</si>
  <si>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</si>
  <si>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 xml:space="preserve">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</si>
  <si>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000 1 11 07014 04 0000 120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</si>
  <si>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</si>
  <si>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</si>
  <si>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</si>
  <si>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</si>
  <si>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</si>
  <si>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</si>
  <si>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</si>
  <si>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</si>
  <si>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</si>
  <si>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</si>
  <si>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</si>
  <si>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</si>
  <si>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</si>
  <si>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</si>
  <si>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</si>
  <si>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</si>
  <si>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</si>
  <si>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</si>
  <si>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</si>
  <si>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</si>
  <si>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</si>
  <si>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</si>
  <si>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</si>
  <si>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</si>
  <si>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</si>
  <si>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</si>
  <si>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</si>
  <si>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</si>
  <si>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</si>
  <si>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</si>
  <si>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Приложение №1</t>
  </si>
  <si>
    <t>от 02 ноября 2012 №110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</si>
</sst>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2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24" borderId="10">
      <alignment horizontal="left" vertical="top" wrapText="1"/>
      <protection/>
    </xf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22" borderId="11" xfId="0" applyFont="1" applyFill="1" applyBorder="1" applyAlignment="1">
      <alignment horizontal="center" vertical="center"/>
    </xf>
    <xf numFmtId="180" fontId="3" fillId="22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80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vertical="center" wrapText="1"/>
    </xf>
    <xf numFmtId="0" fontId="5" fillId="25" borderId="11" xfId="0" applyFont="1" applyFill="1" applyBorder="1" applyAlignment="1">
      <alignment horizontal="center" vertical="center"/>
    </xf>
    <xf numFmtId="180" fontId="5" fillId="25" borderId="11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horizontal="center" vertical="center"/>
    </xf>
    <xf numFmtId="180" fontId="3" fillId="25" borderId="11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180" fontId="4" fillId="25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180" fontId="4" fillId="0" borderId="0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vertical="center" wrapText="1"/>
    </xf>
    <xf numFmtId="0" fontId="5" fillId="26" borderId="11" xfId="0" applyFont="1" applyFill="1" applyBorder="1" applyAlignment="1">
      <alignment horizontal="center" vertical="center"/>
    </xf>
    <xf numFmtId="180" fontId="5" fillId="26" borderId="11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left" wrapText="1"/>
    </xf>
    <xf numFmtId="0" fontId="4" fillId="25" borderId="11" xfId="0" applyFont="1" applyFill="1" applyBorder="1" applyAlignment="1">
      <alignment horizontal="left" vertical="center" wrapText="1"/>
    </xf>
    <xf numFmtId="0" fontId="3" fillId="0" borderId="10" xfId="63" applyFont="1" applyFill="1" applyAlignment="1">
      <alignment horizontal="left" vertical="center" wrapText="1"/>
      <protection/>
    </xf>
    <xf numFmtId="2" fontId="3" fillId="25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63" applyFont="1" applyFill="1" applyAlignment="1">
      <alignment horizontal="left" vertical="center" wrapText="1"/>
      <protection/>
    </xf>
    <xf numFmtId="0" fontId="5" fillId="26" borderId="11" xfId="0" applyFont="1" applyFill="1" applyBorder="1" applyAlignment="1">
      <alignment vertical="center" wrapText="1"/>
    </xf>
    <xf numFmtId="0" fontId="5" fillId="26" borderId="11" xfId="0" applyFont="1" applyFill="1" applyBorder="1" applyAlignment="1">
      <alignment horizontal="center" vertical="center"/>
    </xf>
    <xf numFmtId="180" fontId="5" fillId="26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53.57421875" style="2" customWidth="1"/>
    <col min="2" max="2" width="24.28125" style="2" customWidth="1"/>
    <col min="3" max="3" width="18.7109375" style="39" customWidth="1"/>
    <col min="5" max="5" width="20.8515625" style="0" bestFit="1" customWidth="1"/>
  </cols>
  <sheetData>
    <row r="1" spans="1:3" ht="15">
      <c r="A1" s="1"/>
      <c r="B1" s="86" t="s">
        <v>290</v>
      </c>
      <c r="C1" s="86"/>
    </row>
    <row r="2" spans="2:3" ht="15">
      <c r="B2" s="86" t="s">
        <v>0</v>
      </c>
      <c r="C2" s="86"/>
    </row>
    <row r="3" spans="2:3" ht="15">
      <c r="B3" s="86" t="s">
        <v>291</v>
      </c>
      <c r="C3" s="86"/>
    </row>
    <row r="4" spans="2:3" ht="12.75">
      <c r="B4" s="3"/>
      <c r="C4" s="4"/>
    </row>
    <row r="5" spans="1:3" s="5" customFormat="1" ht="21.75" customHeight="1">
      <c r="A5" s="87" t="s">
        <v>213</v>
      </c>
      <c r="B5" s="87"/>
      <c r="C5" s="87"/>
    </row>
    <row r="6" spans="1:3" ht="15" customHeight="1">
      <c r="A6" s="6"/>
      <c r="B6" s="6"/>
      <c r="C6" s="60" t="s">
        <v>1</v>
      </c>
    </row>
    <row r="7" spans="1:3" ht="26.25" customHeight="1">
      <c r="A7" s="7" t="s">
        <v>2</v>
      </c>
      <c r="B7" s="7" t="s">
        <v>3</v>
      </c>
      <c r="C7" s="8" t="s">
        <v>219</v>
      </c>
    </row>
    <row r="8" spans="1:3" s="11" customFormat="1" ht="12.75">
      <c r="A8" s="51" t="s">
        <v>4</v>
      </c>
      <c r="B8" s="49" t="s">
        <v>5</v>
      </c>
      <c r="C8" s="50">
        <f>C9+C15+C24+C35+C40+C54+C60+C65+C71+C84</f>
        <v>812970.0000000001</v>
      </c>
    </row>
    <row r="9" spans="1:3" ht="12.75">
      <c r="A9" s="12" t="s">
        <v>6</v>
      </c>
      <c r="B9" s="13" t="s">
        <v>7</v>
      </c>
      <c r="C9" s="14">
        <f>C10</f>
        <v>486891.4</v>
      </c>
    </row>
    <row r="10" spans="1:3" ht="12.75">
      <c r="A10" s="15" t="s">
        <v>8</v>
      </c>
      <c r="B10" s="16" t="s">
        <v>9</v>
      </c>
      <c r="C10" s="17">
        <f>SUM(C11:C14)</f>
        <v>486891.4</v>
      </c>
    </row>
    <row r="11" spans="1:3" ht="78" customHeight="1">
      <c r="A11" s="52" t="s">
        <v>230</v>
      </c>
      <c r="B11" s="53" t="s">
        <v>10</v>
      </c>
      <c r="C11" s="57">
        <v>485729.4</v>
      </c>
    </row>
    <row r="12" spans="1:3" ht="106.5" customHeight="1">
      <c r="A12" s="52" t="s">
        <v>231</v>
      </c>
      <c r="B12" s="53" t="s">
        <v>11</v>
      </c>
      <c r="C12" s="57">
        <v>835</v>
      </c>
    </row>
    <row r="13" spans="1:3" s="42" customFormat="1" ht="48.75" customHeight="1">
      <c r="A13" s="52" t="s">
        <v>232</v>
      </c>
      <c r="B13" s="71" t="s">
        <v>175</v>
      </c>
      <c r="C13" s="57">
        <v>0</v>
      </c>
    </row>
    <row r="14" spans="1:3" s="42" customFormat="1" ht="90" customHeight="1">
      <c r="A14" s="52" t="s">
        <v>233</v>
      </c>
      <c r="B14" s="53" t="s">
        <v>176</v>
      </c>
      <c r="C14" s="57">
        <v>327</v>
      </c>
    </row>
    <row r="15" spans="1:3" ht="12.75">
      <c r="A15" s="48" t="s">
        <v>12</v>
      </c>
      <c r="B15" s="49" t="s">
        <v>13</v>
      </c>
      <c r="C15" s="50">
        <f>C16+C21+C22</f>
        <v>91577.70000000001</v>
      </c>
    </row>
    <row r="16" spans="1:3" ht="33.75" customHeight="1">
      <c r="A16" s="44" t="s">
        <v>183</v>
      </c>
      <c r="B16" s="23" t="s">
        <v>14</v>
      </c>
      <c r="C16" s="24">
        <f>C17+C18+C19+C20</f>
        <v>44610.6</v>
      </c>
    </row>
    <row r="17" spans="1:3" ht="27" customHeight="1">
      <c r="A17" s="32" t="s">
        <v>184</v>
      </c>
      <c r="B17" s="22" t="s">
        <v>221</v>
      </c>
      <c r="C17" s="21">
        <v>34783</v>
      </c>
    </row>
    <row r="18" spans="1:3" ht="41.25" customHeight="1">
      <c r="A18" s="32" t="s">
        <v>173</v>
      </c>
      <c r="B18" s="22" t="s">
        <v>222</v>
      </c>
      <c r="C18" s="21">
        <v>6500</v>
      </c>
    </row>
    <row r="19" spans="1:5" ht="41.25" customHeight="1">
      <c r="A19" s="45" t="s">
        <v>174</v>
      </c>
      <c r="B19" s="67" t="s">
        <v>220</v>
      </c>
      <c r="C19" s="47">
        <v>120</v>
      </c>
      <c r="E19" s="56"/>
    </row>
    <row r="20" spans="1:5" ht="41.25" customHeight="1">
      <c r="A20" s="32" t="s">
        <v>216</v>
      </c>
      <c r="B20" s="67" t="s">
        <v>217</v>
      </c>
      <c r="C20" s="21">
        <f>210+2997.6</f>
        <v>3207.6</v>
      </c>
      <c r="E20" s="56"/>
    </row>
    <row r="21" spans="1:3" ht="36" customHeight="1">
      <c r="A21" s="44" t="s">
        <v>15</v>
      </c>
      <c r="B21" s="9" t="s">
        <v>223</v>
      </c>
      <c r="C21" s="10">
        <v>46930</v>
      </c>
    </row>
    <row r="22" spans="1:3" ht="21" customHeight="1">
      <c r="A22" s="74" t="s">
        <v>255</v>
      </c>
      <c r="B22" s="75" t="s">
        <v>256</v>
      </c>
      <c r="C22" s="10">
        <f>C23</f>
        <v>37.1</v>
      </c>
    </row>
    <row r="23" spans="1:3" s="66" customFormat="1" ht="27" customHeight="1">
      <c r="A23" s="82" t="s">
        <v>255</v>
      </c>
      <c r="B23" s="67" t="s">
        <v>257</v>
      </c>
      <c r="C23" s="24">
        <v>37.1</v>
      </c>
    </row>
    <row r="24" spans="1:3" ht="12.75">
      <c r="A24" s="12" t="s">
        <v>16</v>
      </c>
      <c r="B24" s="13" t="s">
        <v>17</v>
      </c>
      <c r="C24" s="14">
        <f>C25+C27+C30</f>
        <v>71345.8</v>
      </c>
    </row>
    <row r="25" spans="1:3" s="66" customFormat="1" ht="18.75" customHeight="1">
      <c r="A25" s="12" t="s">
        <v>18</v>
      </c>
      <c r="B25" s="13" t="s">
        <v>19</v>
      </c>
      <c r="C25" s="14">
        <f>C26</f>
        <v>5200</v>
      </c>
    </row>
    <row r="26" spans="1:3" ht="48.75" customHeight="1">
      <c r="A26" s="15" t="s">
        <v>155</v>
      </c>
      <c r="B26" s="16" t="s">
        <v>20</v>
      </c>
      <c r="C26" s="17">
        <v>5200</v>
      </c>
    </row>
    <row r="27" spans="1:3" ht="19.5" customHeight="1">
      <c r="A27" s="12" t="s">
        <v>21</v>
      </c>
      <c r="B27" s="13" t="s">
        <v>22</v>
      </c>
      <c r="C27" s="14">
        <f>C28+C29</f>
        <v>41200</v>
      </c>
    </row>
    <row r="28" spans="1:3" s="66" customFormat="1" ht="21" customHeight="1">
      <c r="A28" s="18" t="s">
        <v>23</v>
      </c>
      <c r="B28" s="19" t="s">
        <v>24</v>
      </c>
      <c r="C28" s="20">
        <v>18000</v>
      </c>
    </row>
    <row r="29" spans="1:3" ht="12.75">
      <c r="A29" s="18" t="s">
        <v>25</v>
      </c>
      <c r="B29" s="19" t="s">
        <v>26</v>
      </c>
      <c r="C29" s="20">
        <v>23200</v>
      </c>
    </row>
    <row r="30" spans="1:3" ht="12.75">
      <c r="A30" s="12" t="s">
        <v>27</v>
      </c>
      <c r="B30" s="13" t="s">
        <v>28</v>
      </c>
      <c r="C30" s="14">
        <f>C31+C33</f>
        <v>24945.8</v>
      </c>
    </row>
    <row r="31" spans="1:3" ht="38.25">
      <c r="A31" s="15" t="s">
        <v>29</v>
      </c>
      <c r="B31" s="16" t="s">
        <v>30</v>
      </c>
      <c r="C31" s="17">
        <f>C32</f>
        <v>2945.8</v>
      </c>
    </row>
    <row r="32" spans="1:3" ht="78.75" customHeight="1">
      <c r="A32" s="32" t="s">
        <v>177</v>
      </c>
      <c r="B32" s="22" t="s">
        <v>31</v>
      </c>
      <c r="C32" s="21">
        <f>6252-3306.2</f>
        <v>2945.8</v>
      </c>
    </row>
    <row r="33" spans="1:3" s="11" customFormat="1" ht="38.25">
      <c r="A33" s="15" t="s">
        <v>32</v>
      </c>
      <c r="B33" s="16" t="s">
        <v>33</v>
      </c>
      <c r="C33" s="17">
        <f>SUM(C34)</f>
        <v>22000</v>
      </c>
    </row>
    <row r="34" spans="1:3" ht="67.5" customHeight="1">
      <c r="A34" s="18" t="s">
        <v>178</v>
      </c>
      <c r="B34" s="19" t="s">
        <v>34</v>
      </c>
      <c r="C34" s="20">
        <v>22000</v>
      </c>
    </row>
    <row r="35" spans="1:4" ht="12.75">
      <c r="A35" s="44" t="s">
        <v>35</v>
      </c>
      <c r="B35" s="9" t="s">
        <v>36</v>
      </c>
      <c r="C35" s="10">
        <f>C36+C38</f>
        <v>6200</v>
      </c>
      <c r="D35" s="11"/>
    </row>
    <row r="36" spans="1:4" ht="25.5">
      <c r="A36" s="15" t="s">
        <v>37</v>
      </c>
      <c r="B36" s="16" t="s">
        <v>38</v>
      </c>
      <c r="C36" s="17">
        <f>C37</f>
        <v>6200</v>
      </c>
      <c r="D36" s="11"/>
    </row>
    <row r="37" spans="1:4" ht="38.25">
      <c r="A37" s="45" t="s">
        <v>156</v>
      </c>
      <c r="B37" s="46" t="s">
        <v>39</v>
      </c>
      <c r="C37" s="47">
        <f>4700+1500</f>
        <v>6200</v>
      </c>
      <c r="D37" s="11"/>
    </row>
    <row r="38" spans="1:3" s="11" customFormat="1" ht="25.5">
      <c r="A38" s="38" t="s">
        <v>40</v>
      </c>
      <c r="B38" s="23" t="s">
        <v>41</v>
      </c>
      <c r="C38" s="24">
        <f>C39</f>
        <v>0</v>
      </c>
    </row>
    <row r="39" spans="1:4" s="28" customFormat="1" ht="68.25" customHeight="1">
      <c r="A39" s="45" t="s">
        <v>229</v>
      </c>
      <c r="B39" s="46" t="s">
        <v>224</v>
      </c>
      <c r="C39" s="47">
        <v>0</v>
      </c>
      <c r="D39" s="27"/>
    </row>
    <row r="40" spans="1:4" ht="38.25">
      <c r="A40" s="44" t="s">
        <v>42</v>
      </c>
      <c r="B40" s="9" t="s">
        <v>43</v>
      </c>
      <c r="C40" s="10">
        <f>SUM(C45+C51+C41+C43+C50)</f>
        <v>120143.9</v>
      </c>
      <c r="D40" s="11"/>
    </row>
    <row r="41" spans="1:4" s="30" customFormat="1" ht="63.75">
      <c r="A41" s="15" t="s">
        <v>157</v>
      </c>
      <c r="B41" s="25" t="s">
        <v>44</v>
      </c>
      <c r="C41" s="26">
        <f>C42</f>
        <v>398.4</v>
      </c>
      <c r="D41" s="29"/>
    </row>
    <row r="42" spans="1:4" s="30" customFormat="1" ht="63.75" customHeight="1">
      <c r="A42" s="32" t="s">
        <v>45</v>
      </c>
      <c r="B42" s="41" t="s">
        <v>46</v>
      </c>
      <c r="C42" s="26">
        <f>91+307.4</f>
        <v>398.4</v>
      </c>
      <c r="D42" s="29"/>
    </row>
    <row r="43" spans="1:3" s="11" customFormat="1" ht="25.5">
      <c r="A43" s="63" t="s">
        <v>47</v>
      </c>
      <c r="B43" s="25" t="s">
        <v>48</v>
      </c>
      <c r="C43" s="26">
        <f>C44</f>
        <v>109</v>
      </c>
    </row>
    <row r="44" spans="1:3" s="11" customFormat="1" ht="38.25">
      <c r="A44" s="63" t="s">
        <v>49</v>
      </c>
      <c r="B44" s="61" t="s">
        <v>214</v>
      </c>
      <c r="C44" s="26">
        <v>109</v>
      </c>
    </row>
    <row r="45" spans="1:3" ht="80.25" customHeight="1">
      <c r="A45" s="38" t="s">
        <v>185</v>
      </c>
      <c r="B45" s="23" t="s">
        <v>50</v>
      </c>
      <c r="C45" s="24">
        <f>SUM(C46+C48)</f>
        <v>53211</v>
      </c>
    </row>
    <row r="46" spans="1:3" ht="51">
      <c r="A46" s="38" t="s">
        <v>51</v>
      </c>
      <c r="B46" s="23" t="s">
        <v>166</v>
      </c>
      <c r="C46" s="24">
        <f>SUM(C47)</f>
        <v>51405</v>
      </c>
    </row>
    <row r="47" spans="1:3" ht="84" customHeight="1">
      <c r="A47" s="45" t="s">
        <v>52</v>
      </c>
      <c r="B47" s="22" t="s">
        <v>225</v>
      </c>
      <c r="C47" s="47">
        <v>51405</v>
      </c>
    </row>
    <row r="48" spans="1:3" ht="77.25" customHeight="1">
      <c r="A48" s="15" t="s">
        <v>186</v>
      </c>
      <c r="B48" s="31" t="s">
        <v>53</v>
      </c>
      <c r="C48" s="17">
        <f>SUM(C49)</f>
        <v>1806</v>
      </c>
    </row>
    <row r="49" spans="1:3" ht="89.25">
      <c r="A49" s="18" t="s">
        <v>187</v>
      </c>
      <c r="B49" s="19" t="s">
        <v>54</v>
      </c>
      <c r="C49" s="20">
        <v>1806</v>
      </c>
    </row>
    <row r="50" spans="1:3" s="11" customFormat="1" ht="81.75" customHeight="1">
      <c r="A50" s="54" t="s">
        <v>258</v>
      </c>
      <c r="B50" s="22" t="s">
        <v>259</v>
      </c>
      <c r="C50" s="21">
        <v>58.5</v>
      </c>
    </row>
    <row r="51" spans="1:3" ht="76.5">
      <c r="A51" s="15" t="s">
        <v>188</v>
      </c>
      <c r="B51" s="16" t="s">
        <v>55</v>
      </c>
      <c r="C51" s="17">
        <f>C52</f>
        <v>66367</v>
      </c>
    </row>
    <row r="52" spans="1:3" ht="76.5">
      <c r="A52" s="15" t="s">
        <v>189</v>
      </c>
      <c r="B52" s="16" t="s">
        <v>56</v>
      </c>
      <c r="C52" s="17">
        <f>C53</f>
        <v>66367</v>
      </c>
    </row>
    <row r="53" spans="1:3" ht="76.5">
      <c r="A53" s="32" t="s">
        <v>190</v>
      </c>
      <c r="B53" s="22" t="s">
        <v>57</v>
      </c>
      <c r="C53" s="21">
        <f>73508-7141</f>
        <v>66367</v>
      </c>
    </row>
    <row r="54" spans="1:3" ht="25.5">
      <c r="A54" s="12" t="s">
        <v>58</v>
      </c>
      <c r="B54" s="13" t="s">
        <v>59</v>
      </c>
      <c r="C54" s="14">
        <f>C55+C56+C57+C58+C59</f>
        <v>1800</v>
      </c>
    </row>
    <row r="55" spans="1:3" s="11" customFormat="1" ht="39.75" customHeight="1">
      <c r="A55" s="32" t="s">
        <v>260</v>
      </c>
      <c r="B55" s="22" t="s">
        <v>261</v>
      </c>
      <c r="C55" s="24">
        <v>130</v>
      </c>
    </row>
    <row r="56" spans="1:3" s="40" customFormat="1" ht="26.25" customHeight="1">
      <c r="A56" s="32" t="s">
        <v>262</v>
      </c>
      <c r="B56" s="22" t="s">
        <v>263</v>
      </c>
      <c r="C56" s="24">
        <v>80</v>
      </c>
    </row>
    <row r="57" spans="1:3" s="11" customFormat="1" ht="12.75">
      <c r="A57" s="32" t="s">
        <v>264</v>
      </c>
      <c r="B57" s="22" t="s">
        <v>265</v>
      </c>
      <c r="C57" s="24">
        <v>170</v>
      </c>
    </row>
    <row r="58" spans="1:3" ht="12.75">
      <c r="A58" s="32" t="s">
        <v>266</v>
      </c>
      <c r="B58" s="22" t="s">
        <v>267</v>
      </c>
      <c r="C58" s="24">
        <v>1400</v>
      </c>
    </row>
    <row r="59" spans="1:3" ht="25.5">
      <c r="A59" s="32" t="s">
        <v>268</v>
      </c>
      <c r="B59" s="22" t="s">
        <v>269</v>
      </c>
      <c r="C59" s="24">
        <f>20</f>
        <v>20</v>
      </c>
    </row>
    <row r="60" spans="1:3" ht="25.5">
      <c r="A60" s="48" t="s">
        <v>226</v>
      </c>
      <c r="B60" s="49" t="s">
        <v>60</v>
      </c>
      <c r="C60" s="50">
        <f>C61+C63</f>
        <v>2580</v>
      </c>
    </row>
    <row r="61" spans="1:3" ht="12.75">
      <c r="A61" s="52" t="s">
        <v>234</v>
      </c>
      <c r="B61" s="53" t="s">
        <v>235</v>
      </c>
      <c r="C61" s="57">
        <f>C62</f>
        <v>700</v>
      </c>
    </row>
    <row r="62" spans="1:3" ht="25.5">
      <c r="A62" s="32" t="s">
        <v>237</v>
      </c>
      <c r="B62" s="22" t="s">
        <v>236</v>
      </c>
      <c r="C62" s="21">
        <f>200+2470-1970</f>
        <v>700</v>
      </c>
    </row>
    <row r="63" spans="1:3" s="11" customFormat="1" ht="12.75">
      <c r="A63" s="38" t="s">
        <v>238</v>
      </c>
      <c r="B63" s="23" t="s">
        <v>239</v>
      </c>
      <c r="C63" s="24">
        <f>SUM(C64)</f>
        <v>1880</v>
      </c>
    </row>
    <row r="64" spans="1:3" s="40" customFormat="1" ht="32.25" customHeight="1">
      <c r="A64" s="32" t="s">
        <v>240</v>
      </c>
      <c r="B64" s="23" t="s">
        <v>241</v>
      </c>
      <c r="C64" s="21">
        <v>1880</v>
      </c>
    </row>
    <row r="65" spans="1:3" ht="35.25" customHeight="1">
      <c r="A65" s="12" t="s">
        <v>61</v>
      </c>
      <c r="B65" s="13" t="s">
        <v>62</v>
      </c>
      <c r="C65" s="14">
        <f>C66+C68</f>
        <v>19818</v>
      </c>
    </row>
    <row r="66" spans="1:3" ht="63.75">
      <c r="A66" s="15" t="s">
        <v>191</v>
      </c>
      <c r="B66" s="16" t="s">
        <v>63</v>
      </c>
      <c r="C66" s="17">
        <f>C67</f>
        <v>15696</v>
      </c>
    </row>
    <row r="67" spans="1:3" ht="84" customHeight="1">
      <c r="A67" s="32" t="s">
        <v>212</v>
      </c>
      <c r="B67" s="22" t="s">
        <v>227</v>
      </c>
      <c r="C67" s="21">
        <v>15696</v>
      </c>
    </row>
    <row r="68" spans="1:3" s="11" customFormat="1" ht="51" customHeight="1">
      <c r="A68" s="15" t="s">
        <v>192</v>
      </c>
      <c r="B68" s="23" t="s">
        <v>64</v>
      </c>
      <c r="C68" s="17">
        <f>C69</f>
        <v>4122</v>
      </c>
    </row>
    <row r="69" spans="1:3" ht="25.5">
      <c r="A69" s="15" t="s">
        <v>65</v>
      </c>
      <c r="B69" s="16" t="s">
        <v>66</v>
      </c>
      <c r="C69" s="17">
        <f>C70</f>
        <v>4122</v>
      </c>
    </row>
    <row r="70" spans="1:3" ht="38.25">
      <c r="A70" s="32" t="s">
        <v>67</v>
      </c>
      <c r="B70" s="22" t="s">
        <v>68</v>
      </c>
      <c r="C70" s="21">
        <f>456+3666</f>
        <v>4122</v>
      </c>
    </row>
    <row r="71" spans="1:3" s="11" customFormat="1" ht="27" customHeight="1">
      <c r="A71" s="44" t="s">
        <v>69</v>
      </c>
      <c r="B71" s="9" t="s">
        <v>70</v>
      </c>
      <c r="C71" s="10">
        <f>C72+C80+C81+C82+C74+C76</f>
        <v>9809</v>
      </c>
    </row>
    <row r="72" spans="1:3" s="11" customFormat="1" ht="25.5">
      <c r="A72" s="15" t="s">
        <v>71</v>
      </c>
      <c r="B72" s="16" t="s">
        <v>72</v>
      </c>
      <c r="C72" s="17">
        <f>C73</f>
        <v>150</v>
      </c>
    </row>
    <row r="73" spans="1:3" ht="51" customHeight="1">
      <c r="A73" s="18" t="s">
        <v>193</v>
      </c>
      <c r="B73" s="19" t="s">
        <v>73</v>
      </c>
      <c r="C73" s="20">
        <v>150</v>
      </c>
    </row>
    <row r="74" spans="1:3" ht="32.25" customHeight="1">
      <c r="A74" s="43" t="s">
        <v>159</v>
      </c>
      <c r="B74" s="41" t="s">
        <v>160</v>
      </c>
      <c r="C74" s="21">
        <f>SUM(C75)</f>
        <v>300</v>
      </c>
    </row>
    <row r="75" spans="1:3" ht="65.25" customHeight="1">
      <c r="A75" s="54" t="s">
        <v>161</v>
      </c>
      <c r="B75" s="62" t="s">
        <v>215</v>
      </c>
      <c r="C75" s="21">
        <v>300</v>
      </c>
    </row>
    <row r="76" spans="1:3" ht="76.5">
      <c r="A76" s="44" t="s">
        <v>270</v>
      </c>
      <c r="B76" s="81" t="s">
        <v>271</v>
      </c>
      <c r="C76" s="10">
        <f>C77+C78+C79</f>
        <v>765.5</v>
      </c>
    </row>
    <row r="77" spans="1:3" s="11" customFormat="1" ht="29.25" customHeight="1">
      <c r="A77" s="32" t="s">
        <v>272</v>
      </c>
      <c r="B77" s="62" t="s">
        <v>273</v>
      </c>
      <c r="C77" s="21">
        <v>150</v>
      </c>
    </row>
    <row r="78" spans="1:3" s="11" customFormat="1" ht="27.75" customHeight="1">
      <c r="A78" s="32" t="s">
        <v>274</v>
      </c>
      <c r="B78" s="62" t="s">
        <v>275</v>
      </c>
      <c r="C78" s="21">
        <v>600</v>
      </c>
    </row>
    <row r="79" spans="1:3" s="11" customFormat="1" ht="40.5" customHeight="1">
      <c r="A79" s="32" t="s">
        <v>276</v>
      </c>
      <c r="B79" s="62" t="s">
        <v>277</v>
      </c>
      <c r="C79" s="21">
        <v>15.5</v>
      </c>
    </row>
    <row r="80" spans="1:3" s="40" customFormat="1" ht="59.25" customHeight="1">
      <c r="A80" s="15" t="s">
        <v>74</v>
      </c>
      <c r="B80" s="16" t="s">
        <v>75</v>
      </c>
      <c r="C80" s="17">
        <v>150</v>
      </c>
    </row>
    <row r="81" spans="1:3" s="11" customFormat="1" ht="34.5" customHeight="1">
      <c r="A81" s="15" t="s">
        <v>76</v>
      </c>
      <c r="B81" s="16" t="s">
        <v>77</v>
      </c>
      <c r="C81" s="24">
        <v>0</v>
      </c>
    </row>
    <row r="82" spans="1:3" ht="25.5">
      <c r="A82" s="44" t="s">
        <v>78</v>
      </c>
      <c r="B82" s="9" t="s">
        <v>79</v>
      </c>
      <c r="C82" s="10">
        <f>C83</f>
        <v>8443.5</v>
      </c>
    </row>
    <row r="83" spans="1:3" s="40" customFormat="1" ht="57.75" customHeight="1">
      <c r="A83" s="32" t="s">
        <v>80</v>
      </c>
      <c r="B83" s="22" t="s">
        <v>81</v>
      </c>
      <c r="C83" s="21">
        <f>2891+2910.3+2642.2</f>
        <v>8443.5</v>
      </c>
    </row>
    <row r="84" spans="1:3" s="59" customFormat="1" ht="12.75">
      <c r="A84" s="12" t="s">
        <v>278</v>
      </c>
      <c r="B84" s="76" t="s">
        <v>279</v>
      </c>
      <c r="C84" s="10">
        <f>C85</f>
        <v>2804.2</v>
      </c>
    </row>
    <row r="85" spans="1:4" ht="12.75">
      <c r="A85" s="54" t="s">
        <v>280</v>
      </c>
      <c r="B85" s="80" t="s">
        <v>281</v>
      </c>
      <c r="C85" s="21">
        <v>2804.2</v>
      </c>
      <c r="D85" s="11"/>
    </row>
    <row r="86" spans="1:3" s="11" customFormat="1" ht="12.75">
      <c r="A86" s="65" t="s">
        <v>82</v>
      </c>
      <c r="B86" s="33" t="s">
        <v>83</v>
      </c>
      <c r="C86" s="34">
        <f>C87+C148</f>
        <v>2288149.2550000004</v>
      </c>
    </row>
    <row r="87" spans="1:3" s="11" customFormat="1" ht="25.5">
      <c r="A87" s="15" t="s">
        <v>84</v>
      </c>
      <c r="B87" s="16" t="s">
        <v>85</v>
      </c>
      <c r="C87" s="17">
        <f>C88+C95+C114+C139</f>
        <v>2097961.555</v>
      </c>
    </row>
    <row r="88" spans="1:3" s="40" customFormat="1" ht="25.5">
      <c r="A88" s="35" t="s">
        <v>86</v>
      </c>
      <c r="B88" s="36" t="s">
        <v>87</v>
      </c>
      <c r="C88" s="37">
        <f>C89+C91+C93</f>
        <v>431538.49999999994</v>
      </c>
    </row>
    <row r="89" spans="1:3" s="11" customFormat="1" ht="12.75">
      <c r="A89" s="15" t="s">
        <v>88</v>
      </c>
      <c r="B89" s="16" t="s">
        <v>89</v>
      </c>
      <c r="C89" s="17">
        <f>SUM(C90:C90)</f>
        <v>334208.29999999993</v>
      </c>
    </row>
    <row r="90" spans="1:3" s="11" customFormat="1" ht="25.5">
      <c r="A90" s="68" t="s">
        <v>145</v>
      </c>
      <c r="B90" s="69" t="s">
        <v>90</v>
      </c>
      <c r="C90" s="70">
        <f>296147.1+12494.6+17033.6+4505.7+100+494.8-267.8+1645.3+2055</f>
        <v>334208.29999999993</v>
      </c>
    </row>
    <row r="91" spans="1:3" s="11" customFormat="1" ht="25.5">
      <c r="A91" s="38" t="s">
        <v>91</v>
      </c>
      <c r="B91" s="23" t="s">
        <v>92</v>
      </c>
      <c r="C91" s="24">
        <f>SUM(C92)</f>
        <v>55659.9</v>
      </c>
    </row>
    <row r="92" spans="1:3" s="11" customFormat="1" ht="25.5">
      <c r="A92" s="32" t="s">
        <v>93</v>
      </c>
      <c r="B92" s="22" t="s">
        <v>94</v>
      </c>
      <c r="C92" s="21">
        <f>40626.4+15033.5</f>
        <v>55659.9</v>
      </c>
    </row>
    <row r="93" spans="1:3" s="11" customFormat="1" ht="12.75">
      <c r="A93" s="52" t="s">
        <v>162</v>
      </c>
      <c r="B93" s="53" t="s">
        <v>163</v>
      </c>
      <c r="C93" s="57">
        <f>SUM(C94)</f>
        <v>41670.3</v>
      </c>
    </row>
    <row r="94" spans="1:3" s="59" customFormat="1" ht="12.75">
      <c r="A94" s="45" t="s">
        <v>165</v>
      </c>
      <c r="B94" s="46" t="s">
        <v>164</v>
      </c>
      <c r="C94" s="47">
        <v>41670.3</v>
      </c>
    </row>
    <row r="95" spans="1:3" s="11" customFormat="1" ht="27" customHeight="1">
      <c r="A95" s="35" t="s">
        <v>95</v>
      </c>
      <c r="B95" s="36" t="s">
        <v>96</v>
      </c>
      <c r="C95" s="37">
        <f>C102+C110+C112+C98+C104+C107+C100+C96</f>
        <v>798803.15</v>
      </c>
    </row>
    <row r="96" spans="1:3" s="11" customFormat="1" ht="21" customHeight="1">
      <c r="A96" s="38" t="s">
        <v>282</v>
      </c>
      <c r="B96" s="77" t="s">
        <v>283</v>
      </c>
      <c r="C96" s="24">
        <f>C97</f>
        <v>24845.6</v>
      </c>
    </row>
    <row r="97" spans="1:3" s="11" customFormat="1" ht="37.5" customHeight="1">
      <c r="A97" s="32" t="s">
        <v>284</v>
      </c>
      <c r="B97" s="22" t="s">
        <v>285</v>
      </c>
      <c r="C97" s="21">
        <v>24845.6</v>
      </c>
    </row>
    <row r="98" spans="1:3" s="11" customFormat="1" ht="57.75" customHeight="1">
      <c r="A98" s="78" t="s">
        <v>171</v>
      </c>
      <c r="B98" s="64" t="s">
        <v>172</v>
      </c>
      <c r="C98" s="26">
        <f>SUM(C99)</f>
        <v>0</v>
      </c>
    </row>
    <row r="99" spans="1:3" s="11" customFormat="1" ht="57.75" customHeight="1">
      <c r="A99" s="32" t="s">
        <v>254</v>
      </c>
      <c r="B99" s="22" t="s">
        <v>170</v>
      </c>
      <c r="C99" s="21">
        <v>0</v>
      </c>
    </row>
    <row r="100" spans="1:3" s="11" customFormat="1" ht="25.5">
      <c r="A100" s="38" t="s">
        <v>286</v>
      </c>
      <c r="B100" s="77" t="s">
        <v>287</v>
      </c>
      <c r="C100" s="24">
        <f>C101</f>
        <v>1933.8</v>
      </c>
    </row>
    <row r="101" spans="1:3" s="11" customFormat="1" ht="53.25" customHeight="1">
      <c r="A101" s="32" t="s">
        <v>288</v>
      </c>
      <c r="B101" s="22" t="s">
        <v>289</v>
      </c>
      <c r="C101" s="21">
        <v>1933.8</v>
      </c>
    </row>
    <row r="102" spans="1:3" s="11" customFormat="1" ht="66.75" customHeight="1">
      <c r="A102" s="38" t="s">
        <v>97</v>
      </c>
      <c r="B102" s="23" t="s">
        <v>98</v>
      </c>
      <c r="C102" s="24">
        <f>C103</f>
        <v>303987.7</v>
      </c>
    </row>
    <row r="103" spans="1:3" s="11" customFormat="1" ht="51.75" customHeight="1">
      <c r="A103" s="32" t="s">
        <v>99</v>
      </c>
      <c r="B103" s="22" t="s">
        <v>100</v>
      </c>
      <c r="C103" s="21">
        <f>69525+154812+16632+36530+3737.7-47028+22751+47028</f>
        <v>303987.7</v>
      </c>
    </row>
    <row r="104" spans="1:3" ht="81" customHeight="1">
      <c r="A104" s="52" t="s">
        <v>242</v>
      </c>
      <c r="B104" s="53" t="s">
        <v>249</v>
      </c>
      <c r="C104" s="21">
        <f>C105+C106</f>
        <v>63132.3</v>
      </c>
    </row>
    <row r="105" spans="1:3" s="11" customFormat="1" ht="73.5" customHeight="1">
      <c r="A105" s="32" t="s">
        <v>251</v>
      </c>
      <c r="B105" s="22" t="s">
        <v>253</v>
      </c>
      <c r="C105" s="21">
        <v>10392.3</v>
      </c>
    </row>
    <row r="106" spans="1:3" s="11" customFormat="1" ht="67.5" customHeight="1">
      <c r="A106" s="32" t="s">
        <v>250</v>
      </c>
      <c r="B106" s="22" t="s">
        <v>245</v>
      </c>
      <c r="C106" s="21">
        <v>52740</v>
      </c>
    </row>
    <row r="107" spans="1:3" s="11" customFormat="1" ht="60.75" customHeight="1">
      <c r="A107" s="52" t="s">
        <v>248</v>
      </c>
      <c r="B107" s="53" t="s">
        <v>247</v>
      </c>
      <c r="C107" s="57">
        <f>SUM(C108+C109)</f>
        <v>137643.05</v>
      </c>
    </row>
    <row r="108" spans="1:3" ht="38.25">
      <c r="A108" s="32" t="s">
        <v>252</v>
      </c>
      <c r="B108" s="22" t="s">
        <v>246</v>
      </c>
      <c r="C108" s="21">
        <f>7243.1</f>
        <v>7243.1</v>
      </c>
    </row>
    <row r="109" spans="1:3" ht="38.25">
      <c r="A109" s="32" t="s">
        <v>243</v>
      </c>
      <c r="B109" s="22" t="s">
        <v>244</v>
      </c>
      <c r="C109" s="21">
        <f>130400-0.05</f>
        <v>130399.95</v>
      </c>
    </row>
    <row r="110" spans="1:3" s="11" customFormat="1" ht="25.5">
      <c r="A110" s="52" t="s">
        <v>168</v>
      </c>
      <c r="B110" s="58" t="s">
        <v>179</v>
      </c>
      <c r="C110" s="57">
        <f>SUM(C111)</f>
        <v>10420.400000000001</v>
      </c>
    </row>
    <row r="111" spans="1:3" s="11" customFormat="1" ht="25.5">
      <c r="A111" s="54" t="s">
        <v>169</v>
      </c>
      <c r="B111" s="64" t="s">
        <v>167</v>
      </c>
      <c r="C111" s="21">
        <f>4126.3+6294.1</f>
        <v>10420.400000000001</v>
      </c>
    </row>
    <row r="112" spans="1:3" s="11" customFormat="1" ht="12.75">
      <c r="A112" s="52" t="s">
        <v>101</v>
      </c>
      <c r="B112" s="53" t="s">
        <v>102</v>
      </c>
      <c r="C112" s="57">
        <f>C113</f>
        <v>256840.3</v>
      </c>
    </row>
    <row r="113" spans="1:3" s="11" customFormat="1" ht="12.75">
      <c r="A113" s="83" t="s">
        <v>103</v>
      </c>
      <c r="B113" s="84" t="s">
        <v>104</v>
      </c>
      <c r="C113" s="85">
        <f>5162.7+675+2780+1895.5+11.3-281+990+4701.2+153302+181.8+2653.3+30143.4+22832.4+3979.9+7192.7+15231+2841+52.9+1222.7+1272.5</f>
        <v>256840.3</v>
      </c>
    </row>
    <row r="114" spans="1:3" s="11" customFormat="1" ht="45.75" customHeight="1">
      <c r="A114" s="35" t="s">
        <v>105</v>
      </c>
      <c r="B114" s="36" t="s">
        <v>106</v>
      </c>
      <c r="C114" s="37">
        <f>SUM(C115+C117+C119+C121+C123+C125+C127+C129+C133+C131+C135+C137)</f>
        <v>832554.3000000002</v>
      </c>
    </row>
    <row r="115" spans="1:3" s="11" customFormat="1" ht="25.5">
      <c r="A115" s="38" t="s">
        <v>107</v>
      </c>
      <c r="B115" s="23" t="s">
        <v>108</v>
      </c>
      <c r="C115" s="24">
        <f>C116</f>
        <v>5175.5</v>
      </c>
    </row>
    <row r="116" spans="1:3" ht="38.25">
      <c r="A116" s="32" t="s">
        <v>109</v>
      </c>
      <c r="B116" s="22" t="s">
        <v>110</v>
      </c>
      <c r="C116" s="21">
        <v>5175.5</v>
      </c>
    </row>
    <row r="117" spans="1:3" s="11" customFormat="1" ht="51">
      <c r="A117" s="38" t="s">
        <v>198</v>
      </c>
      <c r="B117" s="23" t="s">
        <v>199</v>
      </c>
      <c r="C117" s="24">
        <f>C118</f>
        <v>9.4</v>
      </c>
    </row>
    <row r="118" spans="1:3" s="40" customFormat="1" ht="51">
      <c r="A118" s="32" t="s">
        <v>228</v>
      </c>
      <c r="B118" s="22" t="s">
        <v>200</v>
      </c>
      <c r="C118" s="21">
        <v>9.4</v>
      </c>
    </row>
    <row r="119" spans="1:3" s="40" customFormat="1" ht="38.25">
      <c r="A119" s="52" t="s">
        <v>111</v>
      </c>
      <c r="B119" s="53" t="s">
        <v>112</v>
      </c>
      <c r="C119" s="57">
        <f>C120</f>
        <v>1666</v>
      </c>
    </row>
    <row r="120" spans="1:3" ht="38.25">
      <c r="A120" s="32" t="s">
        <v>180</v>
      </c>
      <c r="B120" s="22" t="s">
        <v>113</v>
      </c>
      <c r="C120" s="21">
        <f>868+411+387</f>
        <v>1666</v>
      </c>
    </row>
    <row r="121" spans="1:3" s="11" customFormat="1" ht="38.25">
      <c r="A121" s="52" t="s">
        <v>114</v>
      </c>
      <c r="B121" s="53" t="s">
        <v>115</v>
      </c>
      <c r="C121" s="57">
        <f>C122</f>
        <v>6295</v>
      </c>
    </row>
    <row r="122" spans="1:3" ht="39.75" customHeight="1">
      <c r="A122" s="32" t="s">
        <v>116</v>
      </c>
      <c r="B122" s="22" t="s">
        <v>117</v>
      </c>
      <c r="C122" s="21">
        <f>894+1331+4070</f>
        <v>6295</v>
      </c>
    </row>
    <row r="123" spans="1:3" s="11" customFormat="1" ht="25.5">
      <c r="A123" s="52" t="s">
        <v>127</v>
      </c>
      <c r="B123" s="53" t="s">
        <v>128</v>
      </c>
      <c r="C123" s="57">
        <f>SUM(C124)</f>
        <v>776327.3</v>
      </c>
    </row>
    <row r="124" spans="1:3" s="11" customFormat="1" ht="25.5">
      <c r="A124" s="32" t="s">
        <v>129</v>
      </c>
      <c r="B124" s="22" t="s">
        <v>130</v>
      </c>
      <c r="C124" s="21">
        <f>762758.3+26.8+771.2+21193.3+11.7+250-8684</f>
        <v>776327.3</v>
      </c>
    </row>
    <row r="125" spans="1:3" s="11" customFormat="1" ht="80.25" customHeight="1">
      <c r="A125" s="15" t="s">
        <v>118</v>
      </c>
      <c r="B125" s="16" t="s">
        <v>119</v>
      </c>
      <c r="C125" s="24">
        <f>C126</f>
        <v>6789</v>
      </c>
    </row>
    <row r="126" spans="1:3" s="11" customFormat="1" ht="66.75" customHeight="1">
      <c r="A126" s="32" t="s">
        <v>120</v>
      </c>
      <c r="B126" s="22" t="s">
        <v>121</v>
      </c>
      <c r="C126" s="21">
        <f>4380+2409</f>
        <v>6789</v>
      </c>
    </row>
    <row r="127" spans="1:3" s="11" customFormat="1" ht="38.25">
      <c r="A127" s="38" t="s">
        <v>204</v>
      </c>
      <c r="B127" s="23" t="s">
        <v>206</v>
      </c>
      <c r="C127" s="21">
        <f>C128</f>
        <v>0</v>
      </c>
    </row>
    <row r="128" spans="1:3" s="11" customFormat="1" ht="38.25">
      <c r="A128" s="32" t="s">
        <v>209</v>
      </c>
      <c r="B128" s="22" t="s">
        <v>207</v>
      </c>
      <c r="C128" s="21">
        <v>0</v>
      </c>
    </row>
    <row r="129" spans="1:3" ht="75.75" customHeight="1">
      <c r="A129" s="15" t="s">
        <v>181</v>
      </c>
      <c r="B129" s="16" t="s">
        <v>122</v>
      </c>
      <c r="C129" s="17">
        <f>C130</f>
        <v>20602</v>
      </c>
    </row>
    <row r="130" spans="1:3" s="55" customFormat="1" ht="84.75" customHeight="1">
      <c r="A130" s="32" t="s">
        <v>182</v>
      </c>
      <c r="B130" s="22" t="s">
        <v>123</v>
      </c>
      <c r="C130" s="21">
        <v>20602</v>
      </c>
    </row>
    <row r="131" spans="1:3" s="42" customFormat="1" ht="38.25">
      <c r="A131" s="38" t="s">
        <v>205</v>
      </c>
      <c r="B131" s="23" t="s">
        <v>208</v>
      </c>
      <c r="C131" s="24">
        <f>C132</f>
        <v>0</v>
      </c>
    </row>
    <row r="132" spans="1:3" ht="38.25">
      <c r="A132" s="32" t="s">
        <v>210</v>
      </c>
      <c r="B132" s="22" t="s">
        <v>211</v>
      </c>
      <c r="C132" s="21">
        <v>0</v>
      </c>
    </row>
    <row r="133" spans="1:3" ht="61.5" customHeight="1">
      <c r="A133" s="15" t="s">
        <v>158</v>
      </c>
      <c r="B133" s="16" t="s">
        <v>124</v>
      </c>
      <c r="C133" s="17">
        <f>C134</f>
        <v>4882.8</v>
      </c>
    </row>
    <row r="134" spans="1:3" ht="51">
      <c r="A134" s="32" t="s">
        <v>125</v>
      </c>
      <c r="B134" s="22" t="s">
        <v>126</v>
      </c>
      <c r="C134" s="21">
        <v>4882.8</v>
      </c>
    </row>
    <row r="135" spans="1:3" ht="76.5">
      <c r="A135" s="72" t="s">
        <v>149</v>
      </c>
      <c r="B135" s="53" t="s">
        <v>150</v>
      </c>
      <c r="C135" s="57">
        <f>SUM(C136)</f>
        <v>5353.3</v>
      </c>
    </row>
    <row r="136" spans="1:3" ht="75.75" customHeight="1">
      <c r="A136" s="79" t="s">
        <v>147</v>
      </c>
      <c r="B136" s="22" t="s">
        <v>146</v>
      </c>
      <c r="C136" s="21">
        <f>413.6+1353.6+839.3+2746.8</f>
        <v>5353.3</v>
      </c>
    </row>
    <row r="137" spans="1:3" ht="63.75">
      <c r="A137" s="52" t="s">
        <v>148</v>
      </c>
      <c r="B137" s="53" t="s">
        <v>131</v>
      </c>
      <c r="C137" s="57">
        <f>SUM(C138)</f>
        <v>5454</v>
      </c>
    </row>
    <row r="138" spans="1:3" ht="63.75">
      <c r="A138" s="32" t="s">
        <v>132</v>
      </c>
      <c r="B138" s="22" t="s">
        <v>133</v>
      </c>
      <c r="C138" s="21">
        <f>657+4757.4+39.6</f>
        <v>5454</v>
      </c>
    </row>
    <row r="139" spans="1:3" ht="12.75">
      <c r="A139" s="35" t="s">
        <v>134</v>
      </c>
      <c r="B139" s="36" t="s">
        <v>135</v>
      </c>
      <c r="C139" s="37">
        <f>C146+C140+C144+C142</f>
        <v>35065.605</v>
      </c>
    </row>
    <row r="140" spans="1:3" ht="51">
      <c r="A140" s="15" t="s">
        <v>151</v>
      </c>
      <c r="B140" s="16" t="s">
        <v>154</v>
      </c>
      <c r="C140" s="17">
        <f>SUM(C141)</f>
        <v>90.9</v>
      </c>
    </row>
    <row r="141" spans="1:3" ht="38.25">
      <c r="A141" s="32" t="s">
        <v>152</v>
      </c>
      <c r="B141" s="22" t="s">
        <v>153</v>
      </c>
      <c r="C141" s="21">
        <v>90.9</v>
      </c>
    </row>
    <row r="142" spans="1:3" ht="38.25">
      <c r="A142" s="38" t="s">
        <v>201</v>
      </c>
      <c r="B142" s="23" t="s">
        <v>218</v>
      </c>
      <c r="C142" s="24">
        <f>C143</f>
        <v>82.5</v>
      </c>
    </row>
    <row r="143" spans="1:3" ht="51">
      <c r="A143" s="32" t="s">
        <v>202</v>
      </c>
      <c r="B143" s="22" t="s">
        <v>203</v>
      </c>
      <c r="C143" s="21">
        <f>14.625+110+7.875+30-80</f>
        <v>82.5</v>
      </c>
    </row>
    <row r="144" spans="1:3" ht="51">
      <c r="A144" s="38" t="s">
        <v>195</v>
      </c>
      <c r="B144" s="23" t="s">
        <v>197</v>
      </c>
      <c r="C144" s="24">
        <f>C145</f>
        <v>0</v>
      </c>
    </row>
    <row r="145" spans="1:3" ht="63.75">
      <c r="A145" s="32" t="s">
        <v>196</v>
      </c>
      <c r="B145" s="22" t="s">
        <v>194</v>
      </c>
      <c r="C145" s="21">
        <v>0</v>
      </c>
    </row>
    <row r="146" spans="1:3" ht="12.75">
      <c r="A146" s="73" t="s">
        <v>136</v>
      </c>
      <c r="B146" s="53" t="s">
        <v>137</v>
      </c>
      <c r="C146" s="57">
        <f>SUM(C147)</f>
        <v>34892.205</v>
      </c>
    </row>
    <row r="147" spans="1:3" ht="25.5">
      <c r="A147" s="54" t="s">
        <v>138</v>
      </c>
      <c r="B147" s="64" t="s">
        <v>139</v>
      </c>
      <c r="C147" s="21">
        <f>11460.1+137.9+80.1+24+3075.3+11.3+2160+502.4+4805.57+42.7+88.8+5755.522+1131.378+34.335+3993.4+1078+511.4</f>
        <v>34892.205</v>
      </c>
    </row>
    <row r="148" spans="1:3" ht="12.75">
      <c r="A148" s="44" t="s">
        <v>140</v>
      </c>
      <c r="B148" s="9" t="s">
        <v>141</v>
      </c>
      <c r="C148" s="10">
        <f>C149</f>
        <v>190187.7</v>
      </c>
    </row>
    <row r="149" spans="1:3" ht="25.5">
      <c r="A149" s="32" t="s">
        <v>142</v>
      </c>
      <c r="B149" s="22" t="s">
        <v>143</v>
      </c>
      <c r="C149" s="21">
        <f>190000+87.7+100</f>
        <v>190187.7</v>
      </c>
    </row>
    <row r="150" spans="1:3" ht="12.75">
      <c r="A150" s="65" t="s">
        <v>144</v>
      </c>
      <c r="B150" s="33"/>
      <c r="C150" s="34">
        <f>C8+C86</f>
        <v>3101119.2550000004</v>
      </c>
    </row>
  </sheetData>
  <sheetProtection/>
  <mergeCells count="4">
    <mergeCell ref="B1:C1"/>
    <mergeCell ref="B2:C2"/>
    <mergeCell ref="B3:C3"/>
    <mergeCell ref="A5:C5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duma2</cp:lastModifiedBy>
  <cp:lastPrinted>2012-07-18T05:36:28Z</cp:lastPrinted>
  <dcterms:created xsi:type="dcterms:W3CDTF">1996-10-08T23:32:33Z</dcterms:created>
  <dcterms:modified xsi:type="dcterms:W3CDTF">2012-11-01T09:45:47Z</dcterms:modified>
  <cp:category/>
  <cp:version/>
  <cp:contentType/>
  <cp:contentStatus/>
</cp:coreProperties>
</file>