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6110" windowHeight="11520" tabRatio="536" firstSheet="3" activeTab="3"/>
  </bookViews>
  <sheets>
    <sheet name="Сводная информация по участ (2)" sheetId="1" r:id="rId1"/>
    <sheet name="Лист2" sheetId="2" r:id="rId2"/>
    <sheet name="перечень документов" sheetId="3" r:id="rId3"/>
    <sheet name="Вера правка посл." sheetId="4" r:id="rId4"/>
  </sheets>
  <definedNames/>
  <calcPr calcMode="autoNoTable" fullCalcOnLoad="1"/>
</workbook>
</file>

<file path=xl/sharedStrings.xml><?xml version="1.0" encoding="utf-8"?>
<sst xmlns="http://schemas.openxmlformats.org/spreadsheetml/2006/main" count="664" uniqueCount="299">
  <si>
    <t>Адрес земельного(ых) участка(ов)</t>
  </si>
  <si>
    <t>Количество граждан состоящих в очереди на предоставление земельных участков</t>
  </si>
  <si>
    <t xml:space="preserve">вода </t>
  </si>
  <si>
    <t xml:space="preserve">канализация
</t>
  </si>
  <si>
    <t xml:space="preserve">газ
</t>
  </si>
  <si>
    <t xml:space="preserve">теплоснабжение </t>
  </si>
  <si>
    <t xml:space="preserve">электроснабжение 
</t>
  </si>
  <si>
    <t xml:space="preserve">дорога 
</t>
  </si>
  <si>
    <t>кадастровые работы</t>
  </si>
  <si>
    <t>в том числе</t>
  </si>
  <si>
    <t>№ п/п</t>
  </si>
  <si>
    <t>Итого,</t>
  </si>
  <si>
    <t>в том числе:</t>
  </si>
  <si>
    <t>Всего</t>
  </si>
  <si>
    <t>на 2016г.</t>
  </si>
  <si>
    <t>на 2017г.</t>
  </si>
  <si>
    <t>на 2018г.</t>
  </si>
  <si>
    <t>Примечание</t>
  </si>
  <si>
    <t>финансирование по состоянию на 01.01.2016г.</t>
  </si>
  <si>
    <t xml:space="preserve">Затраты вцелом для формирования и обустройства земельного(ых) участка(ов), тыс. рублей </t>
  </si>
  <si>
    <t xml:space="preserve">Потребность в средства для формирования и обустройства земельного(ых) участка(ов), тыс. рублей </t>
  </si>
  <si>
    <t>на 2019г. и далее</t>
  </si>
  <si>
    <t>в том числе для предоставления льготной категории граждан.</t>
  </si>
  <si>
    <t>в том числе средства бюджета авт. округа</t>
  </si>
  <si>
    <t>столбец заполняется муниципальн. образованием</t>
  </si>
  <si>
    <t>всего</t>
  </si>
  <si>
    <t>Информация о земельных участках, которые планируется предоставить гражданам для индивидуального жилищного строительства.</t>
  </si>
  <si>
    <t xml:space="preserve">Количество земельных участков, шт. </t>
  </si>
  <si>
    <t xml:space="preserve">Информация по объектам строительства (наличие проектной документации на строит. инженер. сетей и дороги, наименование проектной документации, наличие гос. экспертизы, достоверности сметной стоимости, сроки разработки документации и т.д. и т.п.) </t>
  </si>
  <si>
    <t>Наличие проекта планировки территории, проекта межевания.</t>
  </si>
  <si>
    <t>имеется</t>
  </si>
  <si>
    <t>мкр.Южный</t>
  </si>
  <si>
    <t>мкр.Юго-Восточный (район ул.Кондинской)</t>
  </si>
  <si>
    <t>отсутствует</t>
  </si>
  <si>
    <t>в районе Борового-Пригородного</t>
  </si>
  <si>
    <t>территория мкр.Южный (между Урайскими электрическими сетями и проездом на Орбиту)</t>
  </si>
  <si>
    <t xml:space="preserve">район ул.Спокойная </t>
  </si>
  <si>
    <t xml:space="preserve"> - разработка ПСД на  инженерные сети запланирована до 2018 года;
-строительство инженерных сетей предусмотрено Адресной инвестиционной программой округа  в рамках реализации мероприятия  «Проектирование и строительство сетей инженерной инфраструктуры в целях обеспечения инженерной подготовки земельных участков для жилищного строительства».  После разработки ПСД на инженерные сети при условии финансирования будет начато строительство, включающее в себя:  выполнение строительно-монтажных работ  3,31 км сетей (в том числе: сети электроснабжения  1,044 км; сети газоснабжения 1,11 км; сети водоснабжения), ГРП -1 шт. и ТП-1 шт., 0,805 км проезда в щебеночном исполнении (необходимого для обслуживания инженерных сетей). 
</t>
  </si>
  <si>
    <t>Проектная документация отсутствует. Требуется  внести изменения в Правила землепользования и застройки: перевести вышеуказанную территорию в зону Ж3 «Зона застройки индивидуальными жилыми домами». Перевод в зону Ж3 обеспечит дополнительный резерв для формирования земельных участков для индивидуального жилищного строительства, в первую очередь, направленный на обеспечение земельными участками многодетных семей. После проведения этих мероприятий необходимо разработать проект планировки и проект межевания территории, кадастровые работы, строительство инженерной инфраструктуры.</t>
  </si>
  <si>
    <t xml:space="preserve">Проектная документация отсутствует. </t>
  </si>
  <si>
    <t>в микрорайоне «Солнечный</t>
  </si>
  <si>
    <t>Информация о территориях, на которых возможно сформировать земельные участки</t>
  </si>
  <si>
    <t>Информация о сформированных земельных участках</t>
  </si>
  <si>
    <t>№</t>
  </si>
  <si>
    <t>Стоимость, тыс.руб.</t>
  </si>
  <si>
    <t>Срок</t>
  </si>
  <si>
    <t xml:space="preserve">Срок </t>
  </si>
  <si>
    <t>в том числе по годам:</t>
  </si>
  <si>
    <t>вертикальная планировка*</t>
  </si>
  <si>
    <t>* - стоимость вертикальной планировки расчитывается в зависимости от площади территории и сренего значения высоты пласта земли</t>
  </si>
  <si>
    <t>Перечень документов по территории   под ИЖС</t>
  </si>
  <si>
    <t>№№</t>
  </si>
  <si>
    <t>Наименование</t>
  </si>
  <si>
    <t>Отметка о наличии</t>
  </si>
  <si>
    <t>Схема  или чертеж из ППиПМ</t>
  </si>
  <si>
    <t>Информация о постановке на кадастровый учет или  расчет стоимости  постановки на кадастровый учет</t>
  </si>
  <si>
    <t>Расчет стоимости  изысканий и разработки ПСД на инженерные сети  и автомобильные дороги</t>
  </si>
  <si>
    <t xml:space="preserve">Расчет стоимости  инженерных сетей и автомобильных дорог </t>
  </si>
  <si>
    <t>Расчет стоимости инженерной подготовки</t>
  </si>
  <si>
    <t>Ответственный за подготовку</t>
  </si>
  <si>
    <t>Территория ул. Островского-Гоголя-Пионеров</t>
  </si>
  <si>
    <t>Информация о сносе</t>
  </si>
  <si>
    <t>Подбить всю  таблицу  со сроками, датами, числами</t>
  </si>
  <si>
    <t>подготовить план-график  аукционов и  предоставления льготникам</t>
  </si>
  <si>
    <t>25.11.2015, 26.11.2015</t>
  </si>
  <si>
    <t>Полотайко  О.А. , Кузнецова М.В.</t>
  </si>
  <si>
    <t>отработать с Беловой  сроки сноса по ул. Механиков, Гоголя-Островского-Пионеров</t>
  </si>
  <si>
    <t>Полотайко О.А.</t>
  </si>
  <si>
    <t>Чернышова О.В.</t>
  </si>
  <si>
    <t>Парфентьева А.А.</t>
  </si>
  <si>
    <t>Корректировка  при необходимости</t>
  </si>
  <si>
    <t>Направление на утверждение планов-графиков и  дорожной карты</t>
  </si>
  <si>
    <t xml:space="preserve">Подготовка дорожной карты  </t>
  </si>
  <si>
    <t>Лысенко И.С.</t>
  </si>
  <si>
    <t xml:space="preserve">показ главе  дорожной карт ы </t>
  </si>
  <si>
    <t>Полотайко О.А. Чернышова О.В. Лысенко И.С.</t>
  </si>
  <si>
    <t>Утверждение  планов-графиков  и дорожной карты</t>
  </si>
  <si>
    <t xml:space="preserve">Направление отчета  в Депимущества </t>
  </si>
  <si>
    <t xml:space="preserve">Полотайко О.А. </t>
  </si>
  <si>
    <t xml:space="preserve">План действий   на подготовку  дорожной карты по  льготникам </t>
  </si>
  <si>
    <t xml:space="preserve">Администрация </t>
  </si>
  <si>
    <t>Мероприятие</t>
  </si>
  <si>
    <t xml:space="preserve">Ответственный </t>
  </si>
  <si>
    <t>Отметка об исполнении</t>
  </si>
  <si>
    <t xml:space="preserve">отработать с УКС  все  стоимости изысканий, разработки ПСД, СМР, инженерной подготовки </t>
  </si>
  <si>
    <t>Наименование мероприятий, территории</t>
  </si>
  <si>
    <t xml:space="preserve">Выполнение проектных работ </t>
  </si>
  <si>
    <t>Выполнение работ по водопонижению в два этапа:</t>
  </si>
  <si>
    <t>-выполнение дренажной канавы</t>
  </si>
  <si>
    <t>-укладка переливной трубы</t>
  </si>
  <si>
    <t>Микр. Лесной</t>
  </si>
  <si>
    <t>Дорога по улице Звездная (0,88 км)</t>
  </si>
  <si>
    <t>Дорога по улице Звонкая (0,98 км)</t>
  </si>
  <si>
    <t>Дорога по улице Весенняя (0,67+0,37 км)</t>
  </si>
  <si>
    <t>Дорога по улице Яковлева (0,49 км)</t>
  </si>
  <si>
    <t>Дорога по улице Радужная (0,9)</t>
  </si>
  <si>
    <t>Дорога по улице Романтиков (0,34 км)</t>
  </si>
  <si>
    <t>Дорога по улице Энтузиастов" (0,26 км)</t>
  </si>
  <si>
    <t>Дорога по улице Первопроходцев (0,26 км)</t>
  </si>
  <si>
    <t>Дорога по улице Молодежная (0,31 км</t>
  </si>
  <si>
    <t>Дорога по улице Сосновая (0,7 км)</t>
  </si>
  <si>
    <t>Дорога по улице Таежная (0,12 км)</t>
  </si>
  <si>
    <t>Дорога по улице Спортивная (0,22 км)</t>
  </si>
  <si>
    <t>Дорога по улице Веселая (0,53 км)</t>
  </si>
  <si>
    <t>Дорога по улице Мирная (0,55 км)</t>
  </si>
  <si>
    <t>Дорога по улице Светлая (0,55 км)</t>
  </si>
  <si>
    <t>Дорога по переулку Тихий (0,2 км)</t>
  </si>
  <si>
    <t>Дорога по переулку Лунный(0,2 км)</t>
  </si>
  <si>
    <t>Дорога по переулку Ясный (0,13 км)</t>
  </si>
  <si>
    <t>Дорога по переулку Узорный (0,15 км)</t>
  </si>
  <si>
    <t>Дороги в микрорайоне Лесной (2,43 км)</t>
  </si>
  <si>
    <t>Дорога по ул. Зеленая (0,25 км)</t>
  </si>
  <si>
    <t>Дорога по улице Песчаная (0,5 км)</t>
  </si>
  <si>
    <t xml:space="preserve">Строительство </t>
  </si>
  <si>
    <t>Обследование, подготовка технического задания на проектирование по выявлению мест, для которых требуется водоотведение. Расчет средств</t>
  </si>
  <si>
    <t>Потребность в финансировании от 5 до 10 млн.руб.</t>
  </si>
  <si>
    <t>1.</t>
  </si>
  <si>
    <t>1.1.</t>
  </si>
  <si>
    <t>1.1.1.</t>
  </si>
  <si>
    <t>1.1.3.</t>
  </si>
  <si>
    <t>1.1.4.</t>
  </si>
  <si>
    <t>1.1.2.</t>
  </si>
  <si>
    <t>1.1.5.</t>
  </si>
  <si>
    <t>1.2.</t>
  </si>
  <si>
    <t>1.2.1.</t>
  </si>
  <si>
    <t>1.2.3.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</si>
  <si>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</si>
  <si>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</si>
  <si>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</si>
  <si>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</si>
  <si>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</si>
  <si>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</si>
  <si>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</si>
  <si>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</si>
  <si>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</si>
  <si>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</si>
  <si>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</si>
  <si>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</si>
  <si>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</si>
  <si>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</si>
  <si>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</si>
  <si>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</t>
  </si>
  <si>
    <t>4.</t>
  </si>
  <si>
    <t>Дорога по улице Югорская (0,18 км)</t>
  </si>
  <si>
    <t>Дорога по улице Тюменская (0,55 км)</t>
  </si>
  <si>
    <t>Дорога по переулку Средний(0,40 км)</t>
  </si>
  <si>
    <t xml:space="preserve">ул. Толстого, район УСБ-УКК – организация водоотвода </t>
  </si>
  <si>
    <t>Улица Шаимская Устройство тротуара в районе примыкания к ул. Южной,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</si>
  <si>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</si>
  <si>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</si>
  <si>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</si>
  <si>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</si>
  <si>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</si>
  <si>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</si>
  <si>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</si>
  <si>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</si>
  <si>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</si>
  <si>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</si>
  <si>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</si>
  <si>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</si>
  <si>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</si>
  <si>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</si>
  <si>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</si>
  <si>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</si>
  <si>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</si>
  <si>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</si>
  <si>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2.35.</t>
  </si>
  <si>
    <t>Проведение мероприятий по обеспечению связью и доступом в сеть Интернет жителей микрорайонов индивидуальной жилой застройки</t>
  </si>
  <si>
    <t>4.1.</t>
  </si>
  <si>
    <t>4.2.</t>
  </si>
  <si>
    <t>4.3.</t>
  </si>
  <si>
    <t>4.4.</t>
  </si>
  <si>
    <t>Ответственный исполнитель</t>
  </si>
  <si>
    <t>МКУ «УКС г.Урай»</t>
  </si>
  <si>
    <t>Управление по информационным технологиям и связи администрации города Урай (УИТиС)</t>
  </si>
  <si>
    <t>УИТиС</t>
  </si>
  <si>
    <t xml:space="preserve">МКУ«УЖКХ г.Урай», МКУ «УКС г.Урай» </t>
  </si>
  <si>
    <t xml:space="preserve">МКУ «УКС г.Урай» </t>
  </si>
  <si>
    <t>МКУ «УКС г.Урай», КУМИ г.Урай</t>
  </si>
  <si>
    <t>МКУ «УКС г.Урай», подрядная организация</t>
  </si>
  <si>
    <t>МКУ «УКС г.Урай», уполномоченный орган</t>
  </si>
  <si>
    <t>Исполнитель: подрядная организация, выбранная по результатам торгов</t>
  </si>
  <si>
    <t>Срок реализации</t>
  </si>
  <si>
    <t>2017-2018</t>
  </si>
  <si>
    <t>2021-2025</t>
  </si>
  <si>
    <t>2023-2030</t>
  </si>
  <si>
    <t>2016-2017</t>
  </si>
  <si>
    <t>Общая стоимость, тыс.руб.</t>
  </si>
  <si>
    <t xml:space="preserve">Сроки и стоимость* проведения мероприятий </t>
  </si>
  <si>
    <t>Выполнение комплекса работ по водопонижению, водоотведению на территории города Урай</t>
  </si>
  <si>
    <t>Включение работ по водопонижению в план-график, подготовка технического задания, кадастровые работы</t>
  </si>
  <si>
    <t>Размещение заказа на работы по водопонижению</t>
  </si>
  <si>
    <t xml:space="preserve">Формирование объекта в соответствии с законодательством, передача в эксплуатацию </t>
  </si>
  <si>
    <t xml:space="preserve">Поэтапное выполнение работ: </t>
  </si>
  <si>
    <t>Юго-Восточный район в 2019 году</t>
  </si>
  <si>
    <t>Дорога по ул. Нагорная (0,7 км)</t>
  </si>
  <si>
    <t>Дорога по улице Брусничная (0,29 км)</t>
  </si>
  <si>
    <t>Дорога по улице Рябиновая (0,53 км)</t>
  </si>
  <si>
    <t>Дорога по улице Береговая (0,5 км)</t>
  </si>
  <si>
    <t>Дорога по улице Дружная (0,88 км)</t>
  </si>
  <si>
    <t xml:space="preserve">Пешеходный проход от ул. Кольцова через ул. Нагорная и ул.Механиков к остановке «Новинка» </t>
  </si>
  <si>
    <t>Строительство системы канализации для районов индивидуальной жилой застройки</t>
  </si>
  <si>
    <t>Подготовительные работы, изыскания и разработка ПСД на инженерные сети, автомобильные дороги, водопонижение</t>
  </si>
  <si>
    <t>Этап 2. Создание комплексной системы водопонижения в Юго-Восточном районе, микр. Первомайский, микр. Лесной</t>
  </si>
  <si>
    <t>Срок выделения финансирования 1 кв. 2017 года, всего ориентировочно финансирование 8 млн. руб.</t>
  </si>
  <si>
    <t>Начало работ 2019 году, окончание по наличию ПСД</t>
  </si>
  <si>
    <t>2021 г. начало работ</t>
  </si>
  <si>
    <t>2020 г. начало работ</t>
  </si>
  <si>
    <t xml:space="preserve">2025 г. окончание работ </t>
  </si>
  <si>
    <t>Генеральным планом города строительство предусмотрено на расчетный период до 2032 года, в 1 очередь реализации до 2020 года не входит. Строительство системы канализации в Схеме водоотведения города предусмотрено, также за расчетным периодом, после реконструкции КОС и строительства дополнительных ниток коллекторов КНС 3,4,5</t>
  </si>
  <si>
    <t>Строительство сетей для обеспечения граждан услугами передачи данных осуществляют коммерческие структуры, которые занимаются этими видами деятельности в соответствии со своими инвестиционными планами. 
Администрация города Урай, в рамках имеющихся полномочий, предпринимает все необходимые меры по обеспечению связью и доступом в сеть Интернет жителей города</t>
  </si>
  <si>
    <t>ВСЕГО:</t>
  </si>
  <si>
    <t>2016</t>
  </si>
  <si>
    <t>2017</t>
  </si>
  <si>
    <t>2018</t>
  </si>
  <si>
    <t>2019</t>
  </si>
  <si>
    <t>2020</t>
  </si>
  <si>
    <t>–</t>
  </si>
  <si>
    <t>2021-2030</t>
  </si>
  <si>
    <t>Разработка ПП и ПМ, данные об утверждении</t>
  </si>
  <si>
    <t>Формирование  и постановка  на кадастровый  учет земельных участков</t>
  </si>
  <si>
    <t xml:space="preserve">Приложение к плану мероприятий по созданию  комфортных условий в зонах застройки индивидуальными жилыми домами на 2016-2020 годы и плановый период до 2030 года </t>
  </si>
  <si>
    <t xml:space="preserve">Необходимый объем финансового обеспечения для выполнения   плана мероприятий по созданию  комфортных условий в зонах застройки индивидуальными жилыми домами на 2016-2020 годы и плановый период до 2030 года </t>
  </si>
  <si>
    <t>Этап 1. Временные срочные меры по водопонижению на территории микр. Юго-Восточный, 2 очередь,</t>
  </si>
  <si>
    <t>Мкр. Первомайский, ул. Цветочная в районе КГ «Строитель»</t>
  </si>
  <si>
    <t>МКУ "УЖКХ г.Урай"</t>
  </si>
  <si>
    <t>Дорога по ул.Кедровая (0,45км)</t>
  </si>
  <si>
    <t>Устройство освещения территорий</t>
  </si>
  <si>
    <t>Устройство тротуаров, переходов</t>
  </si>
  <si>
    <t>1.1.4.1</t>
  </si>
  <si>
    <t>1.1.4.2.</t>
  </si>
  <si>
    <t>Дорога по ул.Кедровая (0,25км)</t>
  </si>
  <si>
    <t>2.24.</t>
  </si>
  <si>
    <t>2.34.</t>
  </si>
  <si>
    <t>3.1.</t>
  </si>
  <si>
    <t>3.2.</t>
  </si>
  <si>
    <t>3.3.</t>
  </si>
  <si>
    <t>3.4.</t>
  </si>
  <si>
    <t>5.</t>
  </si>
  <si>
    <t>3.5.</t>
  </si>
  <si>
    <t>3.7.</t>
  </si>
  <si>
    <t>6.</t>
  </si>
  <si>
    <t>1.2.3.6</t>
  </si>
  <si>
    <t>6.1.</t>
  </si>
  <si>
    <t>6.2.</t>
  </si>
  <si>
    <t>6.3.</t>
  </si>
  <si>
    <t>6.4.</t>
  </si>
  <si>
    <t>6.5.</t>
  </si>
  <si>
    <t>6.6.</t>
  </si>
  <si>
    <t>Разработка проектной документации комплексной системы водоотведения в том числе:</t>
  </si>
  <si>
    <t>Территории мкр. Первомайский, ул. Цветочная в районе КГ «Строитель»</t>
  </si>
  <si>
    <t>2017-2021</t>
  </si>
  <si>
    <t>Дорога по улице Механиков (1,14км)</t>
  </si>
  <si>
    <r>
      <rPr>
        <sz val="11"/>
        <rFont val="Times New Roman"/>
        <family val="1"/>
      </rPr>
      <t>Разработка проектов планировки и проектов межевания для территорий</t>
    </r>
    <r>
      <rPr>
        <b/>
        <sz val="11"/>
        <rFont val="Times New Roman"/>
        <family val="1"/>
      </rPr>
      <t>:</t>
    </r>
  </si>
  <si>
    <t>МКУ "УГЗиП г.Урай"</t>
  </si>
  <si>
    <t>Мкр. Первомайский</t>
  </si>
  <si>
    <t>Мкр. Юго-Восточный</t>
  </si>
  <si>
    <t>Мкр. Старый Урай</t>
  </si>
  <si>
    <t>Мкр. Кулацкий</t>
  </si>
  <si>
    <t>1.2.4.</t>
  </si>
  <si>
    <t>1.2.5.</t>
  </si>
  <si>
    <t>Мкр. Солнечный</t>
  </si>
  <si>
    <t>1.2.1.1</t>
  </si>
  <si>
    <t>1.2.1.2.</t>
  </si>
  <si>
    <t>1.2.1.3.</t>
  </si>
  <si>
    <t>1.2.1.4.</t>
  </si>
  <si>
    <t>1.2.4.1</t>
  </si>
  <si>
    <t>1.2.5.1</t>
  </si>
  <si>
    <t>1.2.5.2</t>
  </si>
  <si>
    <t>1.2.5.3.</t>
  </si>
  <si>
    <t>1.2.5.4.</t>
  </si>
  <si>
    <t>1.2.5.5.</t>
  </si>
  <si>
    <t>1.2.5.6.</t>
  </si>
  <si>
    <t>Мкр. Аэропорт.Устройство проезда вдоль ж/д.2а,5,6а, до здания д.№20.</t>
  </si>
  <si>
    <t>Мкр. Аэропорт. Устройство дороги От ул.Ленина проезд к мкр. Аэропорт -дорога на Половинку</t>
  </si>
  <si>
    <t>Устройство  тротуара по ул. Песчаная на участке между жилыми домами №№17,29</t>
  </si>
  <si>
    <t>Устройство тротуара вдоль ГК «Строитель» мкр. Первомайский.</t>
  </si>
  <si>
    <t>Устройство дорог в щебеночном исполнении</t>
  </si>
  <si>
    <t>Дорога от ул.Южной и здания № 2 (городской Архив) вдоль ГК Строитель, мкр. Лесной (0,33 км)</t>
  </si>
  <si>
    <t>Перекрестка по ул. Шаимская и ул. Южная</t>
  </si>
  <si>
    <t>По ул. Песчаная на участке между жилыми домами №№17,27-29</t>
  </si>
  <si>
    <t>Перекрестка в районе въезда в СОНТ «Лесовод»по ул. Южная</t>
  </si>
  <si>
    <t>Перекрестка по ул. Спокойная и ул. Южная</t>
  </si>
  <si>
    <t>Мкр. Аэропорт</t>
  </si>
  <si>
    <t xml:space="preserve">Мкр. Первомайский </t>
  </si>
  <si>
    <t xml:space="preserve">Мкр. Старый Урай </t>
  </si>
  <si>
    <t>Мкр. Лесной</t>
  </si>
  <si>
    <t>Мкр. Юго-Восточный  2-я очередь</t>
  </si>
  <si>
    <t>Пешеходный переход через теплотрассу с ул. Песчаная на ул. Нефтяников</t>
  </si>
  <si>
    <t>Ул.Ленина. Устройство тротуара от дома 2а до ул.Парковая</t>
  </si>
  <si>
    <t>2016-2020</t>
  </si>
  <si>
    <t xml:space="preserve">18.03.2016-01.04.2016 </t>
  </si>
  <si>
    <t>18.03.2016 – 01.04.2016</t>
  </si>
  <si>
    <t>МКУ«УЖКХ г.Урай»</t>
  </si>
  <si>
    <t>Программа "Развитие транспортной системы г.Урай на 2016-2020 годы" (Обоснование, сроки представлены отделом дорожного хозяйства и транспорта администрации г.Урай )</t>
  </si>
  <si>
    <t xml:space="preserve"> (Для строительства инженерных сетей, в том числе сетей канализации)</t>
  </si>
  <si>
    <t xml:space="preserve">Муниципальная программа «Проектирование и строительство инженерных систем коммунальной инфраструктуры в городе Урай» на 2014-2020 годы. </t>
  </si>
  <si>
    <t>Муниципальная программа «Проектирование и строительство инженерных систем коммунальной инфраструктуры в городе Урай» на 2014-2020 годы.Муниципальная программа "Обеспечение градостроительной деятельности на территории города Урай» на 2015-2017 годы" , Подпрограмма . «Обеспечение территории города Урай документами градорегулирования»</t>
  </si>
  <si>
    <t>Муниципальная программа "Обеспечение градостроительной деятельности на территории города Урай» на 2015-2017 годы" , Подпрограмма . "Благоустройство и озеленение г. Урай"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</si>
</sst>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vertical="top"/>
    </xf>
    <xf numFmtId="164" fontId="1" fillId="33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0" fillId="0" borderId="0" xfId="0" applyFont="1" applyAlignment="1">
      <alignment vertical="center"/>
    </xf>
    <xf numFmtId="14" fontId="6" fillId="0" borderId="10" xfId="0" applyNumberFormat="1" applyFont="1" applyBorder="1" applyAlignment="1">
      <alignment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2" fontId="12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16" fontId="11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12" fillId="35" borderId="14" xfId="0" applyNumberFormat="1" applyFont="1" applyFill="1" applyBorder="1" applyAlignment="1">
      <alignment horizontal="left" vertical="top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2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left" vertical="top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3" fillId="36" borderId="12" xfId="0" applyNumberFormat="1" applyFont="1" applyFill="1" applyBorder="1" applyAlignment="1">
      <alignment horizontal="center" vertical="center" wrapText="1"/>
    </xf>
    <xf numFmtId="2" fontId="12" fillId="36" borderId="12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left" vertical="top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center" wrapText="1"/>
    </xf>
    <xf numFmtId="49" fontId="11" fillId="35" borderId="12" xfId="0" applyNumberFormat="1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left" vertical="top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2" fontId="11" fillId="36" borderId="12" xfId="0" applyNumberFormat="1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left" vertical="top" wrapText="1"/>
    </xf>
    <xf numFmtId="2" fontId="11" fillId="37" borderId="12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2" fontId="12" fillId="37" borderId="12" xfId="0" applyNumberFormat="1" applyFont="1" applyFill="1" applyBorder="1" applyAlignment="1">
      <alignment horizontal="center" vertical="center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2" fillId="36" borderId="10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11" xfId="0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6" fontId="11" fillId="0" borderId="0" xfId="0" applyNumberFormat="1" applyFont="1" applyBorder="1" applyAlignment="1">
      <alignment wrapText="1"/>
    </xf>
    <xf numFmtId="0" fontId="11" fillId="36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1" fillId="37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37" borderId="0" xfId="0" applyFont="1" applyFill="1" applyBorder="1" applyAlignment="1">
      <alignment wrapText="1"/>
    </xf>
    <xf numFmtId="49" fontId="11" fillId="0" borderId="10" xfId="0" applyNumberFormat="1" applyFont="1" applyBorder="1" applyAlignment="1">
      <alignment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vertical="center" wrapText="1"/>
    </xf>
    <xf numFmtId="2" fontId="12" fillId="36" borderId="11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12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center"/>
    </xf>
    <xf numFmtId="2" fontId="12" fillId="36" borderId="13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2" fillId="37" borderId="13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left" vertical="top" wrapText="1"/>
    </xf>
    <xf numFmtId="16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49" fontId="11" fillId="0" borderId="20" xfId="0" applyNumberFormat="1" applyFont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49" fontId="12" fillId="0" borderId="10" xfId="0" applyNumberFormat="1" applyFont="1" applyBorder="1" applyAlignment="1">
      <alignment horizontal="right" wrapText="1"/>
    </xf>
    <xf numFmtId="0" fontId="11" fillId="0" borderId="10" xfId="0" applyFont="1" applyFill="1" applyBorder="1" applyAlignment="1">
      <alignment wrapText="1"/>
    </xf>
    <xf numFmtId="49" fontId="11" fillId="0" borderId="0" xfId="0" applyNumberFormat="1" applyFont="1" applyAlignment="1">
      <alignment wrapText="1"/>
    </xf>
    <xf numFmtId="0" fontId="11" fillId="0" borderId="0" xfId="0" applyFont="1" applyFill="1" applyAlignment="1">
      <alignment wrapText="1"/>
    </xf>
    <xf numFmtId="2" fontId="12" fillId="37" borderId="18" xfId="0" applyNumberFormat="1" applyFont="1" applyFill="1" applyBorder="1" applyAlignment="1">
      <alignment wrapText="1"/>
    </xf>
    <xf numFmtId="2" fontId="12" fillId="37" borderId="18" xfId="0" applyNumberFormat="1" applyFont="1" applyFill="1" applyBorder="1" applyAlignment="1">
      <alignment horizontal="center" vertical="center" wrapText="1"/>
    </xf>
    <xf numFmtId="2" fontId="12" fillId="37" borderId="21" xfId="0" applyNumberFormat="1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wrapText="1"/>
    </xf>
    <xf numFmtId="2" fontId="11" fillId="37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vertical="top" wrapText="1"/>
    </xf>
    <xf numFmtId="2" fontId="12" fillId="38" borderId="12" xfId="0" applyNumberFormat="1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23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75" zoomScaleNormal="75" zoomScalePageLayoutView="0" workbookViewId="0" topLeftCell="A16">
      <selection activeCell="H25" sqref="H25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8.7109375" style="1" customWidth="1"/>
    <col min="4" max="4" width="14.28125" style="1" customWidth="1"/>
    <col min="5" max="5" width="16.00390625" style="1" customWidth="1"/>
    <col min="6" max="6" width="18.57421875" style="1" customWidth="1"/>
    <col min="7" max="7" width="11.140625" style="1" customWidth="1"/>
    <col min="8" max="9" width="12.57421875" style="1" customWidth="1"/>
    <col min="10" max="13" width="13.28125" style="1" bestFit="1" customWidth="1"/>
    <col min="14" max="14" width="11.57421875" style="1" customWidth="1"/>
    <col min="15" max="15" width="10.8515625" style="1" customWidth="1"/>
    <col min="16" max="16" width="11.140625" style="1" customWidth="1"/>
    <col min="17" max="17" width="14.8515625" style="1" customWidth="1"/>
    <col min="18" max="18" width="12.28125" style="1" customWidth="1"/>
    <col min="19" max="19" width="13.8515625" style="1" customWidth="1"/>
    <col min="20" max="20" width="11.28125" style="1" customWidth="1"/>
    <col min="21" max="21" width="14.421875" style="1" customWidth="1"/>
    <col min="22" max="22" width="11.8515625" style="1" customWidth="1"/>
    <col min="23" max="23" width="11.57421875" style="1" customWidth="1"/>
    <col min="24" max="24" width="11.8515625" style="1" customWidth="1"/>
    <col min="25" max="25" width="13.421875" style="1" customWidth="1"/>
    <col min="26" max="26" width="45.140625" style="1" customWidth="1"/>
    <col min="27" max="27" width="22.421875" style="1" customWidth="1"/>
    <col min="28" max="16384" width="9.140625" style="1" customWidth="1"/>
  </cols>
  <sheetData>
    <row r="1" spans="1:27" ht="27" customHeight="1">
      <c r="A1" s="172" t="s">
        <v>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3" spans="1:27" ht="33" customHeight="1">
      <c r="A3" s="173" t="s">
        <v>10</v>
      </c>
      <c r="B3" s="173" t="s">
        <v>1</v>
      </c>
      <c r="C3" s="176" t="s">
        <v>27</v>
      </c>
      <c r="D3" s="176"/>
      <c r="E3" s="173" t="s">
        <v>29</v>
      </c>
      <c r="F3" s="173" t="s">
        <v>0</v>
      </c>
      <c r="G3" s="180" t="s">
        <v>19</v>
      </c>
      <c r="H3" s="181"/>
      <c r="I3" s="181"/>
      <c r="J3" s="181"/>
      <c r="K3" s="181"/>
      <c r="L3" s="181"/>
      <c r="M3" s="181"/>
      <c r="N3" s="181"/>
      <c r="O3" s="181"/>
      <c r="P3" s="176" t="s">
        <v>20</v>
      </c>
      <c r="Q3" s="176"/>
      <c r="R3" s="176"/>
      <c r="S3" s="176"/>
      <c r="T3" s="176"/>
      <c r="U3" s="176"/>
      <c r="V3" s="176"/>
      <c r="W3" s="176"/>
      <c r="X3" s="176"/>
      <c r="Y3" s="176"/>
      <c r="Z3" s="173" t="s">
        <v>28</v>
      </c>
      <c r="AA3" s="177" t="s">
        <v>17</v>
      </c>
    </row>
    <row r="4" spans="1:27" ht="18.75" customHeight="1">
      <c r="A4" s="174"/>
      <c r="B4" s="174"/>
      <c r="C4" s="173" t="s">
        <v>13</v>
      </c>
      <c r="D4" s="173" t="s">
        <v>22</v>
      </c>
      <c r="E4" s="174"/>
      <c r="F4" s="174"/>
      <c r="G4" s="173" t="s">
        <v>13</v>
      </c>
      <c r="H4" s="188" t="s">
        <v>9</v>
      </c>
      <c r="I4" s="189"/>
      <c r="J4" s="189"/>
      <c r="K4" s="189"/>
      <c r="L4" s="189"/>
      <c r="M4" s="189"/>
      <c r="N4" s="189"/>
      <c r="O4" s="190"/>
      <c r="P4" s="176" t="s">
        <v>13</v>
      </c>
      <c r="Q4" s="176" t="s">
        <v>9</v>
      </c>
      <c r="R4" s="176"/>
      <c r="S4" s="176"/>
      <c r="T4" s="176"/>
      <c r="U4" s="176"/>
      <c r="V4" s="176"/>
      <c r="W4" s="176"/>
      <c r="X4" s="176"/>
      <c r="Y4" s="176"/>
      <c r="Z4" s="174"/>
      <c r="AA4" s="178"/>
    </row>
    <row r="5" spans="1:27" ht="20.25" customHeight="1">
      <c r="A5" s="174"/>
      <c r="B5" s="174"/>
      <c r="C5" s="174"/>
      <c r="D5" s="174"/>
      <c r="E5" s="174"/>
      <c r="F5" s="174"/>
      <c r="G5" s="174"/>
      <c r="H5" s="173" t="s">
        <v>8</v>
      </c>
      <c r="I5" s="173" t="s">
        <v>48</v>
      </c>
      <c r="J5" s="173" t="s">
        <v>2</v>
      </c>
      <c r="K5" s="173" t="s">
        <v>3</v>
      </c>
      <c r="L5" s="173" t="s">
        <v>4</v>
      </c>
      <c r="M5" s="173" t="s">
        <v>5</v>
      </c>
      <c r="N5" s="173" t="s">
        <v>6</v>
      </c>
      <c r="O5" s="173" t="s">
        <v>7</v>
      </c>
      <c r="P5" s="176"/>
      <c r="Q5" s="176" t="s">
        <v>18</v>
      </c>
      <c r="R5" s="176" t="s">
        <v>14</v>
      </c>
      <c r="S5" s="176"/>
      <c r="T5" s="176" t="s">
        <v>15</v>
      </c>
      <c r="U5" s="176"/>
      <c r="V5" s="176" t="s">
        <v>16</v>
      </c>
      <c r="W5" s="176"/>
      <c r="X5" s="176" t="s">
        <v>21</v>
      </c>
      <c r="Y5" s="176"/>
      <c r="Z5" s="174"/>
      <c r="AA5" s="178"/>
    </row>
    <row r="6" spans="1:27" ht="67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6"/>
      <c r="Q6" s="176"/>
      <c r="R6" s="4" t="s">
        <v>25</v>
      </c>
      <c r="S6" s="11" t="s">
        <v>23</v>
      </c>
      <c r="T6" s="4" t="s">
        <v>25</v>
      </c>
      <c r="U6" s="11" t="s">
        <v>23</v>
      </c>
      <c r="V6" s="4" t="s">
        <v>25</v>
      </c>
      <c r="W6" s="11" t="s">
        <v>23</v>
      </c>
      <c r="X6" s="4" t="s">
        <v>25</v>
      </c>
      <c r="Y6" s="11" t="s">
        <v>23</v>
      </c>
      <c r="Z6" s="175"/>
      <c r="AA6" s="179"/>
    </row>
    <row r="7" spans="1:27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7">
        <v>23</v>
      </c>
      <c r="X7" s="7">
        <v>24</v>
      </c>
      <c r="Y7" s="7">
        <v>25</v>
      </c>
      <c r="Z7" s="7">
        <v>26</v>
      </c>
      <c r="AA7" s="9">
        <v>27</v>
      </c>
    </row>
    <row r="8" spans="1:27" s="14" customFormat="1" ht="14.25">
      <c r="A8" s="5" t="s">
        <v>11</v>
      </c>
      <c r="B8" s="12">
        <v>241</v>
      </c>
      <c r="C8" s="12">
        <f>C11+C12+C13+C15+C16+C17</f>
        <v>233</v>
      </c>
      <c r="D8" s="12">
        <f>D11+D12+D13+D15+D16+D17</f>
        <v>210</v>
      </c>
      <c r="E8" s="12"/>
      <c r="F8" s="6"/>
      <c r="G8" s="15">
        <f>G11+G12+G13+G15+G16+G17</f>
        <v>412871.5</v>
      </c>
      <c r="H8" s="47">
        <v>0</v>
      </c>
      <c r="I8" s="47">
        <f aca="true" t="shared" si="0" ref="I8:O8">I11+I12+I13+I15+I16+I17</f>
        <v>233424.3</v>
      </c>
      <c r="J8" s="47">
        <f t="shared" si="0"/>
        <v>18408.8</v>
      </c>
      <c r="K8" s="47">
        <f t="shared" si="0"/>
        <v>42077.5</v>
      </c>
      <c r="L8" s="47">
        <f t="shared" si="0"/>
        <v>27736.9</v>
      </c>
      <c r="M8" s="47">
        <f t="shared" si="0"/>
        <v>0</v>
      </c>
      <c r="N8" s="47">
        <f t="shared" si="0"/>
        <v>39767.8</v>
      </c>
      <c r="O8" s="15">
        <f t="shared" si="0"/>
        <v>51456.2</v>
      </c>
      <c r="P8" s="47">
        <f>P12+P15+P16</f>
        <v>0</v>
      </c>
      <c r="Q8" s="47">
        <f>Q12+Q15+Q16</f>
        <v>0</v>
      </c>
      <c r="R8" s="47">
        <f>R12+R15+R16</f>
        <v>0</v>
      </c>
      <c r="S8" s="15"/>
      <c r="T8" s="37">
        <f>T12+T15</f>
        <v>0</v>
      </c>
      <c r="U8" s="37">
        <v>0</v>
      </c>
      <c r="V8" s="37">
        <f>V12+V15</f>
        <v>0</v>
      </c>
      <c r="W8" s="37">
        <f>W12+W15</f>
        <v>0</v>
      </c>
      <c r="X8" s="37">
        <f>X12+X15</f>
        <v>0</v>
      </c>
      <c r="Y8" s="37">
        <f>Y12+Y15</f>
        <v>0</v>
      </c>
      <c r="Z8" s="13"/>
      <c r="AA8" s="6"/>
    </row>
    <row r="9" spans="1:27" ht="15">
      <c r="A9" s="6" t="s">
        <v>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8"/>
      <c r="X9" s="8"/>
      <c r="Y9" s="8"/>
      <c r="Z9" s="8"/>
      <c r="AA9" s="2"/>
    </row>
    <row r="10" spans="1:27" ht="15">
      <c r="A10" s="28"/>
      <c r="B10" s="183" t="s">
        <v>42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4"/>
      <c r="AA10" s="2"/>
    </row>
    <row r="11" spans="1:27" ht="60">
      <c r="A11" s="45">
        <v>1</v>
      </c>
      <c r="B11" s="2"/>
      <c r="C11" s="18">
        <v>27</v>
      </c>
      <c r="D11" s="18">
        <v>27</v>
      </c>
      <c r="E11" s="18" t="s">
        <v>30</v>
      </c>
      <c r="F11" s="17" t="s">
        <v>40</v>
      </c>
      <c r="G11" s="38">
        <f>H11+I11+J11+K11+L11+M11+N11+O11+P11+Q11+R11</f>
        <v>89351.2</v>
      </c>
      <c r="H11" s="34">
        <v>0</v>
      </c>
      <c r="I11" s="34">
        <v>73354.5</v>
      </c>
      <c r="J11" s="40">
        <v>2538.5</v>
      </c>
      <c r="K11" s="34">
        <v>5281.1</v>
      </c>
      <c r="L11" s="48">
        <v>4208</v>
      </c>
      <c r="M11" s="34">
        <v>0</v>
      </c>
      <c r="N11" s="40">
        <v>1985.7</v>
      </c>
      <c r="O11" s="40">
        <v>1983.4</v>
      </c>
      <c r="P11" s="34">
        <v>0</v>
      </c>
      <c r="Q11" s="34">
        <v>0</v>
      </c>
      <c r="R11" s="34">
        <v>0</v>
      </c>
      <c r="S11" s="10" t="s">
        <v>24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27"/>
      <c r="AA11" s="2"/>
    </row>
    <row r="12" spans="1:27" s="22" customFormat="1" ht="320.25" customHeight="1">
      <c r="A12" s="46">
        <v>2</v>
      </c>
      <c r="B12" s="23"/>
      <c r="C12" s="23">
        <v>33</v>
      </c>
      <c r="D12" s="23">
        <v>33</v>
      </c>
      <c r="E12" s="23" t="s">
        <v>30</v>
      </c>
      <c r="F12" s="36" t="s">
        <v>31</v>
      </c>
      <c r="G12" s="41">
        <f>SUM(H12+I12+J12+K12+L12+M12+N12+O12)</f>
        <v>43592.8</v>
      </c>
      <c r="H12" s="32">
        <v>0</v>
      </c>
      <c r="I12" s="32">
        <v>0</v>
      </c>
      <c r="J12" s="32">
        <v>2686.4</v>
      </c>
      <c r="K12" s="32">
        <v>31505.3</v>
      </c>
      <c r="L12" s="32">
        <v>5879.3</v>
      </c>
      <c r="M12" s="32">
        <v>0</v>
      </c>
      <c r="N12" s="32">
        <v>1598.5</v>
      </c>
      <c r="O12" s="32">
        <v>1923.3</v>
      </c>
      <c r="P12" s="32">
        <v>0</v>
      </c>
      <c r="Q12" s="32">
        <v>0</v>
      </c>
      <c r="R12" s="32">
        <v>0</v>
      </c>
      <c r="S12" s="29" t="s">
        <v>24</v>
      </c>
      <c r="T12" s="32">
        <v>0</v>
      </c>
      <c r="U12" s="32">
        <v>0</v>
      </c>
      <c r="V12" s="33">
        <v>0</v>
      </c>
      <c r="W12" s="32">
        <v>0</v>
      </c>
      <c r="X12" s="32">
        <v>0</v>
      </c>
      <c r="Y12" s="32">
        <v>0</v>
      </c>
      <c r="Z12" s="20" t="s">
        <v>37</v>
      </c>
      <c r="AA12" s="21"/>
    </row>
    <row r="13" spans="1:27" ht="60">
      <c r="A13" s="45">
        <v>3</v>
      </c>
      <c r="B13" s="3"/>
      <c r="C13" s="18">
        <v>23</v>
      </c>
      <c r="D13" s="18">
        <v>0</v>
      </c>
      <c r="E13" s="18" t="s">
        <v>30</v>
      </c>
      <c r="F13" s="16" t="s">
        <v>36</v>
      </c>
      <c r="G13" s="42">
        <f>SUM(H13+I13+J13+K13+L13+M13+N13+O13)</f>
        <v>35859.1</v>
      </c>
      <c r="H13" s="43">
        <v>0</v>
      </c>
      <c r="I13" s="43">
        <v>0</v>
      </c>
      <c r="J13" s="44">
        <v>3318.4</v>
      </c>
      <c r="K13" s="43">
        <v>0</v>
      </c>
      <c r="L13" s="18">
        <v>65.7</v>
      </c>
      <c r="M13" s="18">
        <v>0</v>
      </c>
      <c r="N13" s="18">
        <v>853.7</v>
      </c>
      <c r="O13" s="44">
        <v>31621.3</v>
      </c>
      <c r="P13" s="34">
        <v>0</v>
      </c>
      <c r="Q13" s="34">
        <v>0</v>
      </c>
      <c r="R13" s="34">
        <v>0</v>
      </c>
      <c r="S13" s="10" t="s">
        <v>24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0" t="s">
        <v>39</v>
      </c>
      <c r="AA13" s="2"/>
    </row>
    <row r="14" spans="1:27" ht="15">
      <c r="A14" s="185" t="s">
        <v>41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7"/>
      <c r="AA14" s="2"/>
    </row>
    <row r="15" spans="1:27" ht="151.5" customHeight="1">
      <c r="A15" s="45">
        <v>4</v>
      </c>
      <c r="B15" s="3"/>
      <c r="C15" s="18">
        <v>31</v>
      </c>
      <c r="D15" s="18">
        <v>31</v>
      </c>
      <c r="E15" s="18" t="s">
        <v>33</v>
      </c>
      <c r="F15" s="16" t="s">
        <v>32</v>
      </c>
      <c r="G15" s="38">
        <f>SUM(H15+I15+J15+K15+L15+M15+N15+O15)</f>
        <v>54164.299999999996</v>
      </c>
      <c r="H15" s="39">
        <v>0</v>
      </c>
      <c r="I15" s="39">
        <v>37467.7</v>
      </c>
      <c r="J15" s="40">
        <v>2539.5</v>
      </c>
      <c r="K15" s="39">
        <v>5291.1</v>
      </c>
      <c r="L15" s="40">
        <v>4897.9</v>
      </c>
      <c r="M15" s="39">
        <v>0</v>
      </c>
      <c r="N15" s="40">
        <v>1985.7</v>
      </c>
      <c r="O15" s="40">
        <v>1982.4</v>
      </c>
      <c r="P15" s="34">
        <v>0</v>
      </c>
      <c r="Q15" s="34">
        <v>0</v>
      </c>
      <c r="R15" s="34">
        <v>0</v>
      </c>
      <c r="S15" s="31" t="s">
        <v>24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0" t="s">
        <v>39</v>
      </c>
      <c r="AA15" s="2"/>
    </row>
    <row r="16" spans="1:27" s="22" customFormat="1" ht="209.25" customHeight="1">
      <c r="A16" s="46">
        <v>5</v>
      </c>
      <c r="B16" s="19"/>
      <c r="C16" s="23">
        <v>31</v>
      </c>
      <c r="D16" s="23">
        <v>31</v>
      </c>
      <c r="E16" s="23" t="s">
        <v>33</v>
      </c>
      <c r="F16" s="24" t="s">
        <v>34</v>
      </c>
      <c r="G16" s="32">
        <f>SUM(H16+I16+J16+K16+L16+M16+N16+O16)</f>
        <v>25906.5</v>
      </c>
      <c r="H16" s="32">
        <v>0</v>
      </c>
      <c r="I16" s="32">
        <v>0</v>
      </c>
      <c r="J16" s="32">
        <v>3118.1</v>
      </c>
      <c r="K16" s="32">
        <v>0</v>
      </c>
      <c r="L16" s="32">
        <v>4209</v>
      </c>
      <c r="M16" s="32">
        <v>0</v>
      </c>
      <c r="N16" s="32">
        <v>14975.4</v>
      </c>
      <c r="O16" s="32">
        <v>3604</v>
      </c>
      <c r="P16" s="32">
        <v>0</v>
      </c>
      <c r="Q16" s="32">
        <v>0</v>
      </c>
      <c r="R16" s="32">
        <v>0</v>
      </c>
      <c r="S16" s="29" t="s">
        <v>24</v>
      </c>
      <c r="T16" s="32">
        <v>0</v>
      </c>
      <c r="U16" s="32">
        <v>0</v>
      </c>
      <c r="V16" s="32">
        <v>0</v>
      </c>
      <c r="W16" s="32">
        <v>0</v>
      </c>
      <c r="X16" s="33">
        <v>0</v>
      </c>
      <c r="Y16" s="32">
        <v>0</v>
      </c>
      <c r="Z16" s="35" t="s">
        <v>38</v>
      </c>
      <c r="AA16" s="25"/>
    </row>
    <row r="17" spans="1:27" s="22" customFormat="1" ht="216" customHeight="1">
      <c r="A17" s="46">
        <v>6</v>
      </c>
      <c r="B17" s="21"/>
      <c r="C17" s="23">
        <v>88</v>
      </c>
      <c r="D17" s="23">
        <v>88</v>
      </c>
      <c r="E17" s="23" t="s">
        <v>33</v>
      </c>
      <c r="F17" s="24" t="s">
        <v>35</v>
      </c>
      <c r="G17" s="32">
        <f>SUM(H17+I17+J17+K17+L17+M17+N17+O17)</f>
        <v>163997.59999999998</v>
      </c>
      <c r="H17" s="32">
        <v>0</v>
      </c>
      <c r="I17" s="32">
        <v>122602.1</v>
      </c>
      <c r="J17" s="32">
        <v>4207.9</v>
      </c>
      <c r="K17" s="32">
        <v>0</v>
      </c>
      <c r="L17" s="32">
        <v>8477</v>
      </c>
      <c r="M17" s="32">
        <v>0</v>
      </c>
      <c r="N17" s="32">
        <v>18368.8</v>
      </c>
      <c r="O17" s="32">
        <v>10341.8</v>
      </c>
      <c r="P17" s="32">
        <v>0</v>
      </c>
      <c r="Q17" s="32">
        <v>0</v>
      </c>
      <c r="R17" s="32">
        <v>0</v>
      </c>
      <c r="S17" s="29" t="s">
        <v>24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5" t="s">
        <v>38</v>
      </c>
      <c r="AA17" s="26"/>
    </row>
    <row r="18" spans="1:9" ht="15">
      <c r="A18" s="182" t="s">
        <v>49</v>
      </c>
      <c r="B18" s="182"/>
      <c r="C18" s="182"/>
      <c r="D18" s="182"/>
      <c r="E18" s="182"/>
      <c r="F18" s="182"/>
      <c r="G18" s="182"/>
      <c r="H18" s="182"/>
      <c r="I18" s="182"/>
    </row>
  </sheetData>
  <sheetProtection/>
  <mergeCells count="32">
    <mergeCell ref="A18:I18"/>
    <mergeCell ref="L5:L6"/>
    <mergeCell ref="M5:M6"/>
    <mergeCell ref="N5:N6"/>
    <mergeCell ref="B10:Z10"/>
    <mergeCell ref="G4:G6"/>
    <mergeCell ref="X5:Y5"/>
    <mergeCell ref="O5:O6"/>
    <mergeCell ref="C4:C6"/>
    <mergeCell ref="D4:D6"/>
    <mergeCell ref="A14:Z14"/>
    <mergeCell ref="Q5:Q6"/>
    <mergeCell ref="P4:P6"/>
    <mergeCell ref="H4:O4"/>
    <mergeCell ref="H5:H6"/>
    <mergeCell ref="J5:J6"/>
    <mergeCell ref="A1:AA1"/>
    <mergeCell ref="A3:A6"/>
    <mergeCell ref="B3:B6"/>
    <mergeCell ref="C3:D3"/>
    <mergeCell ref="E3:E6"/>
    <mergeCell ref="F3:F6"/>
    <mergeCell ref="AA3:AA6"/>
    <mergeCell ref="I5:I6"/>
    <mergeCell ref="K5:K6"/>
    <mergeCell ref="Q4:Y4"/>
    <mergeCell ref="P3:Y3"/>
    <mergeCell ref="G3:O3"/>
    <mergeCell ref="T5:U5"/>
    <mergeCell ref="Z3:Z6"/>
    <mergeCell ref="R5:S5"/>
    <mergeCell ref="V5:W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2.140625" style="49" customWidth="1"/>
    <col min="2" max="2" width="43.421875" style="49" customWidth="1"/>
    <col min="3" max="3" width="19.421875" style="49" customWidth="1"/>
    <col min="4" max="4" width="26.00390625" style="50" customWidth="1"/>
    <col min="5" max="16384" width="9.140625" style="50" customWidth="1"/>
  </cols>
  <sheetData>
    <row r="1" spans="1:4" ht="43.5" customHeight="1">
      <c r="A1" s="191" t="s">
        <v>79</v>
      </c>
      <c r="B1" s="191"/>
      <c r="C1" s="191"/>
      <c r="D1" s="191"/>
    </row>
    <row r="3" spans="1:4" ht="15.75">
      <c r="A3" s="56" t="s">
        <v>46</v>
      </c>
      <c r="B3" s="56" t="s">
        <v>81</v>
      </c>
      <c r="C3" s="56" t="s">
        <v>82</v>
      </c>
      <c r="D3" s="51" t="s">
        <v>83</v>
      </c>
    </row>
    <row r="4" spans="1:4" ht="51" customHeight="1">
      <c r="A4" s="59" t="s">
        <v>64</v>
      </c>
      <c r="B4" s="56" t="s">
        <v>84</v>
      </c>
      <c r="C4" s="56" t="s">
        <v>65</v>
      </c>
      <c r="D4" s="51"/>
    </row>
    <row r="5" spans="1:4" ht="47.25">
      <c r="A5" s="59">
        <v>42333</v>
      </c>
      <c r="B5" s="56" t="s">
        <v>66</v>
      </c>
      <c r="C5" s="56" t="s">
        <v>69</v>
      </c>
      <c r="D5" s="51"/>
    </row>
    <row r="6" spans="1:4" ht="31.5">
      <c r="A6" s="59">
        <v>42334</v>
      </c>
      <c r="B6" s="56" t="s">
        <v>62</v>
      </c>
      <c r="C6" s="56" t="s">
        <v>67</v>
      </c>
      <c r="D6" s="51"/>
    </row>
    <row r="7" spans="1:4" ht="31.5">
      <c r="A7" s="59">
        <v>42335</v>
      </c>
      <c r="B7" s="56" t="s">
        <v>63</v>
      </c>
      <c r="C7" s="56" t="s">
        <v>68</v>
      </c>
      <c r="D7" s="51"/>
    </row>
    <row r="8" spans="1:4" ht="15.75">
      <c r="A8" s="59">
        <v>42335</v>
      </c>
      <c r="B8" s="56" t="s">
        <v>72</v>
      </c>
      <c r="C8" s="56" t="s">
        <v>73</v>
      </c>
      <c r="D8" s="51"/>
    </row>
    <row r="9" spans="1:4" ht="15.75">
      <c r="A9" s="59">
        <v>42336</v>
      </c>
      <c r="B9" s="56" t="s">
        <v>74</v>
      </c>
      <c r="C9" s="56" t="s">
        <v>69</v>
      </c>
      <c r="D9" s="51"/>
    </row>
    <row r="10" spans="1:4" ht="47.25">
      <c r="A10" s="59">
        <v>42338</v>
      </c>
      <c r="B10" s="56" t="s">
        <v>70</v>
      </c>
      <c r="C10" s="56" t="s">
        <v>75</v>
      </c>
      <c r="D10" s="51"/>
    </row>
    <row r="11" spans="1:4" ht="47.25">
      <c r="A11" s="59">
        <v>42339</v>
      </c>
      <c r="B11" s="56" t="s">
        <v>71</v>
      </c>
      <c r="C11" s="56" t="s">
        <v>75</v>
      </c>
      <c r="D11" s="51"/>
    </row>
    <row r="12" spans="1:4" ht="31.5">
      <c r="A12" s="59">
        <v>42345</v>
      </c>
      <c r="B12" s="56" t="s">
        <v>76</v>
      </c>
      <c r="C12" s="56" t="s">
        <v>80</v>
      </c>
      <c r="D12" s="51"/>
    </row>
    <row r="13" spans="1:4" ht="24.75" customHeight="1">
      <c r="A13" s="59">
        <v>42345</v>
      </c>
      <c r="B13" s="56" t="s">
        <v>77</v>
      </c>
      <c r="C13" s="56" t="s">
        <v>78</v>
      </c>
      <c r="D13" s="51"/>
    </row>
    <row r="14" ht="15.75">
      <c r="B14" s="58"/>
    </row>
    <row r="15" ht="15.75">
      <c r="B15" s="58"/>
    </row>
    <row r="16" ht="15.75">
      <c r="B16" s="58"/>
    </row>
    <row r="17" ht="15.75">
      <c r="B17" s="58"/>
    </row>
    <row r="18" ht="15.75">
      <c r="B18" s="5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4">
      <selection activeCell="B31" sqref="B31"/>
    </sheetView>
  </sheetViews>
  <sheetFormatPr defaultColWidth="32.8515625" defaultRowHeight="15"/>
  <cols>
    <col min="1" max="1" width="4.7109375" style="50" customWidth="1"/>
    <col min="2" max="2" width="38.421875" style="50" customWidth="1"/>
    <col min="3" max="3" width="17.8515625" style="50" customWidth="1"/>
    <col min="4" max="4" width="15.8515625" style="50" customWidth="1"/>
    <col min="5" max="16384" width="32.8515625" style="50" customWidth="1"/>
  </cols>
  <sheetData>
    <row r="1" spans="1:3" s="55" customFormat="1" ht="33" customHeight="1">
      <c r="A1" s="192" t="s">
        <v>50</v>
      </c>
      <c r="B1" s="192"/>
      <c r="C1" s="192"/>
    </row>
    <row r="2" spans="1:4" s="54" customFormat="1" ht="27.75" customHeight="1">
      <c r="A2" s="193" t="s">
        <v>60</v>
      </c>
      <c r="B2" s="193"/>
      <c r="C2" s="193"/>
      <c r="D2" s="193"/>
    </row>
    <row r="3" spans="1:4" s="53" customFormat="1" ht="27" customHeight="1">
      <c r="A3" s="52" t="s">
        <v>51</v>
      </c>
      <c r="B3" s="52" t="s">
        <v>52</v>
      </c>
      <c r="C3" s="52" t="s">
        <v>53</v>
      </c>
      <c r="D3" s="52" t="s">
        <v>59</v>
      </c>
    </row>
    <row r="4" spans="1:4" s="53" customFormat="1" ht="27" customHeight="1">
      <c r="A4" s="52">
        <v>1</v>
      </c>
      <c r="B4" s="57" t="s">
        <v>61</v>
      </c>
      <c r="C4" s="52"/>
      <c r="D4" s="52"/>
    </row>
    <row r="5" spans="1:4" ht="36.75" customHeight="1">
      <c r="A5" s="51">
        <v>2</v>
      </c>
      <c r="B5" s="51" t="s">
        <v>54</v>
      </c>
      <c r="C5" s="51"/>
      <c r="D5" s="51"/>
    </row>
    <row r="6" spans="1:4" ht="55.5" customHeight="1">
      <c r="A6" s="51">
        <v>3</v>
      </c>
      <c r="B6" s="51" t="s">
        <v>55</v>
      </c>
      <c r="C6" s="51"/>
      <c r="D6" s="51"/>
    </row>
    <row r="7" spans="1:4" ht="56.25" customHeight="1">
      <c r="A7" s="51">
        <v>4</v>
      </c>
      <c r="B7" s="51" t="s">
        <v>56</v>
      </c>
      <c r="C7" s="51"/>
      <c r="D7" s="51"/>
    </row>
    <row r="8" spans="1:4" ht="42.75" customHeight="1">
      <c r="A8" s="51">
        <v>5</v>
      </c>
      <c r="B8" s="51" t="s">
        <v>58</v>
      </c>
      <c r="C8" s="51"/>
      <c r="D8" s="51"/>
    </row>
    <row r="9" spans="1:4" ht="48.75" customHeight="1">
      <c r="A9" s="51">
        <v>6</v>
      </c>
      <c r="B9" s="51" t="s">
        <v>57</v>
      </c>
      <c r="C9" s="51"/>
      <c r="D9" s="51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tabSelected="1" zoomScale="83" zoomScaleNormal="83" zoomScalePageLayoutView="0" workbookViewId="0" topLeftCell="A31">
      <selection activeCell="F8" sqref="F8"/>
    </sheetView>
  </sheetViews>
  <sheetFormatPr defaultColWidth="9.140625" defaultRowHeight="15"/>
  <cols>
    <col min="1" max="1" width="4.140625" style="109" customWidth="1"/>
    <col min="2" max="2" width="6.7109375" style="109" customWidth="1"/>
    <col min="3" max="3" width="31.421875" style="160" customWidth="1"/>
    <col min="4" max="4" width="20.421875" style="161" customWidth="1"/>
    <col min="5" max="5" width="11.140625" style="161" customWidth="1"/>
    <col min="6" max="10" width="12.00390625" style="109" customWidth="1"/>
    <col min="11" max="11" width="12.421875" style="109" customWidth="1"/>
    <col min="12" max="12" width="14.140625" style="109" customWidth="1"/>
    <col min="13" max="13" width="12.28125" style="109" customWidth="1"/>
    <col min="14" max="14" width="12.00390625" style="109" customWidth="1"/>
    <col min="15" max="15" width="26.57421875" style="109" customWidth="1"/>
    <col min="16" max="16384" width="9.140625" style="109" customWidth="1"/>
  </cols>
  <sheetData>
    <row r="1" spans="2:15" ht="26.25" customHeight="1"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15" ht="48.75" customHeight="1">
      <c r="B2" s="110"/>
      <c r="C2" s="111"/>
      <c r="D2" s="110"/>
      <c r="E2" s="110"/>
      <c r="F2" s="110"/>
      <c r="G2" s="110"/>
      <c r="H2" s="110"/>
      <c r="I2" s="110"/>
      <c r="J2" s="110"/>
      <c r="K2" s="110"/>
      <c r="L2" s="194" t="s">
        <v>221</v>
      </c>
      <c r="M2" s="194"/>
      <c r="N2" s="194"/>
      <c r="O2" s="194"/>
    </row>
    <row r="3" spans="2:15" ht="40.5" customHeight="1" thickBot="1">
      <c r="B3" s="195" t="s">
        <v>222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112" customFormat="1" ht="15" customHeight="1">
      <c r="A4" s="112" t="s">
        <v>43</v>
      </c>
      <c r="B4" s="219" t="s">
        <v>10</v>
      </c>
      <c r="C4" s="220" t="s">
        <v>85</v>
      </c>
      <c r="D4" s="223" t="s">
        <v>172</v>
      </c>
      <c r="E4" s="223" t="s">
        <v>182</v>
      </c>
      <c r="F4" s="223" t="s">
        <v>187</v>
      </c>
      <c r="G4" s="214" t="s">
        <v>188</v>
      </c>
      <c r="H4" s="215"/>
      <c r="I4" s="215"/>
      <c r="J4" s="215"/>
      <c r="K4" s="215"/>
      <c r="L4" s="215"/>
      <c r="M4" s="215"/>
      <c r="N4" s="216"/>
      <c r="O4" s="217" t="s">
        <v>17</v>
      </c>
    </row>
    <row r="5" spans="2:15" s="112" customFormat="1" ht="75" customHeight="1">
      <c r="B5" s="219"/>
      <c r="C5" s="221"/>
      <c r="D5" s="212"/>
      <c r="E5" s="212"/>
      <c r="F5" s="212"/>
      <c r="G5" s="218" t="s">
        <v>219</v>
      </c>
      <c r="H5" s="218"/>
      <c r="I5" s="218" t="s">
        <v>220</v>
      </c>
      <c r="J5" s="218"/>
      <c r="K5" s="214" t="s">
        <v>202</v>
      </c>
      <c r="L5" s="216"/>
      <c r="M5" s="214" t="s">
        <v>113</v>
      </c>
      <c r="N5" s="216"/>
      <c r="O5" s="200"/>
    </row>
    <row r="6" spans="2:15" s="112" customFormat="1" ht="30" customHeight="1">
      <c r="B6" s="219"/>
      <c r="C6" s="222"/>
      <c r="D6" s="213"/>
      <c r="E6" s="213"/>
      <c r="F6" s="213"/>
      <c r="G6" s="108" t="s">
        <v>45</v>
      </c>
      <c r="H6" s="108" t="s">
        <v>44</v>
      </c>
      <c r="I6" s="108" t="s">
        <v>45</v>
      </c>
      <c r="J6" s="108" t="s">
        <v>44</v>
      </c>
      <c r="K6" s="108" t="s">
        <v>45</v>
      </c>
      <c r="L6" s="108" t="s">
        <v>44</v>
      </c>
      <c r="M6" s="108" t="s">
        <v>46</v>
      </c>
      <c r="N6" s="108" t="s">
        <v>44</v>
      </c>
      <c r="O6" s="201"/>
    </row>
    <row r="7" spans="1:15" s="113" customFormat="1" ht="269.25" customHeight="1">
      <c r="A7" s="113">
        <v>1</v>
      </c>
      <c r="B7" s="114" t="s">
        <v>116</v>
      </c>
      <c r="C7" s="91" t="s">
        <v>189</v>
      </c>
      <c r="D7" s="115" t="s">
        <v>181</v>
      </c>
      <c r="E7" s="84"/>
      <c r="F7" s="86">
        <f>SUM(F8,F16)</f>
        <v>4186</v>
      </c>
      <c r="G7" s="86"/>
      <c r="H7" s="86">
        <f>SUM(H8,H16)</f>
        <v>1686</v>
      </c>
      <c r="I7" s="86"/>
      <c r="J7" s="86">
        <f>SUM(J8,J16)</f>
        <v>0</v>
      </c>
      <c r="K7" s="86"/>
      <c r="L7" s="86">
        <f>SUM(L8,L16)</f>
        <v>300</v>
      </c>
      <c r="M7" s="86"/>
      <c r="N7" s="86">
        <f>SUM(N8,N16)</f>
        <v>2200</v>
      </c>
      <c r="O7" s="171" t="s">
        <v>297</v>
      </c>
    </row>
    <row r="8" spans="2:17" s="113" customFormat="1" ht="68.25" customHeight="1">
      <c r="B8" s="116" t="s">
        <v>117</v>
      </c>
      <c r="C8" s="80" t="s">
        <v>223</v>
      </c>
      <c r="D8" s="117"/>
      <c r="E8" s="81"/>
      <c r="F8" s="105">
        <f>SUM(F9:F15)</f>
        <v>2300</v>
      </c>
      <c r="G8" s="82"/>
      <c r="H8" s="82">
        <f>SUM(H9:H15)</f>
        <v>0</v>
      </c>
      <c r="I8" s="82"/>
      <c r="J8" s="82">
        <f>SUM(J9:J15)</f>
        <v>0</v>
      </c>
      <c r="K8" s="82"/>
      <c r="L8" s="82">
        <f>SUM(L9:L12,L15)</f>
        <v>100</v>
      </c>
      <c r="M8" s="82"/>
      <c r="N8" s="82">
        <f>SUM(N9:N12,N15)</f>
        <v>2200</v>
      </c>
      <c r="O8" s="118"/>
      <c r="Q8" s="119"/>
    </row>
    <row r="9" spans="1:17" s="110" customFormat="1" ht="30" customHeight="1">
      <c r="A9" s="110">
        <v>2</v>
      </c>
      <c r="B9" s="63" t="s">
        <v>118</v>
      </c>
      <c r="C9" s="67" t="s">
        <v>86</v>
      </c>
      <c r="D9" s="120" t="s">
        <v>179</v>
      </c>
      <c r="E9" s="121">
        <v>42400</v>
      </c>
      <c r="F9" s="64">
        <f>SUM(L9,N9)</f>
        <v>100</v>
      </c>
      <c r="G9" s="66" t="s">
        <v>217</v>
      </c>
      <c r="H9" s="64">
        <v>0</v>
      </c>
      <c r="I9" s="66" t="s">
        <v>217</v>
      </c>
      <c r="J9" s="66">
        <v>0</v>
      </c>
      <c r="K9" s="62">
        <v>42400</v>
      </c>
      <c r="L9" s="61">
        <v>100</v>
      </c>
      <c r="M9" s="108" t="s">
        <v>217</v>
      </c>
      <c r="N9" s="61">
        <v>0</v>
      </c>
      <c r="O9" s="122"/>
      <c r="Q9" s="119"/>
    </row>
    <row r="10" spans="1:17" s="110" customFormat="1" ht="45" customHeight="1">
      <c r="A10" s="110">
        <v>3</v>
      </c>
      <c r="B10" s="63" t="s">
        <v>121</v>
      </c>
      <c r="C10" s="67" t="s">
        <v>190</v>
      </c>
      <c r="D10" s="120" t="s">
        <v>173</v>
      </c>
      <c r="E10" s="121">
        <v>42410</v>
      </c>
      <c r="F10" s="64">
        <v>0</v>
      </c>
      <c r="G10" s="72" t="s">
        <v>217</v>
      </c>
      <c r="H10" s="64">
        <v>0</v>
      </c>
      <c r="I10" s="72" t="s">
        <v>217</v>
      </c>
      <c r="J10" s="64">
        <v>0</v>
      </c>
      <c r="K10" s="121">
        <v>42410</v>
      </c>
      <c r="L10" s="61">
        <v>0</v>
      </c>
      <c r="M10" s="108" t="s">
        <v>217</v>
      </c>
      <c r="N10" s="61">
        <v>0</v>
      </c>
      <c r="O10" s="122"/>
      <c r="Q10" s="119"/>
    </row>
    <row r="11" spans="1:15" s="110" customFormat="1" ht="30" customHeight="1">
      <c r="A11" s="110">
        <v>4</v>
      </c>
      <c r="B11" s="63" t="s">
        <v>119</v>
      </c>
      <c r="C11" s="67" t="s">
        <v>191</v>
      </c>
      <c r="D11" s="120" t="s">
        <v>180</v>
      </c>
      <c r="E11" s="121">
        <v>42415</v>
      </c>
      <c r="F11" s="64">
        <f>SUM(L11,N11)</f>
        <v>0</v>
      </c>
      <c r="G11" s="72" t="s">
        <v>217</v>
      </c>
      <c r="H11" s="64">
        <v>0</v>
      </c>
      <c r="I11" s="72" t="s">
        <v>217</v>
      </c>
      <c r="J11" s="64">
        <v>0</v>
      </c>
      <c r="K11" s="121">
        <v>42415</v>
      </c>
      <c r="L11" s="61">
        <v>0</v>
      </c>
      <c r="M11" s="108" t="s">
        <v>217</v>
      </c>
      <c r="N11" s="61">
        <v>0</v>
      </c>
      <c r="O11" s="122"/>
    </row>
    <row r="12" spans="1:15" s="110" customFormat="1" ht="45" customHeight="1">
      <c r="A12" s="110">
        <v>5</v>
      </c>
      <c r="B12" s="63" t="s">
        <v>120</v>
      </c>
      <c r="C12" s="71" t="s">
        <v>87</v>
      </c>
      <c r="D12" s="196" t="s">
        <v>179</v>
      </c>
      <c r="E12" s="199" t="s">
        <v>291</v>
      </c>
      <c r="F12" s="202">
        <f>SUM(L12,N12)</f>
        <v>2200</v>
      </c>
      <c r="G12" s="205" t="s">
        <v>217</v>
      </c>
      <c r="H12" s="202">
        <v>0</v>
      </c>
      <c r="I12" s="205" t="s">
        <v>217</v>
      </c>
      <c r="J12" s="202">
        <v>0</v>
      </c>
      <c r="K12" s="211" t="s">
        <v>217</v>
      </c>
      <c r="L12" s="202">
        <v>0</v>
      </c>
      <c r="M12" s="211" t="s">
        <v>292</v>
      </c>
      <c r="N12" s="202">
        <v>2200</v>
      </c>
      <c r="O12" s="208"/>
    </row>
    <row r="13" spans="1:15" s="110" customFormat="1" ht="15" customHeight="1">
      <c r="A13" s="110">
        <v>6</v>
      </c>
      <c r="B13" s="122" t="s">
        <v>229</v>
      </c>
      <c r="C13" s="71" t="s">
        <v>88</v>
      </c>
      <c r="D13" s="197"/>
      <c r="E13" s="200"/>
      <c r="F13" s="203"/>
      <c r="G13" s="206"/>
      <c r="H13" s="203"/>
      <c r="I13" s="206"/>
      <c r="J13" s="203"/>
      <c r="K13" s="212"/>
      <c r="L13" s="203"/>
      <c r="M13" s="212"/>
      <c r="N13" s="203"/>
      <c r="O13" s="209"/>
    </row>
    <row r="14" spans="1:15" s="110" customFormat="1" ht="15" customHeight="1">
      <c r="A14" s="110">
        <v>6</v>
      </c>
      <c r="B14" s="122" t="s">
        <v>230</v>
      </c>
      <c r="C14" s="71" t="s">
        <v>89</v>
      </c>
      <c r="D14" s="198"/>
      <c r="E14" s="201"/>
      <c r="F14" s="204"/>
      <c r="G14" s="207"/>
      <c r="H14" s="204"/>
      <c r="I14" s="207"/>
      <c r="J14" s="204"/>
      <c r="K14" s="213"/>
      <c r="L14" s="204"/>
      <c r="M14" s="213"/>
      <c r="N14" s="204"/>
      <c r="O14" s="210"/>
    </row>
    <row r="15" spans="1:17" s="110" customFormat="1" ht="45" customHeight="1">
      <c r="A15" s="110">
        <v>7</v>
      </c>
      <c r="B15" s="63" t="s">
        <v>122</v>
      </c>
      <c r="C15" s="68" t="s">
        <v>192</v>
      </c>
      <c r="D15" s="120" t="s">
        <v>178</v>
      </c>
      <c r="E15" s="121">
        <v>42536</v>
      </c>
      <c r="F15" s="64">
        <f>SUM(L15,N15)</f>
        <v>0</v>
      </c>
      <c r="G15" s="72" t="s">
        <v>217</v>
      </c>
      <c r="H15" s="64">
        <v>0</v>
      </c>
      <c r="I15" s="72" t="s">
        <v>217</v>
      </c>
      <c r="J15" s="64">
        <v>0</v>
      </c>
      <c r="K15" s="108" t="s">
        <v>217</v>
      </c>
      <c r="L15" s="61">
        <v>0</v>
      </c>
      <c r="M15" s="62">
        <v>42536</v>
      </c>
      <c r="N15" s="61">
        <v>0</v>
      </c>
      <c r="O15" s="71"/>
      <c r="Q15" s="123"/>
    </row>
    <row r="16" spans="2:17" s="110" customFormat="1" ht="45" customHeight="1">
      <c r="B16" s="114" t="s">
        <v>123</v>
      </c>
      <c r="C16" s="83" t="s">
        <v>203</v>
      </c>
      <c r="D16" s="115"/>
      <c r="E16" s="87"/>
      <c r="F16" s="84">
        <f>H16+J16+L16+N16</f>
        <v>1886</v>
      </c>
      <c r="G16" s="85" t="s">
        <v>217</v>
      </c>
      <c r="H16" s="86">
        <f>H17+H22+H23+H25</f>
        <v>1686</v>
      </c>
      <c r="I16" s="85" t="s">
        <v>217</v>
      </c>
      <c r="J16" s="86">
        <v>0</v>
      </c>
      <c r="K16" s="87" t="s">
        <v>217</v>
      </c>
      <c r="L16" s="84">
        <f>L17+L22+L23+L25</f>
        <v>200</v>
      </c>
      <c r="M16" s="87" t="s">
        <v>217</v>
      </c>
      <c r="N16" s="84">
        <v>0</v>
      </c>
      <c r="O16" s="124"/>
      <c r="Q16" s="123"/>
    </row>
    <row r="17" spans="2:17" s="110" customFormat="1" ht="168" customHeight="1">
      <c r="B17" s="125" t="s">
        <v>124</v>
      </c>
      <c r="C17" s="88" t="s">
        <v>253</v>
      </c>
      <c r="D17" s="126" t="s">
        <v>254</v>
      </c>
      <c r="E17" s="93"/>
      <c r="F17" s="89">
        <f>F21+F20+F19+F18</f>
        <v>1686</v>
      </c>
      <c r="G17" s="90"/>
      <c r="H17" s="92">
        <f>H21+H20+H19+H18</f>
        <v>1686</v>
      </c>
      <c r="I17" s="93"/>
      <c r="J17" s="92">
        <v>0</v>
      </c>
      <c r="K17" s="93"/>
      <c r="L17" s="89">
        <v>0</v>
      </c>
      <c r="M17" s="93"/>
      <c r="N17" s="89">
        <v>0</v>
      </c>
      <c r="O17" s="127" t="s">
        <v>295</v>
      </c>
      <c r="Q17" s="123"/>
    </row>
    <row r="18" spans="2:17" s="110" customFormat="1" ht="24" customHeight="1">
      <c r="B18" s="63" t="s">
        <v>262</v>
      </c>
      <c r="C18" s="68" t="s">
        <v>255</v>
      </c>
      <c r="D18" s="120" t="s">
        <v>254</v>
      </c>
      <c r="E18" s="128">
        <v>2018</v>
      </c>
      <c r="F18" s="61">
        <v>366</v>
      </c>
      <c r="G18" s="128">
        <v>2018</v>
      </c>
      <c r="H18" s="61">
        <v>366</v>
      </c>
      <c r="I18" s="108" t="s">
        <v>217</v>
      </c>
      <c r="J18" s="64">
        <v>0</v>
      </c>
      <c r="K18" s="108" t="s">
        <v>217</v>
      </c>
      <c r="L18" s="61">
        <v>0</v>
      </c>
      <c r="M18" s="108" t="s">
        <v>217</v>
      </c>
      <c r="N18" s="61">
        <v>0</v>
      </c>
      <c r="O18" s="71"/>
      <c r="Q18" s="123"/>
    </row>
    <row r="19" spans="2:17" s="110" customFormat="1" ht="24" customHeight="1">
      <c r="B19" s="63" t="s">
        <v>263</v>
      </c>
      <c r="C19" s="68" t="s">
        <v>256</v>
      </c>
      <c r="D19" s="120" t="s">
        <v>254</v>
      </c>
      <c r="E19" s="128">
        <v>2019</v>
      </c>
      <c r="F19" s="61">
        <v>873</v>
      </c>
      <c r="G19" s="128">
        <v>2019</v>
      </c>
      <c r="H19" s="61">
        <v>873</v>
      </c>
      <c r="I19" s="108" t="s">
        <v>217</v>
      </c>
      <c r="J19" s="64">
        <v>0</v>
      </c>
      <c r="K19" s="108" t="s">
        <v>217</v>
      </c>
      <c r="L19" s="61">
        <v>0</v>
      </c>
      <c r="M19" s="108" t="s">
        <v>217</v>
      </c>
      <c r="N19" s="61">
        <v>0</v>
      </c>
      <c r="O19" s="71"/>
      <c r="Q19" s="123"/>
    </row>
    <row r="20" spans="2:17" s="110" customFormat="1" ht="24" customHeight="1">
      <c r="B20" s="63" t="s">
        <v>264</v>
      </c>
      <c r="C20" s="68" t="s">
        <v>257</v>
      </c>
      <c r="D20" s="120" t="s">
        <v>254</v>
      </c>
      <c r="E20" s="128">
        <v>2019</v>
      </c>
      <c r="F20" s="61">
        <v>264</v>
      </c>
      <c r="G20" s="128">
        <v>2019</v>
      </c>
      <c r="H20" s="61">
        <v>264</v>
      </c>
      <c r="I20" s="108" t="s">
        <v>217</v>
      </c>
      <c r="J20" s="64">
        <v>0</v>
      </c>
      <c r="K20" s="108" t="s">
        <v>217</v>
      </c>
      <c r="L20" s="61">
        <v>0</v>
      </c>
      <c r="M20" s="108" t="s">
        <v>217</v>
      </c>
      <c r="N20" s="61">
        <v>0</v>
      </c>
      <c r="O20" s="71"/>
      <c r="Q20" s="123"/>
    </row>
    <row r="21" spans="2:17" s="110" customFormat="1" ht="24" customHeight="1">
      <c r="B21" s="63" t="s">
        <v>265</v>
      </c>
      <c r="C21" s="68" t="s">
        <v>258</v>
      </c>
      <c r="D21" s="120" t="s">
        <v>254</v>
      </c>
      <c r="E21" s="128">
        <v>2020</v>
      </c>
      <c r="F21" s="61">
        <v>183</v>
      </c>
      <c r="G21" s="128">
        <v>2020</v>
      </c>
      <c r="H21" s="61">
        <v>183</v>
      </c>
      <c r="I21" s="108" t="s">
        <v>217</v>
      </c>
      <c r="J21" s="64">
        <v>0</v>
      </c>
      <c r="K21" s="108" t="s">
        <v>217</v>
      </c>
      <c r="L21" s="61">
        <v>0</v>
      </c>
      <c r="M21" s="108" t="s">
        <v>217</v>
      </c>
      <c r="N21" s="61">
        <v>0</v>
      </c>
      <c r="O21" s="71"/>
      <c r="Q21" s="123"/>
    </row>
    <row r="22" spans="1:15" s="110" customFormat="1" ht="83.25" customHeight="1">
      <c r="A22" s="110">
        <v>8</v>
      </c>
      <c r="B22" s="125" t="s">
        <v>125</v>
      </c>
      <c r="C22" s="94" t="s">
        <v>114</v>
      </c>
      <c r="D22" s="126" t="s">
        <v>177</v>
      </c>
      <c r="E22" s="93" t="s">
        <v>183</v>
      </c>
      <c r="F22" s="89">
        <v>0</v>
      </c>
      <c r="G22" s="95" t="s">
        <v>217</v>
      </c>
      <c r="H22" s="92">
        <v>0</v>
      </c>
      <c r="I22" s="90" t="s">
        <v>217</v>
      </c>
      <c r="J22" s="92">
        <v>0</v>
      </c>
      <c r="K22" s="93" t="s">
        <v>183</v>
      </c>
      <c r="L22" s="89">
        <v>0</v>
      </c>
      <c r="M22" s="93" t="s">
        <v>217</v>
      </c>
      <c r="N22" s="89">
        <v>0</v>
      </c>
      <c r="O22" s="127" t="s">
        <v>204</v>
      </c>
    </row>
    <row r="23" spans="1:15" s="110" customFormat="1" ht="63.75" customHeight="1">
      <c r="A23" s="110">
        <v>10</v>
      </c>
      <c r="B23" s="125" t="s">
        <v>259</v>
      </c>
      <c r="C23" s="94" t="s">
        <v>249</v>
      </c>
      <c r="D23" s="126" t="s">
        <v>177</v>
      </c>
      <c r="E23" s="93" t="s">
        <v>183</v>
      </c>
      <c r="F23" s="170">
        <f>H23+J23+L23+N23</f>
        <v>100</v>
      </c>
      <c r="G23" s="95" t="s">
        <v>217</v>
      </c>
      <c r="H23" s="92">
        <v>0</v>
      </c>
      <c r="I23" s="90" t="s">
        <v>217</v>
      </c>
      <c r="J23" s="92">
        <v>0</v>
      </c>
      <c r="K23" s="93" t="s">
        <v>183</v>
      </c>
      <c r="L23" s="170">
        <v>100</v>
      </c>
      <c r="M23" s="93" t="s">
        <v>217</v>
      </c>
      <c r="N23" s="89">
        <v>0</v>
      </c>
      <c r="O23" s="127" t="s">
        <v>115</v>
      </c>
    </row>
    <row r="24" spans="1:15" s="110" customFormat="1" ht="54" customHeight="1">
      <c r="A24" s="110">
        <v>9</v>
      </c>
      <c r="B24" s="129" t="s">
        <v>266</v>
      </c>
      <c r="C24" s="68" t="s">
        <v>250</v>
      </c>
      <c r="D24" s="130" t="s">
        <v>177</v>
      </c>
      <c r="E24" s="128">
        <v>2017</v>
      </c>
      <c r="F24" s="170">
        <f>H24+J24+L24+N24</f>
        <v>100</v>
      </c>
      <c r="G24" s="75" t="s">
        <v>217</v>
      </c>
      <c r="H24" s="64">
        <v>0</v>
      </c>
      <c r="I24" s="72" t="s">
        <v>217</v>
      </c>
      <c r="J24" s="64">
        <v>0</v>
      </c>
      <c r="K24" s="128">
        <v>2017</v>
      </c>
      <c r="L24" s="170">
        <v>100</v>
      </c>
      <c r="M24" s="108" t="s">
        <v>217</v>
      </c>
      <c r="N24" s="61">
        <v>0</v>
      </c>
      <c r="O24" s="71"/>
    </row>
    <row r="25" spans="2:15" s="110" customFormat="1" ht="34.5" customHeight="1">
      <c r="B25" s="125" t="s">
        <v>260</v>
      </c>
      <c r="C25" s="96" t="s">
        <v>193</v>
      </c>
      <c r="D25" s="126" t="s">
        <v>177</v>
      </c>
      <c r="E25" s="97"/>
      <c r="F25" s="170">
        <f>F26+F27+F28+F29+F30+F31+F32</f>
        <v>100</v>
      </c>
      <c r="G25" s="95" t="s">
        <v>217</v>
      </c>
      <c r="H25" s="92">
        <v>0</v>
      </c>
      <c r="I25" s="90" t="s">
        <v>217</v>
      </c>
      <c r="J25" s="92">
        <v>0</v>
      </c>
      <c r="K25" s="93" t="s">
        <v>251</v>
      </c>
      <c r="L25" s="170">
        <f>L26+L27+L28+L29+L30+L31+L32</f>
        <v>100</v>
      </c>
      <c r="M25" s="90" t="s">
        <v>217</v>
      </c>
      <c r="N25" s="89">
        <v>0</v>
      </c>
      <c r="O25" s="127" t="s">
        <v>194</v>
      </c>
    </row>
    <row r="26" spans="2:15" s="110" customFormat="1" ht="15" customHeight="1">
      <c r="B26" s="63" t="s">
        <v>267</v>
      </c>
      <c r="C26" s="68" t="s">
        <v>224</v>
      </c>
      <c r="D26" s="120" t="s">
        <v>225</v>
      </c>
      <c r="E26" s="128">
        <v>2018</v>
      </c>
      <c r="F26" s="170">
        <f>H26+J26+L26+N26</f>
        <v>100</v>
      </c>
      <c r="G26" s="75" t="s">
        <v>217</v>
      </c>
      <c r="H26" s="64">
        <v>0</v>
      </c>
      <c r="I26" s="72" t="s">
        <v>217</v>
      </c>
      <c r="J26" s="64">
        <v>0</v>
      </c>
      <c r="K26" s="108">
        <v>2017</v>
      </c>
      <c r="L26" s="61">
        <v>100</v>
      </c>
      <c r="M26" s="108" t="s">
        <v>217</v>
      </c>
      <c r="N26" s="61">
        <v>0</v>
      </c>
      <c r="O26" s="71"/>
    </row>
    <row r="27" spans="2:15" s="110" customFormat="1" ht="36.75" customHeight="1">
      <c r="B27" s="63" t="s">
        <v>268</v>
      </c>
      <c r="C27" s="79" t="s">
        <v>256</v>
      </c>
      <c r="D27" s="120" t="s">
        <v>177</v>
      </c>
      <c r="E27" s="128">
        <v>2019</v>
      </c>
      <c r="F27" s="61">
        <v>0</v>
      </c>
      <c r="G27" s="75" t="s">
        <v>217</v>
      </c>
      <c r="H27" s="64">
        <v>0</v>
      </c>
      <c r="I27" s="72" t="s">
        <v>217</v>
      </c>
      <c r="J27" s="64">
        <v>0</v>
      </c>
      <c r="K27" s="128">
        <v>2019</v>
      </c>
      <c r="L27" s="61">
        <v>0</v>
      </c>
      <c r="M27" s="108" t="s">
        <v>217</v>
      </c>
      <c r="N27" s="61">
        <v>0</v>
      </c>
      <c r="O27" s="71" t="s">
        <v>205</v>
      </c>
    </row>
    <row r="28" spans="2:15" s="110" customFormat="1" ht="36.75" customHeight="1">
      <c r="B28" s="63" t="s">
        <v>269</v>
      </c>
      <c r="C28" s="79" t="s">
        <v>258</v>
      </c>
      <c r="D28" s="120" t="s">
        <v>177</v>
      </c>
      <c r="E28" s="128">
        <v>2021</v>
      </c>
      <c r="F28" s="61">
        <v>0</v>
      </c>
      <c r="G28" s="75" t="s">
        <v>217</v>
      </c>
      <c r="H28" s="64">
        <v>0</v>
      </c>
      <c r="I28" s="72" t="s">
        <v>217</v>
      </c>
      <c r="J28" s="64">
        <v>0</v>
      </c>
      <c r="K28" s="128">
        <v>2020</v>
      </c>
      <c r="L28" s="61">
        <v>0</v>
      </c>
      <c r="M28" s="108" t="s">
        <v>217</v>
      </c>
      <c r="N28" s="61">
        <v>0</v>
      </c>
      <c r="O28" s="71"/>
    </row>
    <row r="29" spans="2:15" s="110" customFormat="1" ht="30" customHeight="1">
      <c r="B29" s="63" t="s">
        <v>270</v>
      </c>
      <c r="C29" s="79" t="s">
        <v>255</v>
      </c>
      <c r="D29" s="120" t="s">
        <v>177</v>
      </c>
      <c r="E29" s="128">
        <v>2020</v>
      </c>
      <c r="F29" s="61">
        <v>0</v>
      </c>
      <c r="G29" s="75" t="s">
        <v>217</v>
      </c>
      <c r="H29" s="64">
        <v>0</v>
      </c>
      <c r="I29" s="72" t="s">
        <v>217</v>
      </c>
      <c r="J29" s="64">
        <v>0</v>
      </c>
      <c r="K29" s="128">
        <v>2020</v>
      </c>
      <c r="L29" s="61">
        <v>0</v>
      </c>
      <c r="M29" s="108" t="s">
        <v>217</v>
      </c>
      <c r="N29" s="61">
        <v>0</v>
      </c>
      <c r="O29" s="71" t="s">
        <v>207</v>
      </c>
    </row>
    <row r="30" spans="2:15" s="110" customFormat="1" ht="30" customHeight="1">
      <c r="B30" s="63" t="s">
        <v>271</v>
      </c>
      <c r="C30" s="79" t="s">
        <v>261</v>
      </c>
      <c r="D30" s="120" t="s">
        <v>177</v>
      </c>
      <c r="E30" s="128">
        <v>2021</v>
      </c>
      <c r="F30" s="61">
        <v>0</v>
      </c>
      <c r="G30" s="75" t="s">
        <v>217</v>
      </c>
      <c r="H30" s="64">
        <v>0</v>
      </c>
      <c r="I30" s="72" t="s">
        <v>217</v>
      </c>
      <c r="J30" s="64">
        <v>0</v>
      </c>
      <c r="K30" s="128">
        <v>2021</v>
      </c>
      <c r="L30" s="61">
        <v>0</v>
      </c>
      <c r="M30" s="108" t="s">
        <v>217</v>
      </c>
      <c r="N30" s="61">
        <v>0</v>
      </c>
      <c r="O30" s="71" t="s">
        <v>206</v>
      </c>
    </row>
    <row r="31" spans="2:15" s="110" customFormat="1" ht="45" customHeight="1">
      <c r="B31" s="78" t="s">
        <v>272</v>
      </c>
      <c r="C31" s="69" t="s">
        <v>146</v>
      </c>
      <c r="D31" s="120" t="s">
        <v>176</v>
      </c>
      <c r="E31" s="128" t="s">
        <v>184</v>
      </c>
      <c r="F31" s="64">
        <f>SUM(H31,J31,L31,N31)</f>
        <v>0</v>
      </c>
      <c r="G31" s="128" t="s">
        <v>184</v>
      </c>
      <c r="H31" s="64">
        <v>0</v>
      </c>
      <c r="I31" s="128" t="s">
        <v>184</v>
      </c>
      <c r="J31" s="64">
        <v>0</v>
      </c>
      <c r="K31" s="64" t="s">
        <v>184</v>
      </c>
      <c r="L31" s="64">
        <v>0</v>
      </c>
      <c r="M31" s="128" t="s">
        <v>184</v>
      </c>
      <c r="N31" s="64">
        <v>0</v>
      </c>
      <c r="O31" s="71"/>
    </row>
    <row r="32" spans="2:15" s="110" customFormat="1" ht="27.75" customHeight="1">
      <c r="B32" s="107" t="s">
        <v>242</v>
      </c>
      <c r="C32" s="69" t="s">
        <v>90</v>
      </c>
      <c r="D32" s="120" t="s">
        <v>177</v>
      </c>
      <c r="E32" s="128">
        <v>2022</v>
      </c>
      <c r="F32" s="61">
        <v>0</v>
      </c>
      <c r="G32" s="75" t="s">
        <v>217</v>
      </c>
      <c r="H32" s="64">
        <v>0</v>
      </c>
      <c r="I32" s="72" t="s">
        <v>217</v>
      </c>
      <c r="J32" s="64">
        <v>0</v>
      </c>
      <c r="K32" s="128">
        <v>2022</v>
      </c>
      <c r="L32" s="61">
        <v>0</v>
      </c>
      <c r="M32" s="108" t="s">
        <v>217</v>
      </c>
      <c r="N32" s="61">
        <v>0</v>
      </c>
      <c r="O32" s="71" t="s">
        <v>208</v>
      </c>
    </row>
    <row r="33" spans="2:15" s="110" customFormat="1" ht="156.75" customHeight="1">
      <c r="B33" s="114" t="s">
        <v>126</v>
      </c>
      <c r="C33" s="98" t="s">
        <v>277</v>
      </c>
      <c r="D33" s="115"/>
      <c r="E33" s="99"/>
      <c r="F33" s="169">
        <f>SUM(F34:F69)</f>
        <v>70192.08</v>
      </c>
      <c r="G33" s="100" t="s">
        <v>217</v>
      </c>
      <c r="H33" s="86">
        <f>SUM(H34:H69)</f>
        <v>0</v>
      </c>
      <c r="I33" s="99" t="s">
        <v>217</v>
      </c>
      <c r="J33" s="86">
        <f>SUM(J34:J69)</f>
        <v>360</v>
      </c>
      <c r="K33" s="86"/>
      <c r="L33" s="101">
        <v>0</v>
      </c>
      <c r="M33" s="86"/>
      <c r="N33" s="86">
        <f>SUM(N34:N69)</f>
        <v>69832.08</v>
      </c>
      <c r="O33" s="124" t="s">
        <v>294</v>
      </c>
    </row>
    <row r="34" spans="2:15" s="110" customFormat="1" ht="30">
      <c r="B34" s="63" t="s">
        <v>127</v>
      </c>
      <c r="C34" s="69" t="s">
        <v>91</v>
      </c>
      <c r="D34" s="120" t="s">
        <v>293</v>
      </c>
      <c r="E34" s="128">
        <v>2016</v>
      </c>
      <c r="F34" s="64">
        <f>H34+J34+L34+N34</f>
        <v>5996.62</v>
      </c>
      <c r="G34" s="108" t="s">
        <v>217</v>
      </c>
      <c r="H34" s="64">
        <v>0</v>
      </c>
      <c r="I34" s="128">
        <v>2016</v>
      </c>
      <c r="J34" s="64">
        <v>10</v>
      </c>
      <c r="K34" s="66" t="s">
        <v>217</v>
      </c>
      <c r="L34" s="64">
        <v>0</v>
      </c>
      <c r="M34" s="128">
        <v>2016</v>
      </c>
      <c r="N34" s="60">
        <v>5986.62</v>
      </c>
      <c r="O34" s="131"/>
    </row>
    <row r="35" spans="2:15" s="110" customFormat="1" ht="30">
      <c r="B35" s="63" t="s">
        <v>128</v>
      </c>
      <c r="C35" s="69" t="s">
        <v>92</v>
      </c>
      <c r="D35" s="120" t="s">
        <v>293</v>
      </c>
      <c r="E35" s="128">
        <v>2016</v>
      </c>
      <c r="F35" s="64">
        <f aca="true" t="shared" si="0" ref="F35:F69">H35+J35+L35+N35</f>
        <v>6156.89</v>
      </c>
      <c r="G35" s="108" t="s">
        <v>217</v>
      </c>
      <c r="H35" s="64">
        <v>0</v>
      </c>
      <c r="I35" s="128">
        <v>2016</v>
      </c>
      <c r="J35" s="64">
        <v>10</v>
      </c>
      <c r="K35" s="66" t="s">
        <v>217</v>
      </c>
      <c r="L35" s="64">
        <v>0</v>
      </c>
      <c r="M35" s="128">
        <v>2016</v>
      </c>
      <c r="N35" s="60">
        <v>6146.89</v>
      </c>
      <c r="O35" s="131"/>
    </row>
    <row r="36" spans="2:15" s="110" customFormat="1" ht="30">
      <c r="B36" s="63" t="s">
        <v>129</v>
      </c>
      <c r="C36" s="69" t="s">
        <v>93</v>
      </c>
      <c r="D36" s="120" t="s">
        <v>293</v>
      </c>
      <c r="E36" s="128">
        <v>2016</v>
      </c>
      <c r="F36" s="64">
        <f t="shared" si="0"/>
        <v>3016.29</v>
      </c>
      <c r="G36" s="108" t="s">
        <v>217</v>
      </c>
      <c r="H36" s="64">
        <v>0</v>
      </c>
      <c r="I36" s="128">
        <v>2016</v>
      </c>
      <c r="J36" s="64">
        <v>10</v>
      </c>
      <c r="K36" s="66" t="s">
        <v>217</v>
      </c>
      <c r="L36" s="64">
        <v>0</v>
      </c>
      <c r="M36" s="128">
        <v>2016</v>
      </c>
      <c r="N36" s="60">
        <v>3006.29</v>
      </c>
      <c r="O36" s="131"/>
    </row>
    <row r="37" spans="2:15" s="110" customFormat="1" ht="30">
      <c r="B37" s="63" t="s">
        <v>130</v>
      </c>
      <c r="C37" s="69" t="s">
        <v>143</v>
      </c>
      <c r="D37" s="120" t="s">
        <v>293</v>
      </c>
      <c r="E37" s="128">
        <v>2016</v>
      </c>
      <c r="F37" s="64">
        <f t="shared" si="0"/>
        <v>2737.78</v>
      </c>
      <c r="G37" s="108" t="s">
        <v>217</v>
      </c>
      <c r="H37" s="64">
        <v>0</v>
      </c>
      <c r="I37" s="128">
        <v>2016</v>
      </c>
      <c r="J37" s="64">
        <v>10</v>
      </c>
      <c r="K37" s="66" t="s">
        <v>217</v>
      </c>
      <c r="L37" s="64">
        <v>0</v>
      </c>
      <c r="M37" s="128">
        <v>2016</v>
      </c>
      <c r="N37" s="60">
        <v>2727.78</v>
      </c>
      <c r="O37" s="131"/>
    </row>
    <row r="38" spans="2:15" s="132" customFormat="1" ht="30">
      <c r="B38" s="107" t="s">
        <v>131</v>
      </c>
      <c r="C38" s="102" t="s">
        <v>195</v>
      </c>
      <c r="D38" s="120" t="s">
        <v>293</v>
      </c>
      <c r="E38" s="104">
        <v>2017</v>
      </c>
      <c r="F38" s="64">
        <f t="shared" si="0"/>
        <v>2894</v>
      </c>
      <c r="G38" s="104" t="s">
        <v>217</v>
      </c>
      <c r="H38" s="103">
        <v>0</v>
      </c>
      <c r="I38" s="104">
        <v>2016</v>
      </c>
      <c r="J38" s="103">
        <v>10</v>
      </c>
      <c r="K38" s="105" t="s">
        <v>217</v>
      </c>
      <c r="L38" s="103">
        <v>0</v>
      </c>
      <c r="M38" s="104">
        <v>2017</v>
      </c>
      <c r="N38" s="106">
        <v>2884</v>
      </c>
      <c r="O38" s="131"/>
    </row>
    <row r="39" spans="2:15" s="132" customFormat="1" ht="30">
      <c r="B39" s="107" t="s">
        <v>132</v>
      </c>
      <c r="C39" s="102" t="s">
        <v>196</v>
      </c>
      <c r="D39" s="120" t="s">
        <v>293</v>
      </c>
      <c r="E39" s="104">
        <v>2017</v>
      </c>
      <c r="F39" s="64">
        <f t="shared" si="0"/>
        <v>1186</v>
      </c>
      <c r="G39" s="104" t="s">
        <v>217</v>
      </c>
      <c r="H39" s="103">
        <v>0</v>
      </c>
      <c r="I39" s="104">
        <v>2016</v>
      </c>
      <c r="J39" s="103">
        <v>10</v>
      </c>
      <c r="K39" s="105" t="s">
        <v>217</v>
      </c>
      <c r="L39" s="103">
        <v>0</v>
      </c>
      <c r="M39" s="104">
        <v>2017</v>
      </c>
      <c r="N39" s="106">
        <v>1176</v>
      </c>
      <c r="O39" s="131"/>
    </row>
    <row r="40" spans="2:15" s="110" customFormat="1" ht="30">
      <c r="B40" s="63" t="s">
        <v>133</v>
      </c>
      <c r="C40" s="69" t="s">
        <v>94</v>
      </c>
      <c r="D40" s="120" t="s">
        <v>293</v>
      </c>
      <c r="E40" s="128">
        <v>2017</v>
      </c>
      <c r="F40" s="64">
        <f t="shared" si="0"/>
        <v>1496</v>
      </c>
      <c r="G40" s="108" t="s">
        <v>217</v>
      </c>
      <c r="H40" s="64">
        <v>0</v>
      </c>
      <c r="I40" s="128">
        <v>2017</v>
      </c>
      <c r="J40" s="64">
        <v>10</v>
      </c>
      <c r="K40" s="66" t="s">
        <v>217</v>
      </c>
      <c r="L40" s="64">
        <v>0</v>
      </c>
      <c r="M40" s="128">
        <v>2017</v>
      </c>
      <c r="N40" s="60">
        <v>1486</v>
      </c>
      <c r="O40" s="131"/>
    </row>
    <row r="41" spans="2:15" s="110" customFormat="1" ht="30">
      <c r="B41" s="63" t="s">
        <v>134</v>
      </c>
      <c r="C41" s="69" t="s">
        <v>197</v>
      </c>
      <c r="D41" s="120" t="s">
        <v>293</v>
      </c>
      <c r="E41" s="128">
        <v>2017</v>
      </c>
      <c r="F41" s="64">
        <f t="shared" si="0"/>
        <v>1925</v>
      </c>
      <c r="G41" s="108" t="s">
        <v>217</v>
      </c>
      <c r="H41" s="64">
        <v>0</v>
      </c>
      <c r="I41" s="128">
        <v>2017</v>
      </c>
      <c r="J41" s="64">
        <v>10</v>
      </c>
      <c r="K41" s="66" t="s">
        <v>217</v>
      </c>
      <c r="L41" s="64">
        <v>0</v>
      </c>
      <c r="M41" s="128">
        <v>2017</v>
      </c>
      <c r="N41" s="60">
        <v>1915</v>
      </c>
      <c r="O41" s="131"/>
    </row>
    <row r="42" spans="2:15" s="110" customFormat="1" ht="30">
      <c r="B42" s="63" t="s">
        <v>135</v>
      </c>
      <c r="C42" s="69" t="s">
        <v>95</v>
      </c>
      <c r="D42" s="120" t="s">
        <v>293</v>
      </c>
      <c r="E42" s="128">
        <v>2017</v>
      </c>
      <c r="F42" s="64">
        <f t="shared" si="0"/>
        <v>2918</v>
      </c>
      <c r="G42" s="108" t="s">
        <v>217</v>
      </c>
      <c r="H42" s="64">
        <v>0</v>
      </c>
      <c r="I42" s="128">
        <v>2017</v>
      </c>
      <c r="J42" s="64">
        <v>10</v>
      </c>
      <c r="K42" s="66" t="s">
        <v>217</v>
      </c>
      <c r="L42" s="64">
        <v>0</v>
      </c>
      <c r="M42" s="128">
        <v>2017</v>
      </c>
      <c r="N42" s="60">
        <v>2908</v>
      </c>
      <c r="O42" s="131"/>
    </row>
    <row r="43" spans="2:15" s="110" customFormat="1" ht="30">
      <c r="B43" s="133" t="s">
        <v>136</v>
      </c>
      <c r="C43" s="69" t="s">
        <v>226</v>
      </c>
      <c r="D43" s="120" t="s">
        <v>293</v>
      </c>
      <c r="E43" s="128">
        <v>2017</v>
      </c>
      <c r="F43" s="64">
        <f t="shared" si="0"/>
        <v>1485.5</v>
      </c>
      <c r="G43" s="108" t="s">
        <v>217</v>
      </c>
      <c r="H43" s="64">
        <v>0</v>
      </c>
      <c r="I43" s="128">
        <v>2017</v>
      </c>
      <c r="J43" s="64">
        <v>10</v>
      </c>
      <c r="K43" s="66" t="s">
        <v>217</v>
      </c>
      <c r="L43" s="64">
        <v>0</v>
      </c>
      <c r="M43" s="128">
        <v>2017</v>
      </c>
      <c r="N43" s="60">
        <v>1475.5</v>
      </c>
      <c r="O43" s="131"/>
    </row>
    <row r="44" spans="2:15" s="110" customFormat="1" ht="30">
      <c r="B44" s="133" t="s">
        <v>137</v>
      </c>
      <c r="C44" s="69" t="s">
        <v>231</v>
      </c>
      <c r="D44" s="120" t="s">
        <v>293</v>
      </c>
      <c r="E44" s="128">
        <v>2017</v>
      </c>
      <c r="F44" s="64">
        <f t="shared" si="0"/>
        <v>1186</v>
      </c>
      <c r="G44" s="108" t="s">
        <v>217</v>
      </c>
      <c r="H44" s="64">
        <v>0</v>
      </c>
      <c r="I44" s="128">
        <v>2017</v>
      </c>
      <c r="J44" s="64">
        <v>10</v>
      </c>
      <c r="K44" s="66" t="s">
        <v>217</v>
      </c>
      <c r="L44" s="64">
        <v>0</v>
      </c>
      <c r="M44" s="128">
        <v>2017</v>
      </c>
      <c r="N44" s="60">
        <v>1176</v>
      </c>
      <c r="O44" s="131"/>
    </row>
    <row r="45" spans="2:15" s="110" customFormat="1" ht="30">
      <c r="B45" s="77" t="s">
        <v>138</v>
      </c>
      <c r="C45" s="69" t="s">
        <v>96</v>
      </c>
      <c r="D45" s="120" t="s">
        <v>293</v>
      </c>
      <c r="E45" s="128">
        <v>2017</v>
      </c>
      <c r="F45" s="64">
        <f t="shared" si="0"/>
        <v>1498</v>
      </c>
      <c r="G45" s="108" t="s">
        <v>217</v>
      </c>
      <c r="H45" s="64">
        <v>0</v>
      </c>
      <c r="I45" s="128">
        <v>2017</v>
      </c>
      <c r="J45" s="64">
        <v>10</v>
      </c>
      <c r="K45" s="66" t="s">
        <v>217</v>
      </c>
      <c r="L45" s="64">
        <v>0</v>
      </c>
      <c r="M45" s="128">
        <v>2017</v>
      </c>
      <c r="N45" s="60">
        <v>1488</v>
      </c>
      <c r="O45" s="131"/>
    </row>
    <row r="46" spans="2:15" s="110" customFormat="1" ht="30">
      <c r="B46" s="63" t="s">
        <v>139</v>
      </c>
      <c r="C46" s="69" t="s">
        <v>97</v>
      </c>
      <c r="D46" s="120" t="s">
        <v>293</v>
      </c>
      <c r="E46" s="128">
        <v>2018</v>
      </c>
      <c r="F46" s="64">
        <f t="shared" si="0"/>
        <v>1112</v>
      </c>
      <c r="G46" s="108" t="s">
        <v>217</v>
      </c>
      <c r="H46" s="64">
        <v>0</v>
      </c>
      <c r="I46" s="128">
        <v>2018</v>
      </c>
      <c r="J46" s="64">
        <v>10</v>
      </c>
      <c r="K46" s="66" t="s">
        <v>217</v>
      </c>
      <c r="L46" s="64">
        <v>0</v>
      </c>
      <c r="M46" s="128">
        <v>2018</v>
      </c>
      <c r="N46" s="60">
        <v>1102</v>
      </c>
      <c r="O46" s="131"/>
    </row>
    <row r="47" spans="2:15" s="110" customFormat="1" ht="30">
      <c r="B47" s="63" t="s">
        <v>137</v>
      </c>
      <c r="C47" s="69" t="s">
        <v>252</v>
      </c>
      <c r="D47" s="120" t="s">
        <v>293</v>
      </c>
      <c r="E47" s="128">
        <v>2018</v>
      </c>
      <c r="F47" s="64">
        <f t="shared" si="0"/>
        <v>4300</v>
      </c>
      <c r="G47" s="108" t="s">
        <v>217</v>
      </c>
      <c r="H47" s="64">
        <v>0</v>
      </c>
      <c r="I47" s="128">
        <v>2017</v>
      </c>
      <c r="J47" s="64">
        <v>10</v>
      </c>
      <c r="K47" s="66" t="s">
        <v>217</v>
      </c>
      <c r="L47" s="64">
        <v>0</v>
      </c>
      <c r="M47" s="128">
        <v>2017</v>
      </c>
      <c r="N47" s="60">
        <v>4290</v>
      </c>
      <c r="O47" s="131"/>
    </row>
    <row r="48" spans="2:15" s="110" customFormat="1" ht="30">
      <c r="B48" s="63" t="s">
        <v>140</v>
      </c>
      <c r="C48" s="69" t="s">
        <v>98</v>
      </c>
      <c r="D48" s="120" t="s">
        <v>293</v>
      </c>
      <c r="E48" s="128">
        <v>2018</v>
      </c>
      <c r="F48" s="64">
        <f t="shared" si="0"/>
        <v>1128</v>
      </c>
      <c r="G48" s="108" t="s">
        <v>217</v>
      </c>
      <c r="H48" s="64">
        <v>0</v>
      </c>
      <c r="I48" s="128">
        <v>2018</v>
      </c>
      <c r="J48" s="64">
        <v>10</v>
      </c>
      <c r="K48" s="66" t="s">
        <v>217</v>
      </c>
      <c r="L48" s="64">
        <v>0</v>
      </c>
      <c r="M48" s="128">
        <v>2018</v>
      </c>
      <c r="N48" s="60">
        <v>1118</v>
      </c>
      <c r="O48" s="131"/>
    </row>
    <row r="49" spans="2:15" s="110" customFormat="1" ht="30">
      <c r="B49" s="63" t="s">
        <v>148</v>
      </c>
      <c r="C49" s="69" t="s">
        <v>144</v>
      </c>
      <c r="D49" s="120" t="s">
        <v>293</v>
      </c>
      <c r="E49" s="128">
        <v>2018</v>
      </c>
      <c r="F49" s="64">
        <f t="shared" si="0"/>
        <v>2305</v>
      </c>
      <c r="G49" s="108" t="s">
        <v>217</v>
      </c>
      <c r="H49" s="64">
        <v>0</v>
      </c>
      <c r="I49" s="128">
        <v>2018</v>
      </c>
      <c r="J49" s="64">
        <v>10</v>
      </c>
      <c r="K49" s="66" t="s">
        <v>217</v>
      </c>
      <c r="L49" s="64">
        <v>0</v>
      </c>
      <c r="M49" s="128">
        <v>2018</v>
      </c>
      <c r="N49" s="60">
        <v>2295</v>
      </c>
      <c r="O49" s="131"/>
    </row>
    <row r="50" spans="2:15" s="110" customFormat="1" ht="30">
      <c r="B50" s="63" t="s">
        <v>149</v>
      </c>
      <c r="C50" s="69" t="s">
        <v>99</v>
      </c>
      <c r="D50" s="120" t="s">
        <v>293</v>
      </c>
      <c r="E50" s="128">
        <v>2018</v>
      </c>
      <c r="F50" s="64">
        <f t="shared" si="0"/>
        <v>1182</v>
      </c>
      <c r="G50" s="108" t="s">
        <v>217</v>
      </c>
      <c r="H50" s="64">
        <v>0</v>
      </c>
      <c r="I50" s="128">
        <v>2018</v>
      </c>
      <c r="J50" s="64">
        <v>10</v>
      </c>
      <c r="K50" s="66" t="s">
        <v>217</v>
      </c>
      <c r="L50" s="64">
        <v>0</v>
      </c>
      <c r="M50" s="128">
        <v>2018</v>
      </c>
      <c r="N50" s="60">
        <v>1172</v>
      </c>
      <c r="O50" s="131"/>
    </row>
    <row r="51" spans="2:15" s="110" customFormat="1" ht="30">
      <c r="B51" s="63" t="s">
        <v>150</v>
      </c>
      <c r="C51" s="69" t="s">
        <v>100</v>
      </c>
      <c r="D51" s="120" t="s">
        <v>293</v>
      </c>
      <c r="E51" s="128">
        <v>2018</v>
      </c>
      <c r="F51" s="64">
        <f t="shared" si="0"/>
        <v>2679</v>
      </c>
      <c r="G51" s="108" t="s">
        <v>217</v>
      </c>
      <c r="H51" s="64">
        <v>0</v>
      </c>
      <c r="I51" s="128">
        <v>2018</v>
      </c>
      <c r="J51" s="64">
        <v>10</v>
      </c>
      <c r="K51" s="66" t="s">
        <v>217</v>
      </c>
      <c r="L51" s="64">
        <v>0</v>
      </c>
      <c r="M51" s="128">
        <v>2018</v>
      </c>
      <c r="N51" s="60">
        <v>2669</v>
      </c>
      <c r="O51" s="131"/>
    </row>
    <row r="52" spans="2:15" s="110" customFormat="1" ht="60">
      <c r="B52" s="63" t="s">
        <v>151</v>
      </c>
      <c r="C52" s="69" t="s">
        <v>278</v>
      </c>
      <c r="D52" s="120" t="s">
        <v>293</v>
      </c>
      <c r="E52" s="128">
        <v>2018</v>
      </c>
      <c r="F52" s="64">
        <f t="shared" si="0"/>
        <v>1275</v>
      </c>
      <c r="G52" s="108" t="s">
        <v>217</v>
      </c>
      <c r="H52" s="64">
        <v>0</v>
      </c>
      <c r="I52" s="128">
        <v>2018</v>
      </c>
      <c r="J52" s="64">
        <v>10</v>
      </c>
      <c r="K52" s="66" t="s">
        <v>217</v>
      </c>
      <c r="L52" s="64">
        <v>0</v>
      </c>
      <c r="M52" s="128">
        <v>2018</v>
      </c>
      <c r="N52" s="60">
        <v>1265</v>
      </c>
      <c r="O52" s="131"/>
    </row>
    <row r="53" spans="2:15" s="110" customFormat="1" ht="30">
      <c r="B53" s="63" t="s">
        <v>152</v>
      </c>
      <c r="C53" s="69" t="s">
        <v>101</v>
      </c>
      <c r="D53" s="120" t="s">
        <v>293</v>
      </c>
      <c r="E53" s="128">
        <v>2018</v>
      </c>
      <c r="F53" s="64">
        <f t="shared" si="0"/>
        <v>395</v>
      </c>
      <c r="G53" s="108" t="s">
        <v>217</v>
      </c>
      <c r="H53" s="64">
        <v>0</v>
      </c>
      <c r="I53" s="128">
        <v>2018</v>
      </c>
      <c r="J53" s="64">
        <v>10</v>
      </c>
      <c r="K53" s="66" t="s">
        <v>217</v>
      </c>
      <c r="L53" s="64">
        <v>0</v>
      </c>
      <c r="M53" s="128">
        <v>2018</v>
      </c>
      <c r="N53" s="60">
        <v>385</v>
      </c>
      <c r="O53" s="131"/>
    </row>
    <row r="54" spans="2:15" s="110" customFormat="1" ht="30">
      <c r="B54" s="63" t="s">
        <v>153</v>
      </c>
      <c r="C54" s="69" t="s">
        <v>102</v>
      </c>
      <c r="D54" s="120" t="s">
        <v>293</v>
      </c>
      <c r="E54" s="128">
        <v>2018</v>
      </c>
      <c r="F54" s="64">
        <f t="shared" si="0"/>
        <v>706</v>
      </c>
      <c r="G54" s="108" t="s">
        <v>217</v>
      </c>
      <c r="H54" s="64">
        <v>0</v>
      </c>
      <c r="I54" s="128">
        <v>2018</v>
      </c>
      <c r="J54" s="64">
        <v>10</v>
      </c>
      <c r="K54" s="66" t="s">
        <v>217</v>
      </c>
      <c r="L54" s="64">
        <v>0</v>
      </c>
      <c r="M54" s="128">
        <v>2018</v>
      </c>
      <c r="N54" s="60">
        <v>696</v>
      </c>
      <c r="O54" s="131"/>
    </row>
    <row r="55" spans="2:15" s="110" customFormat="1" ht="30">
      <c r="B55" s="63" t="s">
        <v>154</v>
      </c>
      <c r="C55" s="69" t="s">
        <v>198</v>
      </c>
      <c r="D55" s="120" t="s">
        <v>293</v>
      </c>
      <c r="E55" s="128">
        <v>2019</v>
      </c>
      <c r="F55" s="64">
        <f t="shared" si="0"/>
        <v>1418</v>
      </c>
      <c r="G55" s="108" t="s">
        <v>217</v>
      </c>
      <c r="H55" s="64">
        <v>0</v>
      </c>
      <c r="I55" s="128">
        <v>2019</v>
      </c>
      <c r="J55" s="64">
        <v>10</v>
      </c>
      <c r="K55" s="66" t="s">
        <v>217</v>
      </c>
      <c r="L55" s="64">
        <v>0</v>
      </c>
      <c r="M55" s="128">
        <v>2019</v>
      </c>
      <c r="N55" s="60">
        <v>1408</v>
      </c>
      <c r="O55" s="131"/>
    </row>
    <row r="56" spans="2:15" s="110" customFormat="1" ht="30">
      <c r="B56" s="63" t="s">
        <v>155</v>
      </c>
      <c r="C56" s="69" t="s">
        <v>103</v>
      </c>
      <c r="D56" s="120" t="s">
        <v>293</v>
      </c>
      <c r="E56" s="128">
        <v>2019</v>
      </c>
      <c r="F56" s="64">
        <f t="shared" si="0"/>
        <v>1583</v>
      </c>
      <c r="G56" s="108" t="s">
        <v>217</v>
      </c>
      <c r="H56" s="64">
        <v>0</v>
      </c>
      <c r="I56" s="128">
        <v>2019</v>
      </c>
      <c r="J56" s="64">
        <v>10</v>
      </c>
      <c r="K56" s="66" t="s">
        <v>217</v>
      </c>
      <c r="L56" s="64">
        <v>0</v>
      </c>
      <c r="M56" s="128">
        <v>2019</v>
      </c>
      <c r="N56" s="60">
        <v>1573</v>
      </c>
      <c r="O56" s="131"/>
    </row>
    <row r="57" spans="2:15" s="110" customFormat="1" ht="30">
      <c r="B57" s="63" t="s">
        <v>156</v>
      </c>
      <c r="C57" s="69" t="s">
        <v>104</v>
      </c>
      <c r="D57" s="120" t="s">
        <v>293</v>
      </c>
      <c r="E57" s="128">
        <v>2019</v>
      </c>
      <c r="F57" s="64">
        <f t="shared" si="0"/>
        <v>1666</v>
      </c>
      <c r="G57" s="108" t="s">
        <v>217</v>
      </c>
      <c r="H57" s="64">
        <v>0</v>
      </c>
      <c r="I57" s="128">
        <v>2019</v>
      </c>
      <c r="J57" s="64">
        <v>10</v>
      </c>
      <c r="K57" s="66" t="s">
        <v>217</v>
      </c>
      <c r="L57" s="64">
        <v>0</v>
      </c>
      <c r="M57" s="128">
        <v>2019</v>
      </c>
      <c r="N57" s="60">
        <v>1656</v>
      </c>
      <c r="O57" s="131"/>
    </row>
    <row r="58" spans="2:15" s="110" customFormat="1" ht="30">
      <c r="B58" s="63" t="s">
        <v>232</v>
      </c>
      <c r="C58" s="69" t="s">
        <v>105</v>
      </c>
      <c r="D58" s="120" t="s">
        <v>293</v>
      </c>
      <c r="E58" s="128">
        <v>2019</v>
      </c>
      <c r="F58" s="64">
        <f t="shared" si="0"/>
        <v>1681</v>
      </c>
      <c r="G58" s="108" t="s">
        <v>217</v>
      </c>
      <c r="H58" s="64">
        <v>0</v>
      </c>
      <c r="I58" s="128">
        <v>2019</v>
      </c>
      <c r="J58" s="64">
        <v>10</v>
      </c>
      <c r="K58" s="66" t="s">
        <v>217</v>
      </c>
      <c r="L58" s="64">
        <v>0</v>
      </c>
      <c r="M58" s="128">
        <v>2019</v>
      </c>
      <c r="N58" s="60">
        <v>1671</v>
      </c>
      <c r="O58" s="131"/>
    </row>
    <row r="59" spans="2:15" s="110" customFormat="1" ht="30">
      <c r="B59" s="63" t="s">
        <v>157</v>
      </c>
      <c r="C59" s="69" t="s">
        <v>199</v>
      </c>
      <c r="D59" s="120" t="s">
        <v>293</v>
      </c>
      <c r="E59" s="128">
        <v>2019</v>
      </c>
      <c r="F59" s="64">
        <f t="shared" si="0"/>
        <v>2769</v>
      </c>
      <c r="G59" s="108" t="s">
        <v>217</v>
      </c>
      <c r="H59" s="64">
        <v>0</v>
      </c>
      <c r="I59" s="128">
        <v>2019</v>
      </c>
      <c r="J59" s="64">
        <v>10</v>
      </c>
      <c r="K59" s="66" t="s">
        <v>217</v>
      </c>
      <c r="L59" s="64">
        <v>0</v>
      </c>
      <c r="M59" s="128">
        <v>2019</v>
      </c>
      <c r="N59" s="60">
        <v>2759</v>
      </c>
      <c r="O59" s="131"/>
    </row>
    <row r="60" spans="2:15" s="110" customFormat="1" ht="30">
      <c r="B60" s="63" t="s">
        <v>158</v>
      </c>
      <c r="C60" s="69" t="s">
        <v>106</v>
      </c>
      <c r="D60" s="120" t="s">
        <v>293</v>
      </c>
      <c r="E60" s="128">
        <v>2019</v>
      </c>
      <c r="F60" s="64">
        <f t="shared" si="0"/>
        <v>669</v>
      </c>
      <c r="G60" s="108" t="s">
        <v>217</v>
      </c>
      <c r="H60" s="64">
        <v>0</v>
      </c>
      <c r="I60" s="128">
        <v>2019</v>
      </c>
      <c r="J60" s="64">
        <v>10</v>
      </c>
      <c r="K60" s="66" t="s">
        <v>217</v>
      </c>
      <c r="L60" s="64">
        <v>0</v>
      </c>
      <c r="M60" s="128">
        <v>2019</v>
      </c>
      <c r="N60" s="60">
        <v>659</v>
      </c>
      <c r="O60" s="131"/>
    </row>
    <row r="61" spans="2:15" s="110" customFormat="1" ht="30">
      <c r="B61" s="63" t="s">
        <v>159</v>
      </c>
      <c r="C61" s="69" t="s">
        <v>107</v>
      </c>
      <c r="D61" s="120" t="s">
        <v>293</v>
      </c>
      <c r="E61" s="128">
        <v>2019</v>
      </c>
      <c r="F61" s="64">
        <f t="shared" si="0"/>
        <v>659</v>
      </c>
      <c r="G61" s="108" t="s">
        <v>217</v>
      </c>
      <c r="H61" s="64">
        <v>0</v>
      </c>
      <c r="I61" s="128">
        <v>2019</v>
      </c>
      <c r="J61" s="64">
        <v>10</v>
      </c>
      <c r="K61" s="66" t="s">
        <v>217</v>
      </c>
      <c r="L61" s="64">
        <v>0</v>
      </c>
      <c r="M61" s="128">
        <v>2019</v>
      </c>
      <c r="N61" s="60">
        <v>649</v>
      </c>
      <c r="O61" s="131"/>
    </row>
    <row r="62" spans="2:15" s="110" customFormat="1" ht="30">
      <c r="B62" s="63" t="s">
        <v>160</v>
      </c>
      <c r="C62" s="69" t="s">
        <v>145</v>
      </c>
      <c r="D62" s="120" t="s">
        <v>293</v>
      </c>
      <c r="E62" s="128">
        <v>2020</v>
      </c>
      <c r="F62" s="64">
        <f t="shared" si="0"/>
        <v>1243</v>
      </c>
      <c r="G62" s="108" t="s">
        <v>217</v>
      </c>
      <c r="H62" s="64">
        <v>0</v>
      </c>
      <c r="I62" s="128">
        <v>2020</v>
      </c>
      <c r="J62" s="64">
        <v>10</v>
      </c>
      <c r="K62" s="66" t="s">
        <v>217</v>
      </c>
      <c r="L62" s="64">
        <v>0</v>
      </c>
      <c r="M62" s="128">
        <v>2020</v>
      </c>
      <c r="N62" s="60">
        <v>1233</v>
      </c>
      <c r="O62" s="131"/>
    </row>
    <row r="63" spans="2:15" s="110" customFormat="1" ht="30">
      <c r="B63" s="63" t="s">
        <v>161</v>
      </c>
      <c r="C63" s="69" t="s">
        <v>108</v>
      </c>
      <c r="D63" s="120" t="s">
        <v>293</v>
      </c>
      <c r="E63" s="128">
        <v>2020</v>
      </c>
      <c r="F63" s="64">
        <f t="shared" si="0"/>
        <v>414</v>
      </c>
      <c r="G63" s="108" t="s">
        <v>217</v>
      </c>
      <c r="H63" s="64">
        <v>0</v>
      </c>
      <c r="I63" s="128">
        <v>2020</v>
      </c>
      <c r="J63" s="64">
        <v>10</v>
      </c>
      <c r="K63" s="66" t="s">
        <v>217</v>
      </c>
      <c r="L63" s="64">
        <v>0</v>
      </c>
      <c r="M63" s="128">
        <v>2020</v>
      </c>
      <c r="N63" s="60">
        <v>404</v>
      </c>
      <c r="O63" s="131"/>
    </row>
    <row r="64" spans="2:15" s="110" customFormat="1" ht="30">
      <c r="B64" s="63" t="s">
        <v>162</v>
      </c>
      <c r="C64" s="69" t="s">
        <v>109</v>
      </c>
      <c r="D64" s="120" t="s">
        <v>293</v>
      </c>
      <c r="E64" s="128">
        <v>2020</v>
      </c>
      <c r="F64" s="64">
        <f t="shared" si="0"/>
        <v>479</v>
      </c>
      <c r="G64" s="108" t="s">
        <v>217</v>
      </c>
      <c r="H64" s="64">
        <v>0</v>
      </c>
      <c r="I64" s="128">
        <v>2020</v>
      </c>
      <c r="J64" s="64">
        <v>10</v>
      </c>
      <c r="K64" s="66" t="s">
        <v>217</v>
      </c>
      <c r="L64" s="64">
        <v>0</v>
      </c>
      <c r="M64" s="128">
        <v>2020</v>
      </c>
      <c r="N64" s="60">
        <v>469</v>
      </c>
      <c r="O64" s="131"/>
    </row>
    <row r="65" spans="2:15" s="110" customFormat="1" ht="30">
      <c r="B65" s="63" t="s">
        <v>163</v>
      </c>
      <c r="C65" s="69" t="s">
        <v>110</v>
      </c>
      <c r="D65" s="120" t="s">
        <v>293</v>
      </c>
      <c r="E65" s="128">
        <v>2020</v>
      </c>
      <c r="F65" s="64">
        <f t="shared" si="0"/>
        <v>4981</v>
      </c>
      <c r="G65" s="108" t="s">
        <v>217</v>
      </c>
      <c r="H65" s="64">
        <v>0</v>
      </c>
      <c r="I65" s="128">
        <v>2020</v>
      </c>
      <c r="J65" s="64">
        <v>10</v>
      </c>
      <c r="K65" s="66" t="s">
        <v>217</v>
      </c>
      <c r="L65" s="64">
        <v>0</v>
      </c>
      <c r="M65" s="128">
        <v>2020</v>
      </c>
      <c r="N65" s="60">
        <v>4971</v>
      </c>
      <c r="O65" s="131"/>
    </row>
    <row r="66" spans="2:15" s="110" customFormat="1" ht="30">
      <c r="B66" s="63" t="s">
        <v>164</v>
      </c>
      <c r="C66" s="69" t="s">
        <v>111</v>
      </c>
      <c r="D66" s="120" t="s">
        <v>293</v>
      </c>
      <c r="E66" s="128">
        <v>2020</v>
      </c>
      <c r="F66" s="64">
        <f t="shared" si="0"/>
        <v>524</v>
      </c>
      <c r="G66" s="108" t="s">
        <v>217</v>
      </c>
      <c r="H66" s="64">
        <v>0</v>
      </c>
      <c r="I66" s="128">
        <v>2020</v>
      </c>
      <c r="J66" s="64">
        <v>10</v>
      </c>
      <c r="K66" s="66" t="s">
        <v>217</v>
      </c>
      <c r="L66" s="64">
        <v>0</v>
      </c>
      <c r="M66" s="128">
        <v>2020</v>
      </c>
      <c r="N66" s="60">
        <v>514</v>
      </c>
      <c r="O66" s="131"/>
    </row>
    <row r="67" spans="2:15" s="110" customFormat="1" ht="30">
      <c r="B67" s="63" t="s">
        <v>165</v>
      </c>
      <c r="C67" s="69" t="s">
        <v>112</v>
      </c>
      <c r="D67" s="120" t="s">
        <v>293</v>
      </c>
      <c r="E67" s="128">
        <v>2020</v>
      </c>
      <c r="F67" s="64">
        <f t="shared" si="0"/>
        <v>120</v>
      </c>
      <c r="G67" s="108" t="s">
        <v>217</v>
      </c>
      <c r="H67" s="64">
        <v>0</v>
      </c>
      <c r="I67" s="128">
        <v>2020</v>
      </c>
      <c r="J67" s="64">
        <v>10</v>
      </c>
      <c r="K67" s="66" t="s">
        <v>217</v>
      </c>
      <c r="L67" s="64">
        <v>0</v>
      </c>
      <c r="M67" s="128">
        <v>2020</v>
      </c>
      <c r="N67" s="60">
        <v>110</v>
      </c>
      <c r="O67" s="131"/>
    </row>
    <row r="68" spans="2:15" s="110" customFormat="1" ht="45">
      <c r="B68" s="63" t="s">
        <v>233</v>
      </c>
      <c r="C68" s="69" t="s">
        <v>273</v>
      </c>
      <c r="D68" s="120" t="s">
        <v>293</v>
      </c>
      <c r="E68" s="128" t="s">
        <v>184</v>
      </c>
      <c r="F68" s="64">
        <f t="shared" si="0"/>
        <v>1286</v>
      </c>
      <c r="G68" s="108" t="s">
        <v>217</v>
      </c>
      <c r="H68" s="64">
        <v>0</v>
      </c>
      <c r="I68" s="128" t="s">
        <v>184</v>
      </c>
      <c r="J68" s="64">
        <v>10</v>
      </c>
      <c r="K68" s="66" t="s">
        <v>217</v>
      </c>
      <c r="L68" s="64">
        <v>0</v>
      </c>
      <c r="M68" s="128" t="s">
        <v>184</v>
      </c>
      <c r="N68" s="60">
        <v>1276</v>
      </c>
      <c r="O68" s="131"/>
    </row>
    <row r="69" spans="2:15" s="110" customFormat="1" ht="60">
      <c r="B69" s="63" t="s">
        <v>166</v>
      </c>
      <c r="C69" s="69" t="s">
        <v>274</v>
      </c>
      <c r="D69" s="120" t="s">
        <v>176</v>
      </c>
      <c r="E69" s="128" t="s">
        <v>184</v>
      </c>
      <c r="F69" s="64">
        <f t="shared" si="0"/>
        <v>3122</v>
      </c>
      <c r="G69" s="108" t="s">
        <v>217</v>
      </c>
      <c r="H69" s="64">
        <v>0</v>
      </c>
      <c r="I69" s="128" t="s">
        <v>184</v>
      </c>
      <c r="J69" s="64">
        <v>10</v>
      </c>
      <c r="K69" s="66" t="s">
        <v>217</v>
      </c>
      <c r="L69" s="64">
        <v>0</v>
      </c>
      <c r="M69" s="128" t="s">
        <v>184</v>
      </c>
      <c r="N69" s="60">
        <v>3112</v>
      </c>
      <c r="O69" s="131"/>
    </row>
    <row r="70" spans="2:15" s="110" customFormat="1" ht="141.75" customHeight="1">
      <c r="B70" s="134" t="s">
        <v>141</v>
      </c>
      <c r="C70" s="135" t="s">
        <v>228</v>
      </c>
      <c r="D70" s="136"/>
      <c r="E70" s="84"/>
      <c r="F70" s="86">
        <f>SUM(F71:F76)</f>
        <v>2621</v>
      </c>
      <c r="G70" s="99" t="s">
        <v>217</v>
      </c>
      <c r="H70" s="86">
        <f>H76+H75+H74+H73+H72+H71</f>
        <v>21</v>
      </c>
      <c r="I70" s="134"/>
      <c r="J70" s="86">
        <f>J76+J75+J74+J73+J72+J71</f>
        <v>50</v>
      </c>
      <c r="K70" s="86" t="s">
        <v>217</v>
      </c>
      <c r="L70" s="101">
        <v>0</v>
      </c>
      <c r="M70" s="87"/>
      <c r="N70" s="137">
        <f>N71+N72+N73+N74+N75+N76</f>
        <v>2550</v>
      </c>
      <c r="O70" s="168" t="s">
        <v>298</v>
      </c>
    </row>
    <row r="71" spans="2:15" s="132" customFormat="1" ht="45">
      <c r="B71" s="138" t="s">
        <v>234</v>
      </c>
      <c r="C71" s="102" t="s">
        <v>288</v>
      </c>
      <c r="D71" s="130" t="s">
        <v>225</v>
      </c>
      <c r="E71" s="104">
        <v>2017</v>
      </c>
      <c r="F71" s="103">
        <f>H71+J71+L71+N71</f>
        <v>500</v>
      </c>
      <c r="G71" s="105" t="s">
        <v>217</v>
      </c>
      <c r="H71" s="103">
        <v>0</v>
      </c>
      <c r="I71" s="139" t="s">
        <v>212</v>
      </c>
      <c r="J71" s="103">
        <v>0</v>
      </c>
      <c r="K71" s="105" t="s">
        <v>217</v>
      </c>
      <c r="L71" s="103">
        <v>0</v>
      </c>
      <c r="M71" s="104">
        <v>2017</v>
      </c>
      <c r="N71" s="106">
        <v>500</v>
      </c>
      <c r="O71" s="131"/>
    </row>
    <row r="72" spans="2:15" s="110" customFormat="1" ht="45">
      <c r="B72" s="78" t="s">
        <v>235</v>
      </c>
      <c r="C72" s="69" t="s">
        <v>275</v>
      </c>
      <c r="D72" s="120" t="s">
        <v>225</v>
      </c>
      <c r="E72" s="128">
        <v>2017</v>
      </c>
      <c r="F72" s="103">
        <f>H72+J72+L72+N72</f>
        <v>10</v>
      </c>
      <c r="G72" s="66" t="s">
        <v>217</v>
      </c>
      <c r="H72" s="64">
        <v>0</v>
      </c>
      <c r="I72" s="75">
        <v>2017</v>
      </c>
      <c r="J72" s="64">
        <v>10</v>
      </c>
      <c r="K72" s="66" t="s">
        <v>217</v>
      </c>
      <c r="L72" s="64">
        <v>0</v>
      </c>
      <c r="M72" s="128">
        <v>2017</v>
      </c>
      <c r="N72" s="60">
        <v>0</v>
      </c>
      <c r="O72" s="131"/>
    </row>
    <row r="73" spans="2:15" s="110" customFormat="1" ht="45">
      <c r="B73" s="78" t="s">
        <v>236</v>
      </c>
      <c r="C73" s="69" t="s">
        <v>276</v>
      </c>
      <c r="D73" s="120" t="s">
        <v>225</v>
      </c>
      <c r="E73" s="128">
        <v>2018</v>
      </c>
      <c r="F73" s="103">
        <f>H73+J73+L73+N73</f>
        <v>10</v>
      </c>
      <c r="G73" s="66" t="s">
        <v>217</v>
      </c>
      <c r="H73" s="64">
        <v>0</v>
      </c>
      <c r="I73" s="75">
        <v>2018</v>
      </c>
      <c r="J73" s="64">
        <v>10</v>
      </c>
      <c r="K73" s="66" t="s">
        <v>217</v>
      </c>
      <c r="L73" s="64">
        <v>0</v>
      </c>
      <c r="M73" s="128">
        <v>2018</v>
      </c>
      <c r="N73" s="60">
        <v>0</v>
      </c>
      <c r="O73" s="131"/>
    </row>
    <row r="74" spans="2:15" s="110" customFormat="1" ht="45">
      <c r="B74" s="78" t="s">
        <v>237</v>
      </c>
      <c r="C74" s="69" t="s">
        <v>289</v>
      </c>
      <c r="D74" s="120" t="s">
        <v>176</v>
      </c>
      <c r="E74" s="128" t="s">
        <v>184</v>
      </c>
      <c r="F74" s="103">
        <f>H74+J74+L74+N74</f>
        <v>545.5</v>
      </c>
      <c r="G74" s="128" t="s">
        <v>184</v>
      </c>
      <c r="H74" s="64">
        <f>0.35*30</f>
        <v>10.5</v>
      </c>
      <c r="I74" s="128" t="s">
        <v>184</v>
      </c>
      <c r="J74" s="64">
        <v>10</v>
      </c>
      <c r="K74" s="66" t="s">
        <v>217</v>
      </c>
      <c r="L74" s="64">
        <v>0</v>
      </c>
      <c r="M74" s="128" t="s">
        <v>184</v>
      </c>
      <c r="N74" s="60">
        <v>525</v>
      </c>
      <c r="O74" s="131"/>
    </row>
    <row r="75" spans="2:15" s="110" customFormat="1" ht="60">
      <c r="B75" s="78" t="s">
        <v>239</v>
      </c>
      <c r="C75" s="69" t="s">
        <v>200</v>
      </c>
      <c r="D75" s="120" t="s">
        <v>176</v>
      </c>
      <c r="E75" s="128" t="s">
        <v>184</v>
      </c>
      <c r="F75" s="103">
        <f>H75+J75+L75+N75</f>
        <v>392.5</v>
      </c>
      <c r="G75" s="128" t="s">
        <v>184</v>
      </c>
      <c r="H75" s="64">
        <f>0.25*30</f>
        <v>7.5</v>
      </c>
      <c r="I75" s="128" t="s">
        <v>184</v>
      </c>
      <c r="J75" s="64">
        <v>10</v>
      </c>
      <c r="K75" s="66" t="s">
        <v>217</v>
      </c>
      <c r="L75" s="64">
        <v>0</v>
      </c>
      <c r="M75" s="128" t="s">
        <v>184</v>
      </c>
      <c r="N75" s="60">
        <v>375</v>
      </c>
      <c r="O75" s="131"/>
    </row>
    <row r="76" spans="2:15" s="110" customFormat="1" ht="45">
      <c r="B76" s="78" t="s">
        <v>240</v>
      </c>
      <c r="C76" s="69" t="s">
        <v>147</v>
      </c>
      <c r="D76" s="140" t="s">
        <v>176</v>
      </c>
      <c r="E76" s="141" t="s">
        <v>184</v>
      </c>
      <c r="F76" s="103">
        <f>H76+J76+L76+N76</f>
        <v>1163</v>
      </c>
      <c r="G76" s="141" t="s">
        <v>184</v>
      </c>
      <c r="H76" s="65">
        <f>0.1*30</f>
        <v>3</v>
      </c>
      <c r="I76" s="141" t="s">
        <v>184</v>
      </c>
      <c r="J76" s="65">
        <v>10</v>
      </c>
      <c r="K76" s="74" t="s">
        <v>217</v>
      </c>
      <c r="L76" s="65">
        <v>0</v>
      </c>
      <c r="M76" s="141" t="s">
        <v>184</v>
      </c>
      <c r="N76" s="76">
        <v>1150</v>
      </c>
      <c r="O76" s="131"/>
    </row>
    <row r="77" spans="2:15" s="110" customFormat="1" ht="129">
      <c r="B77" s="134" t="s">
        <v>142</v>
      </c>
      <c r="C77" s="142" t="s">
        <v>227</v>
      </c>
      <c r="D77" s="136"/>
      <c r="E77" s="87"/>
      <c r="F77" s="84">
        <f>SUM(F78:F81)</f>
        <v>1577</v>
      </c>
      <c r="G77" s="143"/>
      <c r="H77" s="84">
        <f>H81+H79+H80+H78</f>
        <v>0</v>
      </c>
      <c r="I77" s="87"/>
      <c r="J77" s="84">
        <f>J81+J79+J80+J78</f>
        <v>40</v>
      </c>
      <c r="K77" s="143"/>
      <c r="L77" s="84">
        <v>0</v>
      </c>
      <c r="M77" s="87"/>
      <c r="N77" s="84">
        <f>N81+N79+N80+N78</f>
        <v>1537</v>
      </c>
      <c r="O77" s="167" t="s">
        <v>296</v>
      </c>
    </row>
    <row r="78" spans="2:15" s="110" customFormat="1" ht="45">
      <c r="B78" s="78" t="s">
        <v>168</v>
      </c>
      <c r="C78" s="69" t="s">
        <v>279</v>
      </c>
      <c r="D78" s="120" t="s">
        <v>176</v>
      </c>
      <c r="E78" s="128">
        <v>2016</v>
      </c>
      <c r="F78" s="64">
        <f>H78+J78+N78</f>
        <v>210</v>
      </c>
      <c r="G78" s="74" t="s">
        <v>217</v>
      </c>
      <c r="H78" s="64">
        <v>0</v>
      </c>
      <c r="I78" s="128">
        <v>2016</v>
      </c>
      <c r="J78" s="64">
        <v>10</v>
      </c>
      <c r="K78" s="66" t="s">
        <v>217</v>
      </c>
      <c r="L78" s="64">
        <v>0</v>
      </c>
      <c r="M78" s="128">
        <v>2016</v>
      </c>
      <c r="N78" s="64">
        <v>200</v>
      </c>
      <c r="O78" s="71"/>
    </row>
    <row r="79" spans="2:15" s="110" customFormat="1" ht="45">
      <c r="B79" s="78" t="s">
        <v>169</v>
      </c>
      <c r="C79" s="69" t="s">
        <v>282</v>
      </c>
      <c r="D79" s="120" t="s">
        <v>176</v>
      </c>
      <c r="E79" s="128">
        <v>2016</v>
      </c>
      <c r="F79" s="64">
        <f>H79+J79+L79+N79</f>
        <v>210</v>
      </c>
      <c r="G79" s="74" t="s">
        <v>217</v>
      </c>
      <c r="H79" s="64">
        <v>0</v>
      </c>
      <c r="I79" s="144">
        <v>2016</v>
      </c>
      <c r="J79" s="64">
        <v>10</v>
      </c>
      <c r="K79" s="74" t="s">
        <v>217</v>
      </c>
      <c r="L79" s="64">
        <v>0</v>
      </c>
      <c r="M79" s="144">
        <v>2016</v>
      </c>
      <c r="N79" s="64">
        <v>200</v>
      </c>
      <c r="O79" s="71"/>
    </row>
    <row r="80" spans="2:15" s="132" customFormat="1" ht="45">
      <c r="B80" s="138" t="s">
        <v>170</v>
      </c>
      <c r="C80" s="102" t="s">
        <v>280</v>
      </c>
      <c r="D80" s="130" t="s">
        <v>225</v>
      </c>
      <c r="E80" s="104">
        <v>2017</v>
      </c>
      <c r="F80" s="103">
        <v>235</v>
      </c>
      <c r="G80" s="145" t="s">
        <v>217</v>
      </c>
      <c r="H80" s="103">
        <v>0</v>
      </c>
      <c r="I80" s="146">
        <v>2016</v>
      </c>
      <c r="J80" s="103">
        <v>10</v>
      </c>
      <c r="K80" s="145" t="s">
        <v>217</v>
      </c>
      <c r="L80" s="103">
        <v>0</v>
      </c>
      <c r="M80" s="146">
        <v>2017</v>
      </c>
      <c r="N80" s="103">
        <v>225</v>
      </c>
      <c r="O80" s="147"/>
    </row>
    <row r="81" spans="2:15" s="132" customFormat="1" ht="45">
      <c r="B81" s="138" t="s">
        <v>171</v>
      </c>
      <c r="C81" s="102" t="s">
        <v>281</v>
      </c>
      <c r="D81" s="130" t="s">
        <v>176</v>
      </c>
      <c r="E81" s="104">
        <v>2017</v>
      </c>
      <c r="F81" s="103">
        <v>922</v>
      </c>
      <c r="G81" s="145" t="s">
        <v>217</v>
      </c>
      <c r="H81" s="103">
        <v>0</v>
      </c>
      <c r="I81" s="146">
        <v>2016</v>
      </c>
      <c r="J81" s="103">
        <v>10</v>
      </c>
      <c r="K81" s="145" t="s">
        <v>217</v>
      </c>
      <c r="L81" s="103">
        <v>0</v>
      </c>
      <c r="M81" s="146">
        <v>2017</v>
      </c>
      <c r="N81" s="103">
        <v>912</v>
      </c>
      <c r="O81" s="147"/>
    </row>
    <row r="82" spans="2:15" s="110" customFormat="1" ht="240.75" customHeight="1">
      <c r="B82" s="148" t="s">
        <v>238</v>
      </c>
      <c r="C82" s="98" t="s">
        <v>201</v>
      </c>
      <c r="D82" s="115" t="s">
        <v>173</v>
      </c>
      <c r="E82" s="99" t="s">
        <v>185</v>
      </c>
      <c r="F82" s="86">
        <f>SUM(L82,N82)</f>
        <v>0</v>
      </c>
      <c r="G82" s="86" t="s">
        <v>217</v>
      </c>
      <c r="H82" s="86">
        <f>SUM(N82,P83)</f>
        <v>0</v>
      </c>
      <c r="I82" s="86" t="s">
        <v>217</v>
      </c>
      <c r="J82" s="86">
        <f>SUM(P83,R84)</f>
        <v>0</v>
      </c>
      <c r="K82" s="86" t="s">
        <v>217</v>
      </c>
      <c r="L82" s="86">
        <f>SUM(R84,T84)</f>
        <v>0</v>
      </c>
      <c r="M82" s="86" t="s">
        <v>217</v>
      </c>
      <c r="N82" s="86">
        <f>SUM(T84,V84)</f>
        <v>0</v>
      </c>
      <c r="O82" s="124" t="s">
        <v>209</v>
      </c>
    </row>
    <row r="83" spans="2:15" s="110" customFormat="1" ht="252" customHeight="1">
      <c r="B83" s="148" t="s">
        <v>241</v>
      </c>
      <c r="C83" s="98" t="s">
        <v>167</v>
      </c>
      <c r="D83" s="115" t="s">
        <v>174</v>
      </c>
      <c r="E83" s="99" t="s">
        <v>186</v>
      </c>
      <c r="F83" s="86">
        <f>SUM(F84:F89)</f>
        <v>0</v>
      </c>
      <c r="G83" s="86" t="s">
        <v>217</v>
      </c>
      <c r="H83" s="86">
        <f>SUM(N83,P84)</f>
        <v>0</v>
      </c>
      <c r="I83" s="86" t="s">
        <v>217</v>
      </c>
      <c r="J83" s="86">
        <f>SUM(P84,R85)</f>
        <v>0</v>
      </c>
      <c r="K83" s="86" t="s">
        <v>217</v>
      </c>
      <c r="L83" s="86">
        <f>SUM(R85,T85)</f>
        <v>0</v>
      </c>
      <c r="M83" s="86" t="s">
        <v>217</v>
      </c>
      <c r="N83" s="86">
        <f>SUM(T85,V85)</f>
        <v>0</v>
      </c>
      <c r="O83" s="124" t="s">
        <v>210</v>
      </c>
    </row>
    <row r="84" spans="2:15" s="110" customFormat="1" ht="15">
      <c r="B84" s="77" t="s">
        <v>243</v>
      </c>
      <c r="C84" s="69" t="s">
        <v>284</v>
      </c>
      <c r="D84" s="120" t="s">
        <v>175</v>
      </c>
      <c r="E84" s="128" t="s">
        <v>186</v>
      </c>
      <c r="F84" s="64">
        <f aca="true" t="shared" si="1" ref="F84:F89">SUM(L84,N84)</f>
        <v>0</v>
      </c>
      <c r="G84" s="66" t="s">
        <v>217</v>
      </c>
      <c r="H84" s="66" t="s">
        <v>217</v>
      </c>
      <c r="I84" s="66" t="s">
        <v>217</v>
      </c>
      <c r="J84" s="66" t="s">
        <v>217</v>
      </c>
      <c r="K84" s="66" t="s">
        <v>217</v>
      </c>
      <c r="L84" s="66" t="s">
        <v>217</v>
      </c>
      <c r="M84" s="66" t="s">
        <v>217</v>
      </c>
      <c r="N84" s="66" t="s">
        <v>217</v>
      </c>
      <c r="O84" s="71"/>
    </row>
    <row r="85" spans="2:15" s="110" customFormat="1" ht="15">
      <c r="B85" s="77" t="s">
        <v>244</v>
      </c>
      <c r="C85" s="70" t="s">
        <v>285</v>
      </c>
      <c r="D85" s="120" t="s">
        <v>175</v>
      </c>
      <c r="E85" s="128" t="s">
        <v>186</v>
      </c>
      <c r="F85" s="64">
        <f t="shared" si="1"/>
        <v>0</v>
      </c>
      <c r="G85" s="66" t="s">
        <v>217</v>
      </c>
      <c r="H85" s="66" t="s">
        <v>217</v>
      </c>
      <c r="I85" s="66" t="s">
        <v>217</v>
      </c>
      <c r="J85" s="66" t="s">
        <v>217</v>
      </c>
      <c r="K85" s="66" t="s">
        <v>217</v>
      </c>
      <c r="L85" s="66" t="s">
        <v>217</v>
      </c>
      <c r="M85" s="66" t="s">
        <v>217</v>
      </c>
      <c r="N85" s="66" t="s">
        <v>217</v>
      </c>
      <c r="O85" s="71"/>
    </row>
    <row r="86" spans="2:15" s="110" customFormat="1" ht="15">
      <c r="B86" s="77" t="s">
        <v>245</v>
      </c>
      <c r="C86" s="70" t="s">
        <v>261</v>
      </c>
      <c r="D86" s="120" t="s">
        <v>175</v>
      </c>
      <c r="E86" s="128" t="s">
        <v>186</v>
      </c>
      <c r="F86" s="64">
        <f t="shared" si="1"/>
        <v>0</v>
      </c>
      <c r="G86" s="66" t="s">
        <v>217</v>
      </c>
      <c r="H86" s="66" t="s">
        <v>217</v>
      </c>
      <c r="I86" s="66" t="s">
        <v>217</v>
      </c>
      <c r="J86" s="66" t="s">
        <v>217</v>
      </c>
      <c r="K86" s="66" t="s">
        <v>217</v>
      </c>
      <c r="L86" s="66" t="s">
        <v>217</v>
      </c>
      <c r="M86" s="66" t="s">
        <v>217</v>
      </c>
      <c r="N86" s="66" t="s">
        <v>217</v>
      </c>
      <c r="O86" s="71"/>
    </row>
    <row r="87" spans="2:15" s="110" customFormat="1" ht="15">
      <c r="B87" s="122" t="s">
        <v>246</v>
      </c>
      <c r="C87" s="70" t="s">
        <v>283</v>
      </c>
      <c r="D87" s="120" t="s">
        <v>175</v>
      </c>
      <c r="E87" s="128">
        <v>2016</v>
      </c>
      <c r="F87" s="64">
        <f t="shared" si="1"/>
        <v>0</v>
      </c>
      <c r="G87" s="66" t="s">
        <v>217</v>
      </c>
      <c r="H87" s="66" t="s">
        <v>217</v>
      </c>
      <c r="I87" s="66" t="s">
        <v>217</v>
      </c>
      <c r="J87" s="66" t="s">
        <v>217</v>
      </c>
      <c r="K87" s="66" t="s">
        <v>217</v>
      </c>
      <c r="L87" s="66" t="s">
        <v>217</v>
      </c>
      <c r="M87" s="66" t="s">
        <v>217</v>
      </c>
      <c r="N87" s="66" t="s">
        <v>217</v>
      </c>
      <c r="O87" s="71"/>
    </row>
    <row r="88" spans="2:15" s="110" customFormat="1" ht="15">
      <c r="B88" s="122" t="s">
        <v>247</v>
      </c>
      <c r="C88" s="71" t="s">
        <v>286</v>
      </c>
      <c r="D88" s="120" t="s">
        <v>175</v>
      </c>
      <c r="E88" s="128">
        <v>2016</v>
      </c>
      <c r="F88" s="64">
        <f t="shared" si="1"/>
        <v>0</v>
      </c>
      <c r="G88" s="66" t="s">
        <v>217</v>
      </c>
      <c r="H88" s="66" t="s">
        <v>217</v>
      </c>
      <c r="I88" s="66" t="s">
        <v>217</v>
      </c>
      <c r="J88" s="66" t="s">
        <v>217</v>
      </c>
      <c r="K88" s="66" t="s">
        <v>217</v>
      </c>
      <c r="L88" s="66" t="s">
        <v>217</v>
      </c>
      <c r="M88" s="66" t="s">
        <v>217</v>
      </c>
      <c r="N88" s="66" t="s">
        <v>217</v>
      </c>
      <c r="O88" s="149"/>
    </row>
    <row r="89" spans="1:16" s="110" customFormat="1" ht="30.75" thickBot="1">
      <c r="A89" s="110">
        <v>11</v>
      </c>
      <c r="B89" s="122" t="s">
        <v>248</v>
      </c>
      <c r="C89" s="73" t="s">
        <v>287</v>
      </c>
      <c r="D89" s="140" t="s">
        <v>175</v>
      </c>
      <c r="E89" s="141" t="s">
        <v>290</v>
      </c>
      <c r="F89" s="65">
        <f t="shared" si="1"/>
        <v>0</v>
      </c>
      <c r="G89" s="74" t="s">
        <v>217</v>
      </c>
      <c r="H89" s="74" t="s">
        <v>217</v>
      </c>
      <c r="I89" s="74" t="s">
        <v>217</v>
      </c>
      <c r="J89" s="74" t="s">
        <v>217</v>
      </c>
      <c r="K89" s="74" t="s">
        <v>217</v>
      </c>
      <c r="L89" s="74" t="s">
        <v>217</v>
      </c>
      <c r="M89" s="74" t="s">
        <v>217</v>
      </c>
      <c r="N89" s="74" t="s">
        <v>217</v>
      </c>
      <c r="O89" s="150"/>
      <c r="P89" s="151"/>
    </row>
    <row r="90" spans="2:16" s="151" customFormat="1" ht="15.75" thickBot="1">
      <c r="B90" s="122"/>
      <c r="C90" s="152" t="s">
        <v>211</v>
      </c>
      <c r="D90" s="153"/>
      <c r="E90" s="153"/>
      <c r="F90" s="162">
        <f>F92+F93+F94+F95+F96+F97</f>
        <v>78576.08</v>
      </c>
      <c r="G90" s="163" t="s">
        <v>217</v>
      </c>
      <c r="H90" s="162">
        <f>H7+H33+H70+H77+H82</f>
        <v>1707</v>
      </c>
      <c r="I90" s="163" t="s">
        <v>217</v>
      </c>
      <c r="J90" s="162">
        <f>J7+J33+J70+J77+J82</f>
        <v>450</v>
      </c>
      <c r="K90" s="164" t="s">
        <v>217</v>
      </c>
      <c r="L90" s="162">
        <f>L7+L33+L70+L77+L82</f>
        <v>300</v>
      </c>
      <c r="M90" s="164" t="s">
        <v>217</v>
      </c>
      <c r="N90" s="162">
        <f>N7+N33+N70+N77+N82</f>
        <v>76119.08</v>
      </c>
      <c r="O90" s="154"/>
      <c r="P90" s="109"/>
    </row>
    <row r="91" spans="1:15" ht="15">
      <c r="A91" s="110"/>
      <c r="B91" s="122"/>
      <c r="C91" s="155" t="s">
        <v>47</v>
      </c>
      <c r="D91" s="156"/>
      <c r="E91" s="156"/>
      <c r="F91" s="165"/>
      <c r="G91" s="165"/>
      <c r="H91" s="165"/>
      <c r="I91" s="165"/>
      <c r="J91" s="165"/>
      <c r="K91" s="165"/>
      <c r="L91" s="165"/>
      <c r="M91" s="165"/>
      <c r="N91" s="165"/>
      <c r="O91" s="157"/>
    </row>
    <row r="92" spans="1:15" ht="15">
      <c r="A92" s="110"/>
      <c r="B92" s="122"/>
      <c r="C92" s="158" t="s">
        <v>212</v>
      </c>
      <c r="D92" s="159"/>
      <c r="E92" s="159"/>
      <c r="F92" s="166">
        <f>F8+F34+F35+F36+F37+F78+F79</f>
        <v>20627.579999999998</v>
      </c>
      <c r="G92" s="105" t="s">
        <v>217</v>
      </c>
      <c r="H92" s="166">
        <f>H8+H34+H35+H36+H37+H78+H79</f>
        <v>0</v>
      </c>
      <c r="I92" s="105" t="s">
        <v>217</v>
      </c>
      <c r="J92" s="166">
        <f>J8+J34+J35+J36+J37+J78+J79</f>
        <v>60</v>
      </c>
      <c r="K92" s="105" t="s">
        <v>217</v>
      </c>
      <c r="L92" s="166">
        <f>L8+L34+L35+L36+L37+L78+L79</f>
        <v>100</v>
      </c>
      <c r="M92" s="105" t="s">
        <v>217</v>
      </c>
      <c r="N92" s="166">
        <f>N8+N34+N35+N36+N37+N78+N79</f>
        <v>20467.579999999998</v>
      </c>
      <c r="O92" s="122"/>
    </row>
    <row r="93" spans="1:15" ht="15">
      <c r="A93" s="110"/>
      <c r="B93" s="122"/>
      <c r="C93" s="158" t="s">
        <v>213</v>
      </c>
      <c r="D93" s="159"/>
      <c r="E93" s="159"/>
      <c r="F93" s="166">
        <f>F22+F23+F24+F38+F39+F40+F41+F42+F43+F44+F45+F71+F72+F80+F81+F83</f>
        <v>16455.5</v>
      </c>
      <c r="G93" s="105" t="s">
        <v>217</v>
      </c>
      <c r="H93" s="166">
        <f>H22+H23+H24+H38+H39+H40+H41+H42+H43+H44+H45+H71+H72+H80+H81+H83</f>
        <v>0</v>
      </c>
      <c r="I93" s="105" t="s">
        <v>217</v>
      </c>
      <c r="J93" s="166">
        <f>J22+J23+J24+J38+J39+J40+J41+J42+J43+J44+J45+J71+J72+J80+J81+J83</f>
        <v>110</v>
      </c>
      <c r="K93" s="105" t="s">
        <v>217</v>
      </c>
      <c r="L93" s="166">
        <f>L22+L23+L24+L38+L39+L40+L41+L42+L43+L44+L45+L71+L72+L80+L81+L83</f>
        <v>200</v>
      </c>
      <c r="M93" s="105" t="s">
        <v>217</v>
      </c>
      <c r="N93" s="166">
        <f>N22+N23+N24+N38+N39+N40+N41+N42+N43+N44+N45+N71+N72+N80+N81+N83</f>
        <v>16145.5</v>
      </c>
      <c r="O93" s="122"/>
    </row>
    <row r="94" spans="1:15" ht="15">
      <c r="A94" s="110"/>
      <c r="B94" s="122"/>
      <c r="C94" s="158" t="s">
        <v>214</v>
      </c>
      <c r="D94" s="159"/>
      <c r="E94" s="159"/>
      <c r="F94" s="166">
        <f>F18+F46+F47+F48+F49+F50+F51+F52+F53+F54+F73</f>
        <v>15458</v>
      </c>
      <c r="G94" s="105" t="s">
        <v>217</v>
      </c>
      <c r="H94" s="166">
        <f>H18+H46+H47+H48+H49+H50+H51+H52+H53+H54+H73</f>
        <v>366</v>
      </c>
      <c r="I94" s="105" t="s">
        <v>217</v>
      </c>
      <c r="J94" s="166">
        <f>J18+J46+J47+J48+J49+J50+J51+J52+J53+J54+J73</f>
        <v>100</v>
      </c>
      <c r="K94" s="105" t="s">
        <v>217</v>
      </c>
      <c r="L94" s="166">
        <f>L18+L46+L47+L48+L49+L50+L51+L52+L53+L54+L73</f>
        <v>0</v>
      </c>
      <c r="M94" s="105" t="s">
        <v>217</v>
      </c>
      <c r="N94" s="166">
        <f>N18+N46+N47+N48+N49+N50+N51+N52+N53+N54+N73</f>
        <v>14992</v>
      </c>
      <c r="O94" s="122"/>
    </row>
    <row r="95" spans="1:15" ht="15">
      <c r="A95" s="110"/>
      <c r="B95" s="122"/>
      <c r="C95" s="158" t="s">
        <v>215</v>
      </c>
      <c r="D95" s="159"/>
      <c r="E95" s="159"/>
      <c r="F95" s="166">
        <f>F19+F20+F55+F56+F57+F58+F59+F60+F61</f>
        <v>11582</v>
      </c>
      <c r="G95" s="105" t="s">
        <v>217</v>
      </c>
      <c r="H95" s="166">
        <f>H19+H20+H55+H56+H57+H58+H59+H60+H61</f>
        <v>1137</v>
      </c>
      <c r="I95" s="105" t="s">
        <v>217</v>
      </c>
      <c r="J95" s="166">
        <f>J19+J20+J55+J56+J57+J58+J59+J60+J61</f>
        <v>70</v>
      </c>
      <c r="K95" s="105" t="s">
        <v>217</v>
      </c>
      <c r="L95" s="166">
        <f>L19+L20+L55+L56+L57+L58+L59+L60+L61</f>
        <v>0</v>
      </c>
      <c r="M95" s="105" t="s">
        <v>217</v>
      </c>
      <c r="N95" s="166">
        <f>N19+N20+N55+N56+N57+N58+N59+N60+N61</f>
        <v>10375</v>
      </c>
      <c r="O95" s="122"/>
    </row>
    <row r="96" spans="1:15" ht="15">
      <c r="A96" s="110"/>
      <c r="B96" s="122"/>
      <c r="C96" s="158" t="s">
        <v>216</v>
      </c>
      <c r="D96" s="159"/>
      <c r="E96" s="159"/>
      <c r="F96" s="166">
        <f>F21+F62+F63+F64+F65+F66+F67</f>
        <v>7944</v>
      </c>
      <c r="G96" s="105" t="s">
        <v>217</v>
      </c>
      <c r="H96" s="166">
        <f>H21+H62+H63+H64+H65+H66+H67</f>
        <v>183</v>
      </c>
      <c r="I96" s="105" t="s">
        <v>217</v>
      </c>
      <c r="J96" s="166">
        <f>J21+J62+J63+J64+J65+J66+J67</f>
        <v>60</v>
      </c>
      <c r="K96" s="105" t="s">
        <v>217</v>
      </c>
      <c r="L96" s="166">
        <f>L21+L62+L63+L64+L65+L66+L67</f>
        <v>0</v>
      </c>
      <c r="M96" s="105" t="s">
        <v>217</v>
      </c>
      <c r="N96" s="166">
        <f>N21+N62+N63+N64+N65+N66+N67</f>
        <v>7701</v>
      </c>
      <c r="O96" s="122"/>
    </row>
    <row r="97" spans="1:15" ht="15">
      <c r="A97" s="110"/>
      <c r="B97" s="122"/>
      <c r="C97" s="158" t="s">
        <v>218</v>
      </c>
      <c r="D97" s="159"/>
      <c r="E97" s="159"/>
      <c r="F97" s="166">
        <f>F28+F30+F31+F32+F68+F69+F74+F75+F76+F82</f>
        <v>6509</v>
      </c>
      <c r="G97" s="105" t="s">
        <v>217</v>
      </c>
      <c r="H97" s="166">
        <f>H28+H30+H31+H32+H68+H69+H74+H75+H76+H82</f>
        <v>21</v>
      </c>
      <c r="I97" s="105" t="s">
        <v>217</v>
      </c>
      <c r="J97" s="166">
        <f>J28+J30+J31+J32+J68+J69+J74+J75+J76+J82</f>
        <v>50</v>
      </c>
      <c r="K97" s="105" t="s">
        <v>217</v>
      </c>
      <c r="L97" s="166">
        <f>L28+L30+L31+L32+L68+L69+L74+L75+L76+L82</f>
        <v>0</v>
      </c>
      <c r="M97" s="105" t="s">
        <v>217</v>
      </c>
      <c r="N97" s="166">
        <f>N28+N30+N31+N32+N68+N69+N74+N75+N76+N82</f>
        <v>6438</v>
      </c>
      <c r="O97" s="122"/>
    </row>
    <row r="98" ht="15">
      <c r="A98" s="110"/>
    </row>
    <row r="99" ht="15">
      <c r="A99" s="110"/>
    </row>
    <row r="100" ht="15">
      <c r="A100" s="110"/>
    </row>
    <row r="101" ht="15">
      <c r="A101" s="110"/>
    </row>
    <row r="102" ht="15">
      <c r="A102" s="110"/>
    </row>
    <row r="103" ht="15">
      <c r="A103" s="110"/>
    </row>
    <row r="104" ht="15">
      <c r="A104" s="110"/>
    </row>
    <row r="105" ht="15">
      <c r="A105" s="110"/>
    </row>
    <row r="106" ht="15">
      <c r="A106" s="110"/>
    </row>
    <row r="107" ht="15">
      <c r="A107" s="110"/>
    </row>
    <row r="108" ht="15">
      <c r="A108" s="110"/>
    </row>
    <row r="109" ht="15">
      <c r="A109" s="110"/>
    </row>
    <row r="110" ht="15">
      <c r="A110" s="110"/>
    </row>
    <row r="111" ht="15">
      <c r="A111" s="110"/>
    </row>
    <row r="112" ht="15">
      <c r="A112" s="110"/>
    </row>
  </sheetData>
  <sheetProtection/>
  <mergeCells count="25">
    <mergeCell ref="G5:H5"/>
    <mergeCell ref="I5:J5"/>
    <mergeCell ref="K5:L5"/>
    <mergeCell ref="M5:N5"/>
    <mergeCell ref="B4:B6"/>
    <mergeCell ref="C4:C6"/>
    <mergeCell ref="D4:D6"/>
    <mergeCell ref="E4:E6"/>
    <mergeCell ref="F4:F6"/>
    <mergeCell ref="L2:O2"/>
    <mergeCell ref="B3:O3"/>
    <mergeCell ref="D12:D14"/>
    <mergeCell ref="E12:E14"/>
    <mergeCell ref="F12:F14"/>
    <mergeCell ref="G12:G14"/>
    <mergeCell ref="H12:H14"/>
    <mergeCell ref="N12:N14"/>
    <mergeCell ref="O12:O14"/>
    <mergeCell ref="I12:I14"/>
    <mergeCell ref="J12:J14"/>
    <mergeCell ref="K12:K14"/>
    <mergeCell ref="L12:L14"/>
    <mergeCell ref="M12:M14"/>
    <mergeCell ref="G4:N4"/>
    <mergeCell ref="O4:O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2015-12-27T06:37:31Z</cp:lastPrinted>
  <dcterms:created xsi:type="dcterms:W3CDTF">2006-09-16T00:00:00Z</dcterms:created>
  <dcterms:modified xsi:type="dcterms:W3CDTF">2016-03-14T05:04:42Z</dcterms:modified>
  <cp:category/>
  <cp:version/>
  <cp:contentType/>
  <cp:contentStatus/>
</cp:coreProperties>
</file>