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120" activeTab="0"/>
  </bookViews>
  <sheets>
    <sheet name="Лист1" sheetId="1" r:id="rId1"/>
    <sheet name="Лист3" sheetId="2" r:id="rId2"/>
  </sheets>
  <definedNames>
    <definedName name="_Toc307903428" localSheetId="0">'Лист1'!$A$17</definedName>
    <definedName name="_Toc319234470" localSheetId="0">'Лист1'!$A$11</definedName>
    <definedName name="_xlnm.Print_Titles" localSheetId="0">'Лист1'!$3:$4</definedName>
  </definedNames>
  <calcPr fullCalcOnLoad="1"/>
</workbook>
</file>

<file path=xl/sharedStrings.xml><?xml version="1.0" encoding="utf-8"?>
<sst xmlns="http://schemas.openxmlformats.org/spreadsheetml/2006/main" count="217" uniqueCount="184">
  <si>
    <t>Финансирование 2013г. - всего (млн. рублей)</t>
  </si>
  <si>
    <t>Финансирование 2014г. - всего (млн. рублей)</t>
  </si>
  <si>
    <t>Финансирование 2015 г. - всего (млн. рублей)</t>
  </si>
  <si>
    <t>Финансирование 2016-2020 г. - всего (млн. рублей)</t>
  </si>
  <si>
    <t>Приложение 3</t>
  </si>
  <si>
    <t>ИТОГО ПО ПРОЕКТАМ</t>
  </si>
  <si>
    <t>Инвестиционный проект «Создание птицефермы» (разведение индейки)</t>
  </si>
  <si>
    <t xml:space="preserve">Строительство птицефермы для разведения и переработке мяса индейки (500 голов).
Мощность птицефермы – 10 т мяса в убойном весе.
</t>
  </si>
  <si>
    <t>Инвестиционный проект «Создание скорняжной мастерской»</t>
  </si>
  <si>
    <t xml:space="preserve">Скорняжная мастерская будет специализироваться на пошиве изделий из натуральной кожи и меха.
В мастерской будут оказываться следующие виды услуг:
− пошив, перекрой, ремонт и реставрацию одежды из натурального меха;
− пошив, перекрой и ремонт дубленок;
− пошив, перекрой и ремонт одежды из кожи;
− отделка натуральным мехом готовых изделий;
− различные дополнительные услуги (ручная чистка изделий из меха, обработка парогенератором).
</t>
  </si>
  <si>
    <t>Инвестиционный проект «Создание историко-культурного парка»</t>
  </si>
  <si>
    <t>Историко-культурный парк под открытым небом - это комплексный проект, включающий в себя возможности решения ряда социальных, культурных и научных проблем, вместе с тем обладающий потенциалом для организации полноценного отдыха в рамках как местного, так и въездного туризма.</t>
  </si>
  <si>
    <t>Инвестиционный проект «Этноцентр Силава»</t>
  </si>
  <si>
    <t>развитие этнографического туризма на территории муниципального образования городской  округ город Урай.</t>
  </si>
  <si>
    <t>Инвестиционный проект «Франчайзинг организаций  общественного питания молодежного формата (кафе, пиццерия, кофейня, блинная)»</t>
  </si>
  <si>
    <t xml:space="preserve">Решение экологической задачи: переработка опасных отходов, сохранение природных ресурсов, сокращение территорий, выделенных под полигоны.
Производство продукта, востребованного на рынке, пригодного для использования в различных производственных сферах.
</t>
  </si>
  <si>
    <t>Создание предприятия по переработке изношенных автомобильных шин и РТИ в резиновую крошку и мини завод по производству РТИ</t>
  </si>
  <si>
    <t>Создание агрохолдинга (проект "Кролиководство")</t>
  </si>
  <si>
    <t>Инвестиционный проект создания тепличного хозяйства</t>
  </si>
  <si>
    <t>Создание тепличного хозяйства с современным оборудованием с целью расширения объемов производства овощей защищенного грунта.</t>
  </si>
  <si>
    <t>Инвестиционный проект по строительству цеха для переработки мяса-свинины.</t>
  </si>
  <si>
    <t xml:space="preserve">Инвестиционный проект по строительству цеха по переработке мяса-свинины в КФХ предусматривает:
-реконструкцию имеющегося здания (убойного цеха свиней);
-приобретение оборудования для цеха по переработке мяса;
-освоение рынков сбыта, создание постоянных каналов реализации.
</t>
  </si>
  <si>
    <t>Проект по созданию трикотажной мастерской</t>
  </si>
  <si>
    <t>разработка и изготовление удобной, комфортной, практичной, красивой и модной современной одежды из трикотажа</t>
  </si>
  <si>
    <t xml:space="preserve">средства окружного бюджета </t>
  </si>
  <si>
    <t>внебюджетные средства (собственные, привлеченные)</t>
  </si>
  <si>
    <t>Создание птицефермы на 500-800 голов. На 2 –й год реализации проекта планируется расширение  до 1500 голов. Создание такой птицефермы в первый год развития даст городу 3-4 дополнительных рабочих места, во второй ещё 3-4 рабочих места. Если в среднем курица в год несет 290шт яиц, то поголовье в 800  голов в среднем в год  даст оборот 232000 яиц.</t>
  </si>
  <si>
    <t xml:space="preserve">Строительство животноводческого комплекса на 400 голов беспривязным способом содержания с современной технологией доения коров. 
</t>
  </si>
  <si>
    <t>Наименование проекта программы</t>
  </si>
  <si>
    <t>Мероприятия</t>
  </si>
  <si>
    <t>в том числе</t>
  </si>
  <si>
    <t xml:space="preserve"> средства федерального бюджета</t>
  </si>
  <si>
    <t>средства бюджета субъекта Российской Федерации</t>
  </si>
  <si>
    <t>Инвестиционный Фонд РФ</t>
  </si>
  <si>
    <t>Наличие ПСД</t>
  </si>
  <si>
    <t>ИТОГО</t>
  </si>
  <si>
    <t>частные инвестиции</t>
  </si>
  <si>
    <t>нет</t>
  </si>
  <si>
    <t>да</t>
  </si>
  <si>
    <t xml:space="preserve">ОАО "Агроника" Инвестиционный проект "Создание племенного животноводства"  </t>
  </si>
  <si>
    <t>Создание и строительство фермы и приобретение кроликов.</t>
  </si>
  <si>
    <t>СВОДНАЯ ИНФОРМАЦИЯ ПО ФИНАНСИРОВАНИЮ ПРОГРАММ И ПРОЕКТОВ В РАМКАХ КИП НА 2012-2020 ГОДЫ, МЛН. РУБ.</t>
  </si>
  <si>
    <t xml:space="preserve">Федеральная целевая программа "Жилище" на 2011-2015 годы </t>
  </si>
  <si>
    <t>Обеспечение мероприятий по капитальному ремонту многоквартирных домов</t>
  </si>
  <si>
    <t>Обеспечение жильем отдельных категорий граждан, предусмотренных федеральными законами "О ветеранах", "О социальной защите инвалидов"</t>
  </si>
  <si>
    <t>Адресная программа ХМАО-Югры "По переселению граждан из аварийного жилищного фонда" на 2011-2012 годы</t>
  </si>
  <si>
    <t>Программа "Содействие занятости населения на 2011-2013 годы"</t>
  </si>
  <si>
    <t>Программа "Развитие агропромышленного комплекса Ханты-Мансийского автономного округа-Югры" на 2011-2013 годах и на период до 2015 года</t>
  </si>
  <si>
    <t xml:space="preserve"> Обеспечение общественной безопасности</t>
  </si>
  <si>
    <t>Создание условий для улучшения качества городской среды (улучшение жилищных условий)</t>
  </si>
  <si>
    <t>Создание условий для улучшения качества городской среды - модернизация и реформирование жилищно-коммунального комплекса</t>
  </si>
  <si>
    <t>Энергосбережение и повышение энергетической эффективности</t>
  </si>
  <si>
    <t>Реализация  мероприятий программ по содействию занятости населения</t>
  </si>
  <si>
    <t>Создание условий для развития социальной сферы, в т.ч. строительство объектов здравоохранения, социального назначения</t>
  </si>
  <si>
    <t>Мероприятия по поддержке и развитию малого бизнеса</t>
  </si>
  <si>
    <t>Развитие агропромышленного комплекса</t>
  </si>
  <si>
    <t>Развитие культурного потенциала</t>
  </si>
  <si>
    <t>Развитие транспортной инфраструктуры (реконструкция автомобильных дорог)</t>
  </si>
  <si>
    <t>Система управления лесами, охрана окружающей среды</t>
  </si>
  <si>
    <t>средства муниципального бюджета</t>
  </si>
  <si>
    <t>Организация предприятий общественного питания молодежного формата известных брендов на основе франчайзинга.</t>
  </si>
  <si>
    <t>Создание птицефермы на базе крестьянского (фермерского хозяйства) "Евра"</t>
  </si>
  <si>
    <t>Объем инвестиций, (2013-2020 г.г)  млн. руб.</t>
  </si>
  <si>
    <r>
      <t xml:space="preserve">Финансирование 2012г. - всего (млн. рублей)          </t>
    </r>
    <r>
      <rPr>
        <b/>
        <sz val="11"/>
        <color indexed="10"/>
        <rFont val="Times New Roman"/>
        <family val="1"/>
      </rPr>
      <t>отчет</t>
    </r>
  </si>
  <si>
    <t>Инвестиционный проект «Создание Парка экстремального и спортивного туризма «U-Ride»</t>
  </si>
  <si>
    <t>Создание всесезонного парка с комплексом сооружений и конструкций для занятий экстремальными видами спорта.</t>
  </si>
  <si>
    <t>Инвестиционный проект создания  муниципального учреждения «Урайское городское лесничество»</t>
  </si>
  <si>
    <t>Создание на территории муниципального образования городской округ город Урай лесничества для использования и охраны городских лесов.</t>
  </si>
  <si>
    <t>Долгосрочная целевая программа муниципального образования городской округ город Урай «Информационное общество - Урай»  на 2013-2015 годы</t>
  </si>
  <si>
    <t xml:space="preserve"> Управление развитием информационного общества и формированием электронного муниципалитета. Формирование муниципальной телекоммуникационной инфраструктуры и обеспечение доступности населению современных информационно-коммуникационных услуг.
</t>
  </si>
  <si>
    <t>Строительство, реконструкция, капитальный ремонт и ремонт автомобильных дорог общего пользования местного значения</t>
  </si>
  <si>
    <t>_</t>
  </si>
  <si>
    <t xml:space="preserve">Работа киноклуба «Интересных встреч» (встречи молодежи с ветеранами Великой Отечественной войны и труда, демонстрация лучших российских  фильмов). Проведение семинара-тренинга «Экстремизму – нет – мы за толерантность!». Проведение молодежной акции «Мы против экстремизма!». Проведение акции «Мы разные и в этом наша сила».   </t>
  </si>
  <si>
    <t>1. Инновационное развитие образования. 2.Стимулирование лидеров в рамках национального проекта «Образование». 3. Развитие дошкольного образования. 4.Методическая поддержка внедрения стандартов нового поколения. 5. Развитие предпрофильного, профильного и профессионального обучения. 6.Обеспечение комплексной безопасности и комфортных условий образовательного процесса. 7.Развитие материально-технической базы муниципальных образовательных учреждений. 8. Поддержка системы воспитания. 9.Развитие государственно-общественного управления в муниципальных образовательных учреждениях. 10. Организация отдыха детей в каникулярное время.  
1. Инновационное развитие образования. 2.Стимулирование лидеров в рамках национального проекта «Образование». 3. Развитие дошкольного образования. 4.Методическая поддержка внедрения стандартов нового поколения. 5. Развитие предпрофильного, профильного и профессионального обучения. 6.Обеспечение комплексной безопасности и комфортных условий образовательного процесса. 7.Развитие материально-технической базы муниципальных образовательных учреждений. 8. Поддержка системы воспитания. 9.Развитие государственно-общественного управления в муниципальных образовательных учреждениях. 10. Организация отдыха детей в каникулярное время.</t>
  </si>
  <si>
    <t>ПРОЕКТ Долгосрочная целевая программа муниципального образования городской округ город Урай "Развитие  образования города Урай" на 2014 - 2018 годы</t>
  </si>
  <si>
    <t>Капитальный ремонт кровли, капитальный ремонт инженерных сетей (с установкой приборов учета коммунальных ресурсов), ремонт и утепление фасада, ремонт подвальных помещений, проведение энергетического обследования (в обязательном порядке при проведении капитального ремонта)</t>
  </si>
  <si>
    <t>Адресная программа по переселению граждан из аварийного жилищного фонда на 2011-2012 годы"</t>
  </si>
  <si>
    <t>Адресная программа по переселению граждан из аварийного жилищного фонда на 2013-2014 годы"</t>
  </si>
  <si>
    <t>Программа "Наш дом" на 2011-2012 годы</t>
  </si>
  <si>
    <t xml:space="preserve">Изготовление баннера, растяжки социальной рекламы. Изготовление буклета, памятки, календарей с тематикой по профилактике правонарушений. Размещение (в том числе приобретение, установка, монтаж, подключение) в общественных местах и на улицах населенных пунктов города Урай, систем видеообзора,  модернизация имеющихся систем видеонаблюдения.  Создание условий для деятельности добровольных формирований населения по охране общественного порядка (общественные формирования, добровольные народные дружины, родительские патрули, молодежные отряды и т.д.), материальное стимулирование деятельности добровольных формирований населения по охране общественного порядка. </t>
  </si>
  <si>
    <t>Увеличение количества вновь введеных мест в дошкольных учреждениях</t>
  </si>
  <si>
    <t>Повышение качества и обеспечение доступности медицинской помощи населению города Урая.</t>
  </si>
  <si>
    <t>Предоставление жилья</t>
  </si>
  <si>
    <t xml:space="preserve">1. Утепление фасадов; 
2. Капитальный ремонт кровель;  
3. Ремонт подъездов;  
4. Ремонт и окраска фасадов;
5.  Выборочный капитальный ремонт.
</t>
  </si>
  <si>
    <t>1. Создание условий для улучшения экологической обстановки на территории города Урай.
2. Выполнение требований законодательства в сфере охраны окружающей среды.
3. Повышение уровня знаний населения города Урай в сфере охраны окружающей среды.</t>
  </si>
  <si>
    <t>1. Обеспечение органов государственной власти, органов местного самоуправления г. Урай, граждан, учреждений, предприятий и организаций объективной и полной информацией о территориальном планировании и градостроительном зонировании территории.
2. Оптимизация взаимоотношений участников градостроительной деятельности и огранов местного самоуправления.
3. Обеспечение эффективности использования имущественно-земельного комплекса г. Урай.
4. Сбор, хранение и предоставление пользователям объективной информации, необъодимой для решения вопросов управления территорией на разных уровнях управления.
5. Создание условий для реализации национального проекта "Доступное и комфортное жилье - гражданам России".
6. Сокращение сроков согласования разрешительных документов для строительства.</t>
  </si>
  <si>
    <t>1. Выполнение подготовительных изыскательских работ.
2. Разработка  планировочной документации на территорию города Урай.
3. Корректировка  генерального плана и правил землепользования и застройки.
4. Разработка проектов отраслевых схем инженерной инфраструктуры.</t>
  </si>
  <si>
    <t>1. Инвентаризация земель.
2. Обеспечение улучшения и восстановления земель, подвергшихся деградации, нарушению и другим негативным (вредным) воздействиям.
3. Сохранение и восстановление почвенного покрова.
4. Осуществление муниципального земельного контроля за использованием земельных участков и соблюдением земельного законодательства.</t>
  </si>
  <si>
    <t>Совершенствование работы дорожного движения - повышение дисциплины водителей, профилактика детского и юношеского дорожно-транспортного травматизма, совершенствование технического обеспечения контрольно-надзорных органов, повышение эксплуатационной безопасности транспортных средств, укрепление материально-технической базы ГИБДД.</t>
  </si>
  <si>
    <t>Строительство автомобильной дороги г.Тюмень - п.Н.Тавда - пгт. Междуреченский -г.Нягань - п.Приобье на участке п.Нижняя Тавда - п.Междуреченский (окончание 9 пускового комплекса, начало строительства 8 и 7 пусковых комплексов). Совершенствование сети автомобильных дорог общего пользования местного значения, повышение безопасности дорожного движения.</t>
  </si>
  <si>
    <t>1. Создание общих условий функционирования сельского хозяйства и рыбной отрасли.        2. Государственная поддержка сельскохозяйственного производства, организации и осуществления муниципальных программ и проектов</t>
  </si>
  <si>
    <t>1. Поддержка производства сельскохозяйственной продукции, компенсация части затрат на развитие материально-технической базы.                                                                                                                                     2. Организация и проведение выставочно-ярмарочных мероприятий.                                                                                                                                      3. Организация обучающих семинаров, мастер-классов и т.д.</t>
  </si>
  <si>
    <t>Оказание поддержки субъектам малого и среднего предпринимательства путем оказания финансовой поддержки, поддержка в области подготовки, переподготовки и повышения квалификации кадров, формирование положительного общественного мнения</t>
  </si>
  <si>
    <t xml:space="preserve">Приобретение жилых помещений у застройщиков; 
Переселение граждан из аварийного жилищного фонда; 
Снос расселенных в рамках программы аварийных многоквартирных домов
</t>
  </si>
  <si>
    <t>Разработка и реализация мер экономического стимулирования энергосбережения и повышения энергетической эффективности;
проведение энергетических обследований и паспортизации потребителей энергетических ресурсов;
внедрение энергосберегающих технологий и энергетически эффективного оборудования в отраслях экономики и социальной сфере;
внедрение автоматизированных систем контроля и учета энергетических ресурсов в жилищно-коммунальном хозяйстве.</t>
  </si>
  <si>
    <t xml:space="preserve">Мероприятия программы направлены на устойчивое развитие и повышение эффективноти спортивной инфраструктуры, в том числе по городу Урай:                             1.Капитальный ремонт  Д/С «Старт» с плавательным бассейном;                 2.Строительство модульной лыжной базы.
</t>
  </si>
  <si>
    <t xml:space="preserve">1.Организация повышения профессионального уровня муниципальных служащих путем направления на курсы  повышения квалификации по 72 часовой программе.2.Обучение муниципальных служащих по профильным направлениям деятельности по краткосрочным программам </t>
  </si>
  <si>
    <t>Долгосрочная целевая программа муниципального образования городского округа города Урай  «Молодежь  города Урай»  на 2011-2015 годы</t>
  </si>
  <si>
    <t>Долгосрочная целевая программа города Урай «Укрепление пожарной безопасности в городе Урай» на 2011-2015 годы</t>
  </si>
  <si>
    <t>Долгосрочная целевая программа муниципального образования городского округа города Урай  «Энергосбережение и повышение энергетической эффективности в   городе  Урай  на 2010-2015 годы»</t>
  </si>
  <si>
    <t xml:space="preserve">Долгосрочная целевая программа муниципального образования городского округа города Урай "Профилактика терроризма и экстремизма, а также минимизации и (или) ликвидации последствий проявлений терроризма и экстремизма  на территории города   Урай» на 2011-2013 годы </t>
  </si>
  <si>
    <t xml:space="preserve">Долгосрочная целевая программа муниципального образования городского округа города Урай «Реализация национального проекта «Развитие агропромышленного комплекса» на территории города  Урай» на 2011-2015 годы </t>
  </si>
  <si>
    <t xml:space="preserve">Долгосрочная целевая программа муниципального образования городского округа города Урай «Развитие  субъектов малого  и среднего предпринимательства в  городе  Урай  на 2011-2015 годы» </t>
  </si>
  <si>
    <t>Долгосрочная  целевая программа муниципального образования городской округ город Урай «Развитие  муниципальной службы и резерва управленческих кадров в городе Урай» на 2012-2014 годы</t>
  </si>
  <si>
    <t xml:space="preserve">Долгосрочная целевая программа муниципального образования городского округа города Урай "Развитие  образования города Урай» на 2011-2013 годы" </t>
  </si>
  <si>
    <t>Долгосрочная целевая программа муниципального образования городской округ город Урай «Культура города Урай» на 2012 – 2016 годы</t>
  </si>
  <si>
    <t>Долгосрочная целевая программа муниципального образования городской округ город Урай «Охрана окружающей среды в границах  города Урай» на 2012 – 2016 годы</t>
  </si>
  <si>
    <t>Долгосрочная целевая программа муниципального образования городской округ город Урай «Профилактика правонарушений на территории города Урай» на 2012 – 2014 годы</t>
  </si>
  <si>
    <t>Долгосрочная целевая программа муниципального образования городской округ город Урай  «Улучшение условий и охраны труда в муниципальном образовании  город  Урай» на 2012 – 2014 годы</t>
  </si>
  <si>
    <t>Долгосрочная целевая программа муниципального образования городской округ город Урай  «Создание условий по обеспечению доступной среды жизнедеятельности для инвалидов  к объектам социальной инфраструктуры и жилого фонда, находящегося в муниципальной собственности, на территории городского округа город Урай на 2012-2015 годы»</t>
  </si>
  <si>
    <t xml:space="preserve">Долгосрочная целевая программа муниципального образования городского округа города Урай "Совершенствование и развитие  сети автомобильных дорог местного значения в границах города Урай»  на 2011-2015 годы </t>
  </si>
  <si>
    <t>Долгосрочная целевая программа муниципального образования городской округ город Урай «Модернизация здравоохранения муниципального образования городской округ город Урай » на 2013-2017 годы</t>
  </si>
  <si>
    <t>Долгосрочная целевая программа муниципального образования городской округ город Урай «Капитальный ремонт многоквартирных домов в городе Урай» на 2013-2015 годы</t>
  </si>
  <si>
    <t>Долгосрочная целевая программа муниципального образования городской округ город Урай  «Защита населения и территории городского округа город Урай от чрезвычайных ситуаций, совершенствование гражданской обороны» на 2013-2018 годы</t>
  </si>
  <si>
    <t xml:space="preserve">Долгосрочная  целевая программа муниципального образования городской округ город Урай «Благоустройство и озеленение города Урай» на 2013-2017 годы </t>
  </si>
  <si>
    <t>Долгосрочная целевая программа муниципального образования городской округ город Урай «Стимулирование жилищного строительства на территории города Урай»  на 2013-2015 годы</t>
  </si>
  <si>
    <t>Долгосрочная целевая программа муниципального образования городской округ город Урай  «Повышение безопасности дорожного движения в городе Урай» на 2013-2017 годы</t>
  </si>
  <si>
    <t>Долгосрочная целевая программа муниципального образования городской округ город Урай  «Развитие физической культуры и спорта в городе Урай» на 2013-2015 годы</t>
  </si>
  <si>
    <t>Ведомственная целевая программа муниципального образования городской округ город Урай «Обеспечение территории города Урай документами градостроительного регулирования на 2012-2013»</t>
  </si>
  <si>
    <t>Муниципальная программа "Внедрение информационной системы обеспечения градостроительной деятельности города Урай на 2009-2014 годы"</t>
  </si>
  <si>
    <t>1.Капитальный ремонт зданий МУ ЦГБ.                                                               2.Оснащение мед.оборудованием.                                                                     3.Информатизация деятельности медицинских учреждений, в том числе с целью ведения электронной медицинской карты - оснащение медицинских учреждений оборудованием; организация локальных вычислительных сетей и каналов связи, внедрение медицинских информационных систем, автоматизирующих ведение листов ожидания и запись на приём к медицинскому работнику, учёт и анализ деятельности медицинских учреждений, оформление медицинской документации в электронном виде.</t>
  </si>
  <si>
    <t>Долгосрочная целевая программа муниципального образования городской округ город Урай "Модернизация здравоохранения муниципального образования городской округ город Урай" на 2010-2012 годы</t>
  </si>
  <si>
    <t>Долгосрочная целевая программа муниципального образования городской округ город Урай "Информатизационное общество-Урай" на 2012 год</t>
  </si>
  <si>
    <t>Долгосрочная целевая программа муниципального образования городской округ город Урай  "Повышение безопасности дорожного движение в г Урай" на 2008-2012 годы</t>
  </si>
  <si>
    <t>Долгосрочная целевая программа муниципального образования городской округ город Урай  "Развитие единой диспетчерской службы города Урай на 2012 год"</t>
  </si>
  <si>
    <t>Долгосрочная целевая программа муниципального образования городской округ город Урай  "Развитие единой диспетчерской службы города Урай на 2013-2014 годы"</t>
  </si>
  <si>
    <t>Муниципальная программа "Использование и охрана земель муниципального образования город Урай" на 2009-2013 годы</t>
  </si>
  <si>
    <t>Муниципальная программа "Обустройство городских лесов города Урай на 2009-2018 годы"</t>
  </si>
  <si>
    <t>Долгосрочная целевая программа "Обеспечение жильем молодых семей" на 2011-2012 годы</t>
  </si>
  <si>
    <t>Адресная муниципальная программа "По переселению граждан из аварийного жилищного фонда" на 2011-2012 годы</t>
  </si>
  <si>
    <t>Муниципальная программа "Строительство, реконструкция и капитальный ремонт инженерных сетей города Урай на 2006-2013 годы"</t>
  </si>
  <si>
    <t>Муниципальная программа "Реконструкция и модернизация жилищного фонда города Урай" на  2006-2012 годы</t>
  </si>
  <si>
    <t>Долгосрочная целевая программа "Стимулирование жилищного строительства на территории города Урай на 2011-2012 годы"</t>
  </si>
  <si>
    <t>Целевая программа Ханты-Мансийского автономного округа-Югры  "Улучшение жилищных условий населения Ханты -Мансийского автономного округа -Югры" на 2011- 2013 годы и на период до 2015 года</t>
  </si>
  <si>
    <t>Целевая программа Ханты-Мансийского автономного округа-Югры  "Новая школа Югры" на 2010-2013 годы и на период до 2015 года</t>
  </si>
  <si>
    <t>Целевая программа Ханты-Мансийского автономного округа-Югры  "Информатизационное общество Югры" на 2011-2013  годы</t>
  </si>
  <si>
    <t>Целевая программа Ханты-Мансийского автономного округа - Югры  "Развитие малого и среднего предпринимательства  в Ханты-Мансийском автономном округе-Югре на 2011-2013 годы и на период до 2015 года"</t>
  </si>
  <si>
    <t xml:space="preserve">1.    Совершенствование    нормативно-правовой     базы, программы       регулирующей    предпринимательскую    деятельность    в  Ханты-Мансийском автономном округе - Югре.             
2.    Мониторинг    и    информационное    сопровождение деятельности   представителей    малого    и    среднего предпринимательства.                                    
3.  Модернизация  и  создание  условий   для   внедрения энергоэффективных  технологий   на   малых   и   средних предприятиях.                                           
4.       Стимулирование       развития       молодежного предпринимательства.                                    
5.  Стимулирование  инновационной  активности  малых   и средних предприятий.                                    
6. Создание  условий  для  развития  малого  и  среднего
предпринимательства  в  сфере  экологии  и  традиционных промыслов.                                              
7.    Совершенствование    механизмов    финансовой    и имущественной поддержки.                                
8. Создание условий  для  продвижения  товаров  и  услуг местных товаропроизводителей.                           </t>
  </si>
  <si>
    <t>Целевая программа Ханты-Мансийского автономного округа-Югры  "Профилактика правонарушений в ХМАО-Югре в 2011-2013 годы"</t>
  </si>
  <si>
    <t>Целевая программа Ханты-Мансийского автономного округа-Югры  "Профилактика экстремизма межэтнических и межкультурных отношений, укрепление толерантности в  ХМАО-Югре в 2011-2013 годы"</t>
  </si>
  <si>
    <t>Целевая программа Ханты-Мансийского автономного округа-Югры  "Обеспечение экологической безопасности Ханты-Мансийского автономного округа-Югры в 2011-2013 годах и на период до 2015 года"</t>
  </si>
  <si>
    <t>Целевая программа Ханты-Мансийского автономного округа-Югры  "Снижение рисков и смягчение последствий чрезвычайных ситуаций природного и техногенного характера в ХМАО-Югре на 2012-2014 годы и на период до 2016 года"</t>
  </si>
  <si>
    <t>Целевая программа Ханты-Мансийского автономного округа-Югры  "Культура Югры" на 2011-2013 годы и на перспективу до 2015 года</t>
  </si>
  <si>
    <t>Целевая программа Ханты-Мансийского автономного округа-Югры  "Молодежь Югры" на 2011-2013 годы</t>
  </si>
  <si>
    <t xml:space="preserve">Целевая программа Ханты-Мансийского автономного округа-Югры  "Дети Югры на 2011-2013 годы </t>
  </si>
  <si>
    <t>Целевая программа Ханты-Мансийского автономного округа-Югры  "Развитие российского казачества в ХМАО-Югре на 2012-2015 годы"</t>
  </si>
  <si>
    <t>Целевая программа Ханты-Мансийского автономного округа-Югры  "Развитие транспортной системы Ханты-Мансийского автономного округа-Югры на 2011-2013 годы и на период до 2015 года"</t>
  </si>
  <si>
    <t xml:space="preserve">Реализация единой государственной политики и  нормативного правового регулирования в жилищной сфере;
государственная  поддержка   решения   жилищной   проблемы граждан, признанных в установленном порядке нуждающимися в улучшении   жилищных   условий;
создание   условий   для  доступности  ипотечных  жилищных  кредитов; создание дополнительных механизмов  в  обеспечении  жилыми помещениями граждан Российской  Федерации,  проживающих  в    помещениях, расположенных в строениях,  не  относящихся  к     жилым помещениям, а также определение размеров оказываемой
им государственной поддержки; оказание государственной поддержки гражданам, пострадавшим  от  действий  (бездействия)  застройщиков  на   территории    автономного округа
</t>
  </si>
  <si>
    <t>Обеспечение жильем</t>
  </si>
  <si>
    <t>Целевая программа Ханты-Мансийского автономного округа-Югры   "Содействие развитию жилищного строительства на 2011-2013 годы и на период до 2015 года</t>
  </si>
  <si>
    <t>Оказание финансовой       поддержки органам местного самоуправления муниципальных образований городских округов и муниципальных районов на осуществлений градостроительной деятельности</t>
  </si>
  <si>
    <t>Целевая программа Ханты-Мансийского автономного округа-Югры   "Модернизация и реформирование жилищно-коммунального комплекса Ханты-Мансийского автономного округа-Югры на 2011-2013 годы и на период до 2015 года</t>
  </si>
  <si>
    <t>Целевая программа Ханты-Мансийского автономного округа-Югры   "Энергосбережение и повышение энергетической эффективности в Ханты-Мансийском автономном округе-Югре на 2010-2015 годы и на перспективу до 2020 года"</t>
  </si>
  <si>
    <t>Целевая программа Ханты-Мансийского автономного округа-Югры   "Современное здравоохранение Югры" на 2011-2013 годы и на период до 2015 года</t>
  </si>
  <si>
    <t>Целевая программа Ханты-Мансийского автономного округа-Югры   "Развитие физической культуры и спорта в Ханты-Мансийском автономном округе-Югре 2011-2013 годы"</t>
  </si>
  <si>
    <t>1.модернизация систем коммунальной инфраструктуры.                     2.стимулирование долгосрочных частных инвестиций                                                      3. обеспечение объектами коммунальной инфраструктуры территорий предназначенных для жилищного строительства                                                               4. Частичное субсидирование процентных ставок по привлекаемым кредитным средствам                                                                                                                    5.Возмещение газораспределительным организациям разницы в тарифах, возникающей в связи с реализацией населению сжиженного газа по социально-ориентированным тарифам</t>
  </si>
  <si>
    <t xml:space="preserve">Внедрение в практическую деятельность образовательных учреждений Ханты-Мансийского автономного округа-Югры программы по воспитанию толерантности 
Разработка положения о конкурсе программ по воспитанию толерантности среди образовательных учреждений.
Проведение конкурса программ по воспитанию толерантности среди образовательных учреждений.
</t>
  </si>
  <si>
    <t xml:space="preserve">Разработка и реализация мер по предупреждению чрезвычайных ситуаций и смягчение их последствий             </t>
  </si>
  <si>
    <t xml:space="preserve">  </t>
  </si>
  <si>
    <t xml:space="preserve">1. Снижение уровня негативного воздействия, факторов техногенного и природного характера на окружающую среду и ее компоненты. │                                                     2. Охрана земельных ресурсов                                                                                            3. Строительство объектов для размещения и переработки отходов производства и потребления                                                   </t>
  </si>
  <si>
    <t>1.Создание информационно-технологической инфраструктуры библиотек автономного округа                                                                                                  2.Обеспечение доступности информационных ресурсов                                                      3. Повышение эффективности использования потенциала музеев Ханты-Мансийского автономного округа - Югра                                                                                                 4. Создание региональной информационной системы музейных электронных ресурсов</t>
  </si>
  <si>
    <t xml:space="preserve">1. Создание системы выявления и продвижения инициативной и талантливой молодежи.                                                                                                                               2. Проект "Эффективная трудовая жизнь молодежи"                                                        3. Вовлечение молодежи в социальную активную деятельность, развитие   детских и молодежных общественных организаций и объединений.
</t>
  </si>
  <si>
    <t xml:space="preserve">1. Создание и обеспечение условий для несения казачьими обществами государственной и иной службы.                                                                                        2. Сохранение и развитие культуры, исторических традиций и обычаев казачества.    3. Духовно-нравственное, гражданско-патриотическое и военно-спортивное воспитание казачьей молодежи.     </t>
  </si>
  <si>
    <t>Долгосрочная целевая программа муниципального образования городской округ город Урай «Обеспечение жильем молодых семей»  на 2013-2015 годы</t>
  </si>
  <si>
    <t xml:space="preserve">Предоставление молодым семьям социальной выплаты в виде субсидии </t>
  </si>
  <si>
    <t>Долгосрочная целевая программа муниципального образования городской округ город Урай  «Развитие физической культуры и спорта в городе Урай» на 2012 год</t>
  </si>
  <si>
    <t>1. Обеспечение комплексной безопасности и комфортных условий учреждений физической культуры и спорта.                                                                                          2. Приобретение инвентаря и оборудования.                                                                    3. Приобретение экипировки.                                                                                              4. Организация и проведение городского конкурса "Спортивная Элита".                     5. Строительство лыжной базы с  лыжероллерной трассой.                                            6. Создание и обеспечение специализированных классов общеобразовательных учреждений города</t>
  </si>
  <si>
    <t xml:space="preserve">1. Обеспечение комплексной безопасности и комфортных условий учреждений физической культуры и спорта.                                                                                          2. Приобретение инвентаря и оборудования.                                                                    3. Приобретение экипировки.                                                                                              </t>
  </si>
  <si>
    <t>Ведомственная целевая программа муниципального образования городской округ город Урай «Развитие физической культуры и спорта в городе Урай» на 2013-2015 годы</t>
  </si>
  <si>
    <t xml:space="preserve">Организация проведения муниципальных физкультурных и спортивно-массовых мероприятиях, в том числе:
- Проведение комплексных спортивно-массовых мероприятий;
- Проведение муниципальных физкультурных и спортивно-массовых мероприятий.
</t>
  </si>
  <si>
    <t xml:space="preserve">1. Организация эффективной системы благоустройства и озеленения города Урай;    2. Создание благоприятных условий для проживания и отдыха жителей города;
3. Развитие и поддержка инициатив жителей города по благоустройству территорий
</t>
  </si>
  <si>
    <t xml:space="preserve">1. Проведение   лесоустройства на  территории  городских  лесов;
2. Противопожарная   охрана городских  лесов;
3. Межевание  городских лесов,  постановка на  кадастровый учет;  
4. Разрубка   квартальных просек;
5.  Обустройство 10 мест массового отдыха;
6. Санитарное содержание мест  массового отдыха.
</t>
  </si>
  <si>
    <t>1. Содержание закрытого детского автогородка.                                                               2. Устройство пешеходных ограждений, позволяющих снизить количество ДТП с участием пешеходов.                                                                                                             3. Установка искусственных дорожных неровностей.</t>
  </si>
  <si>
    <t>1.модернизация систем коммунальной инфраструктуры.                     2.стимулирование долгосрочных частных инвестиций                                                      3. обеспечение объектами коммунальной инфраструктуры территорий предназначенных для жилищного строительства                                                               4. Частичное субсидирование процентных ставок по привлекаемым кредитным средствам                                                                                                                   5.Возмещение газораспределительным организациям разницы в тарифах, возникающей в связи с реализацией населению сжиженного газа по социально-ориентированным тарифам</t>
  </si>
  <si>
    <t xml:space="preserve">1. Реконструкция сетей водоснабжения;
2. Реконструкция сетей теплоснабжения; 
3. Реконструкция сетей электроснабжения; 
4.  Обследование и ремонт газопроводов.
</t>
  </si>
  <si>
    <t>Обустройство входных групп муниципальных социально-значимых объектов города в соответствии с требованиями СНиП 35-01-2001; обустройство санузлов в социально-значимых учреждениях города специальных для инвалидов-колясочников; организация на автостоянках города мест для инвалидного автотранспорта; приобретение пассажирского низкопольного автобуса для перевозки маломобильных групп населения; оборудование социальных объектов и избирательных участков специальным оборудованием для слабовидящих и слабослышащих граждан.</t>
  </si>
  <si>
    <t>Развитие и автоматизация системы управления при угрозе или возникновении ЧС, определение очередности задач, структуры, порядка создания и функционирования новой, интегрированной ЕДДС.</t>
  </si>
  <si>
    <t xml:space="preserve">1. повышение устойчивости системы энергообеспечения объектов города;
2.  обучение населения способам защиты и действиям в чрезвычайных ситуациях;
3. осуществление сбора и обмена информацией в области защиты населения и территорий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
4.  приведение в готовность пунктов временного размещения населения для проведения эвакуационных мероприятий в чрезвычайных ситуациях;
5. содержание в готовности сил и средств для защиты населения и территории города от чрезвычайных ситуаций;
6.  создание и поддержание в готовности технических систем управления, пунктов управления;
7. приведение и поддержание в состоянии постоянной готовности объектов гражданской обороны, защитных сооружений гражданской обороны;
8. создание резервов материальных ресурсов для ликвидации чрезвычайных ситуаций и нужд гражданской обороны.
</t>
  </si>
  <si>
    <t>1.  Повышение уровня противопожарной защиты объектов  муниципальных  учреждений города Урай и создание условий безопасной эвакуации людей в случае возникновения пожара на данных объектах.
2.  Проведение комплекса мероприятий по обучению населения города Урай мерам пожарной безопасности.
3. Обеспечение аварийно спасательного формирования единой дежурной диспетчерской службы города Урай необходимым оборудованием, снаряжением, обмундированием, техникой.
4. Обеспечение надлежащего состояния сетей и источников (пожарных гидрантов) наружного противопожарного водоснабжения, а также бесперебойной подачи воды на нужды пожаротушения.</t>
  </si>
  <si>
    <t>Актуальность комплексной модернизации сферы культуры связана с необходимостью внедрения и использования современных научно-обоснованных технологий и форм работы в учреждениях культуры. Для этого необходимо:
1. Модернизировать материально-техническую базу учреждений культуры, образовательных учреждений;
2. Создать условия для развития самодеятельного художественного творчества, сохранения и поддержки национальных культур;
3. Создать условия для поиска, поддержки и сопровождения талантливых детей и молодежи;
4. Реализовать культурные проекты, поддержать инновационные проекты в сфере культуры и искусства;
5. Модернизировать оборудование кинематографии,  внедрить новые технологии кинообслуживания населения
6. Обеспечить доступность и качество библиотечных услуг;
7. Сохранить и обеспечить комплектование библиотечных и музейных фондов;
8. Обеспечить комплексную безопасность и создать комфортные условия в учреждениях культуры и в учреждениях дополнительного образования в сфере культуры;
9. Предоставлять качественные услуги по организации досуга жителей города Урай;
10. Поднять статус и профессионализм работников культуры;
11. Создать привлекательный имидж города Урай.</t>
  </si>
  <si>
    <t xml:space="preserve">      
Мероприятия по обеспечению жильем отдельных категорий граждан;
мероприятия по поддержке платежеспособного спроса на жилье, в том числе с помощью ипотечного жилищного кредитования, включая предоставление государственных гарантий Российской Федерации по заимствованиям  открытого акционерного общества "Агентство по   ипотечному жилищному кредитованию" на поддержку системы рефинансирования ипотечного жилищного кредитования;
научно-исследовательские работы
</t>
  </si>
  <si>
    <t>1.Модернизация систем коммунальной инфраструктуры.                     2.стимулирование долгосрочных частных инвестиций                                                      3. обеспечение объектами коммунальной инфраструктуры территорий предназначенных для жилищного строительства                           4. Частичное субсидирование процентных ставок по привлекаемым кредитным средствам                                                        5.Возмещение газораспределительным организациям разницы в тарифах, возникающей в связи с реализацией населению сжиженного газа по социально-ориентированным тарифам</t>
  </si>
  <si>
    <t xml:space="preserve">Проведение капитального ремонта многоквартирных домов, в том числе для существенного повышения их энергетической эффективности.    </t>
  </si>
  <si>
    <t>1.  Проведение  аттестации  рабочих мест по условиям труда  по договору.                 2. Организация работы по  проведению обучения и проверки знаний требований охраны труда у  руководителей и специалистов администра-ции города Урай.            3. Приобретение средств индивидуальной защиты (специальная одежда, специальная обувь, защита глаз и рук) для работников адми-нистрации города Урай.</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</si>
</sst>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s>
  <fonts count="48">
    <font>
      <sz val="10"/>
      <name val="Arial Cyr"/>
      <family val="0"/>
    </font>
    <font>
      <sz val="11"/>
      <color indexed="8"/>
      <name val="Calibri"/>
      <family val="2"/>
    </font>
    <font>
      <b/>
      <sz val="11"/>
      <name val="Times New Roman"/>
      <family val="1"/>
    </font>
    <font>
      <b/>
      <sz val="12"/>
      <name val="Times New Roman"/>
      <family val="1"/>
    </font>
    <font>
      <sz val="11"/>
      <name val="Times New Roman"/>
      <family val="1"/>
    </font>
    <font>
      <sz val="8"/>
      <name val="Arial Cyr"/>
      <family val="0"/>
    </font>
    <font>
      <b/>
      <sz val="9"/>
      <name val="Times New Roman"/>
      <family val="1"/>
    </font>
    <font>
      <sz val="9"/>
      <name val="Times New Roman"/>
      <family val="1"/>
    </font>
    <font>
      <sz val="11"/>
      <color indexed="9"/>
      <name val="Times New Roman"/>
      <family val="1"/>
    </font>
    <font>
      <b/>
      <sz val="11"/>
      <color indexed="10"/>
      <name val="Times New Roman"/>
      <family val="1"/>
    </font>
    <font>
      <b/>
      <sz val="9"/>
      <name val="Arial Cyr"/>
      <family val="0"/>
    </font>
    <font>
      <sz val="9"/>
      <color indexed="9"/>
      <name val="Times New Roman"/>
      <family val="1"/>
    </font>
    <font>
      <sz val="9"/>
      <color indexed="10"/>
      <name val="Times New Roman"/>
      <family val="1"/>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style="thin"/>
    </border>
    <border>
      <left style="thin"/>
      <right style="thin"/>
      <top style="thin"/>
      <bottom/>
    </border>
    <border>
      <left/>
      <right/>
      <top style="medium"/>
      <bottom/>
    </border>
    <border>
      <left/>
      <right style="thin"/>
      <top style="thin"/>
      <bottom/>
    </border>
    <border>
      <left style="medium"/>
      <right/>
      <top style="medium"/>
      <bottom style="medium"/>
    </border>
    <border>
      <left/>
      <right/>
      <top style="medium"/>
      <bottom style="medium"/>
    </border>
    <border>
      <left style="medium"/>
      <right/>
      <top style="thin"/>
      <bottom style="thin"/>
    </border>
    <border>
      <left style="medium"/>
      <right/>
      <top/>
      <bottom style="thin"/>
    </border>
    <border>
      <left style="medium"/>
      <right/>
      <top style="medium"/>
      <bottom/>
    </border>
    <border>
      <left style="thin"/>
      <right/>
      <top style="thin"/>
      <bottom style="thin"/>
    </border>
    <border>
      <left style="medium"/>
      <right/>
      <top/>
      <bottom style="medium"/>
    </border>
    <border>
      <left/>
      <right/>
      <top/>
      <bottom style="medium"/>
    </border>
    <border>
      <left style="thin"/>
      <right style="thin"/>
      <top style="thin"/>
      <bottom style="medium"/>
    </border>
    <border>
      <left style="thin"/>
      <right style="thin"/>
      <top/>
      <bottom/>
    </border>
    <border>
      <left/>
      <right/>
      <top style="thin"/>
      <bottom/>
    </border>
    <border>
      <left/>
      <right/>
      <top style="thin"/>
      <bottom style="thin"/>
    </border>
    <border>
      <left style="thin"/>
      <right/>
      <top style="thin"/>
      <bottom/>
    </border>
    <border>
      <left style="medium"/>
      <right/>
      <top style="thin"/>
      <bottom/>
    </border>
    <border>
      <left style="medium"/>
      <right/>
      <top/>
      <bottom/>
    </border>
    <border>
      <left style="medium"/>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43">
    <xf numFmtId="0" fontId="0" fillId="0" borderId="0" xfId="0" applyAlignment="1">
      <alignment/>
    </xf>
    <xf numFmtId="0" fontId="7" fillId="0" borderId="10" xfId="0" applyFont="1" applyFill="1" applyBorder="1" applyAlignment="1">
      <alignment vertical="top" wrapText="1"/>
    </xf>
    <xf numFmtId="0" fontId="7" fillId="0" borderId="10" xfId="0" applyFont="1" applyBorder="1" applyAlignment="1">
      <alignment vertical="top" wrapText="1"/>
    </xf>
    <xf numFmtId="0" fontId="4" fillId="0" borderId="0" xfId="0" applyFont="1" applyFill="1" applyAlignment="1">
      <alignment wrapText="1"/>
    </xf>
    <xf numFmtId="0" fontId="2" fillId="0" borderId="0" xfId="0" applyFont="1" applyFill="1" applyAlignment="1">
      <alignment/>
    </xf>
    <xf numFmtId="0" fontId="2" fillId="33" borderId="0" xfId="0" applyFont="1" applyFill="1" applyAlignment="1">
      <alignment/>
    </xf>
    <xf numFmtId="0" fontId="2" fillId="0" borderId="0" xfId="0" applyFont="1" applyFill="1" applyAlignment="1">
      <alignment horizontal="center" wrapText="1"/>
    </xf>
    <xf numFmtId="0" fontId="4" fillId="0" borderId="0" xfId="0" applyFont="1" applyFill="1" applyAlignment="1">
      <alignment horizontal="center" wrapText="1"/>
    </xf>
    <xf numFmtId="1" fontId="4" fillId="0" borderId="0" xfId="0" applyNumberFormat="1" applyFont="1" applyFill="1" applyAlignment="1">
      <alignment horizontal="right" wrapText="1"/>
    </xf>
    <xf numFmtId="0" fontId="4" fillId="0" borderId="0" xfId="0" applyFont="1" applyFill="1" applyAlignment="1">
      <alignment horizontal="right" wrapText="1"/>
    </xf>
    <xf numFmtId="0" fontId="4" fillId="33" borderId="0" xfId="0" applyFont="1" applyFill="1" applyAlignment="1">
      <alignment horizontal="right" wrapText="1"/>
    </xf>
    <xf numFmtId="0" fontId="4" fillId="34" borderId="10" xfId="0" applyFont="1" applyFill="1" applyBorder="1" applyAlignment="1">
      <alignment horizontal="center" wrapText="1"/>
    </xf>
    <xf numFmtId="0" fontId="4"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alignment horizontal="justify" vertical="center" wrapText="1"/>
    </xf>
    <xf numFmtId="0" fontId="7" fillId="0" borderId="0" xfId="0" applyFont="1" applyFill="1" applyAlignment="1">
      <alignment horizontal="justify" vertical="center" wrapText="1"/>
    </xf>
    <xf numFmtId="0" fontId="3" fillId="0" borderId="0" xfId="0" applyFont="1" applyFill="1" applyAlignment="1">
      <alignment/>
    </xf>
    <xf numFmtId="2" fontId="2" fillId="34" borderId="10" xfId="0" applyNumberFormat="1" applyFont="1" applyFill="1" applyBorder="1" applyAlignment="1">
      <alignment horizontal="center" vertical="top" wrapText="1"/>
    </xf>
    <xf numFmtId="0" fontId="8" fillId="0" borderId="0" xfId="0" applyFont="1" applyFill="1" applyBorder="1" applyAlignment="1">
      <alignment horizontal="right" vertical="center" wrapText="1"/>
    </xf>
    <xf numFmtId="0" fontId="4" fillId="0" borderId="0" xfId="0" applyFont="1" applyFill="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7" fillId="0" borderId="10" xfId="0" applyFont="1" applyFill="1" applyBorder="1" applyAlignment="1">
      <alignment horizontal="justify" vertical="center" wrapText="1"/>
    </xf>
    <xf numFmtId="0" fontId="2" fillId="35"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7" fillId="0" borderId="11" xfId="0" applyFont="1" applyBorder="1" applyAlignment="1">
      <alignment vertical="top" wrapText="1"/>
    </xf>
    <xf numFmtId="0" fontId="7" fillId="0" borderId="0" xfId="0" applyFont="1" applyAlignment="1">
      <alignment vertical="top" wrapText="1"/>
    </xf>
    <xf numFmtId="0" fontId="7" fillId="0" borderId="11" xfId="0" applyFont="1" applyFill="1" applyBorder="1" applyAlignment="1">
      <alignment vertical="top" wrapText="1"/>
    </xf>
    <xf numFmtId="0" fontId="7" fillId="36" borderId="10" xfId="0" applyFont="1" applyFill="1" applyBorder="1" applyAlignment="1">
      <alignment vertical="top" wrapText="1"/>
    </xf>
    <xf numFmtId="0" fontId="7" fillId="36" borderId="10" xfId="0" applyNumberFormat="1" applyFont="1" applyFill="1" applyBorder="1" applyAlignment="1">
      <alignment vertical="top" wrapText="1"/>
    </xf>
    <xf numFmtId="0" fontId="7" fillId="36" borderId="12" xfId="0" applyFont="1" applyFill="1" applyBorder="1" applyAlignment="1">
      <alignment vertical="top" wrapText="1"/>
    </xf>
    <xf numFmtId="0" fontId="7" fillId="0" borderId="10" xfId="0" applyFont="1" applyBorder="1" applyAlignment="1">
      <alignment horizontal="justify"/>
    </xf>
    <xf numFmtId="0" fontId="7" fillId="0" borderId="0" xfId="0" applyFont="1" applyAlignment="1">
      <alignment wrapText="1"/>
    </xf>
    <xf numFmtId="0" fontId="7" fillId="36" borderId="10" xfId="0" applyFont="1" applyFill="1" applyBorder="1" applyAlignment="1">
      <alignment wrapText="1"/>
    </xf>
    <xf numFmtId="0" fontId="7" fillId="36" borderId="13" xfId="0" applyFont="1" applyFill="1" applyBorder="1" applyAlignment="1">
      <alignment vertical="top" wrapText="1"/>
    </xf>
    <xf numFmtId="0" fontId="4" fillId="37" borderId="0" xfId="0" applyFont="1" applyFill="1" applyBorder="1" applyAlignment="1">
      <alignment horizontal="right" vertical="center" wrapText="1"/>
    </xf>
    <xf numFmtId="0" fontId="7" fillId="38" borderId="14" xfId="0" applyNumberFormat="1" applyFont="1" applyFill="1" applyBorder="1" applyAlignment="1">
      <alignment vertical="top" wrapText="1"/>
    </xf>
    <xf numFmtId="0" fontId="7" fillId="36" borderId="10" xfId="0" applyFont="1" applyFill="1" applyBorder="1" applyAlignment="1">
      <alignment vertical="center" wrapText="1"/>
    </xf>
    <xf numFmtId="0" fontId="4" fillId="36" borderId="10" xfId="0" applyFont="1" applyFill="1" applyBorder="1" applyAlignment="1">
      <alignment horizontal="right" vertical="center" wrapText="1"/>
    </xf>
    <xf numFmtId="0" fontId="7" fillId="0" borderId="10" xfId="0" applyFont="1" applyFill="1" applyBorder="1" applyAlignment="1">
      <alignment horizontal="center" vertical="top" wrapText="1"/>
    </xf>
    <xf numFmtId="164" fontId="7" fillId="0" borderId="10" xfId="0" applyNumberFormat="1" applyFont="1" applyFill="1" applyBorder="1" applyAlignment="1">
      <alignment horizontal="center" vertical="top" wrapText="1"/>
    </xf>
    <xf numFmtId="164" fontId="7" fillId="33" borderId="10" xfId="0" applyNumberFormat="1" applyFont="1" applyFill="1" applyBorder="1" applyAlignment="1">
      <alignment horizontal="center" vertical="top" wrapText="1"/>
    </xf>
    <xf numFmtId="164" fontId="7" fillId="0" borderId="10" xfId="0" applyNumberFormat="1" applyFont="1" applyFill="1" applyBorder="1" applyAlignment="1">
      <alignment horizontal="right" vertical="top" wrapText="1"/>
    </xf>
    <xf numFmtId="0" fontId="7" fillId="0" borderId="10" xfId="0" applyFont="1" applyFill="1" applyBorder="1" applyAlignment="1">
      <alignment horizontal="center" vertical="center" wrapText="1"/>
    </xf>
    <xf numFmtId="164" fontId="7" fillId="0" borderId="10" xfId="0" applyNumberFormat="1" applyFont="1" applyFill="1" applyBorder="1" applyAlignment="1">
      <alignment horizontal="center" vertical="top"/>
    </xf>
    <xf numFmtId="164" fontId="7" fillId="0" borderId="10" xfId="0" applyNumberFormat="1" applyFont="1" applyBorder="1" applyAlignment="1">
      <alignment horizontal="center" vertical="top" wrapText="1"/>
    </xf>
    <xf numFmtId="0" fontId="6" fillId="39" borderId="13" xfId="0" applyFont="1" applyFill="1" applyBorder="1" applyAlignment="1">
      <alignment horizontal="right" vertical="top" wrapText="1"/>
    </xf>
    <xf numFmtId="0" fontId="6" fillId="39" borderId="15" xfId="0" applyFont="1" applyFill="1" applyBorder="1" applyAlignment="1">
      <alignment horizontal="center" vertical="top" wrapText="1"/>
    </xf>
    <xf numFmtId="0" fontId="7" fillId="39" borderId="13" xfId="0" applyFont="1" applyFill="1" applyBorder="1" applyAlignment="1">
      <alignment horizontal="center" vertical="top" wrapText="1"/>
    </xf>
    <xf numFmtId="164" fontId="7" fillId="39" borderId="13" xfId="0" applyNumberFormat="1" applyFont="1" applyFill="1" applyBorder="1" applyAlignment="1">
      <alignment horizontal="center" vertical="top" wrapText="1"/>
    </xf>
    <xf numFmtId="0" fontId="6" fillId="38" borderId="16" xfId="0" applyFont="1" applyFill="1" applyBorder="1" applyAlignment="1">
      <alignment horizontal="center" wrapText="1"/>
    </xf>
    <xf numFmtId="0" fontId="6" fillId="38" borderId="17" xfId="0" applyFont="1" applyFill="1" applyBorder="1" applyAlignment="1">
      <alignment vertical="top" wrapText="1"/>
    </xf>
    <xf numFmtId="0" fontId="7" fillId="38" borderId="10" xfId="0" applyFont="1" applyFill="1" applyBorder="1" applyAlignment="1">
      <alignment horizontal="center" wrapText="1"/>
    </xf>
    <xf numFmtId="164" fontId="7" fillId="38" borderId="10" xfId="0" applyNumberFormat="1" applyFont="1" applyFill="1" applyBorder="1" applyAlignment="1">
      <alignment horizontal="center" vertical="top" wrapText="1"/>
    </xf>
    <xf numFmtId="0" fontId="7" fillId="36" borderId="12" xfId="0" applyFont="1" applyFill="1" applyBorder="1" applyAlignment="1">
      <alignment horizontal="right" vertical="center" wrapText="1"/>
    </xf>
    <xf numFmtId="165" fontId="7" fillId="36" borderId="12" xfId="0" applyNumberFormat="1" applyFont="1" applyFill="1" applyBorder="1" applyAlignment="1">
      <alignment horizontal="right" vertical="top" wrapText="1"/>
    </xf>
    <xf numFmtId="164" fontId="7" fillId="36" borderId="12" xfId="0" applyNumberFormat="1" applyFont="1" applyFill="1" applyBorder="1" applyAlignment="1">
      <alignment horizontal="right" vertical="top" wrapText="1"/>
    </xf>
    <xf numFmtId="164" fontId="7" fillId="36" borderId="12" xfId="0" applyNumberFormat="1" applyFont="1" applyFill="1" applyBorder="1" applyAlignment="1">
      <alignment horizontal="right" vertical="top"/>
    </xf>
    <xf numFmtId="0" fontId="7" fillId="36" borderId="18" xfId="0" applyFont="1" applyFill="1" applyBorder="1" applyAlignment="1">
      <alignment vertical="center" wrapText="1"/>
    </xf>
    <xf numFmtId="0" fontId="7" fillId="36" borderId="10" xfId="0" applyFont="1" applyFill="1" applyBorder="1" applyAlignment="1">
      <alignment horizontal="right" vertical="center" wrapText="1"/>
    </xf>
    <xf numFmtId="165" fontId="7" fillId="36" borderId="10" xfId="0" applyNumberFormat="1" applyFont="1" applyFill="1" applyBorder="1" applyAlignment="1">
      <alignment horizontal="right" vertical="top" wrapText="1"/>
    </xf>
    <xf numFmtId="164" fontId="7" fillId="36" borderId="10" xfId="0" applyNumberFormat="1" applyFont="1" applyFill="1" applyBorder="1" applyAlignment="1">
      <alignment horizontal="right" vertical="top" wrapText="1"/>
    </xf>
    <xf numFmtId="164" fontId="7" fillId="36" borderId="10" xfId="0" applyNumberFormat="1" applyFont="1" applyFill="1" applyBorder="1" applyAlignment="1">
      <alignment horizontal="right" vertical="top"/>
    </xf>
    <xf numFmtId="0" fontId="7" fillId="36" borderId="19" xfId="0" applyFont="1" applyFill="1" applyBorder="1" applyAlignment="1">
      <alignment vertical="center" wrapText="1"/>
    </xf>
    <xf numFmtId="165" fontId="7" fillId="36" borderId="10" xfId="0" applyNumberFormat="1" applyFont="1" applyFill="1" applyBorder="1" applyAlignment="1">
      <alignment horizontal="right" vertical="center" wrapText="1"/>
    </xf>
    <xf numFmtId="164" fontId="7" fillId="36" borderId="10" xfId="0" applyNumberFormat="1" applyFont="1" applyFill="1" applyBorder="1" applyAlignment="1">
      <alignment horizontal="right" vertical="center" wrapText="1"/>
    </xf>
    <xf numFmtId="2" fontId="7" fillId="36" borderId="10" xfId="0" applyNumberFormat="1" applyFont="1" applyFill="1" applyBorder="1" applyAlignment="1">
      <alignment horizontal="right" vertical="center" wrapText="1"/>
    </xf>
    <xf numFmtId="0" fontId="10" fillId="36" borderId="10" xfId="0" applyFont="1" applyFill="1" applyBorder="1" applyAlignment="1">
      <alignment vertical="top" wrapText="1"/>
    </xf>
    <xf numFmtId="0" fontId="7" fillId="36" borderId="13" xfId="0" applyFont="1" applyFill="1" applyBorder="1" applyAlignment="1">
      <alignment horizontal="right" vertical="center" wrapText="1"/>
    </xf>
    <xf numFmtId="165" fontId="7" fillId="36" borderId="13" xfId="0" applyNumberFormat="1" applyFont="1" applyFill="1" applyBorder="1" applyAlignment="1">
      <alignment horizontal="right" vertical="top" wrapText="1"/>
    </xf>
    <xf numFmtId="164" fontId="7" fillId="36" borderId="13" xfId="0" applyNumberFormat="1" applyFont="1" applyFill="1" applyBorder="1" applyAlignment="1">
      <alignment horizontal="right" vertical="top" wrapText="1"/>
    </xf>
    <xf numFmtId="0" fontId="6" fillId="38" borderId="20" xfId="0" applyFont="1" applyFill="1" applyBorder="1" applyAlignment="1">
      <alignment horizontal="center" vertical="center" wrapText="1"/>
    </xf>
    <xf numFmtId="0" fontId="7" fillId="38" borderId="10" xfId="0" applyFont="1" applyFill="1" applyBorder="1" applyAlignment="1">
      <alignment horizontal="right" vertical="center" wrapText="1"/>
    </xf>
    <xf numFmtId="164" fontId="7" fillId="38" borderId="10" xfId="0" applyNumberFormat="1" applyFont="1" applyFill="1" applyBorder="1" applyAlignment="1">
      <alignment horizontal="right" vertical="top" wrapText="1"/>
    </xf>
    <xf numFmtId="0" fontId="7" fillId="36" borderId="21" xfId="0" applyFont="1" applyFill="1" applyBorder="1" applyAlignment="1">
      <alignment vertical="center" wrapText="1"/>
    </xf>
    <xf numFmtId="0" fontId="6" fillId="38" borderId="22" xfId="0" applyFont="1" applyFill="1" applyBorder="1" applyAlignment="1">
      <alignment horizontal="center" vertical="center" wrapText="1"/>
    </xf>
    <xf numFmtId="0" fontId="10" fillId="38" borderId="23" xfId="0" applyFont="1" applyFill="1" applyBorder="1" applyAlignment="1">
      <alignment vertical="top" wrapText="1"/>
    </xf>
    <xf numFmtId="0" fontId="7" fillId="36" borderId="24" xfId="0" applyFont="1" applyFill="1" applyBorder="1" applyAlignment="1">
      <alignment vertical="top" wrapText="1"/>
    </xf>
    <xf numFmtId="0" fontId="6" fillId="38" borderId="16" xfId="0" applyFont="1" applyFill="1" applyBorder="1" applyAlignment="1">
      <alignment horizontal="center" vertical="center" wrapText="1"/>
    </xf>
    <xf numFmtId="0" fontId="7" fillId="38" borderId="17" xfId="0" applyFont="1" applyFill="1" applyBorder="1" applyAlignment="1">
      <alignment vertical="top" wrapText="1"/>
    </xf>
    <xf numFmtId="0" fontId="7" fillId="36" borderId="25" xfId="0" applyFont="1" applyFill="1" applyBorder="1" applyAlignment="1">
      <alignment horizontal="justify" vertical="center" wrapText="1"/>
    </xf>
    <xf numFmtId="0" fontId="7" fillId="36" borderId="25" xfId="0" applyFont="1" applyFill="1" applyBorder="1" applyAlignment="1">
      <alignment horizontal="right" wrapText="1"/>
    </xf>
    <xf numFmtId="164" fontId="7" fillId="36" borderId="25" xfId="0" applyNumberFormat="1" applyFont="1" applyFill="1" applyBorder="1" applyAlignment="1">
      <alignment horizontal="right" vertical="top" wrapText="1"/>
    </xf>
    <xf numFmtId="164" fontId="7" fillId="36" borderId="25" xfId="0" applyNumberFormat="1" applyFont="1" applyFill="1" applyBorder="1" applyAlignment="1">
      <alignment horizontal="right" wrapText="1"/>
    </xf>
    <xf numFmtId="0" fontId="10" fillId="38" borderId="17" xfId="0" applyFont="1" applyFill="1" applyBorder="1" applyAlignment="1">
      <alignment vertical="top" wrapText="1"/>
    </xf>
    <xf numFmtId="0" fontId="7" fillId="36" borderId="12" xfId="0" applyFont="1" applyFill="1" applyBorder="1" applyAlignment="1">
      <alignment vertical="center" wrapText="1"/>
    </xf>
    <xf numFmtId="164" fontId="7" fillId="36" borderId="12" xfId="0" applyNumberFormat="1" applyFont="1" applyFill="1" applyBorder="1" applyAlignment="1">
      <alignment horizontal="right" vertical="center" wrapText="1"/>
    </xf>
    <xf numFmtId="164" fontId="6" fillId="36" borderId="12" xfId="0" applyNumberFormat="1" applyFont="1" applyFill="1" applyBorder="1" applyAlignment="1">
      <alignment horizontal="right" vertical="center" wrapText="1"/>
    </xf>
    <xf numFmtId="164" fontId="6" fillId="36" borderId="10" xfId="0" applyNumberFormat="1" applyFont="1" applyFill="1" applyBorder="1" applyAlignment="1">
      <alignment horizontal="right" vertical="center" wrapText="1"/>
    </xf>
    <xf numFmtId="0" fontId="7" fillId="36" borderId="13" xfId="0" applyFont="1" applyFill="1" applyBorder="1" applyAlignment="1">
      <alignment vertical="center" wrapText="1"/>
    </xf>
    <xf numFmtId="0" fontId="6" fillId="36" borderId="13" xfId="0" applyFont="1" applyFill="1" applyBorder="1" applyAlignment="1">
      <alignment horizontal="right" vertical="center" wrapText="1"/>
    </xf>
    <xf numFmtId="164" fontId="6" fillId="36" borderId="13" xfId="0" applyNumberFormat="1" applyFont="1" applyFill="1" applyBorder="1" applyAlignment="1">
      <alignment horizontal="right" vertical="top" wrapText="1"/>
    </xf>
    <xf numFmtId="0" fontId="11" fillId="38" borderId="17" xfId="0" applyFont="1" applyFill="1" applyBorder="1" applyAlignment="1">
      <alignment horizontal="justify" vertical="center" wrapText="1"/>
    </xf>
    <xf numFmtId="0" fontId="11" fillId="38" borderId="17" xfId="0" applyFont="1" applyFill="1" applyBorder="1" applyAlignment="1">
      <alignment horizontal="right" vertical="center" wrapText="1"/>
    </xf>
    <xf numFmtId="164" fontId="7" fillId="38" borderId="10" xfId="0" applyNumberFormat="1" applyFont="1" applyFill="1" applyBorder="1" applyAlignment="1">
      <alignment horizontal="right" vertical="center" wrapText="1"/>
    </xf>
    <xf numFmtId="0" fontId="7" fillId="36" borderId="12" xfId="0" applyFont="1" applyFill="1" applyBorder="1" applyAlignment="1">
      <alignment horizontal="left" vertical="center" wrapText="1"/>
    </xf>
    <xf numFmtId="0" fontId="7" fillId="36" borderId="13" xfId="0" applyFont="1" applyFill="1" applyBorder="1" applyAlignment="1">
      <alignment horizontal="justify" vertical="center" wrapText="1"/>
    </xf>
    <xf numFmtId="164" fontId="7" fillId="36" borderId="13" xfId="0" applyNumberFormat="1" applyFont="1" applyFill="1" applyBorder="1" applyAlignment="1">
      <alignment horizontal="right" vertical="center" wrapText="1"/>
    </xf>
    <xf numFmtId="0" fontId="7" fillId="38" borderId="17" xfId="0" applyFont="1" applyFill="1" applyBorder="1" applyAlignment="1">
      <alignment horizontal="justify" vertical="center" wrapText="1"/>
    </xf>
    <xf numFmtId="0" fontId="7" fillId="38" borderId="17" xfId="0" applyFont="1" applyFill="1" applyBorder="1" applyAlignment="1">
      <alignment horizontal="right" vertical="center" wrapText="1"/>
    </xf>
    <xf numFmtId="0" fontId="7" fillId="36" borderId="12" xfId="0" applyFont="1" applyFill="1" applyBorder="1" applyAlignment="1">
      <alignment horizontal="justify" vertical="center" wrapText="1"/>
    </xf>
    <xf numFmtId="0" fontId="7" fillId="38" borderId="10" xfId="0" applyFont="1" applyFill="1" applyBorder="1" applyAlignment="1">
      <alignment horizontal="justify" vertical="center" wrapText="1"/>
    </xf>
    <xf numFmtId="164" fontId="47" fillId="36" borderId="10" xfId="0" applyNumberFormat="1" applyFont="1" applyFill="1" applyBorder="1" applyAlignment="1">
      <alignment horizontal="right" vertical="center" wrapText="1"/>
    </xf>
    <xf numFmtId="0" fontId="7" fillId="36" borderId="10" xfId="0" applyFont="1" applyFill="1" applyBorder="1" applyAlignment="1">
      <alignment horizontal="justify" vertical="center" wrapText="1"/>
    </xf>
    <xf numFmtId="0" fontId="7" fillId="36" borderId="26" xfId="0" applyFont="1" applyFill="1" applyBorder="1" applyAlignment="1">
      <alignment horizontal="left" vertical="center" wrapText="1"/>
    </xf>
    <xf numFmtId="0" fontId="6" fillId="38" borderId="16" xfId="0" applyFont="1" applyFill="1" applyBorder="1" applyAlignment="1">
      <alignment horizontal="center" vertical="center"/>
    </xf>
    <xf numFmtId="0" fontId="7" fillId="36" borderId="10" xfId="0" applyFont="1" applyFill="1" applyBorder="1" applyAlignment="1">
      <alignment horizontal="right" wrapText="1"/>
    </xf>
    <xf numFmtId="164" fontId="7" fillId="36" borderId="10" xfId="0" applyNumberFormat="1" applyFont="1" applyFill="1" applyBorder="1" applyAlignment="1">
      <alignment horizontal="right" wrapText="1"/>
    </xf>
    <xf numFmtId="0" fontId="7" fillId="36" borderId="27" xfId="0" applyFont="1" applyFill="1" applyBorder="1" applyAlignment="1">
      <alignment horizontal="left" vertical="center" wrapText="1"/>
    </xf>
    <xf numFmtId="0" fontId="7" fillId="36" borderId="13" xfId="0" applyFont="1" applyFill="1" applyBorder="1" applyAlignment="1">
      <alignment horizontal="right" wrapText="1"/>
    </xf>
    <xf numFmtId="164" fontId="7" fillId="36" borderId="13" xfId="0" applyNumberFormat="1" applyFont="1" applyFill="1" applyBorder="1" applyAlignment="1">
      <alignment horizontal="right" wrapText="1"/>
    </xf>
    <xf numFmtId="0" fontId="7" fillId="38" borderId="10" xfId="0" applyFont="1" applyFill="1" applyBorder="1" applyAlignment="1">
      <alignment horizontal="right" wrapText="1"/>
    </xf>
    <xf numFmtId="164" fontId="7" fillId="38" borderId="10" xfId="0" applyNumberFormat="1" applyFont="1" applyFill="1" applyBorder="1" applyAlignment="1">
      <alignment horizontal="right" wrapText="1"/>
    </xf>
    <xf numFmtId="0" fontId="7" fillId="36" borderId="10" xfId="0" applyFont="1" applyFill="1" applyBorder="1" applyAlignment="1">
      <alignment horizontal="left" vertical="center" wrapText="1"/>
    </xf>
    <xf numFmtId="0" fontId="7" fillId="36" borderId="13" xfId="0" applyFont="1" applyFill="1" applyBorder="1" applyAlignment="1">
      <alignment horizontal="left" vertical="center" wrapText="1"/>
    </xf>
    <xf numFmtId="164" fontId="6" fillId="36" borderId="13" xfId="0" applyNumberFormat="1" applyFont="1" applyFill="1" applyBorder="1" applyAlignment="1">
      <alignment horizontal="right" vertical="center" wrapText="1"/>
    </xf>
    <xf numFmtId="0" fontId="6" fillId="38" borderId="16" xfId="0" applyFont="1" applyFill="1" applyBorder="1" applyAlignment="1">
      <alignment vertical="center" wrapText="1"/>
    </xf>
    <xf numFmtId="0" fontId="7" fillId="0" borderId="0" xfId="0" applyFont="1" applyFill="1" applyAlignment="1">
      <alignment horizontal="right" vertical="center" wrapText="1"/>
    </xf>
    <xf numFmtId="0" fontId="7" fillId="0" borderId="0" xfId="0" applyFont="1" applyFill="1" applyAlignment="1">
      <alignment horizontal="center" wrapText="1"/>
    </xf>
    <xf numFmtId="1" fontId="7" fillId="0" borderId="0" xfId="0" applyNumberFormat="1" applyFont="1" applyFill="1" applyAlignment="1">
      <alignment horizontal="right" wrapText="1"/>
    </xf>
    <xf numFmtId="0" fontId="7" fillId="0" borderId="0" xfId="0" applyFont="1" applyFill="1" applyAlignment="1">
      <alignment horizontal="right" wrapText="1"/>
    </xf>
    <xf numFmtId="0" fontId="7" fillId="33" borderId="0" xfId="0" applyFont="1" applyFill="1" applyAlignment="1">
      <alignment horizontal="right" wrapText="1"/>
    </xf>
    <xf numFmtId="0" fontId="7" fillId="0" borderId="0" xfId="0" applyFont="1" applyFill="1" applyAlignment="1">
      <alignment horizontal="center" vertical="center" wrapText="1"/>
    </xf>
    <xf numFmtId="0" fontId="7" fillId="36" borderId="21" xfId="0" applyFont="1" applyFill="1" applyBorder="1" applyAlignment="1">
      <alignment horizontal="left" vertical="center" wrapText="1"/>
    </xf>
    <xf numFmtId="0" fontId="7" fillId="36" borderId="28" xfId="0" applyFont="1" applyFill="1" applyBorder="1" applyAlignment="1">
      <alignment horizontal="left" vertical="center" wrapText="1"/>
    </xf>
    <xf numFmtId="0" fontId="7" fillId="36" borderId="29" xfId="0" applyFont="1" applyFill="1" applyBorder="1" applyAlignment="1">
      <alignment vertical="center" wrapText="1"/>
    </xf>
    <xf numFmtId="0" fontId="7" fillId="36" borderId="19" xfId="0" applyFont="1" applyFill="1" applyBorder="1" applyAlignment="1">
      <alignment horizontal="left" vertical="center" wrapText="1"/>
    </xf>
    <xf numFmtId="0" fontId="7" fillId="36" borderId="28" xfId="0" applyFont="1" applyFill="1" applyBorder="1" applyAlignment="1">
      <alignment vertical="center" wrapText="1"/>
    </xf>
    <xf numFmtId="0" fontId="7" fillId="36" borderId="18" xfId="0" applyFont="1" applyFill="1" applyBorder="1" applyAlignment="1">
      <alignment horizontal="left" vertical="center" wrapText="1"/>
    </xf>
    <xf numFmtId="0" fontId="7" fillId="36" borderId="18" xfId="0" applyFont="1" applyFill="1" applyBorder="1" applyAlignment="1">
      <alignment horizontal="left" vertical="center" wrapText="1" shrinkToFit="1"/>
    </xf>
    <xf numFmtId="0" fontId="7" fillId="36" borderId="30" xfId="0" applyFont="1" applyFill="1" applyBorder="1" applyAlignment="1">
      <alignment vertical="center" wrapText="1"/>
    </xf>
    <xf numFmtId="0" fontId="7" fillId="36" borderId="0" xfId="0" applyNumberFormat="1" applyFont="1" applyFill="1" applyBorder="1" applyAlignment="1">
      <alignment vertical="top" wrapText="1"/>
    </xf>
    <xf numFmtId="0" fontId="7" fillId="36" borderId="31" xfId="0" applyFont="1" applyFill="1" applyBorder="1" applyAlignment="1">
      <alignment vertical="center" wrapText="1"/>
    </xf>
    <xf numFmtId="0" fontId="13" fillId="0" borderId="0" xfId="0" applyFont="1" applyAlignment="1">
      <alignment vertical="center" wrapText="1"/>
    </xf>
    <xf numFmtId="0" fontId="4" fillId="35" borderId="21" xfId="0" applyFont="1" applyFill="1" applyBorder="1" applyAlignment="1">
      <alignment horizontal="center" vertical="top" wrapText="1"/>
    </xf>
    <xf numFmtId="0" fontId="4" fillId="35" borderId="27" xfId="0" applyFont="1" applyFill="1" applyBorder="1" applyAlignment="1">
      <alignment horizontal="center" vertical="top" wrapText="1"/>
    </xf>
    <xf numFmtId="0" fontId="4" fillId="35" borderId="11" xfId="0" applyFont="1" applyFill="1" applyBorder="1" applyAlignment="1">
      <alignment horizontal="center" vertical="top" wrapText="1"/>
    </xf>
    <xf numFmtId="0" fontId="2" fillId="34" borderId="10" xfId="0" applyFont="1" applyFill="1" applyBorder="1" applyAlignment="1">
      <alignment vertical="top" wrapText="1"/>
    </xf>
    <xf numFmtId="0" fontId="2" fillId="35" borderId="10" xfId="0" applyFont="1" applyFill="1" applyBorder="1" applyAlignment="1">
      <alignment horizontal="center" vertical="top" wrapText="1"/>
    </xf>
    <xf numFmtId="0" fontId="6" fillId="35" borderId="10" xfId="0" applyFont="1" applyFill="1" applyBorder="1" applyAlignment="1">
      <alignment horizontal="center" vertical="top" wrapText="1"/>
    </xf>
    <xf numFmtId="0" fontId="4" fillId="0" borderId="32" xfId="0" applyFont="1" applyFill="1" applyBorder="1" applyAlignment="1">
      <alignment horizontal="center" wrapText="1"/>
    </xf>
    <xf numFmtId="1" fontId="2" fillId="35" borderId="10"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20"/>
  <sheetViews>
    <sheetView tabSelected="1" zoomScaleSheetLayoutView="100" zoomScalePageLayoutView="0" workbookViewId="0" topLeftCell="A1">
      <pane xSplit="1" ySplit="5" topLeftCell="B96" activePane="bottomRight" state="frozen"/>
      <selection pane="topLeft" activeCell="A1" sqref="A1"/>
      <selection pane="topRight" activeCell="B1" sqref="B1"/>
      <selection pane="bottomLeft" activeCell="A6" sqref="A6"/>
      <selection pane="bottomRight" activeCell="B80" sqref="B80"/>
    </sheetView>
  </sheetViews>
  <sheetFormatPr defaultColWidth="9.00390625" defaultRowHeight="12.75" outlineLevelCol="1"/>
  <cols>
    <col min="1" max="1" width="46.25390625" style="7" customWidth="1"/>
    <col min="2" max="2" width="63.125" style="16" customWidth="1"/>
    <col min="3" max="3" width="10.375" style="7" customWidth="1"/>
    <col min="4" max="4" width="11.25390625" style="8" customWidth="1"/>
    <col min="5" max="5" width="13.25390625" style="7" customWidth="1"/>
    <col min="6" max="6" width="11.25390625" style="8" customWidth="1"/>
    <col min="7" max="7" width="11.625" style="9" customWidth="1"/>
    <col min="8" max="8" width="4.00390625" style="10" hidden="1" customWidth="1" outlineLevel="1"/>
    <col min="9" max="9" width="12.00390625" style="9" customWidth="1" collapsed="1"/>
    <col min="10" max="10" width="11.00390625" style="9" customWidth="1"/>
    <col min="11" max="11" width="11.75390625" style="9" customWidth="1"/>
    <col min="12" max="12" width="9.875" style="9" customWidth="1"/>
    <col min="13" max="13" width="11.25390625" style="8" customWidth="1"/>
    <col min="14" max="14" width="11.625" style="9" customWidth="1"/>
    <col min="15" max="15" width="4.00390625" style="10" hidden="1" customWidth="1" outlineLevel="1"/>
    <col min="16" max="16" width="12.00390625" style="9" customWidth="1" collapsed="1"/>
    <col min="17" max="17" width="11.00390625" style="9" customWidth="1"/>
    <col min="18" max="18" width="11.75390625" style="9" customWidth="1"/>
    <col min="19" max="19" width="9.875" style="9" customWidth="1"/>
    <col min="20" max="20" width="11.25390625" style="8" customWidth="1"/>
    <col min="21" max="21" width="11.625" style="9" customWidth="1"/>
    <col min="22" max="22" width="4.00390625" style="10" hidden="1" customWidth="1" outlineLevel="1"/>
    <col min="23" max="23" width="12.00390625" style="9" customWidth="1" collapsed="1"/>
    <col min="24" max="24" width="11.00390625" style="9" customWidth="1"/>
    <col min="25" max="25" width="11.75390625" style="9" customWidth="1"/>
    <col min="26" max="26" width="9.875" style="9" customWidth="1"/>
    <col min="27" max="27" width="11.25390625" style="8" customWidth="1"/>
    <col min="28" max="28" width="11.625" style="9" customWidth="1"/>
    <col min="29" max="29" width="4.00390625" style="10" hidden="1" customWidth="1" outlineLevel="1"/>
    <col min="30" max="30" width="12.00390625" style="9" customWidth="1" collapsed="1"/>
    <col min="31" max="31" width="11.00390625" style="9" customWidth="1"/>
    <col min="32" max="32" width="11.75390625" style="9" customWidth="1"/>
    <col min="33" max="33" width="9.875" style="9" customWidth="1"/>
    <col min="34" max="16384" width="9.125" style="20" customWidth="1"/>
  </cols>
  <sheetData>
    <row r="1" spans="1:33" ht="15.75">
      <c r="A1" s="3"/>
      <c r="B1" s="17" t="s">
        <v>41</v>
      </c>
      <c r="C1" s="4"/>
      <c r="D1" s="4"/>
      <c r="E1" s="4"/>
      <c r="F1" s="4"/>
      <c r="G1" s="4"/>
      <c r="H1" s="5"/>
      <c r="I1" s="4"/>
      <c r="J1" s="4"/>
      <c r="K1" s="6"/>
      <c r="L1" s="6"/>
      <c r="M1" s="4"/>
      <c r="N1" s="4"/>
      <c r="O1" s="5"/>
      <c r="P1" s="4"/>
      <c r="Q1" s="4"/>
      <c r="R1" s="6"/>
      <c r="S1" s="6"/>
      <c r="T1" s="4"/>
      <c r="U1" s="4"/>
      <c r="V1" s="5"/>
      <c r="W1" s="4"/>
      <c r="X1" s="4"/>
      <c r="Y1" s="6"/>
      <c r="Z1" s="6"/>
      <c r="AA1" s="4"/>
      <c r="AB1" s="4"/>
      <c r="AC1" s="5"/>
      <c r="AD1" s="4"/>
      <c r="AE1" s="4"/>
      <c r="AF1" s="6"/>
      <c r="AG1" s="6"/>
    </row>
    <row r="2" spans="2:33" ht="12.75" customHeight="1">
      <c r="B2" s="15"/>
      <c r="C2" s="6"/>
      <c r="E2" s="6"/>
      <c r="AF2" s="141" t="s">
        <v>4</v>
      </c>
      <c r="AG2" s="141"/>
    </row>
    <row r="3" spans="1:33" s="21" customFormat="1" ht="15" customHeight="1">
      <c r="A3" s="139" t="s">
        <v>28</v>
      </c>
      <c r="B3" s="140" t="s">
        <v>29</v>
      </c>
      <c r="C3" s="139" t="s">
        <v>34</v>
      </c>
      <c r="D3" s="142" t="s">
        <v>63</v>
      </c>
      <c r="E3" s="139" t="s">
        <v>62</v>
      </c>
      <c r="F3" s="142" t="s">
        <v>0</v>
      </c>
      <c r="G3" s="135" t="s">
        <v>30</v>
      </c>
      <c r="H3" s="136"/>
      <c r="I3" s="136"/>
      <c r="J3" s="136"/>
      <c r="K3" s="136"/>
      <c r="L3" s="137"/>
      <c r="M3" s="142" t="s">
        <v>1</v>
      </c>
      <c r="N3" s="135" t="s">
        <v>30</v>
      </c>
      <c r="O3" s="136"/>
      <c r="P3" s="136"/>
      <c r="Q3" s="136"/>
      <c r="R3" s="136"/>
      <c r="S3" s="137"/>
      <c r="T3" s="142" t="s">
        <v>2</v>
      </c>
      <c r="U3" s="135" t="s">
        <v>30</v>
      </c>
      <c r="V3" s="136"/>
      <c r="W3" s="136"/>
      <c r="X3" s="136"/>
      <c r="Y3" s="136"/>
      <c r="Z3" s="137"/>
      <c r="AA3" s="142" t="s">
        <v>3</v>
      </c>
      <c r="AB3" s="135" t="s">
        <v>30</v>
      </c>
      <c r="AC3" s="136"/>
      <c r="AD3" s="136"/>
      <c r="AE3" s="136"/>
      <c r="AF3" s="136"/>
      <c r="AG3" s="137"/>
    </row>
    <row r="4" spans="1:33" s="25" customFormat="1" ht="104.25" customHeight="1">
      <c r="A4" s="139"/>
      <c r="B4" s="140"/>
      <c r="C4" s="139"/>
      <c r="D4" s="142"/>
      <c r="E4" s="139"/>
      <c r="F4" s="142"/>
      <c r="G4" s="24" t="s">
        <v>31</v>
      </c>
      <c r="H4" s="24" t="s">
        <v>32</v>
      </c>
      <c r="I4" s="24" t="s">
        <v>24</v>
      </c>
      <c r="J4" s="24" t="s">
        <v>59</v>
      </c>
      <c r="K4" s="24" t="s">
        <v>25</v>
      </c>
      <c r="L4" s="24" t="s">
        <v>36</v>
      </c>
      <c r="M4" s="142"/>
      <c r="N4" s="24" t="s">
        <v>31</v>
      </c>
      <c r="O4" s="24" t="s">
        <v>32</v>
      </c>
      <c r="P4" s="24" t="s">
        <v>24</v>
      </c>
      <c r="Q4" s="24" t="s">
        <v>59</v>
      </c>
      <c r="R4" s="24" t="s">
        <v>25</v>
      </c>
      <c r="S4" s="24" t="s">
        <v>36</v>
      </c>
      <c r="T4" s="142"/>
      <c r="U4" s="24" t="s">
        <v>31</v>
      </c>
      <c r="V4" s="24" t="s">
        <v>32</v>
      </c>
      <c r="W4" s="24" t="s">
        <v>24</v>
      </c>
      <c r="X4" s="24" t="s">
        <v>59</v>
      </c>
      <c r="Y4" s="24" t="s">
        <v>25</v>
      </c>
      <c r="Z4" s="24" t="s">
        <v>36</v>
      </c>
      <c r="AA4" s="142"/>
      <c r="AB4" s="24" t="s">
        <v>31</v>
      </c>
      <c r="AC4" s="24" t="s">
        <v>32</v>
      </c>
      <c r="AD4" s="24" t="s">
        <v>24</v>
      </c>
      <c r="AE4" s="24" t="s">
        <v>59</v>
      </c>
      <c r="AF4" s="24" t="s">
        <v>25</v>
      </c>
      <c r="AG4" s="24" t="s">
        <v>36</v>
      </c>
    </row>
    <row r="5" spans="1:33" ht="15">
      <c r="A5" s="138" t="s">
        <v>33</v>
      </c>
      <c r="B5" s="138"/>
      <c r="C5" s="11"/>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1:33" ht="60">
      <c r="A6" s="1" t="s">
        <v>16</v>
      </c>
      <c r="B6" s="23" t="s">
        <v>15</v>
      </c>
      <c r="C6" s="40" t="s">
        <v>37</v>
      </c>
      <c r="D6" s="41"/>
      <c r="E6" s="41">
        <v>19.845</v>
      </c>
      <c r="F6" s="41">
        <f>G6+I6+J6+K6+L6</f>
        <v>0</v>
      </c>
      <c r="G6" s="41"/>
      <c r="H6" s="42"/>
      <c r="I6" s="41"/>
      <c r="J6" s="41"/>
      <c r="K6" s="41"/>
      <c r="L6" s="43"/>
      <c r="M6" s="41">
        <f>N6+P6+Q6+R6+S6</f>
        <v>0</v>
      </c>
      <c r="N6" s="41"/>
      <c r="O6" s="42"/>
      <c r="P6" s="41"/>
      <c r="Q6" s="41"/>
      <c r="R6" s="41"/>
      <c r="S6" s="43"/>
      <c r="T6" s="41">
        <f>U6+W6+X6+Z6</f>
        <v>0</v>
      </c>
      <c r="U6" s="41"/>
      <c r="V6" s="42"/>
      <c r="W6" s="41"/>
      <c r="X6" s="41"/>
      <c r="Y6" s="41"/>
      <c r="Z6" s="43"/>
      <c r="AA6" s="41">
        <f>AB6+AD6+AE6+AG6</f>
        <v>0</v>
      </c>
      <c r="AB6" s="41"/>
      <c r="AC6" s="42"/>
      <c r="AD6" s="41"/>
      <c r="AE6" s="41"/>
      <c r="AF6" s="41"/>
      <c r="AG6" s="43"/>
    </row>
    <row r="7" spans="1:33" s="22" customFormat="1" ht="48">
      <c r="A7" s="29" t="s">
        <v>10</v>
      </c>
      <c r="B7" s="28" t="s">
        <v>11</v>
      </c>
      <c r="C7" s="44"/>
      <c r="D7" s="41"/>
      <c r="E7" s="41">
        <v>5.5</v>
      </c>
      <c r="F7" s="41">
        <v>0</v>
      </c>
      <c r="G7" s="41"/>
      <c r="H7" s="41"/>
      <c r="I7" s="41"/>
      <c r="J7" s="41"/>
      <c r="K7" s="41"/>
      <c r="L7" s="41">
        <v>0</v>
      </c>
      <c r="M7" s="41">
        <f>N7+P7+Q7</f>
        <v>0</v>
      </c>
      <c r="N7" s="41"/>
      <c r="O7" s="41"/>
      <c r="P7" s="41"/>
      <c r="Q7" s="41"/>
      <c r="R7" s="41"/>
      <c r="S7" s="41"/>
      <c r="T7" s="41">
        <f>U7+W7+X7+Z7</f>
        <v>0</v>
      </c>
      <c r="U7" s="41"/>
      <c r="V7" s="41"/>
      <c r="W7" s="41"/>
      <c r="X7" s="41"/>
      <c r="Y7" s="41"/>
      <c r="Z7" s="41"/>
      <c r="AA7" s="41">
        <f>AB7+AD7+AE7+AG7</f>
        <v>0</v>
      </c>
      <c r="AB7" s="41"/>
      <c r="AC7" s="41"/>
      <c r="AD7" s="41"/>
      <c r="AE7" s="41"/>
      <c r="AF7" s="41"/>
      <c r="AG7" s="41"/>
    </row>
    <row r="8" spans="1:33" s="22" customFormat="1" ht="24">
      <c r="A8" s="29" t="s">
        <v>12</v>
      </c>
      <c r="B8" s="28" t="s">
        <v>13</v>
      </c>
      <c r="C8" s="44"/>
      <c r="D8" s="41"/>
      <c r="E8" s="41">
        <v>4</v>
      </c>
      <c r="F8" s="41">
        <v>0</v>
      </c>
      <c r="G8" s="41"/>
      <c r="H8" s="41"/>
      <c r="I8" s="41"/>
      <c r="J8" s="41"/>
      <c r="K8" s="41"/>
      <c r="L8" s="41">
        <v>0</v>
      </c>
      <c r="M8" s="41">
        <f>N8+P8+Q8</f>
        <v>0</v>
      </c>
      <c r="N8" s="41"/>
      <c r="O8" s="41"/>
      <c r="P8" s="41"/>
      <c r="Q8" s="41"/>
      <c r="R8" s="41"/>
      <c r="S8" s="41"/>
      <c r="T8" s="41">
        <f>U8+W8+X8+Z8</f>
        <v>0</v>
      </c>
      <c r="U8" s="41"/>
      <c r="V8" s="41"/>
      <c r="W8" s="41"/>
      <c r="X8" s="41"/>
      <c r="Y8" s="41"/>
      <c r="Z8" s="41"/>
      <c r="AA8" s="41">
        <f>AB8+AD8+AE8+AG8</f>
        <v>0</v>
      </c>
      <c r="AB8" s="41"/>
      <c r="AC8" s="41"/>
      <c r="AD8" s="41"/>
      <c r="AE8" s="41"/>
      <c r="AF8" s="41"/>
      <c r="AG8" s="41"/>
    </row>
    <row r="9" spans="1:33" s="22" customFormat="1" ht="36">
      <c r="A9" s="29" t="s">
        <v>14</v>
      </c>
      <c r="B9" s="28" t="s">
        <v>60</v>
      </c>
      <c r="C9" s="44"/>
      <c r="D9" s="41"/>
      <c r="E9" s="41">
        <v>2</v>
      </c>
      <c r="F9" s="41">
        <v>0</v>
      </c>
      <c r="G9" s="41"/>
      <c r="H9" s="41"/>
      <c r="I9" s="41"/>
      <c r="J9" s="41"/>
      <c r="K9" s="41"/>
      <c r="L9" s="41">
        <v>0</v>
      </c>
      <c r="M9" s="41">
        <f>N9+P9+Q9</f>
        <v>0</v>
      </c>
      <c r="N9" s="41"/>
      <c r="O9" s="41"/>
      <c r="P9" s="41"/>
      <c r="Q9" s="41"/>
      <c r="R9" s="41"/>
      <c r="S9" s="41"/>
      <c r="T9" s="41">
        <f>U9+W9+X9+Z9</f>
        <v>0</v>
      </c>
      <c r="U9" s="41"/>
      <c r="V9" s="41"/>
      <c r="W9" s="41"/>
      <c r="X9" s="41"/>
      <c r="Y9" s="41"/>
      <c r="Z9" s="41"/>
      <c r="AA9" s="41">
        <f>AB9+AD9+AE9+AG9</f>
        <v>0</v>
      </c>
      <c r="AB9" s="41"/>
      <c r="AC9" s="41"/>
      <c r="AD9" s="41"/>
      <c r="AE9" s="41"/>
      <c r="AF9" s="41"/>
      <c r="AG9" s="41"/>
    </row>
    <row r="10" spans="1:33" s="22" customFormat="1" ht="24">
      <c r="A10" s="29" t="s">
        <v>64</v>
      </c>
      <c r="B10" s="32" t="s">
        <v>65</v>
      </c>
      <c r="C10" s="44"/>
      <c r="D10" s="41"/>
      <c r="E10" s="41">
        <v>0</v>
      </c>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row>
    <row r="11" spans="1:33" s="22" customFormat="1" ht="24">
      <c r="A11" s="34" t="s">
        <v>66</v>
      </c>
      <c r="B11" s="33" t="s">
        <v>67</v>
      </c>
      <c r="C11" s="44"/>
      <c r="D11" s="41"/>
      <c r="E11" s="41">
        <v>0</v>
      </c>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row>
    <row r="12" spans="1:33" ht="60">
      <c r="A12" s="29" t="s">
        <v>61</v>
      </c>
      <c r="B12" s="1" t="s">
        <v>26</v>
      </c>
      <c r="C12" s="40" t="s">
        <v>37</v>
      </c>
      <c r="D12" s="45"/>
      <c r="E12" s="41">
        <v>2.5</v>
      </c>
      <c r="F12" s="45">
        <v>0</v>
      </c>
      <c r="G12" s="41">
        <v>0</v>
      </c>
      <c r="H12" s="41"/>
      <c r="I12" s="41">
        <v>0</v>
      </c>
      <c r="J12" s="41">
        <v>0</v>
      </c>
      <c r="K12" s="41"/>
      <c r="L12" s="41">
        <v>0</v>
      </c>
      <c r="M12" s="45">
        <f>N12+P12+Q12+R12+S12</f>
        <v>0</v>
      </c>
      <c r="N12" s="41"/>
      <c r="O12" s="41"/>
      <c r="P12" s="41"/>
      <c r="Q12" s="41"/>
      <c r="R12" s="41"/>
      <c r="S12" s="41"/>
      <c r="T12" s="45">
        <f>U12+W12+X12+Y12+Z12</f>
        <v>0</v>
      </c>
      <c r="U12" s="41"/>
      <c r="V12" s="41"/>
      <c r="W12" s="41"/>
      <c r="X12" s="41"/>
      <c r="Y12" s="41"/>
      <c r="Z12" s="41"/>
      <c r="AA12" s="45">
        <f>AB12+AD12+AE12+AF12+AG12</f>
        <v>0</v>
      </c>
      <c r="AB12" s="41"/>
      <c r="AC12" s="41"/>
      <c r="AD12" s="41"/>
      <c r="AE12" s="41"/>
      <c r="AF12" s="41"/>
      <c r="AG12" s="41"/>
    </row>
    <row r="13" spans="1:33" ht="28.5" customHeight="1">
      <c r="A13" s="29" t="s">
        <v>39</v>
      </c>
      <c r="B13" s="1" t="s">
        <v>27</v>
      </c>
      <c r="C13" s="40" t="s">
        <v>37</v>
      </c>
      <c r="D13" s="45"/>
      <c r="E13" s="41">
        <v>16.5</v>
      </c>
      <c r="F13" s="45">
        <f>G13+I13+J13+L13</f>
        <v>0</v>
      </c>
      <c r="G13" s="41"/>
      <c r="H13" s="41"/>
      <c r="I13" s="41"/>
      <c r="J13" s="41"/>
      <c r="K13" s="41"/>
      <c r="L13" s="41"/>
      <c r="M13" s="45">
        <f aca="true" t="shared" si="0" ref="M13:M19">N13+P13+Q13+S13</f>
        <v>0</v>
      </c>
      <c r="N13" s="41"/>
      <c r="O13" s="41"/>
      <c r="P13" s="41"/>
      <c r="Q13" s="41"/>
      <c r="R13" s="41"/>
      <c r="S13" s="41"/>
      <c r="T13" s="45">
        <f>U13+W13+X13+Z13</f>
        <v>0</v>
      </c>
      <c r="U13" s="41"/>
      <c r="V13" s="41"/>
      <c r="W13" s="41"/>
      <c r="X13" s="41"/>
      <c r="Y13" s="41"/>
      <c r="Z13" s="41"/>
      <c r="AA13" s="45">
        <f aca="true" t="shared" si="1" ref="AA13:AA19">AB13+AD13+AE13+AG13</f>
        <v>0</v>
      </c>
      <c r="AB13" s="41"/>
      <c r="AC13" s="41"/>
      <c r="AD13" s="41"/>
      <c r="AE13" s="41"/>
      <c r="AF13" s="41"/>
      <c r="AG13" s="41"/>
    </row>
    <row r="14" spans="1:33" ht="22.5" customHeight="1">
      <c r="A14" s="35" t="s">
        <v>17</v>
      </c>
      <c r="B14" s="1" t="s">
        <v>40</v>
      </c>
      <c r="C14" s="40" t="s">
        <v>37</v>
      </c>
      <c r="D14" s="45"/>
      <c r="E14" s="41">
        <v>10</v>
      </c>
      <c r="F14" s="45">
        <v>0</v>
      </c>
      <c r="G14" s="43"/>
      <c r="H14" s="41"/>
      <c r="I14" s="41"/>
      <c r="J14" s="41"/>
      <c r="K14" s="41"/>
      <c r="L14" s="41">
        <v>0</v>
      </c>
      <c r="M14" s="45">
        <f t="shared" si="0"/>
        <v>0</v>
      </c>
      <c r="N14" s="43"/>
      <c r="O14" s="41"/>
      <c r="P14" s="41">
        <v>0</v>
      </c>
      <c r="Q14" s="41"/>
      <c r="R14" s="41"/>
      <c r="S14" s="41">
        <v>0</v>
      </c>
      <c r="T14" s="45">
        <f>U14+W14+X14+Z14</f>
        <v>0</v>
      </c>
      <c r="U14" s="43"/>
      <c r="V14" s="41"/>
      <c r="W14" s="41">
        <v>0</v>
      </c>
      <c r="X14" s="41"/>
      <c r="Y14" s="41"/>
      <c r="Z14" s="41">
        <v>0</v>
      </c>
      <c r="AA14" s="45">
        <f t="shared" si="1"/>
        <v>0</v>
      </c>
      <c r="AB14" s="43"/>
      <c r="AC14" s="41"/>
      <c r="AD14" s="41"/>
      <c r="AE14" s="41"/>
      <c r="AF14" s="41"/>
      <c r="AG14" s="41"/>
    </row>
    <row r="15" spans="1:33" ht="24">
      <c r="A15" s="29" t="s">
        <v>18</v>
      </c>
      <c r="B15" s="27" t="s">
        <v>19</v>
      </c>
      <c r="C15" s="40" t="s">
        <v>38</v>
      </c>
      <c r="D15" s="41"/>
      <c r="E15" s="41">
        <v>17.829</v>
      </c>
      <c r="F15" s="41">
        <v>0</v>
      </c>
      <c r="G15" s="41"/>
      <c r="H15" s="41"/>
      <c r="I15" s="41"/>
      <c r="J15" s="41"/>
      <c r="K15" s="41"/>
      <c r="L15" s="41">
        <v>0</v>
      </c>
      <c r="M15" s="41">
        <f t="shared" si="0"/>
        <v>0</v>
      </c>
      <c r="N15" s="41"/>
      <c r="O15" s="41"/>
      <c r="P15" s="41"/>
      <c r="Q15" s="41"/>
      <c r="R15" s="41"/>
      <c r="S15" s="41"/>
      <c r="T15" s="45">
        <f>U15+W15+X15+Z15</f>
        <v>0</v>
      </c>
      <c r="U15" s="41"/>
      <c r="V15" s="41"/>
      <c r="W15" s="41"/>
      <c r="X15" s="41"/>
      <c r="Y15" s="41"/>
      <c r="Z15" s="41"/>
      <c r="AA15" s="45">
        <f t="shared" si="1"/>
        <v>0</v>
      </c>
      <c r="AB15" s="41"/>
      <c r="AC15" s="41"/>
      <c r="AD15" s="41"/>
      <c r="AE15" s="41"/>
      <c r="AF15" s="41"/>
      <c r="AG15" s="41"/>
    </row>
    <row r="16" spans="1:33" ht="72">
      <c r="A16" s="29" t="s">
        <v>20</v>
      </c>
      <c r="B16" s="26" t="s">
        <v>21</v>
      </c>
      <c r="C16" s="40" t="s">
        <v>38</v>
      </c>
      <c r="D16" s="41"/>
      <c r="E16" s="41">
        <v>4.0691</v>
      </c>
      <c r="F16" s="41">
        <v>0</v>
      </c>
      <c r="G16" s="41"/>
      <c r="H16" s="41"/>
      <c r="I16" s="41"/>
      <c r="J16" s="41"/>
      <c r="K16" s="41"/>
      <c r="L16" s="41">
        <v>0</v>
      </c>
      <c r="M16" s="41">
        <f t="shared" si="0"/>
        <v>0</v>
      </c>
      <c r="N16" s="41"/>
      <c r="O16" s="41"/>
      <c r="P16" s="41"/>
      <c r="Q16" s="41"/>
      <c r="R16" s="41"/>
      <c r="S16" s="41"/>
      <c r="T16" s="45">
        <f>U16+W16+X16+Z16</f>
        <v>0</v>
      </c>
      <c r="U16" s="41"/>
      <c r="V16" s="41"/>
      <c r="W16" s="41"/>
      <c r="X16" s="41"/>
      <c r="Y16" s="41"/>
      <c r="Z16" s="41"/>
      <c r="AA16" s="45">
        <f t="shared" si="1"/>
        <v>0</v>
      </c>
      <c r="AB16" s="41"/>
      <c r="AC16" s="41"/>
      <c r="AD16" s="41"/>
      <c r="AE16" s="41"/>
      <c r="AF16" s="41"/>
      <c r="AG16" s="41"/>
    </row>
    <row r="17" spans="1:33" ht="30" customHeight="1">
      <c r="A17" s="29" t="s">
        <v>6</v>
      </c>
      <c r="B17" s="26" t="s">
        <v>7</v>
      </c>
      <c r="C17" s="40" t="s">
        <v>37</v>
      </c>
      <c r="D17" s="41"/>
      <c r="E17" s="41">
        <v>7</v>
      </c>
      <c r="F17" s="41">
        <v>0</v>
      </c>
      <c r="G17" s="41"/>
      <c r="H17" s="41"/>
      <c r="I17" s="41"/>
      <c r="J17" s="41"/>
      <c r="K17" s="41"/>
      <c r="L17" s="41">
        <v>0</v>
      </c>
      <c r="M17" s="41">
        <f t="shared" si="0"/>
        <v>0</v>
      </c>
      <c r="N17" s="41"/>
      <c r="O17" s="41"/>
      <c r="P17" s="41"/>
      <c r="Q17" s="41"/>
      <c r="R17" s="41"/>
      <c r="S17" s="41"/>
      <c r="T17" s="45">
        <f>U17+W17+X17+Z17</f>
        <v>0</v>
      </c>
      <c r="U17" s="41"/>
      <c r="V17" s="41"/>
      <c r="W17" s="41"/>
      <c r="X17" s="41"/>
      <c r="Y17" s="41"/>
      <c r="Z17" s="41"/>
      <c r="AA17" s="45">
        <f t="shared" si="1"/>
        <v>0</v>
      </c>
      <c r="AB17" s="41"/>
      <c r="AC17" s="41"/>
      <c r="AD17" s="41"/>
      <c r="AE17" s="41"/>
      <c r="AF17" s="41"/>
      <c r="AG17" s="41"/>
    </row>
    <row r="18" spans="1:33" ht="28.5" customHeight="1">
      <c r="A18" s="29" t="s">
        <v>22</v>
      </c>
      <c r="B18" s="26" t="s">
        <v>23</v>
      </c>
      <c r="C18" s="40" t="s">
        <v>37</v>
      </c>
      <c r="D18" s="41"/>
      <c r="E18" s="41">
        <v>0.9155</v>
      </c>
      <c r="F18" s="41">
        <v>0</v>
      </c>
      <c r="G18" s="41"/>
      <c r="H18" s="41"/>
      <c r="I18" s="41"/>
      <c r="J18" s="41"/>
      <c r="K18" s="41">
        <v>0</v>
      </c>
      <c r="L18" s="41"/>
      <c r="M18" s="41">
        <f t="shared" si="0"/>
        <v>0</v>
      </c>
      <c r="N18" s="41"/>
      <c r="O18" s="41"/>
      <c r="P18" s="41"/>
      <c r="Q18" s="41"/>
      <c r="R18" s="41"/>
      <c r="S18" s="41"/>
      <c r="T18" s="45">
        <f>U18+W18+X18+Z18</f>
        <v>0</v>
      </c>
      <c r="U18" s="41"/>
      <c r="V18" s="41"/>
      <c r="W18" s="41"/>
      <c r="X18" s="41"/>
      <c r="Y18" s="41"/>
      <c r="Z18" s="41"/>
      <c r="AA18" s="41">
        <f t="shared" si="1"/>
        <v>0</v>
      </c>
      <c r="AB18" s="41"/>
      <c r="AC18" s="41"/>
      <c r="AD18" s="41"/>
      <c r="AE18" s="41"/>
      <c r="AF18" s="41"/>
      <c r="AG18" s="41"/>
    </row>
    <row r="19" spans="1:33" s="12" customFormat="1" ht="23.25" customHeight="1">
      <c r="A19" s="29" t="s">
        <v>8</v>
      </c>
      <c r="B19" s="2" t="s">
        <v>9</v>
      </c>
      <c r="C19" s="2"/>
      <c r="D19" s="41"/>
      <c r="E19" s="41">
        <v>0.5</v>
      </c>
      <c r="F19" s="41">
        <v>0</v>
      </c>
      <c r="G19" s="46"/>
      <c r="H19" s="46"/>
      <c r="I19" s="46"/>
      <c r="J19" s="46"/>
      <c r="K19" s="46">
        <v>0</v>
      </c>
      <c r="L19" s="46"/>
      <c r="M19" s="41">
        <f t="shared" si="0"/>
        <v>0</v>
      </c>
      <c r="N19" s="46"/>
      <c r="O19" s="46"/>
      <c r="P19" s="46"/>
      <c r="Q19" s="46"/>
      <c r="R19" s="46"/>
      <c r="S19" s="46"/>
      <c r="T19" s="45">
        <f>U19+W19+X19+Z19</f>
        <v>0</v>
      </c>
      <c r="U19" s="46"/>
      <c r="V19" s="46"/>
      <c r="W19" s="46"/>
      <c r="X19" s="46"/>
      <c r="Y19" s="46"/>
      <c r="Z19" s="46"/>
      <c r="AA19" s="41">
        <f t="shared" si="1"/>
        <v>0</v>
      </c>
      <c r="AB19" s="46"/>
      <c r="AC19" s="46"/>
      <c r="AD19" s="46"/>
      <c r="AE19" s="46"/>
      <c r="AF19" s="46"/>
      <c r="AG19" s="46"/>
    </row>
    <row r="20" spans="1:33" ht="15.75" thickBot="1">
      <c r="A20" s="47"/>
      <c r="B20" s="48" t="s">
        <v>5</v>
      </c>
      <c r="C20" s="49"/>
      <c r="D20" s="50">
        <f>SUM(D6:D19)</f>
        <v>0</v>
      </c>
      <c r="E20" s="50">
        <f>SUM(E6:E19)</f>
        <v>90.6586</v>
      </c>
      <c r="F20" s="50">
        <f aca="true" t="shared" si="2" ref="F20:AG20">SUM(F6:F19)</f>
        <v>0</v>
      </c>
      <c r="G20" s="50">
        <f t="shared" si="2"/>
        <v>0</v>
      </c>
      <c r="H20" s="50">
        <f t="shared" si="2"/>
        <v>0</v>
      </c>
      <c r="I20" s="50">
        <f t="shared" si="2"/>
        <v>0</v>
      </c>
      <c r="J20" s="50">
        <f t="shared" si="2"/>
        <v>0</v>
      </c>
      <c r="K20" s="50">
        <f t="shared" si="2"/>
        <v>0</v>
      </c>
      <c r="L20" s="50">
        <f t="shared" si="2"/>
        <v>0</v>
      </c>
      <c r="M20" s="50">
        <f t="shared" si="2"/>
        <v>0</v>
      </c>
      <c r="N20" s="50">
        <f t="shared" si="2"/>
        <v>0</v>
      </c>
      <c r="O20" s="50">
        <f t="shared" si="2"/>
        <v>0</v>
      </c>
      <c r="P20" s="50">
        <f t="shared" si="2"/>
        <v>0</v>
      </c>
      <c r="Q20" s="50">
        <f t="shared" si="2"/>
        <v>0</v>
      </c>
      <c r="R20" s="50">
        <f t="shared" si="2"/>
        <v>0</v>
      </c>
      <c r="S20" s="50">
        <f t="shared" si="2"/>
        <v>0</v>
      </c>
      <c r="T20" s="50">
        <f t="shared" si="2"/>
        <v>0</v>
      </c>
      <c r="U20" s="50">
        <f t="shared" si="2"/>
        <v>0</v>
      </c>
      <c r="V20" s="50">
        <f t="shared" si="2"/>
        <v>0</v>
      </c>
      <c r="W20" s="50">
        <f t="shared" si="2"/>
        <v>0</v>
      </c>
      <c r="X20" s="50">
        <f t="shared" si="2"/>
        <v>0</v>
      </c>
      <c r="Y20" s="50">
        <f t="shared" si="2"/>
        <v>0</v>
      </c>
      <c r="Z20" s="50">
        <f t="shared" si="2"/>
        <v>0</v>
      </c>
      <c r="AA20" s="50">
        <f t="shared" si="2"/>
        <v>0</v>
      </c>
      <c r="AB20" s="50">
        <f t="shared" si="2"/>
        <v>0</v>
      </c>
      <c r="AC20" s="50">
        <f t="shared" si="2"/>
        <v>0</v>
      </c>
      <c r="AD20" s="50">
        <f t="shared" si="2"/>
        <v>0</v>
      </c>
      <c r="AE20" s="50">
        <f t="shared" si="2"/>
        <v>0</v>
      </c>
      <c r="AF20" s="50">
        <f t="shared" si="2"/>
        <v>0</v>
      </c>
      <c r="AG20" s="50">
        <f t="shared" si="2"/>
        <v>0</v>
      </c>
    </row>
    <row r="21" spans="1:33" ht="25.5" thickBot="1">
      <c r="A21" s="51" t="s">
        <v>49</v>
      </c>
      <c r="B21" s="52"/>
      <c r="C21" s="53"/>
      <c r="D21" s="54">
        <f>D22+D23+D24+D25+D26+D27+D28+D29+D30+D31+D32+D33+D34+D35+D36+D37+D38</f>
        <v>195.62239999999997</v>
      </c>
      <c r="E21" s="54">
        <f aca="true" t="shared" si="3" ref="E21:AG21">E22+E23+E24+E25+E26+E27+E28+E29+E30+E31+E32+E33+E34+E35+E36+E37+E38</f>
        <v>134.775</v>
      </c>
      <c r="F21" s="54">
        <f t="shared" si="3"/>
        <v>317.208</v>
      </c>
      <c r="G21" s="54">
        <f t="shared" si="3"/>
        <v>2.952</v>
      </c>
      <c r="H21" s="54" t="e">
        <f t="shared" si="3"/>
        <v>#REF!</v>
      </c>
      <c r="I21" s="54">
        <f t="shared" si="3"/>
        <v>120.324092</v>
      </c>
      <c r="J21" s="54">
        <f t="shared" si="3"/>
        <v>155.223452</v>
      </c>
      <c r="K21" s="54">
        <f t="shared" si="3"/>
        <v>4.74</v>
      </c>
      <c r="L21" s="54">
        <f t="shared" si="3"/>
        <v>0</v>
      </c>
      <c r="M21" s="54">
        <f t="shared" si="3"/>
        <v>107.495</v>
      </c>
      <c r="N21" s="54">
        <f t="shared" si="3"/>
        <v>3.094</v>
      </c>
      <c r="O21" s="54" t="e">
        <f t="shared" si="3"/>
        <v>#REF!</v>
      </c>
      <c r="P21" s="54">
        <f t="shared" si="3"/>
        <v>63.896</v>
      </c>
      <c r="Q21" s="54">
        <f t="shared" si="3"/>
        <v>35.505</v>
      </c>
      <c r="R21" s="54">
        <f t="shared" si="3"/>
        <v>5</v>
      </c>
      <c r="S21" s="54">
        <f t="shared" si="3"/>
        <v>0</v>
      </c>
      <c r="T21" s="54">
        <f t="shared" si="3"/>
        <v>102.418</v>
      </c>
      <c r="U21" s="54">
        <f t="shared" si="3"/>
        <v>3.137</v>
      </c>
      <c r="V21" s="54" t="e">
        <f t="shared" si="3"/>
        <v>#REF!</v>
      </c>
      <c r="W21" s="54">
        <f t="shared" si="3"/>
        <v>65.74</v>
      </c>
      <c r="X21" s="54">
        <f t="shared" si="3"/>
        <v>28.28</v>
      </c>
      <c r="Y21" s="54">
        <f t="shared" si="3"/>
        <v>5.26</v>
      </c>
      <c r="Z21" s="54">
        <f t="shared" si="3"/>
        <v>0</v>
      </c>
      <c r="AA21" s="54">
        <f t="shared" si="3"/>
        <v>0</v>
      </c>
      <c r="AB21" s="54">
        <f t="shared" si="3"/>
        <v>0</v>
      </c>
      <c r="AC21" s="54" t="e">
        <f t="shared" si="3"/>
        <v>#REF!</v>
      </c>
      <c r="AD21" s="54">
        <f t="shared" si="3"/>
        <v>0</v>
      </c>
      <c r="AE21" s="54">
        <f t="shared" si="3"/>
        <v>0</v>
      </c>
      <c r="AF21" s="54">
        <f t="shared" si="3"/>
        <v>0</v>
      </c>
      <c r="AG21" s="54">
        <f t="shared" si="3"/>
        <v>0</v>
      </c>
    </row>
    <row r="22" spans="1:33" s="22" customFormat="1" ht="99" customHeight="1">
      <c r="A22" s="64" t="s">
        <v>42</v>
      </c>
      <c r="B22" s="31" t="s">
        <v>180</v>
      </c>
      <c r="C22" s="55"/>
      <c r="D22" s="56">
        <v>1.7035</v>
      </c>
      <c r="E22" s="57"/>
      <c r="F22" s="57"/>
      <c r="G22" s="57"/>
      <c r="H22" s="57"/>
      <c r="I22" s="57"/>
      <c r="J22" s="57"/>
      <c r="K22" s="57"/>
      <c r="L22" s="57"/>
      <c r="M22" s="57"/>
      <c r="N22" s="57"/>
      <c r="O22" s="57"/>
      <c r="P22" s="57"/>
      <c r="Q22" s="57"/>
      <c r="R22" s="57"/>
      <c r="S22" s="57"/>
      <c r="T22" s="58"/>
      <c r="U22" s="57"/>
      <c r="V22" s="57"/>
      <c r="W22" s="57"/>
      <c r="X22" s="57"/>
      <c r="Y22" s="57"/>
      <c r="Z22" s="57"/>
      <c r="AA22" s="57"/>
      <c r="AB22" s="57"/>
      <c r="AC22" s="57"/>
      <c r="AD22" s="57"/>
      <c r="AE22" s="57"/>
      <c r="AF22" s="57"/>
      <c r="AG22" s="57"/>
    </row>
    <row r="23" spans="1:33" s="22" customFormat="1" ht="38.25" customHeight="1">
      <c r="A23" s="59" t="s">
        <v>76</v>
      </c>
      <c r="B23" s="29" t="s">
        <v>93</v>
      </c>
      <c r="C23" s="60"/>
      <c r="D23" s="61">
        <v>1.6476</v>
      </c>
      <c r="E23" s="62"/>
      <c r="F23" s="62"/>
      <c r="G23" s="62"/>
      <c r="H23" s="62"/>
      <c r="I23" s="62"/>
      <c r="J23" s="62"/>
      <c r="K23" s="62"/>
      <c r="L23" s="62"/>
      <c r="M23" s="62"/>
      <c r="N23" s="62"/>
      <c r="O23" s="62"/>
      <c r="P23" s="62"/>
      <c r="Q23" s="62"/>
      <c r="R23" s="62"/>
      <c r="S23" s="62"/>
      <c r="T23" s="63"/>
      <c r="U23" s="62"/>
      <c r="V23" s="62"/>
      <c r="W23" s="62"/>
      <c r="X23" s="62"/>
      <c r="Y23" s="62"/>
      <c r="Z23" s="62"/>
      <c r="AA23" s="62"/>
      <c r="AB23" s="62"/>
      <c r="AC23" s="62"/>
      <c r="AD23" s="62"/>
      <c r="AE23" s="62"/>
      <c r="AF23" s="62"/>
      <c r="AG23" s="62"/>
    </row>
    <row r="24" spans="1:33" s="22" customFormat="1" ht="24">
      <c r="A24" s="64" t="s">
        <v>77</v>
      </c>
      <c r="B24" s="29"/>
      <c r="C24" s="60"/>
      <c r="D24" s="61"/>
      <c r="E24" s="62"/>
      <c r="F24" s="62">
        <v>44.389</v>
      </c>
      <c r="G24" s="62"/>
      <c r="H24" s="62"/>
      <c r="I24" s="62">
        <v>43.368092</v>
      </c>
      <c r="J24" s="62">
        <v>1.021452</v>
      </c>
      <c r="K24" s="62"/>
      <c r="L24" s="62"/>
      <c r="M24" s="62"/>
      <c r="N24" s="62"/>
      <c r="O24" s="62"/>
      <c r="P24" s="62"/>
      <c r="Q24" s="62"/>
      <c r="R24" s="62"/>
      <c r="S24" s="62"/>
      <c r="T24" s="63"/>
      <c r="U24" s="62"/>
      <c r="V24" s="62"/>
      <c r="W24" s="62"/>
      <c r="X24" s="62"/>
      <c r="Y24" s="62"/>
      <c r="Z24" s="62"/>
      <c r="AA24" s="62"/>
      <c r="AB24" s="62"/>
      <c r="AC24" s="62"/>
      <c r="AD24" s="62"/>
      <c r="AE24" s="62"/>
      <c r="AF24" s="62"/>
      <c r="AG24" s="62"/>
    </row>
    <row r="25" spans="1:33" s="22" customFormat="1" ht="48">
      <c r="A25" s="64" t="s">
        <v>43</v>
      </c>
      <c r="B25" s="29" t="s">
        <v>75</v>
      </c>
      <c r="C25" s="60"/>
      <c r="D25" s="61">
        <v>18.4806</v>
      </c>
      <c r="E25" s="62">
        <v>75</v>
      </c>
      <c r="F25" s="62">
        <v>23.7</v>
      </c>
      <c r="G25" s="62"/>
      <c r="H25" s="62"/>
      <c r="I25" s="62">
        <v>11.85</v>
      </c>
      <c r="J25" s="62">
        <v>9.48</v>
      </c>
      <c r="K25" s="62">
        <v>2.37</v>
      </c>
      <c r="L25" s="62"/>
      <c r="M25" s="62">
        <v>25</v>
      </c>
      <c r="N25" s="62"/>
      <c r="O25" s="62"/>
      <c r="P25" s="62">
        <v>12.5</v>
      </c>
      <c r="Q25" s="62">
        <v>10</v>
      </c>
      <c r="R25" s="62">
        <v>2.5</v>
      </c>
      <c r="S25" s="62"/>
      <c r="T25" s="62">
        <v>26.3</v>
      </c>
      <c r="U25" s="62"/>
      <c r="V25" s="62"/>
      <c r="W25" s="62">
        <v>13.15</v>
      </c>
      <c r="X25" s="62">
        <v>10.52</v>
      </c>
      <c r="Y25" s="62">
        <v>2.63</v>
      </c>
      <c r="Z25" s="62"/>
      <c r="AA25" s="62"/>
      <c r="AB25" s="62"/>
      <c r="AC25" s="62"/>
      <c r="AD25" s="62"/>
      <c r="AE25" s="62"/>
      <c r="AF25" s="62"/>
      <c r="AG25" s="62"/>
    </row>
    <row r="26" spans="1:33" s="22" customFormat="1" ht="152.25" customHeight="1">
      <c r="A26" s="64" t="s">
        <v>133</v>
      </c>
      <c r="B26" s="38" t="s">
        <v>147</v>
      </c>
      <c r="C26" s="60"/>
      <c r="D26" s="65">
        <v>21.9759</v>
      </c>
      <c r="E26" s="66">
        <v>59.775</v>
      </c>
      <c r="F26" s="66">
        <v>59.775</v>
      </c>
      <c r="G26" s="66"/>
      <c r="H26" s="66" t="e">
        <f>#REF!+H37</f>
        <v>#REF!</v>
      </c>
      <c r="I26" s="66"/>
      <c r="J26" s="66">
        <v>59.775</v>
      </c>
      <c r="K26" s="66"/>
      <c r="L26" s="66"/>
      <c r="M26" s="66"/>
      <c r="N26" s="66"/>
      <c r="O26" s="66" t="e">
        <f>#REF!+O37</f>
        <v>#REF!</v>
      </c>
      <c r="P26" s="66"/>
      <c r="Q26" s="66"/>
      <c r="R26" s="66"/>
      <c r="S26" s="66"/>
      <c r="T26" s="67"/>
      <c r="U26" s="66"/>
      <c r="V26" s="66" t="e">
        <f>#REF!+V37</f>
        <v>#REF!</v>
      </c>
      <c r="W26" s="66"/>
      <c r="X26" s="66"/>
      <c r="Y26" s="66"/>
      <c r="Z26" s="66"/>
      <c r="AA26" s="66"/>
      <c r="AB26" s="66"/>
      <c r="AC26" s="66" t="e">
        <f>#REF!+AC37</f>
        <v>#REF!</v>
      </c>
      <c r="AD26" s="66"/>
      <c r="AE26" s="66"/>
      <c r="AF26" s="66"/>
      <c r="AG26" s="66"/>
    </row>
    <row r="27" spans="1:33" s="22" customFormat="1" ht="36">
      <c r="A27" s="129" t="s">
        <v>44</v>
      </c>
      <c r="B27" s="29" t="s">
        <v>148</v>
      </c>
      <c r="C27" s="60"/>
      <c r="D27" s="61">
        <v>10.7815</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row>
    <row r="28" spans="1:33" s="22" customFormat="1" ht="36">
      <c r="A28" s="129" t="s">
        <v>149</v>
      </c>
      <c r="B28" s="29" t="s">
        <v>150</v>
      </c>
      <c r="C28" s="60"/>
      <c r="D28" s="61">
        <v>39.3851</v>
      </c>
      <c r="E28" s="62"/>
      <c r="F28" s="62">
        <v>2.032</v>
      </c>
      <c r="G28" s="62"/>
      <c r="H28" s="62"/>
      <c r="I28" s="62">
        <v>2.032</v>
      </c>
      <c r="J28" s="62"/>
      <c r="K28" s="62"/>
      <c r="L28" s="62"/>
      <c r="M28" s="62"/>
      <c r="N28" s="62"/>
      <c r="O28" s="62"/>
      <c r="P28" s="62"/>
      <c r="Q28" s="62"/>
      <c r="R28" s="62"/>
      <c r="S28" s="62"/>
      <c r="T28" s="62"/>
      <c r="U28" s="62"/>
      <c r="V28" s="62"/>
      <c r="W28" s="62"/>
      <c r="X28" s="62"/>
      <c r="Y28" s="62"/>
      <c r="Z28" s="62"/>
      <c r="AA28" s="62"/>
      <c r="AB28" s="62"/>
      <c r="AC28" s="62"/>
      <c r="AD28" s="62"/>
      <c r="AE28" s="62"/>
      <c r="AF28" s="62"/>
      <c r="AG28" s="62"/>
    </row>
    <row r="29" spans="1:33" s="22" customFormat="1" ht="96">
      <c r="A29" s="129" t="s">
        <v>115</v>
      </c>
      <c r="B29" s="29" t="s">
        <v>181</v>
      </c>
      <c r="C29" s="60"/>
      <c r="D29" s="61"/>
      <c r="E29" s="62"/>
      <c r="F29" s="62">
        <v>60.804</v>
      </c>
      <c r="G29" s="62"/>
      <c r="H29" s="62" t="e">
        <f>SUM(#REF!)</f>
        <v>#REF!</v>
      </c>
      <c r="I29" s="62">
        <v>13.295</v>
      </c>
      <c r="J29" s="62">
        <v>13.541</v>
      </c>
      <c r="K29" s="62"/>
      <c r="L29" s="62"/>
      <c r="M29" s="62">
        <v>13.295</v>
      </c>
      <c r="N29" s="62"/>
      <c r="O29" s="62" t="e">
        <f>SUM(#REF!)</f>
        <v>#REF!</v>
      </c>
      <c r="P29" s="62"/>
      <c r="Q29" s="62">
        <v>13.295</v>
      </c>
      <c r="R29" s="62"/>
      <c r="S29" s="62"/>
      <c r="T29" s="62">
        <v>5</v>
      </c>
      <c r="U29" s="62"/>
      <c r="V29" s="62" t="e">
        <f>SUM(#REF!)</f>
        <v>#REF!</v>
      </c>
      <c r="W29" s="62"/>
      <c r="X29" s="62">
        <v>5</v>
      </c>
      <c r="Y29" s="62"/>
      <c r="Z29" s="62"/>
      <c r="AA29" s="62">
        <v>0</v>
      </c>
      <c r="AB29" s="62"/>
      <c r="AC29" s="62" t="e">
        <f>SUM(#REF!)</f>
        <v>#REF!</v>
      </c>
      <c r="AD29" s="62"/>
      <c r="AE29" s="62"/>
      <c r="AF29" s="62"/>
      <c r="AG29" s="62"/>
    </row>
    <row r="30" spans="1:33" s="22" customFormat="1" ht="48">
      <c r="A30" s="129" t="s">
        <v>112</v>
      </c>
      <c r="B30" s="29" t="s">
        <v>182</v>
      </c>
      <c r="C30" s="60"/>
      <c r="D30" s="61"/>
      <c r="E30" s="62"/>
      <c r="F30" s="62">
        <v>23.7</v>
      </c>
      <c r="G30" s="62"/>
      <c r="H30" s="62"/>
      <c r="I30" s="62">
        <v>11.85</v>
      </c>
      <c r="J30" s="62">
        <v>9.48</v>
      </c>
      <c r="K30" s="62">
        <v>2.37</v>
      </c>
      <c r="L30" s="62"/>
      <c r="M30" s="62">
        <v>25</v>
      </c>
      <c r="N30" s="62"/>
      <c r="O30" s="62"/>
      <c r="P30" s="62">
        <v>12.5</v>
      </c>
      <c r="Q30" s="62">
        <v>10</v>
      </c>
      <c r="R30" s="62">
        <v>2.5</v>
      </c>
      <c r="S30" s="62"/>
      <c r="T30" s="62">
        <v>26.3</v>
      </c>
      <c r="U30" s="62"/>
      <c r="V30" s="62"/>
      <c r="W30" s="62">
        <v>13.15</v>
      </c>
      <c r="X30" s="62">
        <v>10.52</v>
      </c>
      <c r="Y30" s="62">
        <v>2.63</v>
      </c>
      <c r="Z30" s="62"/>
      <c r="AA30" s="62"/>
      <c r="AB30" s="62"/>
      <c r="AC30" s="62"/>
      <c r="AD30" s="62"/>
      <c r="AE30" s="62"/>
      <c r="AF30" s="62"/>
      <c r="AG30" s="62"/>
    </row>
    <row r="31" spans="1:33" s="22" customFormat="1" ht="28.5" customHeight="1">
      <c r="A31" s="129" t="s">
        <v>78</v>
      </c>
      <c r="B31" s="29"/>
      <c r="C31" s="60"/>
      <c r="D31" s="61">
        <v>25.5248</v>
      </c>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row>
    <row r="32" spans="1:33" s="22" customFormat="1" ht="66" customHeight="1">
      <c r="A32" s="59" t="s">
        <v>131</v>
      </c>
      <c r="B32" s="29" t="s">
        <v>83</v>
      </c>
      <c r="C32" s="60"/>
      <c r="D32" s="61">
        <v>4.8429</v>
      </c>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row>
    <row r="33" spans="1:33" s="22" customFormat="1" ht="108">
      <c r="A33" s="59" t="s">
        <v>132</v>
      </c>
      <c r="B33" s="29" t="s">
        <v>173</v>
      </c>
      <c r="C33" s="60"/>
      <c r="D33" s="61">
        <v>9.669</v>
      </c>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row>
    <row r="34" spans="1:33" s="22" customFormat="1" ht="24">
      <c r="A34" s="59" t="s">
        <v>128</v>
      </c>
      <c r="B34" s="29" t="s">
        <v>82</v>
      </c>
      <c r="C34" s="60"/>
      <c r="D34" s="61">
        <v>1.242</v>
      </c>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row>
    <row r="35" spans="1:33" s="22" customFormat="1" ht="36">
      <c r="A35" s="59" t="s">
        <v>45</v>
      </c>
      <c r="B35" s="29" t="s">
        <v>82</v>
      </c>
      <c r="C35" s="60"/>
      <c r="D35" s="61">
        <v>0.609</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row>
    <row r="36" spans="1:33" s="22" customFormat="1" ht="48">
      <c r="A36" s="59" t="s">
        <v>129</v>
      </c>
      <c r="B36" s="30" t="s">
        <v>93</v>
      </c>
      <c r="C36" s="60"/>
      <c r="D36" s="61">
        <v>0.142</v>
      </c>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row>
    <row r="37" spans="1:33" s="22" customFormat="1" ht="60">
      <c r="A37" s="133" t="s">
        <v>130</v>
      </c>
      <c r="B37" s="30" t="s">
        <v>174</v>
      </c>
      <c r="C37" s="69"/>
      <c r="D37" s="70">
        <v>59.6185</v>
      </c>
      <c r="E37" s="71"/>
      <c r="F37" s="71">
        <v>59.775</v>
      </c>
      <c r="G37" s="71"/>
      <c r="H37" s="71"/>
      <c r="I37" s="71"/>
      <c r="J37" s="71">
        <v>59.775</v>
      </c>
      <c r="K37" s="71"/>
      <c r="L37" s="71"/>
      <c r="M37" s="71"/>
      <c r="N37" s="71"/>
      <c r="O37" s="71"/>
      <c r="P37" s="71"/>
      <c r="Q37" s="71"/>
      <c r="R37" s="71"/>
      <c r="S37" s="71"/>
      <c r="T37" s="71"/>
      <c r="U37" s="71"/>
      <c r="V37" s="71"/>
      <c r="W37" s="71"/>
      <c r="X37" s="71"/>
      <c r="Y37" s="71"/>
      <c r="Z37" s="71"/>
      <c r="AA37" s="71"/>
      <c r="AB37" s="71"/>
      <c r="AC37" s="71"/>
      <c r="AD37" s="71"/>
      <c r="AE37" s="71"/>
      <c r="AF37" s="71"/>
      <c r="AG37" s="71"/>
    </row>
    <row r="38" spans="1:33" s="22" customFormat="1" ht="51.75" thickBot="1">
      <c r="A38" s="134" t="s">
        <v>163</v>
      </c>
      <c r="B38" s="132" t="s">
        <v>164</v>
      </c>
      <c r="C38" s="69"/>
      <c r="D38" s="70"/>
      <c r="E38" s="71"/>
      <c r="F38" s="71">
        <v>43.033</v>
      </c>
      <c r="G38" s="71">
        <v>2.952</v>
      </c>
      <c r="H38" s="71"/>
      <c r="I38" s="71">
        <v>37.929</v>
      </c>
      <c r="J38" s="71">
        <v>2.151</v>
      </c>
      <c r="K38" s="71"/>
      <c r="L38" s="71"/>
      <c r="M38" s="71">
        <v>44.2</v>
      </c>
      <c r="N38" s="71">
        <v>3.094</v>
      </c>
      <c r="O38" s="71"/>
      <c r="P38" s="71">
        <v>38.896</v>
      </c>
      <c r="Q38" s="71">
        <v>2.21</v>
      </c>
      <c r="R38" s="71"/>
      <c r="S38" s="71"/>
      <c r="T38" s="71">
        <v>44.818</v>
      </c>
      <c r="U38" s="71">
        <v>3.137</v>
      </c>
      <c r="V38" s="71"/>
      <c r="W38" s="71">
        <v>39.44</v>
      </c>
      <c r="X38" s="71">
        <v>2.24</v>
      </c>
      <c r="Y38" s="71"/>
      <c r="Z38" s="71"/>
      <c r="AA38" s="71"/>
      <c r="AB38" s="71"/>
      <c r="AC38" s="71"/>
      <c r="AD38" s="71"/>
      <c r="AE38" s="71"/>
      <c r="AF38" s="71"/>
      <c r="AG38" s="71"/>
    </row>
    <row r="39" spans="1:33" s="22" customFormat="1" ht="36">
      <c r="A39" s="72" t="s">
        <v>50</v>
      </c>
      <c r="B39" s="37"/>
      <c r="C39" s="73"/>
      <c r="D39" s="74">
        <f>D40</f>
        <v>136.695</v>
      </c>
      <c r="E39" s="74">
        <f aca="true" t="shared" si="4" ref="E39:AG39">E40</f>
        <v>88.65</v>
      </c>
      <c r="F39" s="74">
        <f t="shared" si="4"/>
        <v>55.277</v>
      </c>
      <c r="G39" s="74">
        <f t="shared" si="4"/>
        <v>0</v>
      </c>
      <c r="H39" s="74" t="e">
        <f t="shared" si="4"/>
        <v>#REF!</v>
      </c>
      <c r="I39" s="74">
        <f t="shared" si="4"/>
        <v>51.637</v>
      </c>
      <c r="J39" s="74">
        <f t="shared" si="4"/>
        <v>3.64</v>
      </c>
      <c r="K39" s="74">
        <f t="shared" si="4"/>
        <v>0</v>
      </c>
      <c r="L39" s="74">
        <f t="shared" si="4"/>
        <v>0</v>
      </c>
      <c r="M39" s="74">
        <f t="shared" si="4"/>
        <v>27.661</v>
      </c>
      <c r="N39" s="74">
        <f t="shared" si="4"/>
        <v>0</v>
      </c>
      <c r="O39" s="74" t="e">
        <f t="shared" si="4"/>
        <v>#REF!</v>
      </c>
      <c r="P39" s="74">
        <f t="shared" si="4"/>
        <v>24.9</v>
      </c>
      <c r="Q39" s="74">
        <f t="shared" si="4"/>
        <v>2.77</v>
      </c>
      <c r="R39" s="74">
        <f t="shared" si="4"/>
        <v>0</v>
      </c>
      <c r="S39" s="74">
        <f t="shared" si="4"/>
        <v>0</v>
      </c>
      <c r="T39" s="74">
        <f t="shared" si="4"/>
        <v>20.77</v>
      </c>
      <c r="U39" s="74">
        <f t="shared" si="4"/>
        <v>0</v>
      </c>
      <c r="V39" s="74" t="e">
        <f t="shared" si="4"/>
        <v>#REF!</v>
      </c>
      <c r="W39" s="74">
        <f t="shared" si="4"/>
        <v>18.69</v>
      </c>
      <c r="X39" s="74">
        <f t="shared" si="4"/>
        <v>2.08</v>
      </c>
      <c r="Y39" s="74">
        <f t="shared" si="4"/>
        <v>0</v>
      </c>
      <c r="Z39" s="74">
        <f t="shared" si="4"/>
        <v>0</v>
      </c>
      <c r="AA39" s="74">
        <f t="shared" si="4"/>
        <v>0</v>
      </c>
      <c r="AB39" s="74">
        <f t="shared" si="4"/>
        <v>0</v>
      </c>
      <c r="AC39" s="74" t="e">
        <f t="shared" si="4"/>
        <v>#REF!</v>
      </c>
      <c r="AD39" s="74">
        <f t="shared" si="4"/>
        <v>0</v>
      </c>
      <c r="AE39" s="74">
        <f t="shared" si="4"/>
        <v>0</v>
      </c>
      <c r="AF39" s="74">
        <f t="shared" si="4"/>
        <v>0</v>
      </c>
      <c r="AG39" s="74">
        <f t="shared" si="4"/>
        <v>0</v>
      </c>
    </row>
    <row r="40" spans="1:33" s="22" customFormat="1" ht="108">
      <c r="A40" s="114" t="s">
        <v>151</v>
      </c>
      <c r="B40" s="75" t="s">
        <v>155</v>
      </c>
      <c r="C40" s="60"/>
      <c r="D40" s="66">
        <v>136.695</v>
      </c>
      <c r="E40" s="66">
        <v>88.65</v>
      </c>
      <c r="F40" s="66">
        <v>55.277</v>
      </c>
      <c r="G40" s="66"/>
      <c r="H40" s="66" t="e">
        <f>H46+H47</f>
        <v>#REF!</v>
      </c>
      <c r="I40" s="66">
        <v>51.637</v>
      </c>
      <c r="J40" s="66">
        <v>3.64</v>
      </c>
      <c r="K40" s="66"/>
      <c r="L40" s="66"/>
      <c r="M40" s="66">
        <v>27.661</v>
      </c>
      <c r="N40" s="66"/>
      <c r="O40" s="66" t="e">
        <f>O46+O47</f>
        <v>#REF!</v>
      </c>
      <c r="P40" s="66">
        <v>24.9</v>
      </c>
      <c r="Q40" s="66">
        <v>2.77</v>
      </c>
      <c r="R40" s="66"/>
      <c r="S40" s="66"/>
      <c r="T40" s="66">
        <v>20.77</v>
      </c>
      <c r="U40" s="66"/>
      <c r="V40" s="66" t="e">
        <f>V46+V47</f>
        <v>#REF!</v>
      </c>
      <c r="W40" s="66">
        <v>18.69</v>
      </c>
      <c r="X40" s="66">
        <v>2.08</v>
      </c>
      <c r="Y40" s="66"/>
      <c r="Z40" s="66"/>
      <c r="AA40" s="66">
        <v>0</v>
      </c>
      <c r="AB40" s="66"/>
      <c r="AC40" s="66" t="e">
        <f>AC46+AC47</f>
        <v>#REF!</v>
      </c>
      <c r="AD40" s="66"/>
      <c r="AE40" s="66"/>
      <c r="AF40" s="66"/>
      <c r="AG40" s="66"/>
    </row>
    <row r="41" spans="1:33" s="22" customFormat="1" ht="24.75" thickBot="1">
      <c r="A41" s="76" t="s">
        <v>51</v>
      </c>
      <c r="B41" s="77"/>
      <c r="C41" s="73"/>
      <c r="D41" s="74">
        <f>D42+D43</f>
        <v>3.0843</v>
      </c>
      <c r="E41" s="74">
        <f aca="true" t="shared" si="5" ref="E41:AG41">E42+E43</f>
        <v>2.552</v>
      </c>
      <c r="F41" s="74">
        <f t="shared" si="5"/>
        <v>0.452</v>
      </c>
      <c r="G41" s="74">
        <f t="shared" si="5"/>
        <v>0</v>
      </c>
      <c r="H41" s="74">
        <f t="shared" si="5"/>
        <v>0</v>
      </c>
      <c r="I41" s="74">
        <f t="shared" si="5"/>
        <v>0</v>
      </c>
      <c r="J41" s="74">
        <f t="shared" si="5"/>
        <v>0.452</v>
      </c>
      <c r="K41" s="74">
        <f t="shared" si="5"/>
        <v>0</v>
      </c>
      <c r="L41" s="74">
        <f t="shared" si="5"/>
        <v>0</v>
      </c>
      <c r="M41" s="74">
        <f t="shared" si="5"/>
        <v>2.1</v>
      </c>
      <c r="N41" s="74">
        <f t="shared" si="5"/>
        <v>0</v>
      </c>
      <c r="O41" s="74">
        <f t="shared" si="5"/>
        <v>0</v>
      </c>
      <c r="P41" s="74">
        <f t="shared" si="5"/>
        <v>0</v>
      </c>
      <c r="Q41" s="74">
        <f t="shared" si="5"/>
        <v>2.1</v>
      </c>
      <c r="R41" s="74">
        <f t="shared" si="5"/>
        <v>0</v>
      </c>
      <c r="S41" s="74">
        <f t="shared" si="5"/>
        <v>0</v>
      </c>
      <c r="T41" s="74">
        <f t="shared" si="5"/>
        <v>0</v>
      </c>
      <c r="U41" s="74">
        <f t="shared" si="5"/>
        <v>0</v>
      </c>
      <c r="V41" s="74">
        <f t="shared" si="5"/>
        <v>0</v>
      </c>
      <c r="W41" s="74">
        <f t="shared" si="5"/>
        <v>0</v>
      </c>
      <c r="X41" s="74">
        <f t="shared" si="5"/>
        <v>0</v>
      </c>
      <c r="Y41" s="74">
        <f t="shared" si="5"/>
        <v>0</v>
      </c>
      <c r="Z41" s="74">
        <f t="shared" si="5"/>
        <v>0</v>
      </c>
      <c r="AA41" s="74">
        <f t="shared" si="5"/>
        <v>0</v>
      </c>
      <c r="AB41" s="74">
        <f t="shared" si="5"/>
        <v>0</v>
      </c>
      <c r="AC41" s="74">
        <f t="shared" si="5"/>
        <v>0</v>
      </c>
      <c r="AD41" s="74">
        <f t="shared" si="5"/>
        <v>0</v>
      </c>
      <c r="AE41" s="74">
        <f t="shared" si="5"/>
        <v>0</v>
      </c>
      <c r="AF41" s="74">
        <f t="shared" si="5"/>
        <v>0</v>
      </c>
      <c r="AG41" s="74">
        <f t="shared" si="5"/>
        <v>0</v>
      </c>
    </row>
    <row r="42" spans="1:33" s="22" customFormat="1" ht="96.75" thickBot="1">
      <c r="A42" s="127" t="s">
        <v>152</v>
      </c>
      <c r="B42" s="78" t="s">
        <v>94</v>
      </c>
      <c r="C42" s="55"/>
      <c r="D42" s="57">
        <v>0.7876</v>
      </c>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row>
    <row r="43" spans="1:33" s="22" customFormat="1" ht="96.75" thickBot="1">
      <c r="A43" s="126" t="s">
        <v>99</v>
      </c>
      <c r="B43" s="78" t="s">
        <v>94</v>
      </c>
      <c r="C43" s="69"/>
      <c r="D43" s="71">
        <v>2.2967</v>
      </c>
      <c r="E43" s="71">
        <v>2.552</v>
      </c>
      <c r="F43" s="71">
        <v>0.452</v>
      </c>
      <c r="G43" s="71"/>
      <c r="H43" s="71"/>
      <c r="I43" s="71"/>
      <c r="J43" s="71">
        <v>0.452</v>
      </c>
      <c r="K43" s="71"/>
      <c r="L43" s="71"/>
      <c r="M43" s="71">
        <v>2.1</v>
      </c>
      <c r="N43" s="71"/>
      <c r="O43" s="71"/>
      <c r="P43" s="71"/>
      <c r="Q43" s="71">
        <v>2.1</v>
      </c>
      <c r="R43" s="71"/>
      <c r="S43" s="71"/>
      <c r="T43" s="71"/>
      <c r="U43" s="71"/>
      <c r="V43" s="71"/>
      <c r="W43" s="71"/>
      <c r="X43" s="71"/>
      <c r="Y43" s="71"/>
      <c r="Z43" s="71"/>
      <c r="AA43" s="71"/>
      <c r="AB43" s="71"/>
      <c r="AC43" s="71"/>
      <c r="AD43" s="71"/>
      <c r="AE43" s="71"/>
      <c r="AF43" s="71"/>
      <c r="AG43" s="71"/>
    </row>
    <row r="44" spans="1:33" s="22" customFormat="1" ht="24.75" thickBot="1">
      <c r="A44" s="79" t="s">
        <v>52</v>
      </c>
      <c r="B44" s="80"/>
      <c r="C44" s="73"/>
      <c r="D44" s="74">
        <f>D45</f>
        <v>14.2289</v>
      </c>
      <c r="E44" s="74">
        <f aca="true" t="shared" si="6" ref="E44:AG44">E45</f>
        <v>0</v>
      </c>
      <c r="F44" s="74">
        <f t="shared" si="6"/>
        <v>10.1004</v>
      </c>
      <c r="G44" s="74">
        <f t="shared" si="6"/>
        <v>2.2896</v>
      </c>
      <c r="H44" s="74">
        <f t="shared" si="6"/>
        <v>0</v>
      </c>
      <c r="I44" s="74">
        <f t="shared" si="6"/>
        <v>7.8108</v>
      </c>
      <c r="J44" s="74">
        <f t="shared" si="6"/>
        <v>0</v>
      </c>
      <c r="K44" s="74">
        <f t="shared" si="6"/>
        <v>0</v>
      </c>
      <c r="L44" s="74">
        <f t="shared" si="6"/>
        <v>0</v>
      </c>
      <c r="M44" s="74">
        <f t="shared" si="6"/>
        <v>0</v>
      </c>
      <c r="N44" s="74">
        <f t="shared" si="6"/>
        <v>0</v>
      </c>
      <c r="O44" s="74">
        <f t="shared" si="6"/>
        <v>0</v>
      </c>
      <c r="P44" s="74">
        <f t="shared" si="6"/>
        <v>0</v>
      </c>
      <c r="Q44" s="74">
        <f t="shared" si="6"/>
        <v>0</v>
      </c>
      <c r="R44" s="74">
        <f t="shared" si="6"/>
        <v>0</v>
      </c>
      <c r="S44" s="74">
        <f t="shared" si="6"/>
        <v>0</v>
      </c>
      <c r="T44" s="74">
        <f t="shared" si="6"/>
        <v>0</v>
      </c>
      <c r="U44" s="74">
        <f t="shared" si="6"/>
        <v>0</v>
      </c>
      <c r="V44" s="74">
        <f t="shared" si="6"/>
        <v>0</v>
      </c>
      <c r="W44" s="74">
        <f t="shared" si="6"/>
        <v>0</v>
      </c>
      <c r="X44" s="74">
        <f t="shared" si="6"/>
        <v>0</v>
      </c>
      <c r="Y44" s="74">
        <f t="shared" si="6"/>
        <v>0</v>
      </c>
      <c r="Z44" s="74">
        <f t="shared" si="6"/>
        <v>0</v>
      </c>
      <c r="AA44" s="74">
        <f t="shared" si="6"/>
        <v>0</v>
      </c>
      <c r="AB44" s="74">
        <f t="shared" si="6"/>
        <v>0</v>
      </c>
      <c r="AC44" s="74">
        <f t="shared" si="6"/>
        <v>0</v>
      </c>
      <c r="AD44" s="74">
        <f t="shared" si="6"/>
        <v>0</v>
      </c>
      <c r="AE44" s="74">
        <f t="shared" si="6"/>
        <v>0</v>
      </c>
      <c r="AF44" s="74">
        <f t="shared" si="6"/>
        <v>0</v>
      </c>
      <c r="AG44" s="74">
        <f t="shared" si="6"/>
        <v>0</v>
      </c>
    </row>
    <row r="45" spans="1:33" ht="24.75" thickBot="1">
      <c r="A45" s="131" t="s">
        <v>46</v>
      </c>
      <c r="B45" s="81"/>
      <c r="C45" s="82"/>
      <c r="D45" s="83">
        <v>14.2289</v>
      </c>
      <c r="E45" s="83"/>
      <c r="F45" s="83">
        <v>10.1004</v>
      </c>
      <c r="G45" s="84">
        <v>2.2896</v>
      </c>
      <c r="H45" s="84"/>
      <c r="I45" s="84">
        <v>7.8108</v>
      </c>
      <c r="J45" s="84"/>
      <c r="K45" s="84"/>
      <c r="L45" s="84"/>
      <c r="M45" s="83"/>
      <c r="N45" s="84"/>
      <c r="O45" s="84"/>
      <c r="P45" s="84"/>
      <c r="Q45" s="84"/>
      <c r="R45" s="84"/>
      <c r="S45" s="84"/>
      <c r="T45" s="83"/>
      <c r="U45" s="84"/>
      <c r="V45" s="84"/>
      <c r="W45" s="84"/>
      <c r="X45" s="83"/>
      <c r="Y45" s="84"/>
      <c r="Z45" s="84"/>
      <c r="AA45" s="83"/>
      <c r="AB45" s="84"/>
      <c r="AC45" s="84"/>
      <c r="AD45" s="84"/>
      <c r="AE45" s="83"/>
      <c r="AF45" s="84"/>
      <c r="AG45" s="84"/>
    </row>
    <row r="46" spans="1:33" s="22" customFormat="1" ht="36.75" thickBot="1">
      <c r="A46" s="79" t="s">
        <v>53</v>
      </c>
      <c r="B46" s="85"/>
      <c r="C46" s="73"/>
      <c r="D46" s="74">
        <f>D47+D48+D49+D50+D51+D52+D53+D54+D55+D56+D57+D58+D59+D60+D61+D62+D63+D64+D65+D66</f>
        <v>192.3576</v>
      </c>
      <c r="E46" s="74">
        <f aca="true" t="shared" si="7" ref="E46:AG46">E47+E48+E49+E50+E51+E52+E53+E54+E55+E56+E57+E58+E59+E60+E61+E62+E63+E64+E65+E66</f>
        <v>790.3299999999999</v>
      </c>
      <c r="F46" s="74">
        <f t="shared" si="7"/>
        <v>633.7559999999999</v>
      </c>
      <c r="G46" s="74">
        <f t="shared" si="7"/>
        <v>0</v>
      </c>
      <c r="H46" s="74" t="e">
        <f t="shared" si="7"/>
        <v>#REF!</v>
      </c>
      <c r="I46" s="74">
        <f t="shared" si="7"/>
        <v>503.486</v>
      </c>
      <c r="J46" s="74">
        <f t="shared" si="7"/>
        <v>130.28</v>
      </c>
      <c r="K46" s="74">
        <f t="shared" si="7"/>
        <v>0</v>
      </c>
      <c r="L46" s="74">
        <f t="shared" si="7"/>
        <v>0</v>
      </c>
      <c r="M46" s="74">
        <f t="shared" si="7"/>
        <v>224.57029999999997</v>
      </c>
      <c r="N46" s="74">
        <f t="shared" si="7"/>
        <v>0</v>
      </c>
      <c r="O46" s="74" t="e">
        <f t="shared" si="7"/>
        <v>#REF!</v>
      </c>
      <c r="P46" s="74">
        <f t="shared" si="7"/>
        <v>104.952</v>
      </c>
      <c r="Q46" s="74">
        <f t="shared" si="7"/>
        <v>119.4183</v>
      </c>
      <c r="R46" s="74">
        <f t="shared" si="7"/>
        <v>0</v>
      </c>
      <c r="S46" s="74">
        <f t="shared" si="7"/>
        <v>0</v>
      </c>
      <c r="T46" s="74">
        <f t="shared" si="7"/>
        <v>264.657</v>
      </c>
      <c r="U46" s="74">
        <f t="shared" si="7"/>
        <v>0</v>
      </c>
      <c r="V46" s="74" t="e">
        <f t="shared" si="7"/>
        <v>#REF!</v>
      </c>
      <c r="W46" s="74">
        <f t="shared" si="7"/>
        <v>137.652</v>
      </c>
      <c r="X46" s="74">
        <f t="shared" si="7"/>
        <v>127.00499999999998</v>
      </c>
      <c r="Y46" s="74">
        <f t="shared" si="7"/>
        <v>0</v>
      </c>
      <c r="Z46" s="74">
        <f t="shared" si="7"/>
        <v>0</v>
      </c>
      <c r="AA46" s="74">
        <f t="shared" si="7"/>
        <v>561.796</v>
      </c>
      <c r="AB46" s="74">
        <f t="shared" si="7"/>
        <v>0</v>
      </c>
      <c r="AC46" s="74" t="e">
        <f t="shared" si="7"/>
        <v>#REF!</v>
      </c>
      <c r="AD46" s="74">
        <f t="shared" si="7"/>
        <v>253.095</v>
      </c>
      <c r="AE46" s="74">
        <f t="shared" si="7"/>
        <v>308.701</v>
      </c>
      <c r="AF46" s="74">
        <f t="shared" si="7"/>
        <v>0</v>
      </c>
      <c r="AG46" s="74">
        <f t="shared" si="7"/>
        <v>0</v>
      </c>
    </row>
    <row r="47" spans="1:33" s="22" customFormat="1" ht="36">
      <c r="A47" s="127" t="s">
        <v>153</v>
      </c>
      <c r="B47" s="86" t="s">
        <v>81</v>
      </c>
      <c r="C47" s="55"/>
      <c r="D47" s="87">
        <v>60.6834</v>
      </c>
      <c r="E47" s="87">
        <v>256.452</v>
      </c>
      <c r="F47" s="87">
        <v>256.452</v>
      </c>
      <c r="G47" s="87"/>
      <c r="H47" s="87" t="e">
        <f>#REF!</f>
        <v>#REF!</v>
      </c>
      <c r="I47" s="87">
        <v>243.63</v>
      </c>
      <c r="J47" s="87">
        <v>12.833</v>
      </c>
      <c r="K47" s="87"/>
      <c r="L47" s="87"/>
      <c r="M47" s="88">
        <v>0</v>
      </c>
      <c r="N47" s="87"/>
      <c r="O47" s="87" t="e">
        <f>#REF!</f>
        <v>#REF!</v>
      </c>
      <c r="P47" s="87"/>
      <c r="Q47" s="87"/>
      <c r="R47" s="87"/>
      <c r="S47" s="87"/>
      <c r="T47" s="88">
        <v>0</v>
      </c>
      <c r="U47" s="87"/>
      <c r="V47" s="87" t="e">
        <f>#REF!</f>
        <v>#REF!</v>
      </c>
      <c r="W47" s="87"/>
      <c r="X47" s="87"/>
      <c r="Y47" s="87"/>
      <c r="Z47" s="87"/>
      <c r="AA47" s="88">
        <v>0</v>
      </c>
      <c r="AB47" s="87"/>
      <c r="AC47" s="87" t="e">
        <f>#REF!</f>
        <v>#REF!</v>
      </c>
      <c r="AD47" s="87"/>
      <c r="AE47" s="87"/>
      <c r="AF47" s="87"/>
      <c r="AG47" s="87"/>
    </row>
    <row r="48" spans="1:33" s="22" customFormat="1" ht="108">
      <c r="A48" s="129" t="s">
        <v>121</v>
      </c>
      <c r="B48" s="29" t="s">
        <v>120</v>
      </c>
      <c r="C48" s="60"/>
      <c r="D48" s="62">
        <v>4.8268</v>
      </c>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row>
    <row r="49" spans="1:33" s="22" customFormat="1" ht="48">
      <c r="A49" s="129" t="s">
        <v>111</v>
      </c>
      <c r="B49" s="29"/>
      <c r="C49" s="60"/>
      <c r="D49" s="62"/>
      <c r="E49" s="62"/>
      <c r="F49" s="62">
        <v>241.506</v>
      </c>
      <c r="G49" s="62"/>
      <c r="H49" s="62"/>
      <c r="I49" s="62">
        <v>229.43</v>
      </c>
      <c r="J49" s="62">
        <v>12.076</v>
      </c>
      <c r="K49" s="62"/>
      <c r="L49" s="62"/>
      <c r="M49" s="62">
        <v>105.264</v>
      </c>
      <c r="N49" s="62"/>
      <c r="O49" s="62"/>
      <c r="P49" s="62">
        <v>100</v>
      </c>
      <c r="Q49" s="62">
        <v>5.264</v>
      </c>
      <c r="R49" s="62"/>
      <c r="S49" s="62"/>
      <c r="T49" s="62">
        <v>150</v>
      </c>
      <c r="U49" s="62"/>
      <c r="V49" s="62"/>
      <c r="W49" s="62">
        <v>135.375</v>
      </c>
      <c r="X49" s="62">
        <v>14.625</v>
      </c>
      <c r="Y49" s="62"/>
      <c r="Z49" s="62"/>
      <c r="AA49" s="62">
        <v>266.416</v>
      </c>
      <c r="AB49" s="62"/>
      <c r="AC49" s="62"/>
      <c r="AD49" s="62">
        <v>253.095</v>
      </c>
      <c r="AE49" s="62">
        <v>13.321</v>
      </c>
      <c r="AF49" s="62"/>
      <c r="AG49" s="62"/>
    </row>
    <row r="50" spans="1:33" s="22" customFormat="1" ht="54" customHeight="1">
      <c r="A50" s="129" t="s">
        <v>154</v>
      </c>
      <c r="B50" s="38" t="s">
        <v>95</v>
      </c>
      <c r="C50" s="60"/>
      <c r="D50" s="66">
        <v>25.96</v>
      </c>
      <c r="E50" s="66">
        <f>F50+M50+T50+AA50</f>
        <v>40</v>
      </c>
      <c r="F50" s="66">
        <f>G50+I50+J50+K50+L50</f>
        <v>40</v>
      </c>
      <c r="G50" s="66"/>
      <c r="H50" s="66"/>
      <c r="I50" s="66"/>
      <c r="J50" s="66">
        <v>40</v>
      </c>
      <c r="K50" s="66"/>
      <c r="L50" s="66"/>
      <c r="M50" s="89">
        <f>N50+P50+Q50+R50+S50</f>
        <v>0</v>
      </c>
      <c r="N50" s="66"/>
      <c r="O50" s="66"/>
      <c r="P50" s="66"/>
      <c r="Q50" s="66"/>
      <c r="R50" s="66"/>
      <c r="S50" s="66"/>
      <c r="T50" s="89">
        <f>U50+W50+X50+Y50+Z50</f>
        <v>0</v>
      </c>
      <c r="U50" s="66"/>
      <c r="V50" s="66"/>
      <c r="W50" s="66"/>
      <c r="X50" s="66"/>
      <c r="Y50" s="66"/>
      <c r="Z50" s="66"/>
      <c r="AA50" s="89">
        <f>AB50+AD50+AE50+AF50+AG50</f>
        <v>0</v>
      </c>
      <c r="AB50" s="66"/>
      <c r="AC50" s="66"/>
      <c r="AD50" s="66"/>
      <c r="AE50" s="66"/>
      <c r="AF50" s="66"/>
      <c r="AG50" s="66"/>
    </row>
    <row r="51" spans="1:33" s="22" customFormat="1" ht="48">
      <c r="A51" s="129" t="s">
        <v>165</v>
      </c>
      <c r="B51" s="29" t="s">
        <v>167</v>
      </c>
      <c r="C51" s="60"/>
      <c r="D51" s="62">
        <v>1.903</v>
      </c>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row>
    <row r="52" spans="1:33" s="22" customFormat="1" ht="96">
      <c r="A52" s="129" t="s">
        <v>117</v>
      </c>
      <c r="B52" s="29" t="s">
        <v>166</v>
      </c>
      <c r="C52" s="60"/>
      <c r="D52" s="62"/>
      <c r="E52" s="62"/>
      <c r="F52" s="62">
        <v>30.34</v>
      </c>
      <c r="G52" s="62"/>
      <c r="H52" s="62"/>
      <c r="I52" s="62">
        <v>18.602</v>
      </c>
      <c r="J52" s="62">
        <v>11.737</v>
      </c>
      <c r="K52" s="62"/>
      <c r="L52" s="62"/>
      <c r="M52" s="62">
        <v>11.6</v>
      </c>
      <c r="N52" s="62"/>
      <c r="O52" s="62"/>
      <c r="P52" s="62">
        <v>0.7</v>
      </c>
      <c r="Q52" s="62">
        <v>10.9</v>
      </c>
      <c r="R52" s="62"/>
      <c r="S52" s="62"/>
      <c r="T52" s="62">
        <v>11.65</v>
      </c>
      <c r="U52" s="62"/>
      <c r="V52" s="62"/>
      <c r="W52" s="62">
        <v>0.7</v>
      </c>
      <c r="X52" s="62">
        <v>10.95</v>
      </c>
      <c r="Y52" s="62"/>
      <c r="Z52" s="62"/>
      <c r="AA52" s="62"/>
      <c r="AB52" s="62"/>
      <c r="AC52" s="62"/>
      <c r="AD52" s="62"/>
      <c r="AE52" s="62"/>
      <c r="AF52" s="62"/>
      <c r="AG52" s="62"/>
    </row>
    <row r="53" spans="1:33" s="22" customFormat="1" ht="53.25" customHeight="1">
      <c r="A53" s="33" t="s">
        <v>168</v>
      </c>
      <c r="B53" s="29" t="s">
        <v>169</v>
      </c>
      <c r="C53" s="60"/>
      <c r="D53" s="62"/>
      <c r="E53" s="62"/>
      <c r="F53" s="62">
        <v>1.2</v>
      </c>
      <c r="G53" s="62"/>
      <c r="H53" s="62"/>
      <c r="I53" s="62"/>
      <c r="J53" s="62">
        <v>1.2</v>
      </c>
      <c r="K53" s="62"/>
      <c r="L53" s="62"/>
      <c r="M53" s="62">
        <v>1.7</v>
      </c>
      <c r="N53" s="62"/>
      <c r="O53" s="62"/>
      <c r="P53" s="62"/>
      <c r="Q53" s="62">
        <v>1.7</v>
      </c>
      <c r="R53" s="62"/>
      <c r="S53" s="62"/>
      <c r="T53" s="62">
        <v>1.7</v>
      </c>
      <c r="U53" s="62"/>
      <c r="V53" s="62"/>
      <c r="W53" s="62"/>
      <c r="X53" s="62">
        <v>1.7</v>
      </c>
      <c r="Y53" s="62"/>
      <c r="Z53" s="62"/>
      <c r="AA53" s="62"/>
      <c r="AB53" s="62"/>
      <c r="AC53" s="62"/>
      <c r="AD53" s="62"/>
      <c r="AE53" s="62"/>
      <c r="AF53" s="62"/>
      <c r="AG53" s="62"/>
    </row>
    <row r="54" spans="1:33" s="22" customFormat="1" ht="48">
      <c r="A54" s="59" t="s">
        <v>103</v>
      </c>
      <c r="B54" s="29" t="s">
        <v>96</v>
      </c>
      <c r="C54" s="60"/>
      <c r="D54" s="62">
        <v>1.1121</v>
      </c>
      <c r="E54" s="62"/>
      <c r="F54" s="62">
        <v>0.855</v>
      </c>
      <c r="G54" s="62"/>
      <c r="H54" s="62"/>
      <c r="I54" s="62"/>
      <c r="J54" s="62">
        <v>0.855</v>
      </c>
      <c r="K54" s="62"/>
      <c r="L54" s="62"/>
      <c r="M54" s="62">
        <v>0.855</v>
      </c>
      <c r="N54" s="62"/>
      <c r="O54" s="62"/>
      <c r="P54" s="62"/>
      <c r="Q54" s="62">
        <v>0.855</v>
      </c>
      <c r="R54" s="62"/>
      <c r="S54" s="62"/>
      <c r="T54" s="62"/>
      <c r="U54" s="62"/>
      <c r="V54" s="62"/>
      <c r="W54" s="62"/>
      <c r="X54" s="62"/>
      <c r="Y54" s="62"/>
      <c r="Z54" s="62"/>
      <c r="AA54" s="62"/>
      <c r="AB54" s="62"/>
      <c r="AC54" s="62"/>
      <c r="AD54" s="62"/>
      <c r="AE54" s="62"/>
      <c r="AF54" s="62"/>
      <c r="AG54" s="62"/>
    </row>
    <row r="55" spans="1:33" s="22" customFormat="1" ht="64.5" customHeight="1">
      <c r="A55" s="59" t="s">
        <v>108</v>
      </c>
      <c r="B55" s="29" t="s">
        <v>183</v>
      </c>
      <c r="C55" s="60"/>
      <c r="D55" s="66">
        <v>2.039</v>
      </c>
      <c r="E55" s="66">
        <v>2.099</v>
      </c>
      <c r="F55" s="66">
        <v>0.06</v>
      </c>
      <c r="G55" s="66"/>
      <c r="H55" s="66"/>
      <c r="I55" s="66"/>
      <c r="J55" s="66">
        <v>0.06</v>
      </c>
      <c r="K55" s="66"/>
      <c r="L55" s="66"/>
      <c r="M55" s="66">
        <v>0.2</v>
      </c>
      <c r="N55" s="66"/>
      <c r="O55" s="66"/>
      <c r="P55" s="66"/>
      <c r="Q55" s="66"/>
      <c r="R55" s="66"/>
      <c r="S55" s="66"/>
      <c r="T55" s="66">
        <v>0</v>
      </c>
      <c r="U55" s="66"/>
      <c r="V55" s="66"/>
      <c r="W55" s="66"/>
      <c r="X55" s="66"/>
      <c r="Y55" s="66"/>
      <c r="Z55" s="66"/>
      <c r="AA55" s="66">
        <v>0</v>
      </c>
      <c r="AB55" s="66"/>
      <c r="AC55" s="66"/>
      <c r="AD55" s="66"/>
      <c r="AE55" s="66"/>
      <c r="AF55" s="66"/>
      <c r="AG55" s="66"/>
    </row>
    <row r="56" spans="1:33" s="22" customFormat="1" ht="96">
      <c r="A56" s="59" t="s">
        <v>109</v>
      </c>
      <c r="B56" s="38" t="s">
        <v>175</v>
      </c>
      <c r="C56" s="60"/>
      <c r="D56" s="66">
        <v>0.0958</v>
      </c>
      <c r="E56" s="89"/>
      <c r="F56" s="89"/>
      <c r="G56" s="66"/>
      <c r="H56" s="66"/>
      <c r="I56" s="66"/>
      <c r="J56" s="66"/>
      <c r="K56" s="66"/>
      <c r="L56" s="66"/>
      <c r="M56" s="89">
        <f>N56+P56+Q56+R56+S56</f>
        <v>0</v>
      </c>
      <c r="N56" s="66"/>
      <c r="O56" s="66"/>
      <c r="P56" s="66"/>
      <c r="Q56" s="66"/>
      <c r="R56" s="66"/>
      <c r="S56" s="66"/>
      <c r="T56" s="89">
        <f>U56+W56+X56+Y56+Z56</f>
        <v>0</v>
      </c>
      <c r="U56" s="66"/>
      <c r="V56" s="66"/>
      <c r="W56" s="66"/>
      <c r="X56" s="66"/>
      <c r="Y56" s="66"/>
      <c r="Z56" s="66"/>
      <c r="AA56" s="89">
        <f>AB56+AD56+AE56+AF56+AG56</f>
        <v>0</v>
      </c>
      <c r="AB56" s="66"/>
      <c r="AC56" s="66"/>
      <c r="AD56" s="66"/>
      <c r="AE56" s="66"/>
      <c r="AF56" s="66"/>
      <c r="AG56" s="66"/>
    </row>
    <row r="57" spans="1:33" s="22" customFormat="1" ht="222.75" customHeight="1">
      <c r="A57" s="59" t="s">
        <v>104</v>
      </c>
      <c r="B57" s="29" t="s">
        <v>73</v>
      </c>
      <c r="C57" s="60"/>
      <c r="D57" s="62">
        <v>24.8607</v>
      </c>
      <c r="E57" s="62"/>
      <c r="F57" s="62">
        <v>37.718</v>
      </c>
      <c r="G57" s="62"/>
      <c r="H57" s="62" t="e">
        <f>#REF!+H58+#REF!+#REF!</f>
        <v>#REF!</v>
      </c>
      <c r="I57" s="62">
        <v>11.824</v>
      </c>
      <c r="J57" s="62">
        <v>25.894</v>
      </c>
      <c r="K57" s="62"/>
      <c r="L57" s="62"/>
      <c r="M57" s="62"/>
      <c r="N57" s="62"/>
      <c r="O57" s="62" t="e">
        <f>#REF!+O58+#REF!+#REF!</f>
        <v>#REF!</v>
      </c>
      <c r="P57" s="62"/>
      <c r="Q57" s="62"/>
      <c r="R57" s="62"/>
      <c r="S57" s="62"/>
      <c r="T57" s="62"/>
      <c r="U57" s="62"/>
      <c r="V57" s="62" t="e">
        <f>#REF!+V58+#REF!+#REF!</f>
        <v>#REF!</v>
      </c>
      <c r="W57" s="62"/>
      <c r="X57" s="62"/>
      <c r="Y57" s="62"/>
      <c r="Z57" s="62"/>
      <c r="AA57" s="62"/>
      <c r="AB57" s="62"/>
      <c r="AC57" s="62" t="e">
        <f>#REF!+AC58+#REF!+#REF!</f>
        <v>#REF!</v>
      </c>
      <c r="AD57" s="62"/>
      <c r="AE57" s="62"/>
      <c r="AF57" s="62"/>
      <c r="AG57" s="62"/>
    </row>
    <row r="58" spans="1:33" s="22" customFormat="1" ht="36">
      <c r="A58" s="114" t="s">
        <v>74</v>
      </c>
      <c r="B58" s="68"/>
      <c r="C58" s="60"/>
      <c r="D58" s="62">
        <v>0</v>
      </c>
      <c r="E58" s="62">
        <f>F58+M58+T58+AA58</f>
        <v>491.779</v>
      </c>
      <c r="F58" s="62">
        <f>SUM(G58:L58)</f>
        <v>0</v>
      </c>
      <c r="G58" s="62">
        <v>0</v>
      </c>
      <c r="H58" s="62"/>
      <c r="I58" s="62">
        <v>0</v>
      </c>
      <c r="J58" s="62">
        <v>0</v>
      </c>
      <c r="K58" s="62">
        <v>0</v>
      </c>
      <c r="L58" s="62">
        <v>0</v>
      </c>
      <c r="M58" s="62">
        <f>SUM(N58:S58)</f>
        <v>96.582</v>
      </c>
      <c r="N58" s="62"/>
      <c r="O58" s="62"/>
      <c r="P58" s="62">
        <v>4.252</v>
      </c>
      <c r="Q58" s="62">
        <v>92.33</v>
      </c>
      <c r="R58" s="62"/>
      <c r="S58" s="62"/>
      <c r="T58" s="62">
        <f>SUM(U58:Z58)</f>
        <v>99.817</v>
      </c>
      <c r="U58" s="62"/>
      <c r="V58" s="62"/>
      <c r="W58" s="62">
        <v>1.577</v>
      </c>
      <c r="X58" s="62">
        <v>98.24</v>
      </c>
      <c r="Y58" s="62"/>
      <c r="Z58" s="62"/>
      <c r="AA58" s="62">
        <f>SUM(AB58:AG58)</f>
        <v>295.38</v>
      </c>
      <c r="AB58" s="62"/>
      <c r="AC58" s="62"/>
      <c r="AD58" s="62"/>
      <c r="AE58" s="62">
        <f>99.2+94.415+101.765</f>
        <v>295.38</v>
      </c>
      <c r="AF58" s="62"/>
      <c r="AG58" s="62"/>
    </row>
    <row r="59" spans="1:33" s="22" customFormat="1" ht="36">
      <c r="A59" s="129" t="s">
        <v>134</v>
      </c>
      <c r="B59" s="29" t="s">
        <v>80</v>
      </c>
      <c r="C59" s="60"/>
      <c r="D59" s="62">
        <v>46.3836</v>
      </c>
      <c r="E59" s="62"/>
      <c r="F59" s="62">
        <v>20.3</v>
      </c>
      <c r="G59" s="62"/>
      <c r="H59" s="62" t="e">
        <f>#REF!+#REF!+#REF!</f>
        <v>#REF!</v>
      </c>
      <c r="I59" s="62"/>
      <c r="J59" s="62">
        <v>20.3</v>
      </c>
      <c r="K59" s="62"/>
      <c r="L59" s="62"/>
      <c r="M59" s="62">
        <v>0</v>
      </c>
      <c r="N59" s="62"/>
      <c r="O59" s="62" t="e">
        <f>#REF!+#REF!+#REF!</f>
        <v>#REF!</v>
      </c>
      <c r="P59" s="62"/>
      <c r="Q59" s="62"/>
      <c r="R59" s="62"/>
      <c r="S59" s="62"/>
      <c r="T59" s="62">
        <v>0</v>
      </c>
      <c r="U59" s="62"/>
      <c r="V59" s="62" t="e">
        <f>#REF!+#REF!+#REF!</f>
        <v>#REF!</v>
      </c>
      <c r="W59" s="62"/>
      <c r="X59" s="62"/>
      <c r="Y59" s="62"/>
      <c r="Z59" s="62"/>
      <c r="AA59" s="62">
        <v>0</v>
      </c>
      <c r="AB59" s="62"/>
      <c r="AC59" s="62" t="e">
        <f>#REF!+#REF!+#REF!</f>
        <v>#REF!</v>
      </c>
      <c r="AD59" s="62"/>
      <c r="AE59" s="62"/>
      <c r="AF59" s="62"/>
      <c r="AG59" s="62"/>
    </row>
    <row r="60" spans="1:33" s="22" customFormat="1" ht="36">
      <c r="A60" s="59" t="s">
        <v>135</v>
      </c>
      <c r="B60" s="30"/>
      <c r="C60" s="60"/>
      <c r="D60" s="62">
        <v>19.246</v>
      </c>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row>
    <row r="61" spans="1:33" s="22" customFormat="1" ht="36">
      <c r="A61" s="59" t="s">
        <v>124</v>
      </c>
      <c r="B61" s="30" t="s">
        <v>176</v>
      </c>
      <c r="C61" s="60"/>
      <c r="D61" s="62">
        <v>0.1</v>
      </c>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row>
    <row r="62" spans="1:33" s="22" customFormat="1" ht="48">
      <c r="A62" s="59" t="s">
        <v>125</v>
      </c>
      <c r="B62" s="30" t="s">
        <v>176</v>
      </c>
      <c r="C62" s="60"/>
      <c r="D62" s="62"/>
      <c r="E62" s="62"/>
      <c r="F62" s="62">
        <v>0.107</v>
      </c>
      <c r="G62" s="62"/>
      <c r="H62" s="62"/>
      <c r="I62" s="62"/>
      <c r="J62" s="62">
        <v>0.107</v>
      </c>
      <c r="K62" s="62"/>
      <c r="L62" s="62"/>
      <c r="M62" s="62">
        <v>5.0193</v>
      </c>
      <c r="N62" s="62"/>
      <c r="O62" s="62"/>
      <c r="P62" s="62"/>
      <c r="Q62" s="62">
        <v>5.0193</v>
      </c>
      <c r="R62" s="62"/>
      <c r="S62" s="62"/>
      <c r="T62" s="62"/>
      <c r="U62" s="62"/>
      <c r="V62" s="62"/>
      <c r="W62" s="62"/>
      <c r="X62" s="62"/>
      <c r="Y62" s="62"/>
      <c r="Z62" s="62"/>
      <c r="AA62" s="62"/>
      <c r="AB62" s="62"/>
      <c r="AC62" s="62"/>
      <c r="AD62" s="62"/>
      <c r="AE62" s="62"/>
      <c r="AF62" s="62"/>
      <c r="AG62" s="62"/>
    </row>
    <row r="63" spans="1:33" s="22" customFormat="1" ht="49.5" customHeight="1">
      <c r="A63" s="59" t="s">
        <v>122</v>
      </c>
      <c r="B63" s="29" t="s">
        <v>69</v>
      </c>
      <c r="C63" s="60"/>
      <c r="D63" s="62">
        <v>3.9699</v>
      </c>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row>
    <row r="64" spans="1:33" s="36" customFormat="1" ht="50.25" customHeight="1">
      <c r="A64" s="59" t="s">
        <v>68</v>
      </c>
      <c r="B64" s="29" t="s">
        <v>69</v>
      </c>
      <c r="C64" s="60"/>
      <c r="D64" s="62"/>
      <c r="E64" s="62"/>
      <c r="F64" s="62">
        <v>0.1</v>
      </c>
      <c r="G64" s="62"/>
      <c r="H64" s="62"/>
      <c r="I64" s="62"/>
      <c r="J64" s="62">
        <v>0.1</v>
      </c>
      <c r="K64" s="62"/>
      <c r="L64" s="62"/>
      <c r="M64" s="62">
        <v>1.35</v>
      </c>
      <c r="N64" s="62"/>
      <c r="O64" s="62"/>
      <c r="P64" s="62"/>
      <c r="Q64" s="62">
        <v>1.35</v>
      </c>
      <c r="R64" s="62"/>
      <c r="S64" s="62"/>
      <c r="T64" s="62">
        <v>1.49</v>
      </c>
      <c r="U64" s="62"/>
      <c r="V64" s="62"/>
      <c r="W64" s="62"/>
      <c r="X64" s="62">
        <v>1.49</v>
      </c>
      <c r="Y64" s="62"/>
      <c r="Z64" s="62"/>
      <c r="AA64" s="62"/>
      <c r="AB64" s="62"/>
      <c r="AC64" s="62"/>
      <c r="AD64" s="62"/>
      <c r="AE64" s="62"/>
      <c r="AF64" s="62"/>
      <c r="AG64" s="62"/>
    </row>
    <row r="65" spans="1:33" s="22" customFormat="1" ht="53.25" customHeight="1">
      <c r="A65" s="59" t="s">
        <v>118</v>
      </c>
      <c r="B65" s="29" t="s">
        <v>86</v>
      </c>
      <c r="C65" s="60"/>
      <c r="D65" s="62">
        <v>0.2642</v>
      </c>
      <c r="E65" s="62"/>
      <c r="F65" s="62">
        <v>2.776</v>
      </c>
      <c r="G65" s="62"/>
      <c r="H65" s="62"/>
      <c r="I65" s="62"/>
      <c r="J65" s="62">
        <v>2.776</v>
      </c>
      <c r="K65" s="62"/>
      <c r="L65" s="62"/>
      <c r="M65" s="62"/>
      <c r="N65" s="62"/>
      <c r="O65" s="62"/>
      <c r="P65" s="62"/>
      <c r="Q65" s="62"/>
      <c r="R65" s="62"/>
      <c r="S65" s="62"/>
      <c r="T65" s="62"/>
      <c r="U65" s="62"/>
      <c r="V65" s="62"/>
      <c r="W65" s="62"/>
      <c r="X65" s="62"/>
      <c r="Y65" s="62"/>
      <c r="Z65" s="62"/>
      <c r="AA65" s="62"/>
      <c r="AB65" s="62"/>
      <c r="AC65" s="62"/>
      <c r="AD65" s="62"/>
      <c r="AE65" s="62"/>
      <c r="AF65" s="62"/>
      <c r="AG65" s="62"/>
    </row>
    <row r="66" spans="1:33" s="13" customFormat="1" ht="180.75" thickBot="1">
      <c r="A66" s="126" t="s">
        <v>119</v>
      </c>
      <c r="B66" s="90" t="s">
        <v>85</v>
      </c>
      <c r="C66" s="91"/>
      <c r="D66" s="71">
        <v>0.9131</v>
      </c>
      <c r="E66" s="71"/>
      <c r="F66" s="71">
        <v>2.342</v>
      </c>
      <c r="G66" s="71"/>
      <c r="H66" s="71"/>
      <c r="I66" s="71"/>
      <c r="J66" s="71">
        <v>2.342</v>
      </c>
      <c r="K66" s="92"/>
      <c r="L66" s="92"/>
      <c r="M66" s="71">
        <v>2</v>
      </c>
      <c r="N66" s="71"/>
      <c r="O66" s="71"/>
      <c r="P66" s="71"/>
      <c r="Q66" s="71">
        <v>2</v>
      </c>
      <c r="R66" s="92"/>
      <c r="S66" s="92"/>
      <c r="T66" s="92"/>
      <c r="U66" s="92"/>
      <c r="V66" s="92"/>
      <c r="W66" s="92"/>
      <c r="X66" s="92"/>
      <c r="Y66" s="92"/>
      <c r="Z66" s="92"/>
      <c r="AA66" s="92"/>
      <c r="AB66" s="92"/>
      <c r="AC66" s="92"/>
      <c r="AD66" s="92"/>
      <c r="AE66" s="92"/>
      <c r="AF66" s="92"/>
      <c r="AG66" s="92"/>
    </row>
    <row r="67" spans="1:33" s="19" customFormat="1" ht="15.75" thickBot="1">
      <c r="A67" s="79" t="s">
        <v>54</v>
      </c>
      <c r="B67" s="93"/>
      <c r="C67" s="94"/>
      <c r="D67" s="95">
        <f>D68+D69</f>
        <v>4.760700000000001</v>
      </c>
      <c r="E67" s="95">
        <f aca="true" t="shared" si="8" ref="E67:AF67">E68+E69</f>
        <v>0</v>
      </c>
      <c r="F67" s="95">
        <f t="shared" si="8"/>
        <v>2.6212</v>
      </c>
      <c r="G67" s="95">
        <f t="shared" si="8"/>
        <v>0</v>
      </c>
      <c r="H67" s="95">
        <f t="shared" si="8"/>
        <v>0</v>
      </c>
      <c r="I67" s="95">
        <f t="shared" si="8"/>
        <v>2.1215</v>
      </c>
      <c r="J67" s="95">
        <f t="shared" si="8"/>
        <v>0.5</v>
      </c>
      <c r="K67" s="95">
        <f t="shared" si="8"/>
        <v>0</v>
      </c>
      <c r="L67" s="95">
        <f t="shared" si="8"/>
        <v>0</v>
      </c>
      <c r="M67" s="95">
        <f t="shared" si="8"/>
        <v>0.7</v>
      </c>
      <c r="N67" s="95">
        <f t="shared" si="8"/>
        <v>0</v>
      </c>
      <c r="O67" s="95">
        <f t="shared" si="8"/>
        <v>0</v>
      </c>
      <c r="P67" s="95">
        <f t="shared" si="8"/>
        <v>0</v>
      </c>
      <c r="Q67" s="95">
        <f t="shared" si="8"/>
        <v>0.7</v>
      </c>
      <c r="R67" s="95">
        <f t="shared" si="8"/>
        <v>0</v>
      </c>
      <c r="S67" s="95">
        <f t="shared" si="8"/>
        <v>0</v>
      </c>
      <c r="T67" s="95">
        <f t="shared" si="8"/>
        <v>1.66</v>
      </c>
      <c r="U67" s="95">
        <f t="shared" si="8"/>
        <v>0</v>
      </c>
      <c r="V67" s="95">
        <f t="shared" si="8"/>
        <v>0</v>
      </c>
      <c r="W67" s="95">
        <f t="shared" si="8"/>
        <v>0</v>
      </c>
      <c r="X67" s="95">
        <f t="shared" si="8"/>
        <v>1.66</v>
      </c>
      <c r="Y67" s="95">
        <f t="shared" si="8"/>
        <v>0</v>
      </c>
      <c r="Z67" s="95">
        <f t="shared" si="8"/>
        <v>0</v>
      </c>
      <c r="AA67" s="95">
        <f t="shared" si="8"/>
        <v>0</v>
      </c>
      <c r="AB67" s="95">
        <f t="shared" si="8"/>
        <v>0</v>
      </c>
      <c r="AC67" s="95">
        <f t="shared" si="8"/>
        <v>0</v>
      </c>
      <c r="AD67" s="95">
        <f t="shared" si="8"/>
        <v>0</v>
      </c>
      <c r="AE67" s="95">
        <f t="shared" si="8"/>
        <v>0</v>
      </c>
      <c r="AF67" s="95">
        <f t="shared" si="8"/>
        <v>0</v>
      </c>
      <c r="AG67" s="95">
        <f>AG68+AG69</f>
        <v>0</v>
      </c>
    </row>
    <row r="68" spans="1:33" s="22" customFormat="1" ht="168">
      <c r="A68" s="64" t="s">
        <v>136</v>
      </c>
      <c r="B68" s="96" t="s">
        <v>137</v>
      </c>
      <c r="C68" s="55"/>
      <c r="D68" s="87">
        <v>4.3733</v>
      </c>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row>
    <row r="69" spans="1:33" s="22" customFormat="1" ht="48.75" thickBot="1">
      <c r="A69" s="126" t="s">
        <v>102</v>
      </c>
      <c r="B69" s="97" t="s">
        <v>92</v>
      </c>
      <c r="C69" s="69"/>
      <c r="D69" s="98">
        <v>0.3874</v>
      </c>
      <c r="E69" s="98"/>
      <c r="F69" s="98">
        <v>2.6212</v>
      </c>
      <c r="G69" s="98"/>
      <c r="H69" s="98"/>
      <c r="I69" s="98">
        <v>2.1215</v>
      </c>
      <c r="J69" s="98">
        <v>0.5</v>
      </c>
      <c r="K69" s="98"/>
      <c r="L69" s="98"/>
      <c r="M69" s="98">
        <v>0.7</v>
      </c>
      <c r="N69" s="98"/>
      <c r="O69" s="98"/>
      <c r="P69" s="98"/>
      <c r="Q69" s="98">
        <v>0.7</v>
      </c>
      <c r="R69" s="98"/>
      <c r="S69" s="98"/>
      <c r="T69" s="98">
        <v>1.66</v>
      </c>
      <c r="U69" s="98"/>
      <c r="V69" s="98"/>
      <c r="W69" s="98"/>
      <c r="X69" s="98">
        <v>1.66</v>
      </c>
      <c r="Y69" s="98"/>
      <c r="Z69" s="98"/>
      <c r="AA69" s="98"/>
      <c r="AB69" s="98"/>
      <c r="AC69" s="98"/>
      <c r="AD69" s="98"/>
      <c r="AE69" s="98"/>
      <c r="AF69" s="98"/>
      <c r="AG69" s="98"/>
    </row>
    <row r="70" spans="1:33" s="22" customFormat="1" ht="15.75" thickBot="1">
      <c r="A70" s="79" t="s">
        <v>55</v>
      </c>
      <c r="B70" s="99"/>
      <c r="C70" s="100"/>
      <c r="D70" s="95">
        <f>D71+D72</f>
        <v>43.0882</v>
      </c>
      <c r="E70" s="95">
        <f aca="true" t="shared" si="9" ref="E70:AG70">E71+E72</f>
        <v>0</v>
      </c>
      <c r="F70" s="95">
        <f t="shared" si="9"/>
        <v>42.119</v>
      </c>
      <c r="G70" s="95">
        <f t="shared" si="9"/>
        <v>0</v>
      </c>
      <c r="H70" s="95">
        <f t="shared" si="9"/>
        <v>0</v>
      </c>
      <c r="I70" s="95">
        <f t="shared" si="9"/>
        <v>41.364</v>
      </c>
      <c r="J70" s="95">
        <f t="shared" si="9"/>
        <v>0.7548</v>
      </c>
      <c r="K70" s="95">
        <f t="shared" si="9"/>
        <v>0</v>
      </c>
      <c r="L70" s="95">
        <f t="shared" si="9"/>
        <v>0</v>
      </c>
      <c r="M70" s="95">
        <f t="shared" si="9"/>
        <v>0.7</v>
      </c>
      <c r="N70" s="95">
        <f t="shared" si="9"/>
        <v>0</v>
      </c>
      <c r="O70" s="95">
        <f t="shared" si="9"/>
        <v>0</v>
      </c>
      <c r="P70" s="95">
        <f t="shared" si="9"/>
        <v>0</v>
      </c>
      <c r="Q70" s="95">
        <f t="shared" si="9"/>
        <v>0.7</v>
      </c>
      <c r="R70" s="95">
        <f t="shared" si="9"/>
        <v>0</v>
      </c>
      <c r="S70" s="95">
        <f t="shared" si="9"/>
        <v>0</v>
      </c>
      <c r="T70" s="95">
        <f t="shared" si="9"/>
        <v>1.4</v>
      </c>
      <c r="U70" s="95">
        <f t="shared" si="9"/>
        <v>0</v>
      </c>
      <c r="V70" s="95">
        <f t="shared" si="9"/>
        <v>0</v>
      </c>
      <c r="W70" s="95">
        <f t="shared" si="9"/>
        <v>0</v>
      </c>
      <c r="X70" s="95">
        <f t="shared" si="9"/>
        <v>1.4</v>
      </c>
      <c r="Y70" s="95">
        <f t="shared" si="9"/>
        <v>0</v>
      </c>
      <c r="Z70" s="95">
        <f t="shared" si="9"/>
        <v>0</v>
      </c>
      <c r="AA70" s="95">
        <f t="shared" si="9"/>
        <v>0</v>
      </c>
      <c r="AB70" s="95">
        <f t="shared" si="9"/>
        <v>0</v>
      </c>
      <c r="AC70" s="95">
        <f t="shared" si="9"/>
        <v>0</v>
      </c>
      <c r="AD70" s="95">
        <f t="shared" si="9"/>
        <v>0</v>
      </c>
      <c r="AE70" s="95">
        <f t="shared" si="9"/>
        <v>0</v>
      </c>
      <c r="AF70" s="95">
        <f t="shared" si="9"/>
        <v>0</v>
      </c>
      <c r="AG70" s="95">
        <f t="shared" si="9"/>
        <v>0</v>
      </c>
    </row>
    <row r="71" spans="1:33" s="22" customFormat="1" ht="36">
      <c r="A71" s="64" t="s">
        <v>47</v>
      </c>
      <c r="B71" s="101" t="s">
        <v>90</v>
      </c>
      <c r="C71" s="55"/>
      <c r="D71" s="87">
        <v>41.0882</v>
      </c>
      <c r="E71" s="87"/>
      <c r="F71" s="87">
        <v>41.3642</v>
      </c>
      <c r="G71" s="87"/>
      <c r="H71" s="87"/>
      <c r="I71" s="87">
        <v>41.364</v>
      </c>
      <c r="J71" s="87"/>
      <c r="K71" s="87"/>
      <c r="L71" s="87"/>
      <c r="M71" s="87"/>
      <c r="N71" s="87"/>
      <c r="O71" s="87"/>
      <c r="P71" s="87"/>
      <c r="Q71" s="87"/>
      <c r="R71" s="87"/>
      <c r="S71" s="87"/>
      <c r="T71" s="87"/>
      <c r="U71" s="87"/>
      <c r="V71" s="87"/>
      <c r="W71" s="87"/>
      <c r="X71" s="87"/>
      <c r="Y71" s="87"/>
      <c r="Z71" s="87"/>
      <c r="AA71" s="87"/>
      <c r="AB71" s="87"/>
      <c r="AC71" s="87"/>
      <c r="AD71" s="87"/>
      <c r="AE71" s="87"/>
      <c r="AF71" s="87"/>
      <c r="AG71" s="87"/>
    </row>
    <row r="72" spans="1:33" s="22" customFormat="1" ht="60.75" thickBot="1">
      <c r="A72" s="126" t="s">
        <v>101</v>
      </c>
      <c r="B72" s="115" t="s">
        <v>91</v>
      </c>
      <c r="C72" s="69"/>
      <c r="D72" s="98">
        <v>2</v>
      </c>
      <c r="E72" s="98"/>
      <c r="F72" s="98">
        <v>0.7548</v>
      </c>
      <c r="G72" s="98"/>
      <c r="H72" s="98"/>
      <c r="I72" s="98"/>
      <c r="J72" s="98">
        <v>0.7548</v>
      </c>
      <c r="K72" s="98"/>
      <c r="L72" s="98"/>
      <c r="M72" s="98">
        <v>0.7</v>
      </c>
      <c r="N72" s="98"/>
      <c r="O72" s="98"/>
      <c r="P72" s="98"/>
      <c r="Q72" s="98">
        <v>0.7</v>
      </c>
      <c r="R72" s="98"/>
      <c r="S72" s="98"/>
      <c r="T72" s="98">
        <v>1.4</v>
      </c>
      <c r="U72" s="98"/>
      <c r="V72" s="98"/>
      <c r="W72" s="98"/>
      <c r="X72" s="98">
        <v>1.4</v>
      </c>
      <c r="Y72" s="98"/>
      <c r="Z72" s="98"/>
      <c r="AA72" s="98"/>
      <c r="AB72" s="98"/>
      <c r="AC72" s="98"/>
      <c r="AD72" s="98"/>
      <c r="AE72" s="98"/>
      <c r="AF72" s="98"/>
      <c r="AG72" s="98"/>
    </row>
    <row r="73" spans="1:33" s="22" customFormat="1" ht="15.75" thickBot="1">
      <c r="A73" s="79" t="s">
        <v>48</v>
      </c>
      <c r="B73" s="102"/>
      <c r="C73" s="73"/>
      <c r="D73" s="95">
        <f>D74+D75+D76+D77+D78+D79+D80+D81+D82+D83</f>
        <v>15.4074</v>
      </c>
      <c r="E73" s="95">
        <f aca="true" t="shared" si="10" ref="E73:AG73">E74+E75+E76+E77+E78+E79+E80+E81+E82+E83</f>
        <v>0</v>
      </c>
      <c r="F73" s="95">
        <f t="shared" si="10"/>
        <v>201.8655</v>
      </c>
      <c r="G73" s="95">
        <f t="shared" si="10"/>
        <v>0</v>
      </c>
      <c r="H73" s="95">
        <f t="shared" si="10"/>
        <v>0</v>
      </c>
      <c r="I73" s="95">
        <f t="shared" si="10"/>
        <v>13.59</v>
      </c>
      <c r="J73" s="95">
        <f t="shared" si="10"/>
        <v>201.8655</v>
      </c>
      <c r="K73" s="95">
        <f t="shared" si="10"/>
        <v>0</v>
      </c>
      <c r="L73" s="95">
        <f t="shared" si="10"/>
        <v>0</v>
      </c>
      <c r="M73" s="95">
        <f t="shared" si="10"/>
        <v>4207.2235</v>
      </c>
      <c r="N73" s="95">
        <f t="shared" si="10"/>
        <v>0</v>
      </c>
      <c r="O73" s="95">
        <f t="shared" si="10"/>
        <v>0</v>
      </c>
      <c r="P73" s="95">
        <f t="shared" si="10"/>
        <v>0</v>
      </c>
      <c r="Q73" s="95">
        <f t="shared" si="10"/>
        <v>4207.2235</v>
      </c>
      <c r="R73" s="95">
        <f t="shared" si="10"/>
        <v>0</v>
      </c>
      <c r="S73" s="95">
        <f t="shared" si="10"/>
        <v>0</v>
      </c>
      <c r="T73" s="95">
        <f t="shared" si="10"/>
        <v>7961.0325</v>
      </c>
      <c r="U73" s="95">
        <f t="shared" si="10"/>
        <v>0</v>
      </c>
      <c r="V73" s="95">
        <f t="shared" si="10"/>
        <v>0</v>
      </c>
      <c r="W73" s="95">
        <f t="shared" si="10"/>
        <v>0</v>
      </c>
      <c r="X73" s="95">
        <f t="shared" si="10"/>
        <v>7961.0325</v>
      </c>
      <c r="Y73" s="95">
        <f t="shared" si="10"/>
        <v>0</v>
      </c>
      <c r="Z73" s="95">
        <f t="shared" si="10"/>
        <v>0</v>
      </c>
      <c r="AA73" s="95">
        <f t="shared" si="10"/>
        <v>12.5128</v>
      </c>
      <c r="AB73" s="95">
        <f t="shared" si="10"/>
        <v>0</v>
      </c>
      <c r="AC73" s="95">
        <f t="shared" si="10"/>
        <v>0</v>
      </c>
      <c r="AD73" s="95">
        <f t="shared" si="10"/>
        <v>0</v>
      </c>
      <c r="AE73" s="95">
        <f t="shared" si="10"/>
        <v>12.5128</v>
      </c>
      <c r="AF73" s="95">
        <f t="shared" si="10"/>
        <v>0</v>
      </c>
      <c r="AG73" s="95">
        <f t="shared" si="10"/>
        <v>0</v>
      </c>
    </row>
    <row r="74" spans="1:33" s="22" customFormat="1" ht="36">
      <c r="A74" s="64" t="s">
        <v>138</v>
      </c>
      <c r="B74" s="101"/>
      <c r="C74" s="55"/>
      <c r="D74" s="87">
        <v>1.514</v>
      </c>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row>
    <row r="75" spans="1:33" s="22" customFormat="1" ht="72">
      <c r="A75" s="59" t="s">
        <v>100</v>
      </c>
      <c r="B75" s="29" t="s">
        <v>72</v>
      </c>
      <c r="C75" s="66"/>
      <c r="D75" s="66">
        <v>0.2</v>
      </c>
      <c r="E75" s="66"/>
      <c r="F75" s="66">
        <v>0.05</v>
      </c>
      <c r="G75" s="66">
        <v>0</v>
      </c>
      <c r="H75" s="66"/>
      <c r="I75" s="66">
        <v>0</v>
      </c>
      <c r="J75" s="66">
        <v>0.05</v>
      </c>
      <c r="K75" s="66"/>
      <c r="L75" s="66"/>
      <c r="M75" s="66"/>
      <c r="N75" s="66"/>
      <c r="O75" s="66"/>
      <c r="P75" s="66"/>
      <c r="Q75" s="66"/>
      <c r="R75" s="66"/>
      <c r="S75" s="66"/>
      <c r="T75" s="66"/>
      <c r="U75" s="66"/>
      <c r="V75" s="66"/>
      <c r="W75" s="66"/>
      <c r="X75" s="66"/>
      <c r="Y75" s="66"/>
      <c r="Z75" s="103"/>
      <c r="AA75" s="103"/>
      <c r="AB75" s="103"/>
      <c r="AC75" s="103"/>
      <c r="AD75" s="103"/>
      <c r="AE75" s="103"/>
      <c r="AF75" s="103"/>
      <c r="AG75" s="103"/>
    </row>
    <row r="76" spans="1:33" s="22" customFormat="1" ht="80.25" customHeight="1">
      <c r="A76" s="59" t="s">
        <v>139</v>
      </c>
      <c r="B76" s="104" t="s">
        <v>156</v>
      </c>
      <c r="C76" s="60"/>
      <c r="D76" s="66">
        <v>0.65</v>
      </c>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row>
    <row r="77" spans="1:33" s="22" customFormat="1" ht="120.75" customHeight="1">
      <c r="A77" s="59" t="s">
        <v>107</v>
      </c>
      <c r="B77" s="104" t="s">
        <v>79</v>
      </c>
      <c r="C77" s="60"/>
      <c r="D77" s="66">
        <v>0.891</v>
      </c>
      <c r="E77" s="66"/>
      <c r="F77" s="66">
        <v>1.57</v>
      </c>
      <c r="G77" s="66">
        <v>0</v>
      </c>
      <c r="H77" s="66"/>
      <c r="I77" s="66">
        <v>13.59</v>
      </c>
      <c r="J77" s="66">
        <v>1.57</v>
      </c>
      <c r="K77" s="66"/>
      <c r="L77" s="66"/>
      <c r="M77" s="66"/>
      <c r="N77" s="103"/>
      <c r="O77" s="103"/>
      <c r="P77" s="103"/>
      <c r="Q77" s="103"/>
      <c r="R77" s="103"/>
      <c r="S77" s="103"/>
      <c r="T77" s="103"/>
      <c r="U77" s="103"/>
      <c r="V77" s="103"/>
      <c r="W77" s="103"/>
      <c r="X77" s="103"/>
      <c r="Y77" s="103"/>
      <c r="Z77" s="103"/>
      <c r="AA77" s="103"/>
      <c r="AB77" s="103"/>
      <c r="AC77" s="103"/>
      <c r="AD77" s="103"/>
      <c r="AE77" s="103"/>
      <c r="AF77" s="103"/>
      <c r="AG77" s="103"/>
    </row>
    <row r="78" spans="1:33" s="22" customFormat="1" ht="60">
      <c r="A78" s="59" t="s">
        <v>123</v>
      </c>
      <c r="B78" s="104" t="s">
        <v>88</v>
      </c>
      <c r="C78" s="60"/>
      <c r="D78" s="66">
        <v>0.44</v>
      </c>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row>
    <row r="79" spans="1:33" s="22" customFormat="1" ht="62.25" customHeight="1">
      <c r="A79" s="59" t="s">
        <v>116</v>
      </c>
      <c r="B79" s="114" t="s">
        <v>172</v>
      </c>
      <c r="C79" s="60"/>
      <c r="D79" s="66"/>
      <c r="E79" s="66"/>
      <c r="F79" s="66">
        <v>0.19</v>
      </c>
      <c r="G79" s="66"/>
      <c r="H79" s="66"/>
      <c r="I79" s="66"/>
      <c r="J79" s="66">
        <v>0.19</v>
      </c>
      <c r="K79" s="66"/>
      <c r="L79" s="66"/>
      <c r="M79" s="66">
        <v>1.4</v>
      </c>
      <c r="N79" s="66"/>
      <c r="O79" s="66"/>
      <c r="P79" s="66"/>
      <c r="Q79" s="66">
        <v>1.4</v>
      </c>
      <c r="R79" s="66"/>
      <c r="S79" s="66"/>
      <c r="T79" s="66">
        <v>1.4325</v>
      </c>
      <c r="U79" s="66"/>
      <c r="V79" s="66"/>
      <c r="W79" s="66"/>
      <c r="X79" s="66">
        <v>1.4325</v>
      </c>
      <c r="Y79" s="66"/>
      <c r="Z79" s="66"/>
      <c r="AA79" s="66">
        <v>2.96909</v>
      </c>
      <c r="AB79" s="66"/>
      <c r="AC79" s="66"/>
      <c r="AD79" s="66"/>
      <c r="AE79" s="66">
        <v>2.96909</v>
      </c>
      <c r="AF79" s="66"/>
      <c r="AG79" s="66"/>
    </row>
    <row r="80" spans="1:33" s="22" customFormat="1" ht="193.5" customHeight="1">
      <c r="A80" s="105" t="s">
        <v>113</v>
      </c>
      <c r="B80" s="97" t="s">
        <v>177</v>
      </c>
      <c r="C80" s="69"/>
      <c r="D80" s="98"/>
      <c r="E80" s="98"/>
      <c r="F80" s="98">
        <v>0.0555</v>
      </c>
      <c r="G80" s="98">
        <v>0</v>
      </c>
      <c r="H80" s="98"/>
      <c r="I80" s="98">
        <v>0</v>
      </c>
      <c r="J80" s="98">
        <v>0.0555</v>
      </c>
      <c r="K80" s="98">
        <v>0</v>
      </c>
      <c r="L80" s="98">
        <v>0</v>
      </c>
      <c r="M80" s="98">
        <v>5.8235</v>
      </c>
      <c r="N80" s="98">
        <v>0</v>
      </c>
      <c r="O80" s="98"/>
      <c r="P80" s="98">
        <v>0</v>
      </c>
      <c r="Q80" s="98">
        <v>5.8235</v>
      </c>
      <c r="R80" s="98">
        <v>0</v>
      </c>
      <c r="S80" s="98">
        <v>0</v>
      </c>
      <c r="T80" s="98">
        <v>0</v>
      </c>
      <c r="U80" s="98">
        <v>0</v>
      </c>
      <c r="V80" s="98"/>
      <c r="W80" s="98">
        <v>0</v>
      </c>
      <c r="X80" s="98">
        <v>0</v>
      </c>
      <c r="Y80" s="98">
        <v>0</v>
      </c>
      <c r="Z80" s="98">
        <v>0</v>
      </c>
      <c r="AA80" s="98">
        <v>9.54371</v>
      </c>
      <c r="AB80" s="98">
        <v>0</v>
      </c>
      <c r="AC80" s="98"/>
      <c r="AD80" s="98">
        <v>0</v>
      </c>
      <c r="AE80" s="98">
        <v>9.54371</v>
      </c>
      <c r="AF80" s="98">
        <v>0</v>
      </c>
      <c r="AG80" s="98">
        <v>0</v>
      </c>
    </row>
    <row r="81" spans="1:34" s="22" customFormat="1" ht="132">
      <c r="A81" s="130" t="s">
        <v>98</v>
      </c>
      <c r="B81" s="114" t="s">
        <v>178</v>
      </c>
      <c r="C81" s="60"/>
      <c r="D81" s="62">
        <v>7.849</v>
      </c>
      <c r="E81" s="66"/>
      <c r="F81" s="62">
        <v>200</v>
      </c>
      <c r="G81" s="66"/>
      <c r="H81" s="66"/>
      <c r="I81" s="66"/>
      <c r="J81" s="62">
        <v>200</v>
      </c>
      <c r="K81" s="66"/>
      <c r="L81" s="66"/>
      <c r="M81" s="62">
        <v>4200</v>
      </c>
      <c r="N81" s="66"/>
      <c r="O81" s="66"/>
      <c r="P81" s="66"/>
      <c r="Q81" s="62">
        <v>4200</v>
      </c>
      <c r="R81" s="66"/>
      <c r="S81" s="66"/>
      <c r="T81" s="62">
        <v>7959.6</v>
      </c>
      <c r="U81" s="66"/>
      <c r="V81" s="66"/>
      <c r="W81" s="66"/>
      <c r="X81" s="62">
        <v>7959.6</v>
      </c>
      <c r="Y81" s="66"/>
      <c r="Z81" s="66"/>
      <c r="AA81" s="66"/>
      <c r="AB81" s="66"/>
      <c r="AC81" s="66"/>
      <c r="AD81" s="66"/>
      <c r="AE81" s="66"/>
      <c r="AF81" s="66"/>
      <c r="AG81" s="66"/>
      <c r="AH81" s="39"/>
    </row>
    <row r="82" spans="1:33" s="22" customFormat="1" ht="60">
      <c r="A82" s="124" t="s">
        <v>141</v>
      </c>
      <c r="B82" s="104" t="s">
        <v>157</v>
      </c>
      <c r="C82" s="60"/>
      <c r="D82" s="66">
        <v>3.4734</v>
      </c>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row>
    <row r="83" spans="1:33" s="22" customFormat="1" ht="60.75" thickBot="1">
      <c r="A83" s="105" t="s">
        <v>140</v>
      </c>
      <c r="B83" s="115" t="s">
        <v>159</v>
      </c>
      <c r="C83" s="69"/>
      <c r="D83" s="98">
        <v>0.39</v>
      </c>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row>
    <row r="84" spans="1:33" s="22" customFormat="1" ht="15.75" thickBot="1">
      <c r="A84" s="106" t="s">
        <v>56</v>
      </c>
      <c r="B84" s="99" t="s">
        <v>158</v>
      </c>
      <c r="C84" s="73"/>
      <c r="D84" s="95">
        <f>D85+D86+D87+D88+D89+D90</f>
        <v>12.376999999999999</v>
      </c>
      <c r="E84" s="95">
        <f aca="true" t="shared" si="11" ref="E84:AG84">E85+E86+E87+E88+E89+E90</f>
        <v>18.475</v>
      </c>
      <c r="F84" s="95">
        <f t="shared" si="11"/>
        <v>19.599999999999998</v>
      </c>
      <c r="G84" s="95">
        <f t="shared" si="11"/>
        <v>0</v>
      </c>
      <c r="H84" s="95" t="e">
        <f t="shared" si="11"/>
        <v>#REF!</v>
      </c>
      <c r="I84" s="95">
        <f t="shared" si="11"/>
        <v>17.836</v>
      </c>
      <c r="J84" s="95">
        <f t="shared" si="11"/>
        <v>1.768</v>
      </c>
      <c r="K84" s="95">
        <f t="shared" si="11"/>
        <v>0</v>
      </c>
      <c r="L84" s="95">
        <f t="shared" si="11"/>
        <v>0</v>
      </c>
      <c r="M84" s="95">
        <f t="shared" si="11"/>
        <v>6.109</v>
      </c>
      <c r="N84" s="95">
        <f t="shared" si="11"/>
        <v>0</v>
      </c>
      <c r="O84" s="95" t="e">
        <f t="shared" si="11"/>
        <v>#REF!</v>
      </c>
      <c r="P84" s="95">
        <f t="shared" si="11"/>
        <v>0.433</v>
      </c>
      <c r="Q84" s="95">
        <f t="shared" si="11"/>
        <v>5.68</v>
      </c>
      <c r="R84" s="95">
        <f t="shared" si="11"/>
        <v>0</v>
      </c>
      <c r="S84" s="95">
        <f t="shared" si="11"/>
        <v>0</v>
      </c>
      <c r="T84" s="95">
        <f t="shared" si="11"/>
        <v>10.9</v>
      </c>
      <c r="U84" s="95">
        <f t="shared" si="11"/>
        <v>0</v>
      </c>
      <c r="V84" s="95" t="e">
        <f t="shared" si="11"/>
        <v>#REF!</v>
      </c>
      <c r="W84" s="95">
        <f t="shared" si="11"/>
        <v>0</v>
      </c>
      <c r="X84" s="95">
        <f t="shared" si="11"/>
        <v>10.9</v>
      </c>
      <c r="Y84" s="95">
        <f t="shared" si="11"/>
        <v>0</v>
      </c>
      <c r="Z84" s="95">
        <f t="shared" si="11"/>
        <v>0</v>
      </c>
      <c r="AA84" s="95">
        <f t="shared" si="11"/>
        <v>7.6</v>
      </c>
      <c r="AB84" s="95">
        <f t="shared" si="11"/>
        <v>0</v>
      </c>
      <c r="AC84" s="95" t="e">
        <f t="shared" si="11"/>
        <v>#REF!</v>
      </c>
      <c r="AD84" s="95">
        <f t="shared" si="11"/>
        <v>0</v>
      </c>
      <c r="AE84" s="95">
        <f t="shared" si="11"/>
        <v>7.6</v>
      </c>
      <c r="AF84" s="95">
        <f t="shared" si="11"/>
        <v>0</v>
      </c>
      <c r="AG84" s="95">
        <f t="shared" si="11"/>
        <v>0</v>
      </c>
    </row>
    <row r="85" spans="1:33" s="22" customFormat="1" ht="84">
      <c r="A85" s="64" t="s">
        <v>142</v>
      </c>
      <c r="B85" s="96" t="s">
        <v>160</v>
      </c>
      <c r="C85" s="55"/>
      <c r="D85" s="87">
        <v>2.73</v>
      </c>
      <c r="E85" s="87"/>
      <c r="F85" s="87">
        <v>0.709</v>
      </c>
      <c r="G85" s="87">
        <v>0</v>
      </c>
      <c r="H85" s="87" t="e">
        <f>#REF!+#REF!+H86</f>
        <v>#REF!</v>
      </c>
      <c r="I85" s="87">
        <v>0.633</v>
      </c>
      <c r="J85" s="87">
        <v>0.08</v>
      </c>
      <c r="K85" s="87"/>
      <c r="L85" s="87"/>
      <c r="M85" s="87">
        <v>0.509</v>
      </c>
      <c r="N85" s="87"/>
      <c r="O85" s="87" t="e">
        <f>#REF!+#REF!+O86</f>
        <v>#REF!</v>
      </c>
      <c r="P85" s="87">
        <v>0.433</v>
      </c>
      <c r="Q85" s="87">
        <v>0.08</v>
      </c>
      <c r="R85" s="87"/>
      <c r="S85" s="87"/>
      <c r="T85" s="87">
        <v>0</v>
      </c>
      <c r="U85" s="87"/>
      <c r="V85" s="87" t="e">
        <f>#REF!+#REF!+V86</f>
        <v>#REF!</v>
      </c>
      <c r="W85" s="87"/>
      <c r="X85" s="87"/>
      <c r="Y85" s="87"/>
      <c r="Z85" s="87"/>
      <c r="AA85" s="87">
        <v>0</v>
      </c>
      <c r="AB85" s="87"/>
      <c r="AC85" s="87" t="e">
        <f>#REF!+#REF!+AC86</f>
        <v>#REF!</v>
      </c>
      <c r="AD85" s="87"/>
      <c r="AE85" s="87"/>
      <c r="AF85" s="87"/>
      <c r="AG85" s="87"/>
    </row>
    <row r="86" spans="1:33" ht="72">
      <c r="A86" s="129" t="s">
        <v>143</v>
      </c>
      <c r="B86" s="114" t="s">
        <v>161</v>
      </c>
      <c r="C86" s="60"/>
      <c r="D86" s="66">
        <v>0.143</v>
      </c>
      <c r="E86" s="66"/>
      <c r="F86" s="66">
        <v>0</v>
      </c>
      <c r="G86" s="66">
        <v>0</v>
      </c>
      <c r="H86" s="66"/>
      <c r="I86" s="66">
        <v>0</v>
      </c>
      <c r="J86" s="66">
        <v>0</v>
      </c>
      <c r="K86" s="66">
        <v>0</v>
      </c>
      <c r="L86" s="66">
        <v>0</v>
      </c>
      <c r="M86" s="66">
        <v>0</v>
      </c>
      <c r="N86" s="66">
        <v>0</v>
      </c>
      <c r="O86" s="66"/>
      <c r="P86" s="66">
        <v>0</v>
      </c>
      <c r="Q86" s="66">
        <v>0</v>
      </c>
      <c r="R86" s="66">
        <v>0</v>
      </c>
      <c r="S86" s="66">
        <v>0</v>
      </c>
      <c r="T86" s="66">
        <v>0</v>
      </c>
      <c r="U86" s="66">
        <v>0</v>
      </c>
      <c r="V86" s="66"/>
      <c r="W86" s="66">
        <v>0</v>
      </c>
      <c r="X86" s="66">
        <v>0</v>
      </c>
      <c r="Y86" s="66">
        <v>0</v>
      </c>
      <c r="Z86" s="66">
        <v>0</v>
      </c>
      <c r="AA86" s="66">
        <v>0</v>
      </c>
      <c r="AB86" s="66">
        <v>0</v>
      </c>
      <c r="AC86" s="66"/>
      <c r="AD86" s="66">
        <v>0</v>
      </c>
      <c r="AE86" s="66">
        <v>0</v>
      </c>
      <c r="AF86" s="66">
        <v>0</v>
      </c>
      <c r="AG86" s="66">
        <v>0</v>
      </c>
    </row>
    <row r="87" spans="1:33" ht="24">
      <c r="A87" s="129" t="s">
        <v>144</v>
      </c>
      <c r="B87" s="104"/>
      <c r="C87" s="107"/>
      <c r="D87" s="108">
        <v>0.25</v>
      </c>
      <c r="E87" s="108">
        <v>13.096</v>
      </c>
      <c r="F87" s="108">
        <v>13.096</v>
      </c>
      <c r="G87" s="108"/>
      <c r="H87" s="108" t="e">
        <f>#REF!</f>
        <v>#REF!</v>
      </c>
      <c r="I87" s="108">
        <v>11.824</v>
      </c>
      <c r="J87" s="108">
        <v>1.272</v>
      </c>
      <c r="K87" s="108"/>
      <c r="L87" s="108"/>
      <c r="M87" s="108">
        <v>0</v>
      </c>
      <c r="N87" s="108"/>
      <c r="O87" s="108" t="e">
        <f>#REF!</f>
        <v>#REF!</v>
      </c>
      <c r="P87" s="108"/>
      <c r="Q87" s="108"/>
      <c r="R87" s="108"/>
      <c r="S87" s="108"/>
      <c r="T87" s="108">
        <v>0</v>
      </c>
      <c r="U87" s="108"/>
      <c r="V87" s="108" t="e">
        <f>#REF!</f>
        <v>#REF!</v>
      </c>
      <c r="W87" s="108"/>
      <c r="X87" s="108"/>
      <c r="Y87" s="108"/>
      <c r="Z87" s="108"/>
      <c r="AA87" s="108">
        <v>0</v>
      </c>
      <c r="AB87" s="108"/>
      <c r="AC87" s="108" t="e">
        <f>#REF!</f>
        <v>#REF!</v>
      </c>
      <c r="AD87" s="108"/>
      <c r="AE87" s="108"/>
      <c r="AF87" s="108"/>
      <c r="AG87" s="108"/>
    </row>
    <row r="88" spans="1:33" ht="60">
      <c r="A88" s="109" t="s">
        <v>145</v>
      </c>
      <c r="B88" s="114" t="s">
        <v>162</v>
      </c>
      <c r="C88" s="107"/>
      <c r="D88" s="108">
        <v>2.654</v>
      </c>
      <c r="E88" s="62">
        <f>F88+M88+T88+AA88</f>
        <v>5.379</v>
      </c>
      <c r="F88" s="62">
        <f>SUM(G88:L88)</f>
        <v>5.379</v>
      </c>
      <c r="G88" s="108"/>
      <c r="H88" s="108"/>
      <c r="I88" s="108">
        <v>5.379</v>
      </c>
      <c r="J88" s="108"/>
      <c r="K88" s="108"/>
      <c r="L88" s="108"/>
      <c r="M88" s="62">
        <f>SUM(N88:S88)</f>
        <v>0</v>
      </c>
      <c r="N88" s="108"/>
      <c r="O88" s="108"/>
      <c r="P88" s="108"/>
      <c r="Q88" s="108"/>
      <c r="R88" s="108"/>
      <c r="S88" s="108"/>
      <c r="T88" s="62">
        <f>SUM(U88:Z88)</f>
        <v>0</v>
      </c>
      <c r="U88" s="108"/>
      <c r="V88" s="108"/>
      <c r="W88" s="108"/>
      <c r="X88" s="108"/>
      <c r="Y88" s="108"/>
      <c r="Z88" s="108"/>
      <c r="AA88" s="62">
        <f>SUM(AB88:AG88)</f>
        <v>0</v>
      </c>
      <c r="AB88" s="108"/>
      <c r="AC88" s="108"/>
      <c r="AD88" s="108"/>
      <c r="AE88" s="108"/>
      <c r="AF88" s="108"/>
      <c r="AG88" s="108"/>
    </row>
    <row r="89" spans="1:33" ht="60">
      <c r="A89" s="75" t="s">
        <v>97</v>
      </c>
      <c r="B89" s="104" t="s">
        <v>88</v>
      </c>
      <c r="C89" s="107"/>
      <c r="D89" s="108">
        <v>4.58</v>
      </c>
      <c r="E89" s="108"/>
      <c r="F89" s="108">
        <v>0.366</v>
      </c>
      <c r="G89" s="108"/>
      <c r="H89" s="108"/>
      <c r="I89" s="108"/>
      <c r="J89" s="108">
        <v>0.366</v>
      </c>
      <c r="K89" s="108"/>
      <c r="L89" s="108"/>
      <c r="M89" s="108">
        <v>5.6</v>
      </c>
      <c r="N89" s="108"/>
      <c r="O89" s="108"/>
      <c r="P89" s="108"/>
      <c r="Q89" s="108">
        <v>5.6</v>
      </c>
      <c r="R89" s="108"/>
      <c r="S89" s="108"/>
      <c r="T89" s="108">
        <v>5.33</v>
      </c>
      <c r="U89" s="108"/>
      <c r="V89" s="108"/>
      <c r="W89" s="108"/>
      <c r="X89" s="108">
        <v>5.33</v>
      </c>
      <c r="Y89" s="108"/>
      <c r="Z89" s="108"/>
      <c r="AA89" s="108"/>
      <c r="AB89" s="108"/>
      <c r="AC89" s="108"/>
      <c r="AD89" s="108"/>
      <c r="AE89" s="108"/>
      <c r="AF89" s="108"/>
      <c r="AG89" s="108"/>
    </row>
    <row r="90" spans="1:33" ht="264.75" thickBot="1">
      <c r="A90" s="128" t="s">
        <v>105</v>
      </c>
      <c r="B90" s="97" t="s">
        <v>179</v>
      </c>
      <c r="C90" s="110"/>
      <c r="D90" s="111">
        <v>2.02</v>
      </c>
      <c r="E90" s="111"/>
      <c r="F90" s="111">
        <v>0.05</v>
      </c>
      <c r="G90" s="111"/>
      <c r="H90" s="111"/>
      <c r="I90" s="111"/>
      <c r="J90" s="111">
        <v>0.05</v>
      </c>
      <c r="K90" s="111"/>
      <c r="L90" s="111"/>
      <c r="M90" s="111">
        <v>0</v>
      </c>
      <c r="N90" s="111"/>
      <c r="O90" s="111"/>
      <c r="P90" s="111"/>
      <c r="Q90" s="111">
        <v>0</v>
      </c>
      <c r="R90" s="111"/>
      <c r="S90" s="111"/>
      <c r="T90" s="111">
        <v>5.57</v>
      </c>
      <c r="U90" s="111"/>
      <c r="V90" s="111"/>
      <c r="W90" s="111"/>
      <c r="X90" s="111">
        <v>5.57</v>
      </c>
      <c r="Y90" s="111"/>
      <c r="Z90" s="111"/>
      <c r="AA90" s="111">
        <v>7.6</v>
      </c>
      <c r="AB90" s="111"/>
      <c r="AC90" s="111"/>
      <c r="AD90" s="111"/>
      <c r="AE90" s="111">
        <v>7.6</v>
      </c>
      <c r="AF90" s="111"/>
      <c r="AG90" s="111"/>
    </row>
    <row r="91" spans="1:33" ht="24.75" thickBot="1">
      <c r="A91" s="79" t="s">
        <v>57</v>
      </c>
      <c r="B91" s="99"/>
      <c r="C91" s="112"/>
      <c r="D91" s="113">
        <f>D92+D93</f>
        <v>80.0372</v>
      </c>
      <c r="E91" s="113">
        <f aca="true" t="shared" si="12" ref="E91:AG91">E92+E93</f>
        <v>58.802</v>
      </c>
      <c r="F91" s="113">
        <f t="shared" si="12"/>
        <v>46.459</v>
      </c>
      <c r="G91" s="113">
        <f t="shared" si="12"/>
        <v>0</v>
      </c>
      <c r="H91" s="113" t="e">
        <f t="shared" si="12"/>
        <v>#REF!</v>
      </c>
      <c r="I91" s="113">
        <f t="shared" si="12"/>
        <v>21.811</v>
      </c>
      <c r="J91" s="113">
        <f t="shared" si="12"/>
        <v>1.648</v>
      </c>
      <c r="K91" s="113">
        <f t="shared" si="12"/>
        <v>23</v>
      </c>
      <c r="L91" s="113">
        <f t="shared" si="12"/>
        <v>0</v>
      </c>
      <c r="M91" s="113">
        <f t="shared" si="12"/>
        <v>38.162</v>
      </c>
      <c r="N91" s="113">
        <f t="shared" si="12"/>
        <v>0</v>
      </c>
      <c r="O91" s="113" t="e">
        <f t="shared" si="12"/>
        <v>#REF!</v>
      </c>
      <c r="P91" s="113">
        <f t="shared" si="12"/>
        <v>36.254</v>
      </c>
      <c r="Q91" s="113">
        <f t="shared" si="12"/>
        <v>955.052</v>
      </c>
      <c r="R91" s="113">
        <f t="shared" si="12"/>
        <v>0</v>
      </c>
      <c r="S91" s="113">
        <f t="shared" si="12"/>
        <v>0</v>
      </c>
      <c r="T91" s="113">
        <f t="shared" si="12"/>
        <v>79.1421</v>
      </c>
      <c r="U91" s="113">
        <f t="shared" si="12"/>
        <v>0</v>
      </c>
      <c r="V91" s="113" t="e">
        <f t="shared" si="12"/>
        <v>#REF!</v>
      </c>
      <c r="W91" s="113">
        <f t="shared" si="12"/>
        <v>75.47</v>
      </c>
      <c r="X91" s="113">
        <f t="shared" si="12"/>
        <v>3.9721</v>
      </c>
      <c r="Y91" s="113">
        <f t="shared" si="12"/>
        <v>0</v>
      </c>
      <c r="Z91" s="113">
        <f t="shared" si="12"/>
        <v>0</v>
      </c>
      <c r="AA91" s="113">
        <f t="shared" si="12"/>
        <v>0</v>
      </c>
      <c r="AB91" s="113">
        <f t="shared" si="12"/>
        <v>0</v>
      </c>
      <c r="AC91" s="113" t="e">
        <f t="shared" si="12"/>
        <v>#VALUE!</v>
      </c>
      <c r="AD91" s="113">
        <f t="shared" si="12"/>
        <v>0</v>
      </c>
      <c r="AE91" s="113">
        <f t="shared" si="12"/>
        <v>0</v>
      </c>
      <c r="AF91" s="113">
        <f t="shared" si="12"/>
        <v>0</v>
      </c>
      <c r="AG91" s="113">
        <f t="shared" si="12"/>
        <v>0</v>
      </c>
    </row>
    <row r="92" spans="1:33" ht="60">
      <c r="A92" s="127" t="s">
        <v>146</v>
      </c>
      <c r="B92" s="101" t="s">
        <v>89</v>
      </c>
      <c r="C92" s="55"/>
      <c r="D92" s="87">
        <v>37.5077</v>
      </c>
      <c r="E92" s="87">
        <v>58.802</v>
      </c>
      <c r="F92" s="88"/>
      <c r="G92" s="87"/>
      <c r="H92" s="87" t="e">
        <f>#REF!</f>
        <v>#REF!</v>
      </c>
      <c r="I92" s="87"/>
      <c r="J92" s="87"/>
      <c r="K92" s="87"/>
      <c r="L92" s="87"/>
      <c r="M92" s="87">
        <v>19.081</v>
      </c>
      <c r="N92" s="87"/>
      <c r="O92" s="87" t="e">
        <f>#REF!</f>
        <v>#REF!</v>
      </c>
      <c r="P92" s="87">
        <v>18.127</v>
      </c>
      <c r="Q92" s="87">
        <v>0.952</v>
      </c>
      <c r="R92" s="87"/>
      <c r="S92" s="87"/>
      <c r="T92" s="87">
        <v>39.721</v>
      </c>
      <c r="U92" s="87"/>
      <c r="V92" s="87" t="e">
        <f>#REF!</f>
        <v>#REF!</v>
      </c>
      <c r="W92" s="87">
        <v>37.735</v>
      </c>
      <c r="X92" s="87">
        <v>1.986</v>
      </c>
      <c r="Y92" s="87"/>
      <c r="Z92" s="87"/>
      <c r="AA92" s="87">
        <v>0</v>
      </c>
      <c r="AB92" s="87"/>
      <c r="AC92" s="87"/>
      <c r="AD92" s="87"/>
      <c r="AE92" s="87"/>
      <c r="AF92" s="87"/>
      <c r="AG92" s="87"/>
    </row>
    <row r="93" spans="1:33" ht="60.75" thickBot="1">
      <c r="A93" s="125" t="s">
        <v>110</v>
      </c>
      <c r="B93" s="97" t="s">
        <v>70</v>
      </c>
      <c r="C93" s="110"/>
      <c r="D93" s="111">
        <v>42.5295</v>
      </c>
      <c r="E93" s="111"/>
      <c r="F93" s="111">
        <v>46.459</v>
      </c>
      <c r="G93" s="111">
        <v>0</v>
      </c>
      <c r="H93" s="111"/>
      <c r="I93" s="111">
        <v>21.811</v>
      </c>
      <c r="J93" s="111">
        <v>1.648</v>
      </c>
      <c r="K93" s="111">
        <v>23</v>
      </c>
      <c r="L93" s="111">
        <v>0</v>
      </c>
      <c r="M93" s="111">
        <v>19.081</v>
      </c>
      <c r="N93" s="111">
        <v>0</v>
      </c>
      <c r="O93" s="111"/>
      <c r="P93" s="111">
        <v>18.127</v>
      </c>
      <c r="Q93" s="111">
        <v>954.1</v>
      </c>
      <c r="R93" s="111">
        <v>0</v>
      </c>
      <c r="S93" s="111">
        <v>0</v>
      </c>
      <c r="T93" s="111">
        <v>39.4211</v>
      </c>
      <c r="U93" s="111">
        <v>0</v>
      </c>
      <c r="V93" s="111"/>
      <c r="W93" s="111">
        <v>37.735</v>
      </c>
      <c r="X93" s="111">
        <v>1.9861</v>
      </c>
      <c r="Y93" s="111">
        <v>0</v>
      </c>
      <c r="Z93" s="111">
        <v>0</v>
      </c>
      <c r="AA93" s="111"/>
      <c r="AB93" s="71"/>
      <c r="AC93" s="71" t="s">
        <v>71</v>
      </c>
      <c r="AD93" s="71"/>
      <c r="AE93" s="71"/>
      <c r="AF93" s="71"/>
      <c r="AG93" s="71"/>
    </row>
    <row r="94" spans="1:33" ht="24.75" thickBot="1">
      <c r="A94" s="79" t="s">
        <v>58</v>
      </c>
      <c r="B94" s="99"/>
      <c r="C94" s="112"/>
      <c r="D94" s="113">
        <f>D95+D96+D97+D98</f>
        <v>3.2484</v>
      </c>
      <c r="E94" s="113">
        <f aca="true" t="shared" si="13" ref="E94:AG94">E95+E96+E97+E98</f>
        <v>0</v>
      </c>
      <c r="F94" s="113">
        <f t="shared" si="13"/>
        <v>41.1635</v>
      </c>
      <c r="G94" s="113">
        <f t="shared" si="13"/>
        <v>0</v>
      </c>
      <c r="H94" s="113">
        <f t="shared" si="13"/>
        <v>0</v>
      </c>
      <c r="I94" s="113">
        <f t="shared" si="13"/>
        <v>6.6433</v>
      </c>
      <c r="J94" s="113">
        <f t="shared" si="13"/>
        <v>34.5202</v>
      </c>
      <c r="K94" s="113">
        <f t="shared" si="13"/>
        <v>0</v>
      </c>
      <c r="L94" s="113">
        <f t="shared" si="13"/>
        <v>0</v>
      </c>
      <c r="M94" s="113">
        <f t="shared" si="13"/>
        <v>27.8311</v>
      </c>
      <c r="N94" s="113">
        <f t="shared" si="13"/>
        <v>0</v>
      </c>
      <c r="O94" s="113">
        <f t="shared" si="13"/>
        <v>0</v>
      </c>
      <c r="P94" s="113">
        <f t="shared" si="13"/>
        <v>0</v>
      </c>
      <c r="Q94" s="113">
        <f t="shared" si="13"/>
        <v>27.831</v>
      </c>
      <c r="R94" s="113">
        <f t="shared" si="13"/>
        <v>0</v>
      </c>
      <c r="S94" s="113">
        <f t="shared" si="13"/>
        <v>0</v>
      </c>
      <c r="T94" s="113">
        <f t="shared" si="13"/>
        <v>31.8867</v>
      </c>
      <c r="U94" s="113">
        <f t="shared" si="13"/>
        <v>0</v>
      </c>
      <c r="V94" s="113">
        <f t="shared" si="13"/>
        <v>0</v>
      </c>
      <c r="W94" s="113">
        <f t="shared" si="13"/>
        <v>0</v>
      </c>
      <c r="X94" s="113">
        <f t="shared" si="13"/>
        <v>30.8867</v>
      </c>
      <c r="Y94" s="113">
        <f t="shared" si="13"/>
        <v>0</v>
      </c>
      <c r="Z94" s="113">
        <f t="shared" si="13"/>
        <v>0</v>
      </c>
      <c r="AA94" s="113">
        <f t="shared" si="13"/>
        <v>57.4749</v>
      </c>
      <c r="AB94" s="113">
        <f t="shared" si="13"/>
        <v>0</v>
      </c>
      <c r="AC94" s="113">
        <f t="shared" si="13"/>
        <v>0</v>
      </c>
      <c r="AD94" s="113">
        <f t="shared" si="13"/>
        <v>0</v>
      </c>
      <c r="AE94" s="113">
        <f t="shared" si="13"/>
        <v>57.4749</v>
      </c>
      <c r="AF94" s="113">
        <f t="shared" si="13"/>
        <v>0</v>
      </c>
      <c r="AG94" s="113">
        <f t="shared" si="13"/>
        <v>0</v>
      </c>
    </row>
    <row r="95" spans="1:33" ht="72">
      <c r="A95" s="64" t="s">
        <v>126</v>
      </c>
      <c r="B95" s="96" t="s">
        <v>87</v>
      </c>
      <c r="C95" s="55"/>
      <c r="D95" s="87">
        <v>1.0321</v>
      </c>
      <c r="E95" s="87"/>
      <c r="F95" s="87">
        <v>1.461</v>
      </c>
      <c r="G95" s="87"/>
      <c r="H95" s="87"/>
      <c r="I95" s="87"/>
      <c r="J95" s="87">
        <v>1.461</v>
      </c>
      <c r="K95" s="87"/>
      <c r="L95" s="87"/>
      <c r="M95" s="87"/>
      <c r="N95" s="87"/>
      <c r="O95" s="87"/>
      <c r="P95" s="87"/>
      <c r="Q95" s="87"/>
      <c r="R95" s="87"/>
      <c r="S95" s="87"/>
      <c r="T95" s="87"/>
      <c r="U95" s="87"/>
      <c r="V95" s="87"/>
      <c r="W95" s="87"/>
      <c r="X95" s="87"/>
      <c r="Y95" s="87"/>
      <c r="Z95" s="87"/>
      <c r="AA95" s="87"/>
      <c r="AB95" s="87"/>
      <c r="AC95" s="87"/>
      <c r="AD95" s="87"/>
      <c r="AE95" s="87"/>
      <c r="AF95" s="87"/>
      <c r="AG95" s="87"/>
    </row>
    <row r="96" spans="1:33" ht="48" customHeight="1">
      <c r="A96" s="64" t="s">
        <v>114</v>
      </c>
      <c r="B96" s="96" t="s">
        <v>170</v>
      </c>
      <c r="C96" s="55"/>
      <c r="D96" s="87"/>
      <c r="E96" s="87"/>
      <c r="F96" s="87">
        <v>39.0385</v>
      </c>
      <c r="G96" s="87"/>
      <c r="H96" s="87"/>
      <c r="I96" s="87">
        <v>6.6433</v>
      </c>
      <c r="J96" s="87">
        <v>32.3952</v>
      </c>
      <c r="K96" s="87"/>
      <c r="L96" s="87"/>
      <c r="M96" s="87">
        <v>22.8311</v>
      </c>
      <c r="N96" s="87"/>
      <c r="O96" s="87"/>
      <c r="P96" s="87"/>
      <c r="Q96" s="87">
        <v>22.831</v>
      </c>
      <c r="R96" s="87"/>
      <c r="S96" s="87"/>
      <c r="T96" s="87">
        <v>24.7417</v>
      </c>
      <c r="U96" s="87"/>
      <c r="V96" s="87"/>
      <c r="W96" s="87"/>
      <c r="X96" s="87">
        <v>24.7417</v>
      </c>
      <c r="Y96" s="87"/>
      <c r="Z96" s="87"/>
      <c r="AA96" s="87">
        <v>50.3299</v>
      </c>
      <c r="AB96" s="87"/>
      <c r="AC96" s="87"/>
      <c r="AD96" s="87"/>
      <c r="AE96" s="87">
        <v>50.3299</v>
      </c>
      <c r="AF96" s="87"/>
      <c r="AG96" s="87"/>
    </row>
    <row r="97" spans="1:33" ht="75" customHeight="1">
      <c r="A97" s="59" t="s">
        <v>127</v>
      </c>
      <c r="B97" s="114" t="s">
        <v>171</v>
      </c>
      <c r="C97" s="60"/>
      <c r="D97" s="66">
        <v>0.625</v>
      </c>
      <c r="E97" s="66"/>
      <c r="F97" s="66"/>
      <c r="G97" s="66"/>
      <c r="H97" s="66"/>
      <c r="I97" s="66"/>
      <c r="J97" s="66"/>
      <c r="K97" s="66"/>
      <c r="L97" s="66"/>
      <c r="M97" s="66">
        <v>1</v>
      </c>
      <c r="N97" s="66"/>
      <c r="O97" s="66"/>
      <c r="P97" s="66"/>
      <c r="Q97" s="66">
        <v>1</v>
      </c>
      <c r="R97" s="66"/>
      <c r="S97" s="66"/>
      <c r="T97" s="66">
        <v>1.73</v>
      </c>
      <c r="U97" s="66"/>
      <c r="V97" s="66"/>
      <c r="W97" s="66"/>
      <c r="X97" s="66">
        <v>1.73</v>
      </c>
      <c r="Y97" s="66"/>
      <c r="Z97" s="66"/>
      <c r="AA97" s="66">
        <v>1.73</v>
      </c>
      <c r="AB97" s="66"/>
      <c r="AC97" s="66"/>
      <c r="AD97" s="66"/>
      <c r="AE97" s="66">
        <v>1.73</v>
      </c>
      <c r="AF97" s="66"/>
      <c r="AG97" s="66"/>
    </row>
    <row r="98" spans="1:33" ht="60.75" thickBot="1">
      <c r="A98" s="126" t="s">
        <v>106</v>
      </c>
      <c r="B98" s="115" t="s">
        <v>84</v>
      </c>
      <c r="C98" s="69"/>
      <c r="D98" s="98">
        <v>1.5913</v>
      </c>
      <c r="E98" s="116"/>
      <c r="F98" s="98">
        <v>0.664</v>
      </c>
      <c r="G98" s="98"/>
      <c r="H98" s="98"/>
      <c r="I98" s="98"/>
      <c r="J98" s="98">
        <v>0.664</v>
      </c>
      <c r="K98" s="98"/>
      <c r="L98" s="98"/>
      <c r="M98" s="116">
        <v>4</v>
      </c>
      <c r="N98" s="98"/>
      <c r="O98" s="98"/>
      <c r="P98" s="98"/>
      <c r="Q98" s="98">
        <v>4</v>
      </c>
      <c r="R98" s="98"/>
      <c r="S98" s="98"/>
      <c r="T98" s="98">
        <v>5.415</v>
      </c>
      <c r="U98" s="98"/>
      <c r="V98" s="98"/>
      <c r="W98" s="98"/>
      <c r="X98" s="98">
        <v>4.415</v>
      </c>
      <c r="Y98" s="98"/>
      <c r="Z98" s="98"/>
      <c r="AA98" s="98">
        <v>5.415</v>
      </c>
      <c r="AB98" s="98"/>
      <c r="AC98" s="98"/>
      <c r="AD98" s="98"/>
      <c r="AE98" s="98">
        <v>5.415</v>
      </c>
      <c r="AF98" s="98"/>
      <c r="AG98" s="98"/>
    </row>
    <row r="99" spans="1:33" ht="15.75" thickBot="1">
      <c r="A99" s="117" t="s">
        <v>35</v>
      </c>
      <c r="B99" s="102"/>
      <c r="C99" s="112"/>
      <c r="D99" s="113">
        <f>D21+D39+D41+D44+D46+D67+D70+D73+D84+D91+D94</f>
        <v>700.9071</v>
      </c>
      <c r="E99" s="113">
        <f aca="true" t="shared" si="14" ref="E99:AG99">E21+E39+E41+E44+E46+E67+E70+E73+E84+E91+E94</f>
        <v>1093.5839999999998</v>
      </c>
      <c r="F99" s="113">
        <f t="shared" si="14"/>
        <v>1370.6215999999995</v>
      </c>
      <c r="G99" s="113">
        <f t="shared" si="14"/>
        <v>5.2416</v>
      </c>
      <c r="H99" s="113" t="e">
        <f t="shared" si="14"/>
        <v>#REF!</v>
      </c>
      <c r="I99" s="113">
        <f t="shared" si="14"/>
        <v>786.623692</v>
      </c>
      <c r="J99" s="113">
        <f t="shared" si="14"/>
        <v>530.651952</v>
      </c>
      <c r="K99" s="113">
        <f t="shared" si="14"/>
        <v>27.740000000000002</v>
      </c>
      <c r="L99" s="113">
        <f t="shared" si="14"/>
        <v>0</v>
      </c>
      <c r="M99" s="113">
        <f t="shared" si="14"/>
        <v>4642.551900000001</v>
      </c>
      <c r="N99" s="113">
        <f t="shared" si="14"/>
        <v>3.094</v>
      </c>
      <c r="O99" s="113" t="e">
        <f t="shared" si="14"/>
        <v>#REF!</v>
      </c>
      <c r="P99" s="113">
        <f t="shared" si="14"/>
        <v>230.43499999999997</v>
      </c>
      <c r="Q99" s="113">
        <f t="shared" si="14"/>
        <v>5356.9798</v>
      </c>
      <c r="R99" s="113">
        <f t="shared" si="14"/>
        <v>5</v>
      </c>
      <c r="S99" s="113">
        <f t="shared" si="14"/>
        <v>0</v>
      </c>
      <c r="T99" s="113">
        <f t="shared" si="14"/>
        <v>8473.866299999998</v>
      </c>
      <c r="U99" s="113">
        <f t="shared" si="14"/>
        <v>3.137</v>
      </c>
      <c r="V99" s="113" t="e">
        <f t="shared" si="14"/>
        <v>#REF!</v>
      </c>
      <c r="W99" s="113">
        <f t="shared" si="14"/>
        <v>297.552</v>
      </c>
      <c r="X99" s="113">
        <f t="shared" si="14"/>
        <v>8167.2163</v>
      </c>
      <c r="Y99" s="113">
        <f t="shared" si="14"/>
        <v>5.26</v>
      </c>
      <c r="Z99" s="113">
        <f t="shared" si="14"/>
        <v>0</v>
      </c>
      <c r="AA99" s="113">
        <f t="shared" si="14"/>
        <v>639.3837000000001</v>
      </c>
      <c r="AB99" s="113">
        <f t="shared" si="14"/>
        <v>0</v>
      </c>
      <c r="AC99" s="113" t="e">
        <f t="shared" si="14"/>
        <v>#REF!</v>
      </c>
      <c r="AD99" s="113">
        <f t="shared" si="14"/>
        <v>253.095</v>
      </c>
      <c r="AE99" s="113">
        <f t="shared" si="14"/>
        <v>386.28870000000006</v>
      </c>
      <c r="AF99" s="113">
        <f t="shared" si="14"/>
        <v>0</v>
      </c>
      <c r="AG99" s="113">
        <f t="shared" si="14"/>
        <v>0</v>
      </c>
    </row>
    <row r="100" spans="1:33" ht="15">
      <c r="A100" s="118"/>
      <c r="C100" s="119"/>
      <c r="D100" s="120"/>
      <c r="E100" s="119"/>
      <c r="F100" s="120"/>
      <c r="G100" s="121"/>
      <c r="H100" s="122"/>
      <c r="I100" s="121"/>
      <c r="J100" s="121"/>
      <c r="K100" s="121"/>
      <c r="L100" s="121"/>
      <c r="M100" s="120"/>
      <c r="N100" s="121"/>
      <c r="O100" s="122"/>
      <c r="P100" s="121"/>
      <c r="Q100" s="121"/>
      <c r="R100" s="121"/>
      <c r="S100" s="121"/>
      <c r="T100" s="120"/>
      <c r="U100" s="121"/>
      <c r="V100" s="122"/>
      <c r="W100" s="121"/>
      <c r="X100" s="121"/>
      <c r="Y100" s="121"/>
      <c r="Z100" s="121"/>
      <c r="AA100" s="120"/>
      <c r="AB100" s="121"/>
      <c r="AC100" s="122"/>
      <c r="AD100" s="121"/>
      <c r="AE100" s="121"/>
      <c r="AF100" s="121"/>
      <c r="AG100" s="121"/>
    </row>
    <row r="101" spans="1:33" ht="15">
      <c r="A101" s="123"/>
      <c r="C101" s="119"/>
      <c r="D101" s="120"/>
      <c r="E101" s="119"/>
      <c r="F101" s="120"/>
      <c r="G101" s="121"/>
      <c r="H101" s="122"/>
      <c r="I101" s="121"/>
      <c r="J101" s="121"/>
      <c r="K101" s="121"/>
      <c r="L101" s="121"/>
      <c r="M101" s="120"/>
      <c r="N101" s="121"/>
      <c r="O101" s="122"/>
      <c r="P101" s="121"/>
      <c r="Q101" s="121"/>
      <c r="R101" s="121"/>
      <c r="S101" s="121"/>
      <c r="T101" s="120"/>
      <c r="U101" s="121"/>
      <c r="V101" s="122"/>
      <c r="W101" s="121"/>
      <c r="X101" s="121"/>
      <c r="Y101" s="121"/>
      <c r="Z101" s="121"/>
      <c r="AA101" s="120"/>
      <c r="AB101" s="121"/>
      <c r="AC101" s="122"/>
      <c r="AD101" s="121"/>
      <c r="AE101" s="121"/>
      <c r="AF101" s="121"/>
      <c r="AG101" s="121"/>
    </row>
    <row r="102" spans="1:33" ht="15">
      <c r="A102" s="123"/>
      <c r="C102" s="119"/>
      <c r="D102" s="120"/>
      <c r="E102" s="119"/>
      <c r="F102" s="120"/>
      <c r="G102" s="121"/>
      <c r="H102" s="122"/>
      <c r="I102" s="121"/>
      <c r="J102" s="121"/>
      <c r="K102" s="121"/>
      <c r="L102" s="121"/>
      <c r="M102" s="120"/>
      <c r="N102" s="121"/>
      <c r="O102" s="122"/>
      <c r="P102" s="121"/>
      <c r="Q102" s="121"/>
      <c r="R102" s="121"/>
      <c r="S102" s="121"/>
      <c r="T102" s="120"/>
      <c r="U102" s="121"/>
      <c r="V102" s="122"/>
      <c r="W102" s="121"/>
      <c r="X102" s="121"/>
      <c r="Y102" s="121"/>
      <c r="Z102" s="121"/>
      <c r="AA102" s="120"/>
      <c r="AB102" s="121"/>
      <c r="AC102" s="122"/>
      <c r="AD102" s="121"/>
      <c r="AE102" s="121"/>
      <c r="AF102" s="121"/>
      <c r="AG102" s="121"/>
    </row>
    <row r="103" spans="1:33" ht="15">
      <c r="A103" s="123"/>
      <c r="C103" s="119"/>
      <c r="D103" s="120"/>
      <c r="E103" s="119"/>
      <c r="F103" s="120"/>
      <c r="G103" s="121"/>
      <c r="H103" s="122"/>
      <c r="I103" s="121"/>
      <c r="J103" s="121"/>
      <c r="K103" s="121"/>
      <c r="L103" s="121"/>
      <c r="M103" s="120"/>
      <c r="N103" s="121"/>
      <c r="O103" s="122"/>
      <c r="P103" s="121"/>
      <c r="Q103" s="121"/>
      <c r="R103" s="121"/>
      <c r="S103" s="121"/>
      <c r="T103" s="120"/>
      <c r="U103" s="121"/>
      <c r="V103" s="122"/>
      <c r="W103" s="121"/>
      <c r="X103" s="121"/>
      <c r="Y103" s="121"/>
      <c r="Z103" s="121"/>
      <c r="AA103" s="120"/>
      <c r="AB103" s="121"/>
      <c r="AC103" s="122"/>
      <c r="AD103" s="121"/>
      <c r="AE103" s="121"/>
      <c r="AF103" s="121"/>
      <c r="AG103" s="121"/>
    </row>
    <row r="104" spans="1:33" ht="15">
      <c r="A104" s="123"/>
      <c r="C104" s="119"/>
      <c r="D104" s="120"/>
      <c r="E104" s="119"/>
      <c r="F104" s="120"/>
      <c r="G104" s="121"/>
      <c r="H104" s="122"/>
      <c r="I104" s="121"/>
      <c r="J104" s="121"/>
      <c r="K104" s="121"/>
      <c r="L104" s="121"/>
      <c r="M104" s="120"/>
      <c r="N104" s="121"/>
      <c r="O104" s="122"/>
      <c r="P104" s="121"/>
      <c r="Q104" s="121"/>
      <c r="R104" s="121"/>
      <c r="S104" s="121"/>
      <c r="T104" s="120"/>
      <c r="U104" s="121"/>
      <c r="V104" s="122"/>
      <c r="W104" s="121"/>
      <c r="X104" s="121"/>
      <c r="Y104" s="121"/>
      <c r="Z104" s="121"/>
      <c r="AA104" s="120"/>
      <c r="AB104" s="121"/>
      <c r="AC104" s="122"/>
      <c r="AD104" s="121"/>
      <c r="AE104" s="121"/>
      <c r="AF104" s="121"/>
      <c r="AG104" s="121"/>
    </row>
    <row r="105" spans="1:33" ht="15">
      <c r="A105" s="123"/>
      <c r="C105" s="119"/>
      <c r="D105" s="120"/>
      <c r="E105" s="119"/>
      <c r="F105" s="120"/>
      <c r="G105" s="121"/>
      <c r="H105" s="122"/>
      <c r="I105" s="121"/>
      <c r="J105" s="121"/>
      <c r="K105" s="121"/>
      <c r="L105" s="121"/>
      <c r="M105" s="120"/>
      <c r="N105" s="121"/>
      <c r="O105" s="122"/>
      <c r="P105" s="121"/>
      <c r="Q105" s="121"/>
      <c r="R105" s="121"/>
      <c r="S105" s="121"/>
      <c r="T105" s="120"/>
      <c r="U105" s="121"/>
      <c r="V105" s="122"/>
      <c r="W105" s="121"/>
      <c r="X105" s="121"/>
      <c r="Y105" s="121"/>
      <c r="Z105" s="121"/>
      <c r="AA105" s="120"/>
      <c r="AB105" s="121"/>
      <c r="AC105" s="122"/>
      <c r="AD105" s="121"/>
      <c r="AE105" s="121"/>
      <c r="AF105" s="121"/>
      <c r="AG105" s="121"/>
    </row>
    <row r="106" spans="1:33" ht="15">
      <c r="A106" s="123"/>
      <c r="C106" s="119"/>
      <c r="D106" s="120"/>
      <c r="E106" s="119"/>
      <c r="F106" s="120"/>
      <c r="G106" s="121"/>
      <c r="H106" s="122"/>
      <c r="I106" s="121"/>
      <c r="J106" s="121"/>
      <c r="K106" s="121"/>
      <c r="L106" s="121"/>
      <c r="M106" s="120"/>
      <c r="N106" s="121"/>
      <c r="O106" s="122"/>
      <c r="P106" s="121"/>
      <c r="Q106" s="121"/>
      <c r="R106" s="121"/>
      <c r="S106" s="121"/>
      <c r="T106" s="120"/>
      <c r="U106" s="121"/>
      <c r="V106" s="122"/>
      <c r="W106" s="121"/>
      <c r="X106" s="121"/>
      <c r="Y106" s="121"/>
      <c r="Z106" s="121"/>
      <c r="AA106" s="120"/>
      <c r="AB106" s="121"/>
      <c r="AC106" s="122"/>
      <c r="AD106" s="121"/>
      <c r="AE106" s="121"/>
      <c r="AF106" s="121"/>
      <c r="AG106" s="121"/>
    </row>
    <row r="107" spans="1:33" ht="15">
      <c r="A107" s="123"/>
      <c r="C107" s="119"/>
      <c r="D107" s="120"/>
      <c r="E107" s="119"/>
      <c r="F107" s="120"/>
      <c r="G107" s="121"/>
      <c r="H107" s="122"/>
      <c r="I107" s="121"/>
      <c r="J107" s="121"/>
      <c r="K107" s="121"/>
      <c r="L107" s="121"/>
      <c r="M107" s="120"/>
      <c r="N107" s="121"/>
      <c r="O107" s="122"/>
      <c r="P107" s="121"/>
      <c r="Q107" s="121"/>
      <c r="R107" s="121"/>
      <c r="S107" s="121"/>
      <c r="T107" s="120"/>
      <c r="U107" s="121"/>
      <c r="V107" s="122"/>
      <c r="W107" s="121"/>
      <c r="X107" s="121"/>
      <c r="Y107" s="121"/>
      <c r="Z107" s="121"/>
      <c r="AA107" s="120"/>
      <c r="AB107" s="121"/>
      <c r="AC107" s="122"/>
      <c r="AD107" s="121"/>
      <c r="AE107" s="121"/>
      <c r="AF107" s="121"/>
      <c r="AG107" s="121"/>
    </row>
    <row r="108" spans="1:33" ht="15">
      <c r="A108" s="123"/>
      <c r="C108" s="119"/>
      <c r="D108" s="120"/>
      <c r="E108" s="119"/>
      <c r="F108" s="120"/>
      <c r="G108" s="121"/>
      <c r="H108" s="122"/>
      <c r="I108" s="121"/>
      <c r="J108" s="121"/>
      <c r="K108" s="121"/>
      <c r="L108" s="121"/>
      <c r="M108" s="120"/>
      <c r="N108" s="121"/>
      <c r="O108" s="122"/>
      <c r="P108" s="121"/>
      <c r="Q108" s="121"/>
      <c r="R108" s="121"/>
      <c r="S108" s="121"/>
      <c r="T108" s="120"/>
      <c r="U108" s="121"/>
      <c r="V108" s="122"/>
      <c r="W108" s="121"/>
      <c r="X108" s="121"/>
      <c r="Y108" s="121"/>
      <c r="Z108" s="121"/>
      <c r="AA108" s="120"/>
      <c r="AB108" s="121"/>
      <c r="AC108" s="122"/>
      <c r="AD108" s="121"/>
      <c r="AE108" s="121"/>
      <c r="AF108" s="121"/>
      <c r="AG108" s="121"/>
    </row>
    <row r="109" spans="1:33" ht="15">
      <c r="A109" s="123"/>
      <c r="C109" s="119"/>
      <c r="D109" s="120"/>
      <c r="E109" s="119"/>
      <c r="F109" s="120"/>
      <c r="G109" s="121"/>
      <c r="H109" s="122"/>
      <c r="I109" s="121"/>
      <c r="J109" s="121"/>
      <c r="K109" s="121"/>
      <c r="L109" s="121"/>
      <c r="M109" s="120"/>
      <c r="N109" s="121"/>
      <c r="O109" s="122"/>
      <c r="P109" s="121"/>
      <c r="Q109" s="121"/>
      <c r="R109" s="121"/>
      <c r="S109" s="121"/>
      <c r="T109" s="120"/>
      <c r="U109" s="121"/>
      <c r="V109" s="122"/>
      <c r="W109" s="121"/>
      <c r="X109" s="121"/>
      <c r="Y109" s="121"/>
      <c r="Z109" s="121"/>
      <c r="AA109" s="120"/>
      <c r="AB109" s="121"/>
      <c r="AC109" s="122"/>
      <c r="AD109" s="121"/>
      <c r="AE109" s="121"/>
      <c r="AF109" s="121"/>
      <c r="AG109" s="121"/>
    </row>
    <row r="110" spans="1:33" ht="15">
      <c r="A110" s="123"/>
      <c r="C110" s="119"/>
      <c r="D110" s="120"/>
      <c r="E110" s="119"/>
      <c r="F110" s="120"/>
      <c r="G110" s="121"/>
      <c r="H110" s="122"/>
      <c r="I110" s="121"/>
      <c r="J110" s="121"/>
      <c r="K110" s="121"/>
      <c r="L110" s="121"/>
      <c r="M110" s="120"/>
      <c r="N110" s="121"/>
      <c r="O110" s="122"/>
      <c r="P110" s="121"/>
      <c r="Q110" s="121"/>
      <c r="R110" s="121"/>
      <c r="S110" s="121"/>
      <c r="T110" s="120"/>
      <c r="U110" s="121"/>
      <c r="V110" s="122"/>
      <c r="W110" s="121"/>
      <c r="X110" s="121"/>
      <c r="Y110" s="121"/>
      <c r="Z110" s="121"/>
      <c r="AA110" s="120"/>
      <c r="AB110" s="121"/>
      <c r="AC110" s="122"/>
      <c r="AD110" s="121"/>
      <c r="AE110" s="121"/>
      <c r="AF110" s="121"/>
      <c r="AG110" s="121"/>
    </row>
    <row r="111" spans="1:33" ht="15">
      <c r="A111" s="123"/>
      <c r="C111" s="119"/>
      <c r="D111" s="120"/>
      <c r="E111" s="119"/>
      <c r="F111" s="120"/>
      <c r="G111" s="121"/>
      <c r="H111" s="122"/>
      <c r="I111" s="121"/>
      <c r="J111" s="121"/>
      <c r="K111" s="121"/>
      <c r="L111" s="121"/>
      <c r="M111" s="120"/>
      <c r="N111" s="121"/>
      <c r="O111" s="122"/>
      <c r="P111" s="121"/>
      <c r="Q111" s="121"/>
      <c r="R111" s="121"/>
      <c r="S111" s="121"/>
      <c r="T111" s="120"/>
      <c r="U111" s="121"/>
      <c r="V111" s="122"/>
      <c r="W111" s="121"/>
      <c r="X111" s="121"/>
      <c r="Y111" s="121"/>
      <c r="Z111" s="121"/>
      <c r="AA111" s="120"/>
      <c r="AB111" s="121"/>
      <c r="AC111" s="122"/>
      <c r="AD111" s="121"/>
      <c r="AE111" s="121"/>
      <c r="AF111" s="121"/>
      <c r="AG111" s="121"/>
    </row>
    <row r="112" ht="15">
      <c r="A112" s="14"/>
    </row>
    <row r="113" ht="15">
      <c r="A113" s="14"/>
    </row>
    <row r="114" ht="15">
      <c r="A114" s="14"/>
    </row>
    <row r="115" ht="15">
      <c r="A115" s="14"/>
    </row>
    <row r="116" ht="15">
      <c r="A116" s="14"/>
    </row>
    <row r="117" ht="15">
      <c r="A117" s="14"/>
    </row>
    <row r="118" ht="15">
      <c r="A118" s="14"/>
    </row>
    <row r="119" ht="15">
      <c r="A119" s="14"/>
    </row>
    <row r="120" ht="15">
      <c r="A120" s="14"/>
    </row>
  </sheetData>
  <sheetProtection/>
  <mergeCells count="15">
    <mergeCell ref="G3:L3"/>
    <mergeCell ref="A5:B5"/>
    <mergeCell ref="A3:A4"/>
    <mergeCell ref="B3:B4"/>
    <mergeCell ref="AF2:AG2"/>
    <mergeCell ref="F3:F4"/>
    <mergeCell ref="E3:E4"/>
    <mergeCell ref="C3:C4"/>
    <mergeCell ref="D3:D4"/>
    <mergeCell ref="AB3:AG3"/>
    <mergeCell ref="N3:S3"/>
    <mergeCell ref="T3:T4"/>
    <mergeCell ref="U3:Z3"/>
    <mergeCell ref="M3:M4"/>
    <mergeCell ref="AA3:AA4"/>
  </mergeCells>
  <printOptions/>
  <pageMargins left="0.2362204724409449" right="0.15748031496062992" top="0.1968503937007874" bottom="0.1968503937007874" header="0.5118110236220472" footer="0.5118110236220472"/>
  <pageSetup fitToHeight="12" fitToWidth="2" horizontalDpi="600" verticalDpi="600" orientation="landscape" paperSize="8" scale="75"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Кузьменко Владислав Сергеевич</cp:lastModifiedBy>
  <cp:lastPrinted>2013-05-28T11:18:24Z</cp:lastPrinted>
  <dcterms:created xsi:type="dcterms:W3CDTF">2010-01-19T15:02:34Z</dcterms:created>
  <dcterms:modified xsi:type="dcterms:W3CDTF">2013-05-31T11:32:17Z</dcterms:modified>
  <cp:category/>
  <cp:version/>
  <cp:contentType/>
  <cp:contentStatus/>
</cp:coreProperties>
</file>